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LinkedIn Business Marketing Report/"/>
    </mc:Choice>
  </mc:AlternateContent>
  <xr:revisionPtr revIDLastSave="32" documentId="8_{DF410B7E-0BFC-47EA-A621-261C14483A55}" xr6:coauthVersionLast="47" xr6:coauthVersionMax="47" xr10:uidLastSave="{2591429A-20DF-4E76-9BD7-A0CA43D5CE8E}"/>
  <workbookProtection workbookAlgorithmName="SHA-512" workbookHashValue="aENt1VkeVBe5N2XUDtjHcnUsq1ixfrLEk4gqWfw8ebOjPf1uTuSmw8Mp29nussc66fpRgZNgkjuS20ccPsbgpQ==" workbookSaltValue="48GGDssDKy/OY9B3EO296g==" workbookSpinCount="100000" lockStructure="1"/>
  <bookViews>
    <workbookView xWindow="-120" yWindow="-120" windowWidth="29040" windowHeight="15720" xr2:uid="{030DFF9F-647B-4FFD-AC3A-8A6BEAEC62EA}"/>
  </bookViews>
  <sheets>
    <sheet name="Intro &amp; Setup" sheetId="6" r:id="rId1"/>
    <sheet name="Campaigns" sheetId="11" r:id="rId2"/>
    <sheet name="LinkedIn Posts" sheetId="9" r:id="rId3"/>
    <sheet name="Content" sheetId="10" r:id="rId4"/>
    <sheet name="Analytics Data" sheetId="8" r:id="rId5"/>
    <sheet name="Report" sheetId="12" r:id="rId6"/>
    <sheet name="Dashboard" sheetId="13" r:id="rId7"/>
  </sheets>
  <definedNames>
    <definedName name="_xlnm._FilterDatabase" localSheetId="1" hidden="1">Campaigns!$B$10:$B$30</definedName>
    <definedName name="_xlnm._FilterDatabase" localSheetId="3" hidden="1">Content!$D$10:$E$510</definedName>
    <definedName name="_xlnm._FilterDatabase" localSheetId="2" hidden="1">'LinkedIn Posts'!$D$10:$K$30</definedName>
    <definedName name="_xlnm.Print_Area" localSheetId="4">'Analytics Data'!$A$1:$BJ$512</definedName>
    <definedName name="_xlnm.Print_Area" localSheetId="1">Campaigns!$A$1:$W$31</definedName>
    <definedName name="_xlnm.Print_Area" localSheetId="3">Content!$A$1:$F$511</definedName>
    <definedName name="_xlnm.Print_Area" localSheetId="6">Dashboard!$A$1:$CN$33</definedName>
    <definedName name="_xlnm.Print_Area" localSheetId="0">'Intro &amp; Setup'!$A$1:$AT$57</definedName>
    <definedName name="_xlnm.Print_Area" localSheetId="2">'LinkedIn Posts'!$A$1:$V$511</definedName>
    <definedName name="_xlnm.Print_Area" localSheetId="5">Report!$A$1:$AT$380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13" l="1"/>
  <c r="Q2" i="12" l="1"/>
  <c r="B4" i="8"/>
  <c r="B4" i="10"/>
  <c r="B4" i="9"/>
  <c r="B4" i="11"/>
  <c r="K19" i="6"/>
  <c r="AV360" i="12" l="1"/>
  <c r="AC358" i="12"/>
  <c r="Z358" i="12"/>
  <c r="W358" i="12"/>
  <c r="T358" i="12"/>
  <c r="Q358" i="12"/>
  <c r="AV361" i="12" l="1"/>
  <c r="CG510" i="9"/>
  <c r="CG509" i="9"/>
  <c r="CG508" i="9"/>
  <c r="CG507" i="9"/>
  <c r="CG506" i="9"/>
  <c r="CG505" i="9"/>
  <c r="CG504" i="9"/>
  <c r="CG503" i="9"/>
  <c r="CG502" i="9"/>
  <c r="CG501" i="9"/>
  <c r="CG500" i="9"/>
  <c r="CG499" i="9"/>
  <c r="CG498" i="9"/>
  <c r="CG497" i="9"/>
  <c r="CG496" i="9"/>
  <c r="CG495" i="9"/>
  <c r="CG494" i="9"/>
  <c r="CG493" i="9"/>
  <c r="CG492" i="9"/>
  <c r="CG491" i="9"/>
  <c r="CG490" i="9"/>
  <c r="CG489" i="9"/>
  <c r="CG488" i="9"/>
  <c r="CG487" i="9"/>
  <c r="CG486" i="9"/>
  <c r="CG485" i="9"/>
  <c r="CG484" i="9"/>
  <c r="CG483" i="9"/>
  <c r="CG482" i="9"/>
  <c r="CG481" i="9"/>
  <c r="CG480" i="9"/>
  <c r="CG479" i="9"/>
  <c r="CG478" i="9"/>
  <c r="CG477" i="9"/>
  <c r="CG476" i="9"/>
  <c r="CG475" i="9"/>
  <c r="CG474" i="9"/>
  <c r="CG473" i="9"/>
  <c r="CG472" i="9"/>
  <c r="CG471" i="9"/>
  <c r="CG470" i="9"/>
  <c r="CG469" i="9"/>
  <c r="CG468" i="9"/>
  <c r="CG467" i="9"/>
  <c r="CG466" i="9"/>
  <c r="CG465" i="9"/>
  <c r="CG464" i="9"/>
  <c r="CG463" i="9"/>
  <c r="CG462" i="9"/>
  <c r="CG461" i="9"/>
  <c r="CG460" i="9"/>
  <c r="CG459" i="9"/>
  <c r="CG458" i="9"/>
  <c r="CG457" i="9"/>
  <c r="CG456" i="9"/>
  <c r="CG455" i="9"/>
  <c r="CG454" i="9"/>
  <c r="CG453" i="9"/>
  <c r="CG452" i="9"/>
  <c r="CG451" i="9"/>
  <c r="CG450" i="9"/>
  <c r="CG449" i="9"/>
  <c r="CG448" i="9"/>
  <c r="CG447" i="9"/>
  <c r="CG446" i="9"/>
  <c r="CG445" i="9"/>
  <c r="CG444" i="9"/>
  <c r="CG443" i="9"/>
  <c r="CG442" i="9"/>
  <c r="CG441" i="9"/>
  <c r="CG440" i="9"/>
  <c r="CG439" i="9"/>
  <c r="CG438" i="9"/>
  <c r="CG437" i="9"/>
  <c r="CG436" i="9"/>
  <c r="CG435" i="9"/>
  <c r="CG434" i="9"/>
  <c r="CG433" i="9"/>
  <c r="CG432" i="9"/>
  <c r="CG431" i="9"/>
  <c r="CG430" i="9"/>
  <c r="CG429" i="9"/>
  <c r="CG428" i="9"/>
  <c r="CG427" i="9"/>
  <c r="CG426" i="9"/>
  <c r="CG425" i="9"/>
  <c r="CG424" i="9"/>
  <c r="CG423" i="9"/>
  <c r="CG422" i="9"/>
  <c r="CG421" i="9"/>
  <c r="CG420" i="9"/>
  <c r="CG419" i="9"/>
  <c r="CG418" i="9"/>
  <c r="CG417" i="9"/>
  <c r="CG416" i="9"/>
  <c r="CG415" i="9"/>
  <c r="CG414" i="9"/>
  <c r="CG413" i="9"/>
  <c r="CG412" i="9"/>
  <c r="CG411" i="9"/>
  <c r="CG410" i="9"/>
  <c r="CG409" i="9"/>
  <c r="CG408" i="9"/>
  <c r="CG407" i="9"/>
  <c r="CG406" i="9"/>
  <c r="CG405" i="9"/>
  <c r="CG404" i="9"/>
  <c r="CG403" i="9"/>
  <c r="CG402" i="9"/>
  <c r="CG401" i="9"/>
  <c r="CG400" i="9"/>
  <c r="CG399" i="9"/>
  <c r="CG398" i="9"/>
  <c r="CG397" i="9"/>
  <c r="CG396" i="9"/>
  <c r="CG395" i="9"/>
  <c r="CG394" i="9"/>
  <c r="CG393" i="9"/>
  <c r="CG392" i="9"/>
  <c r="CG391" i="9"/>
  <c r="CG390" i="9"/>
  <c r="CG389" i="9"/>
  <c r="CG388" i="9"/>
  <c r="CG387" i="9"/>
  <c r="CG386" i="9"/>
  <c r="CG385" i="9"/>
  <c r="CG384" i="9"/>
  <c r="CG383" i="9"/>
  <c r="CG382" i="9"/>
  <c r="CG381" i="9"/>
  <c r="CG380" i="9"/>
  <c r="CG379" i="9"/>
  <c r="CG378" i="9"/>
  <c r="CG377" i="9"/>
  <c r="CG376" i="9"/>
  <c r="CG375" i="9"/>
  <c r="CG374" i="9"/>
  <c r="CG373" i="9"/>
  <c r="CG372" i="9"/>
  <c r="CG371" i="9"/>
  <c r="CG370" i="9"/>
  <c r="CG369" i="9"/>
  <c r="CG368" i="9"/>
  <c r="CG367" i="9"/>
  <c r="CG366" i="9"/>
  <c r="CG365" i="9"/>
  <c r="CG364" i="9"/>
  <c r="CG363" i="9"/>
  <c r="CG362" i="9"/>
  <c r="CG361" i="9"/>
  <c r="CG360" i="9"/>
  <c r="CG359" i="9"/>
  <c r="CG358" i="9"/>
  <c r="CG357" i="9"/>
  <c r="CG356" i="9"/>
  <c r="CG355" i="9"/>
  <c r="CG354" i="9"/>
  <c r="CG353" i="9"/>
  <c r="CG352" i="9"/>
  <c r="CG351" i="9"/>
  <c r="CG350" i="9"/>
  <c r="CG349" i="9"/>
  <c r="CG348" i="9"/>
  <c r="CG347" i="9"/>
  <c r="CG346" i="9"/>
  <c r="CG345" i="9"/>
  <c r="CG344" i="9"/>
  <c r="CG343" i="9"/>
  <c r="CG342" i="9"/>
  <c r="CG341" i="9"/>
  <c r="CG340" i="9"/>
  <c r="CG339" i="9"/>
  <c r="CG338" i="9"/>
  <c r="CG337" i="9"/>
  <c r="CG336" i="9"/>
  <c r="CG335" i="9"/>
  <c r="CG334" i="9"/>
  <c r="CG333" i="9"/>
  <c r="CG332" i="9"/>
  <c r="CG331" i="9"/>
  <c r="CG330" i="9"/>
  <c r="CG329" i="9"/>
  <c r="CG328" i="9"/>
  <c r="CG327" i="9"/>
  <c r="CG326" i="9"/>
  <c r="CG325" i="9"/>
  <c r="CG324" i="9"/>
  <c r="CG323" i="9"/>
  <c r="CG322" i="9"/>
  <c r="CG321" i="9"/>
  <c r="CG320" i="9"/>
  <c r="CG319" i="9"/>
  <c r="CG318" i="9"/>
  <c r="CG317" i="9"/>
  <c r="CG316" i="9"/>
  <c r="CG315" i="9"/>
  <c r="CG314" i="9"/>
  <c r="CG313" i="9"/>
  <c r="CG312" i="9"/>
  <c r="CG311" i="9"/>
  <c r="CG310" i="9"/>
  <c r="CG309" i="9"/>
  <c r="CG308" i="9"/>
  <c r="CG307" i="9"/>
  <c r="CG306" i="9"/>
  <c r="CG305" i="9"/>
  <c r="CG304" i="9"/>
  <c r="CG303" i="9"/>
  <c r="CG302" i="9"/>
  <c r="CG301" i="9"/>
  <c r="CG300" i="9"/>
  <c r="CG299" i="9"/>
  <c r="CG298" i="9"/>
  <c r="CG297" i="9"/>
  <c r="CG296" i="9"/>
  <c r="CG295" i="9"/>
  <c r="CG294" i="9"/>
  <c r="CG293" i="9"/>
  <c r="CG292" i="9"/>
  <c r="CG291" i="9"/>
  <c r="CG290" i="9"/>
  <c r="CG289" i="9"/>
  <c r="CG288" i="9"/>
  <c r="CG287" i="9"/>
  <c r="CG286" i="9"/>
  <c r="CG285" i="9"/>
  <c r="CG284" i="9"/>
  <c r="CG283" i="9"/>
  <c r="CG282" i="9"/>
  <c r="CG281" i="9"/>
  <c r="CG280" i="9"/>
  <c r="CG279" i="9"/>
  <c r="CG278" i="9"/>
  <c r="CG277" i="9"/>
  <c r="CG276" i="9"/>
  <c r="CG275" i="9"/>
  <c r="CG274" i="9"/>
  <c r="CG273" i="9"/>
  <c r="CG272" i="9"/>
  <c r="CG271" i="9"/>
  <c r="CG270" i="9"/>
  <c r="CG269" i="9"/>
  <c r="CG268" i="9"/>
  <c r="CG267" i="9"/>
  <c r="CG266" i="9"/>
  <c r="CG265" i="9"/>
  <c r="CG264" i="9"/>
  <c r="CG263" i="9"/>
  <c r="CG262" i="9"/>
  <c r="CG261" i="9"/>
  <c r="CG260" i="9"/>
  <c r="CG259" i="9"/>
  <c r="CG258" i="9"/>
  <c r="CG257" i="9"/>
  <c r="CG256" i="9"/>
  <c r="CG255" i="9"/>
  <c r="CG254" i="9"/>
  <c r="CG253" i="9"/>
  <c r="CG252" i="9"/>
  <c r="CG251" i="9"/>
  <c r="CG250" i="9"/>
  <c r="CG249" i="9"/>
  <c r="CG248" i="9"/>
  <c r="CG247" i="9"/>
  <c r="CG246" i="9"/>
  <c r="CG245" i="9"/>
  <c r="CG244" i="9"/>
  <c r="CG243" i="9"/>
  <c r="CG242" i="9"/>
  <c r="CG241" i="9"/>
  <c r="CG240" i="9"/>
  <c r="CG239" i="9"/>
  <c r="CG238" i="9"/>
  <c r="CG237" i="9"/>
  <c r="CG236" i="9"/>
  <c r="CG235" i="9"/>
  <c r="CG234" i="9"/>
  <c r="CG233" i="9"/>
  <c r="CG232" i="9"/>
  <c r="CG231" i="9"/>
  <c r="CG230" i="9"/>
  <c r="CG229" i="9"/>
  <c r="CG228" i="9"/>
  <c r="CG227" i="9"/>
  <c r="CG226" i="9"/>
  <c r="CG225" i="9"/>
  <c r="CG224" i="9"/>
  <c r="CG223" i="9"/>
  <c r="CG222" i="9"/>
  <c r="CG221" i="9"/>
  <c r="CG220" i="9"/>
  <c r="CG219" i="9"/>
  <c r="CG218" i="9"/>
  <c r="CG217" i="9"/>
  <c r="CG216" i="9"/>
  <c r="CG215" i="9"/>
  <c r="CG214" i="9"/>
  <c r="CG213" i="9"/>
  <c r="CG212" i="9"/>
  <c r="CG211" i="9"/>
  <c r="CG210" i="9"/>
  <c r="CG209" i="9"/>
  <c r="CG208" i="9"/>
  <c r="CG207" i="9"/>
  <c r="CG206" i="9"/>
  <c r="CG205" i="9"/>
  <c r="CG204" i="9"/>
  <c r="CG203" i="9"/>
  <c r="CG202" i="9"/>
  <c r="CG201" i="9"/>
  <c r="CG200" i="9"/>
  <c r="CG199" i="9"/>
  <c r="CG198" i="9"/>
  <c r="CG197" i="9"/>
  <c r="CG196" i="9"/>
  <c r="CG195" i="9"/>
  <c r="CG194" i="9"/>
  <c r="CG193" i="9"/>
  <c r="CG192" i="9"/>
  <c r="CG191" i="9"/>
  <c r="CG190" i="9"/>
  <c r="CG189" i="9"/>
  <c r="CG188" i="9"/>
  <c r="CG187" i="9"/>
  <c r="CG186" i="9"/>
  <c r="CG185" i="9"/>
  <c r="CG184" i="9"/>
  <c r="CG183" i="9"/>
  <c r="CG182" i="9"/>
  <c r="CG181" i="9"/>
  <c r="CG180" i="9"/>
  <c r="CG179" i="9"/>
  <c r="CG178" i="9"/>
  <c r="CG177" i="9"/>
  <c r="CG176" i="9"/>
  <c r="CG175" i="9"/>
  <c r="CG174" i="9"/>
  <c r="CG173" i="9"/>
  <c r="CG172" i="9"/>
  <c r="CG171" i="9"/>
  <c r="CG170" i="9"/>
  <c r="CG169" i="9"/>
  <c r="CG168" i="9"/>
  <c r="CG167" i="9"/>
  <c r="CG166" i="9"/>
  <c r="CG165" i="9"/>
  <c r="CG164" i="9"/>
  <c r="CG163" i="9"/>
  <c r="CG162" i="9"/>
  <c r="CG161" i="9"/>
  <c r="CG160" i="9"/>
  <c r="CG159" i="9"/>
  <c r="CG158" i="9"/>
  <c r="CG157" i="9"/>
  <c r="CG156" i="9"/>
  <c r="CG155" i="9"/>
  <c r="CG154" i="9"/>
  <c r="CG153" i="9"/>
  <c r="CG152" i="9"/>
  <c r="CG151" i="9"/>
  <c r="CG150" i="9"/>
  <c r="CG149" i="9"/>
  <c r="CG148" i="9"/>
  <c r="CG147" i="9"/>
  <c r="CG146" i="9"/>
  <c r="CG145" i="9"/>
  <c r="CG144" i="9"/>
  <c r="CG143" i="9"/>
  <c r="CG142" i="9"/>
  <c r="CG141" i="9"/>
  <c r="CG140" i="9"/>
  <c r="CG139" i="9"/>
  <c r="CG138" i="9"/>
  <c r="CG137" i="9"/>
  <c r="CG136" i="9"/>
  <c r="CG135" i="9"/>
  <c r="CG134" i="9"/>
  <c r="CG133" i="9"/>
  <c r="CG132" i="9"/>
  <c r="CG131" i="9"/>
  <c r="CG130" i="9"/>
  <c r="CG129" i="9"/>
  <c r="CG128" i="9"/>
  <c r="CG127" i="9"/>
  <c r="CG126" i="9"/>
  <c r="CG125" i="9"/>
  <c r="CG124" i="9"/>
  <c r="CG123" i="9"/>
  <c r="CG122" i="9"/>
  <c r="CG121" i="9"/>
  <c r="CG120" i="9"/>
  <c r="CG119" i="9"/>
  <c r="CG118" i="9"/>
  <c r="CG117" i="9"/>
  <c r="CG116" i="9"/>
  <c r="CG115" i="9"/>
  <c r="CG114" i="9"/>
  <c r="CG113" i="9"/>
  <c r="CG112" i="9"/>
  <c r="CG111" i="9"/>
  <c r="CG110" i="9"/>
  <c r="CG109" i="9"/>
  <c r="CG108" i="9"/>
  <c r="CG107" i="9"/>
  <c r="CG106" i="9"/>
  <c r="CG105" i="9"/>
  <c r="CG104" i="9"/>
  <c r="CG103" i="9"/>
  <c r="CG102" i="9"/>
  <c r="CG101" i="9"/>
  <c r="CG100" i="9"/>
  <c r="CG99" i="9"/>
  <c r="CG98" i="9"/>
  <c r="CG97" i="9"/>
  <c r="CG96" i="9"/>
  <c r="CG95" i="9"/>
  <c r="CG94" i="9"/>
  <c r="CG93" i="9"/>
  <c r="CG92" i="9"/>
  <c r="CG91" i="9"/>
  <c r="CG90" i="9"/>
  <c r="CG89" i="9"/>
  <c r="CG88" i="9"/>
  <c r="CG87" i="9"/>
  <c r="CG86" i="9"/>
  <c r="CG85" i="9"/>
  <c r="CG84" i="9"/>
  <c r="CG83" i="9"/>
  <c r="CG82" i="9"/>
  <c r="CG81" i="9"/>
  <c r="CG80" i="9"/>
  <c r="CG79" i="9"/>
  <c r="CG78" i="9"/>
  <c r="CG77" i="9"/>
  <c r="CG76" i="9"/>
  <c r="CG75" i="9"/>
  <c r="CG74" i="9"/>
  <c r="CG73" i="9"/>
  <c r="CG72" i="9"/>
  <c r="CG71" i="9"/>
  <c r="CG70" i="9"/>
  <c r="CG69" i="9"/>
  <c r="CG68" i="9"/>
  <c r="CG67" i="9"/>
  <c r="CG66" i="9"/>
  <c r="CG65" i="9"/>
  <c r="CG64" i="9"/>
  <c r="CG63" i="9"/>
  <c r="CG62" i="9"/>
  <c r="CG61" i="9"/>
  <c r="CG60" i="9"/>
  <c r="CG59" i="9"/>
  <c r="CG58" i="9"/>
  <c r="CG57" i="9"/>
  <c r="CG56" i="9"/>
  <c r="CG55" i="9"/>
  <c r="CG54" i="9"/>
  <c r="CG53" i="9"/>
  <c r="CG52" i="9"/>
  <c r="CG51" i="9"/>
  <c r="CG50" i="9"/>
  <c r="CG49" i="9"/>
  <c r="CG48" i="9"/>
  <c r="CG47" i="9"/>
  <c r="CG46" i="9"/>
  <c r="CG45" i="9"/>
  <c r="CG44" i="9"/>
  <c r="CG43" i="9"/>
  <c r="CG42" i="9"/>
  <c r="CG41" i="9"/>
  <c r="CG40" i="9"/>
  <c r="CG39" i="9"/>
  <c r="CG38" i="9"/>
  <c r="CG37" i="9"/>
  <c r="CG36" i="9"/>
  <c r="CG35" i="9"/>
  <c r="CG34" i="9"/>
  <c r="CG33" i="9"/>
  <c r="CG32" i="9"/>
  <c r="CG31" i="9"/>
  <c r="CG30" i="9"/>
  <c r="CG29" i="9"/>
  <c r="CG28" i="9"/>
  <c r="CG27" i="9"/>
  <c r="CG26" i="9"/>
  <c r="CG25" i="9"/>
  <c r="CG24" i="9"/>
  <c r="CG23" i="9"/>
  <c r="CG22" i="9"/>
  <c r="CG21" i="9"/>
  <c r="CG20" i="9"/>
  <c r="CG19" i="9"/>
  <c r="CG18" i="9"/>
  <c r="CG17" i="9"/>
  <c r="CG16" i="9"/>
  <c r="CG15" i="9"/>
  <c r="CG14" i="9"/>
  <c r="CG13" i="9"/>
  <c r="CG12" i="9"/>
  <c r="CG11" i="9"/>
  <c r="B334" i="12"/>
  <c r="B335" i="12"/>
  <c r="B336" i="12"/>
  <c r="B337" i="12"/>
  <c r="B338" i="12"/>
  <c r="B339" i="12"/>
  <c r="B340" i="12"/>
  <c r="B341" i="12"/>
  <c r="B342" i="12"/>
  <c r="B343" i="12"/>
  <c r="B344" i="12"/>
  <c r="B345" i="12"/>
  <c r="B346" i="12"/>
  <c r="B347" i="12"/>
  <c r="B348" i="12"/>
  <c r="B349" i="12"/>
  <c r="B350" i="12"/>
  <c r="B351" i="12"/>
  <c r="B352" i="12"/>
  <c r="B353" i="12"/>
  <c r="BC295" i="12"/>
  <c r="BB295" i="12"/>
  <c r="BA295" i="12"/>
  <c r="AZ295" i="12"/>
  <c r="AY295" i="12"/>
  <c r="CE510" i="9"/>
  <c r="CE509" i="9"/>
  <c r="CE508" i="9"/>
  <c r="CE507" i="9"/>
  <c r="CE506" i="9"/>
  <c r="CE505" i="9"/>
  <c r="CE504" i="9"/>
  <c r="CE503" i="9"/>
  <c r="CE502" i="9"/>
  <c r="CE501" i="9"/>
  <c r="CE500" i="9"/>
  <c r="CE499" i="9"/>
  <c r="CE498" i="9"/>
  <c r="CE497" i="9"/>
  <c r="CE496" i="9"/>
  <c r="CE495" i="9"/>
  <c r="CE494" i="9"/>
  <c r="CE493" i="9"/>
  <c r="CE492" i="9"/>
  <c r="CE491" i="9"/>
  <c r="CE490" i="9"/>
  <c r="CE489" i="9"/>
  <c r="CE488" i="9"/>
  <c r="CE487" i="9"/>
  <c r="CE486" i="9"/>
  <c r="CE485" i="9"/>
  <c r="CE484" i="9"/>
  <c r="CE483" i="9"/>
  <c r="CE482" i="9"/>
  <c r="CE481" i="9"/>
  <c r="CE480" i="9"/>
  <c r="CE479" i="9"/>
  <c r="CE478" i="9"/>
  <c r="CE477" i="9"/>
  <c r="CE476" i="9"/>
  <c r="CE475" i="9"/>
  <c r="CE474" i="9"/>
  <c r="CE473" i="9"/>
  <c r="CE472" i="9"/>
  <c r="CE471" i="9"/>
  <c r="CE470" i="9"/>
  <c r="CE469" i="9"/>
  <c r="CE468" i="9"/>
  <c r="CE467" i="9"/>
  <c r="CE466" i="9"/>
  <c r="CE465" i="9"/>
  <c r="CE464" i="9"/>
  <c r="CE463" i="9"/>
  <c r="CE462" i="9"/>
  <c r="CE461" i="9"/>
  <c r="CE460" i="9"/>
  <c r="CE459" i="9"/>
  <c r="CE458" i="9"/>
  <c r="CE457" i="9"/>
  <c r="CE456" i="9"/>
  <c r="CE455" i="9"/>
  <c r="CE454" i="9"/>
  <c r="CE453" i="9"/>
  <c r="CE452" i="9"/>
  <c r="CE451" i="9"/>
  <c r="CE450" i="9"/>
  <c r="CE449" i="9"/>
  <c r="CE448" i="9"/>
  <c r="CE447" i="9"/>
  <c r="CE446" i="9"/>
  <c r="CE445" i="9"/>
  <c r="CE444" i="9"/>
  <c r="CE443" i="9"/>
  <c r="CE442" i="9"/>
  <c r="CE441" i="9"/>
  <c r="CE440" i="9"/>
  <c r="CE439" i="9"/>
  <c r="CE438" i="9"/>
  <c r="CE437" i="9"/>
  <c r="CE436" i="9"/>
  <c r="CE435" i="9"/>
  <c r="CE434" i="9"/>
  <c r="CE433" i="9"/>
  <c r="CE432" i="9"/>
  <c r="CE431" i="9"/>
  <c r="CE430" i="9"/>
  <c r="CE429" i="9"/>
  <c r="CE428" i="9"/>
  <c r="CE427" i="9"/>
  <c r="CE426" i="9"/>
  <c r="CE425" i="9"/>
  <c r="CE424" i="9"/>
  <c r="CE423" i="9"/>
  <c r="CE422" i="9"/>
  <c r="CE421" i="9"/>
  <c r="CE420" i="9"/>
  <c r="CE419" i="9"/>
  <c r="CE418" i="9"/>
  <c r="CE417" i="9"/>
  <c r="CE416" i="9"/>
  <c r="CE415" i="9"/>
  <c r="CE414" i="9"/>
  <c r="CE413" i="9"/>
  <c r="CE412" i="9"/>
  <c r="CE411" i="9"/>
  <c r="CE410" i="9"/>
  <c r="CE409" i="9"/>
  <c r="CE408" i="9"/>
  <c r="CE407" i="9"/>
  <c r="CE406" i="9"/>
  <c r="CE405" i="9"/>
  <c r="CE404" i="9"/>
  <c r="CE403" i="9"/>
  <c r="CE402" i="9"/>
  <c r="CE401" i="9"/>
  <c r="CE400" i="9"/>
  <c r="CE399" i="9"/>
  <c r="CE398" i="9"/>
  <c r="CE397" i="9"/>
  <c r="CE396" i="9"/>
  <c r="CE395" i="9"/>
  <c r="CE394" i="9"/>
  <c r="CE393" i="9"/>
  <c r="CE392" i="9"/>
  <c r="CE391" i="9"/>
  <c r="CE390" i="9"/>
  <c r="CE389" i="9"/>
  <c r="CE388" i="9"/>
  <c r="CE387" i="9"/>
  <c r="CE386" i="9"/>
  <c r="CE385" i="9"/>
  <c r="CE384" i="9"/>
  <c r="CE383" i="9"/>
  <c r="CE382" i="9"/>
  <c r="CE381" i="9"/>
  <c r="CE380" i="9"/>
  <c r="CE379" i="9"/>
  <c r="CE378" i="9"/>
  <c r="CE377" i="9"/>
  <c r="CE376" i="9"/>
  <c r="CE375" i="9"/>
  <c r="CE374" i="9"/>
  <c r="CE373" i="9"/>
  <c r="CE372" i="9"/>
  <c r="CE371" i="9"/>
  <c r="CE370" i="9"/>
  <c r="CE369" i="9"/>
  <c r="CE368" i="9"/>
  <c r="CE367" i="9"/>
  <c r="CE366" i="9"/>
  <c r="CE365" i="9"/>
  <c r="CE364" i="9"/>
  <c r="CE363" i="9"/>
  <c r="CE362" i="9"/>
  <c r="CE361" i="9"/>
  <c r="CE360" i="9"/>
  <c r="CE359" i="9"/>
  <c r="CE358" i="9"/>
  <c r="CE357" i="9"/>
  <c r="CE356" i="9"/>
  <c r="CE355" i="9"/>
  <c r="CE354" i="9"/>
  <c r="CE353" i="9"/>
  <c r="CE352" i="9"/>
  <c r="CE351" i="9"/>
  <c r="CE350" i="9"/>
  <c r="CE349" i="9"/>
  <c r="CE348" i="9"/>
  <c r="CE347" i="9"/>
  <c r="CE346" i="9"/>
  <c r="CE345" i="9"/>
  <c r="CE344" i="9"/>
  <c r="CE343" i="9"/>
  <c r="CE342" i="9"/>
  <c r="CE341" i="9"/>
  <c r="CE340" i="9"/>
  <c r="CE339" i="9"/>
  <c r="CE338" i="9"/>
  <c r="CE337" i="9"/>
  <c r="CE336" i="9"/>
  <c r="CE335" i="9"/>
  <c r="CE334" i="9"/>
  <c r="CE333" i="9"/>
  <c r="CE332" i="9"/>
  <c r="CE331" i="9"/>
  <c r="CE330" i="9"/>
  <c r="CE329" i="9"/>
  <c r="CE328" i="9"/>
  <c r="CE327" i="9"/>
  <c r="CE326" i="9"/>
  <c r="CE325" i="9"/>
  <c r="CE324" i="9"/>
  <c r="CE323" i="9"/>
  <c r="CE322" i="9"/>
  <c r="CE321" i="9"/>
  <c r="CE320" i="9"/>
  <c r="CE319" i="9"/>
  <c r="CE318" i="9"/>
  <c r="CE317" i="9"/>
  <c r="CE316" i="9"/>
  <c r="CE315" i="9"/>
  <c r="CE314" i="9"/>
  <c r="CE313" i="9"/>
  <c r="CE312" i="9"/>
  <c r="CE311" i="9"/>
  <c r="CE310" i="9"/>
  <c r="CE309" i="9"/>
  <c r="CE308" i="9"/>
  <c r="CE307" i="9"/>
  <c r="CE306" i="9"/>
  <c r="CE305" i="9"/>
  <c r="CE304" i="9"/>
  <c r="CE303" i="9"/>
  <c r="CE302" i="9"/>
  <c r="CE301" i="9"/>
  <c r="CE300" i="9"/>
  <c r="CE299" i="9"/>
  <c r="CE298" i="9"/>
  <c r="CE297" i="9"/>
  <c r="CE296" i="9"/>
  <c r="CE295" i="9"/>
  <c r="CE294" i="9"/>
  <c r="CE293" i="9"/>
  <c r="CE292" i="9"/>
  <c r="CE291" i="9"/>
  <c r="CE290" i="9"/>
  <c r="CE289" i="9"/>
  <c r="CE288" i="9"/>
  <c r="CE287" i="9"/>
  <c r="CE286" i="9"/>
  <c r="CE285" i="9"/>
  <c r="CE284" i="9"/>
  <c r="CE283" i="9"/>
  <c r="CE282" i="9"/>
  <c r="CE281" i="9"/>
  <c r="CE280" i="9"/>
  <c r="CE279" i="9"/>
  <c r="CE278" i="9"/>
  <c r="CE277" i="9"/>
  <c r="CE276" i="9"/>
  <c r="CE275" i="9"/>
  <c r="CE274" i="9"/>
  <c r="CE273" i="9"/>
  <c r="CE272" i="9"/>
  <c r="CE271" i="9"/>
  <c r="CE270" i="9"/>
  <c r="CE269" i="9"/>
  <c r="CE268" i="9"/>
  <c r="CE267" i="9"/>
  <c r="CE266" i="9"/>
  <c r="CE265" i="9"/>
  <c r="CE264" i="9"/>
  <c r="CE263" i="9"/>
  <c r="CE262" i="9"/>
  <c r="CE261" i="9"/>
  <c r="CE260" i="9"/>
  <c r="CE259" i="9"/>
  <c r="CE258" i="9"/>
  <c r="CE257" i="9"/>
  <c r="CE256" i="9"/>
  <c r="CE255" i="9"/>
  <c r="CE254" i="9"/>
  <c r="CE253" i="9"/>
  <c r="CE252" i="9"/>
  <c r="CE251" i="9"/>
  <c r="CE250" i="9"/>
  <c r="CE249" i="9"/>
  <c r="CE248" i="9"/>
  <c r="CE247" i="9"/>
  <c r="CE246" i="9"/>
  <c r="CE245" i="9"/>
  <c r="CE244" i="9"/>
  <c r="CE243" i="9"/>
  <c r="CE242" i="9"/>
  <c r="CE241" i="9"/>
  <c r="CE240" i="9"/>
  <c r="CE239" i="9"/>
  <c r="CE238" i="9"/>
  <c r="CE237" i="9"/>
  <c r="CE236" i="9"/>
  <c r="CE235" i="9"/>
  <c r="CE234" i="9"/>
  <c r="CE233" i="9"/>
  <c r="CE232" i="9"/>
  <c r="CE231" i="9"/>
  <c r="CE230" i="9"/>
  <c r="CE229" i="9"/>
  <c r="CE228" i="9"/>
  <c r="CE227" i="9"/>
  <c r="CE226" i="9"/>
  <c r="CE225" i="9"/>
  <c r="CE224" i="9"/>
  <c r="CE223" i="9"/>
  <c r="CE222" i="9"/>
  <c r="CE221" i="9"/>
  <c r="CE220" i="9"/>
  <c r="CE219" i="9"/>
  <c r="CE218" i="9"/>
  <c r="CE217" i="9"/>
  <c r="CE216" i="9"/>
  <c r="CE215" i="9"/>
  <c r="CE214" i="9"/>
  <c r="CE213" i="9"/>
  <c r="CE212" i="9"/>
  <c r="CE211" i="9"/>
  <c r="CE210" i="9"/>
  <c r="CE209" i="9"/>
  <c r="CE208" i="9"/>
  <c r="CE207" i="9"/>
  <c r="CE206" i="9"/>
  <c r="CE205" i="9"/>
  <c r="CE204" i="9"/>
  <c r="CE203" i="9"/>
  <c r="CE202" i="9"/>
  <c r="CE201" i="9"/>
  <c r="CE200" i="9"/>
  <c r="CE199" i="9"/>
  <c r="CE198" i="9"/>
  <c r="CE197" i="9"/>
  <c r="CE196" i="9"/>
  <c r="CE195" i="9"/>
  <c r="CE194" i="9"/>
  <c r="CE193" i="9"/>
  <c r="CE192" i="9"/>
  <c r="CE191" i="9"/>
  <c r="CE190" i="9"/>
  <c r="CE189" i="9"/>
  <c r="CE188" i="9"/>
  <c r="CE187" i="9"/>
  <c r="CE186" i="9"/>
  <c r="CE185" i="9"/>
  <c r="CE184" i="9"/>
  <c r="CE183" i="9"/>
  <c r="CE182" i="9"/>
  <c r="CE181" i="9"/>
  <c r="CE180" i="9"/>
  <c r="CE179" i="9"/>
  <c r="CE178" i="9"/>
  <c r="CE177" i="9"/>
  <c r="CE176" i="9"/>
  <c r="CE175" i="9"/>
  <c r="CE174" i="9"/>
  <c r="CE173" i="9"/>
  <c r="CE172" i="9"/>
  <c r="CE171" i="9"/>
  <c r="CE170" i="9"/>
  <c r="CE169" i="9"/>
  <c r="CE168" i="9"/>
  <c r="CE167" i="9"/>
  <c r="CE166" i="9"/>
  <c r="CE165" i="9"/>
  <c r="CE164" i="9"/>
  <c r="CE163" i="9"/>
  <c r="CE162" i="9"/>
  <c r="CE161" i="9"/>
  <c r="CE160" i="9"/>
  <c r="CE159" i="9"/>
  <c r="CE158" i="9"/>
  <c r="CE157" i="9"/>
  <c r="CE156" i="9"/>
  <c r="CE155" i="9"/>
  <c r="CE154" i="9"/>
  <c r="CE153" i="9"/>
  <c r="CE152" i="9"/>
  <c r="CE151" i="9"/>
  <c r="CE150" i="9"/>
  <c r="CE149" i="9"/>
  <c r="CE148" i="9"/>
  <c r="CE147" i="9"/>
  <c r="CE146" i="9"/>
  <c r="CE145" i="9"/>
  <c r="CE144" i="9"/>
  <c r="CE143" i="9"/>
  <c r="CE142" i="9"/>
  <c r="CE141" i="9"/>
  <c r="CE140" i="9"/>
  <c r="CE139" i="9"/>
  <c r="CE138" i="9"/>
  <c r="CE137" i="9"/>
  <c r="CE136" i="9"/>
  <c r="CE135" i="9"/>
  <c r="CE134" i="9"/>
  <c r="CE133" i="9"/>
  <c r="CE132" i="9"/>
  <c r="CE131" i="9"/>
  <c r="CE130" i="9"/>
  <c r="CE129" i="9"/>
  <c r="CE128" i="9"/>
  <c r="CE127" i="9"/>
  <c r="CE126" i="9"/>
  <c r="CE125" i="9"/>
  <c r="CE124" i="9"/>
  <c r="CE123" i="9"/>
  <c r="CE122" i="9"/>
  <c r="CE121" i="9"/>
  <c r="CE120" i="9"/>
  <c r="CE119" i="9"/>
  <c r="CE118" i="9"/>
  <c r="CE117" i="9"/>
  <c r="CE116" i="9"/>
  <c r="CE115" i="9"/>
  <c r="CE114" i="9"/>
  <c r="CE113" i="9"/>
  <c r="CE112" i="9"/>
  <c r="CE111" i="9"/>
  <c r="CE110" i="9"/>
  <c r="CE109" i="9"/>
  <c r="CE108" i="9"/>
  <c r="CE107" i="9"/>
  <c r="CE106" i="9"/>
  <c r="CE105" i="9"/>
  <c r="CE104" i="9"/>
  <c r="CE103" i="9"/>
  <c r="CE102" i="9"/>
  <c r="CE101" i="9"/>
  <c r="CE100" i="9"/>
  <c r="CE99" i="9"/>
  <c r="CE98" i="9"/>
  <c r="CE97" i="9"/>
  <c r="CE96" i="9"/>
  <c r="CE95" i="9"/>
  <c r="CE94" i="9"/>
  <c r="CE93" i="9"/>
  <c r="CE92" i="9"/>
  <c r="CE91" i="9"/>
  <c r="CE90" i="9"/>
  <c r="CE89" i="9"/>
  <c r="CE88" i="9"/>
  <c r="CE87" i="9"/>
  <c r="CE86" i="9"/>
  <c r="CE85" i="9"/>
  <c r="CE84" i="9"/>
  <c r="CE83" i="9"/>
  <c r="CE82" i="9"/>
  <c r="CE81" i="9"/>
  <c r="CE80" i="9"/>
  <c r="CE79" i="9"/>
  <c r="CE78" i="9"/>
  <c r="CE77" i="9"/>
  <c r="CE76" i="9"/>
  <c r="CE75" i="9"/>
  <c r="CE74" i="9"/>
  <c r="CE73" i="9"/>
  <c r="CE72" i="9"/>
  <c r="CE71" i="9"/>
  <c r="CE70" i="9"/>
  <c r="CE69" i="9"/>
  <c r="CE68" i="9"/>
  <c r="CE67" i="9"/>
  <c r="CE66" i="9"/>
  <c r="CE65" i="9"/>
  <c r="CE64" i="9"/>
  <c r="CE63" i="9"/>
  <c r="CE62" i="9"/>
  <c r="CE61" i="9"/>
  <c r="CE60" i="9"/>
  <c r="CE59" i="9"/>
  <c r="CE58" i="9"/>
  <c r="CE57" i="9"/>
  <c r="CE56" i="9"/>
  <c r="CE55" i="9"/>
  <c r="CE54" i="9"/>
  <c r="CE53" i="9"/>
  <c r="CE52" i="9"/>
  <c r="CE51" i="9"/>
  <c r="CE50" i="9"/>
  <c r="CE49" i="9"/>
  <c r="CE48" i="9"/>
  <c r="CE47" i="9"/>
  <c r="CE46" i="9"/>
  <c r="CE45" i="9"/>
  <c r="CE44" i="9"/>
  <c r="CE43" i="9"/>
  <c r="CE42" i="9"/>
  <c r="CE41" i="9"/>
  <c r="CE40" i="9"/>
  <c r="CE39" i="9"/>
  <c r="CE38" i="9"/>
  <c r="CE37" i="9"/>
  <c r="CE36" i="9"/>
  <c r="CE35" i="9"/>
  <c r="CE34" i="9"/>
  <c r="CE33" i="9"/>
  <c r="CE32" i="9"/>
  <c r="CE31" i="9"/>
  <c r="CE30" i="9"/>
  <c r="CE29" i="9"/>
  <c r="CE28" i="9"/>
  <c r="CE27" i="9"/>
  <c r="CE26" i="9"/>
  <c r="CE25" i="9"/>
  <c r="CE24" i="9"/>
  <c r="CE23" i="9"/>
  <c r="CE22" i="9"/>
  <c r="CE21" i="9"/>
  <c r="CE20" i="9"/>
  <c r="CE19" i="9"/>
  <c r="CE13" i="9"/>
  <c r="CE12" i="9"/>
  <c r="CE11" i="9"/>
  <c r="BC281" i="12"/>
  <c r="BB281" i="12"/>
  <c r="BA281" i="12"/>
  <c r="AZ281" i="12"/>
  <c r="AY281" i="12"/>
  <c r="AX283" i="12"/>
  <c r="AX284" i="12"/>
  <c r="AX285" i="12"/>
  <c r="AX286" i="12"/>
  <c r="AX287" i="12"/>
  <c r="AX288" i="12"/>
  <c r="AX289" i="12"/>
  <c r="AX290" i="12"/>
  <c r="AX291" i="12"/>
  <c r="AX292" i="12"/>
  <c r="AX293" i="12"/>
  <c r="AX282" i="12"/>
  <c r="CC510" i="9"/>
  <c r="CC509" i="9"/>
  <c r="CC508" i="9"/>
  <c r="CC507" i="9"/>
  <c r="CC506" i="9"/>
  <c r="CC505" i="9"/>
  <c r="CC504" i="9"/>
  <c r="CC503" i="9"/>
  <c r="CC502" i="9"/>
  <c r="CC501" i="9"/>
  <c r="CC500" i="9"/>
  <c r="CC499" i="9"/>
  <c r="CC498" i="9"/>
  <c r="CC497" i="9"/>
  <c r="CC496" i="9"/>
  <c r="CC495" i="9"/>
  <c r="CC494" i="9"/>
  <c r="CC493" i="9"/>
  <c r="CC492" i="9"/>
  <c r="CC491" i="9"/>
  <c r="CC490" i="9"/>
  <c r="CC489" i="9"/>
  <c r="CC488" i="9"/>
  <c r="CC487" i="9"/>
  <c r="CC486" i="9"/>
  <c r="CC485" i="9"/>
  <c r="CC484" i="9"/>
  <c r="CC483" i="9"/>
  <c r="CC482" i="9"/>
  <c r="CC481" i="9"/>
  <c r="CC480" i="9"/>
  <c r="CC479" i="9"/>
  <c r="CC478" i="9"/>
  <c r="CC477" i="9"/>
  <c r="CC476" i="9"/>
  <c r="CC475" i="9"/>
  <c r="CC474" i="9"/>
  <c r="CC473" i="9"/>
  <c r="CC472" i="9"/>
  <c r="CC471" i="9"/>
  <c r="CC470" i="9"/>
  <c r="CC469" i="9"/>
  <c r="CC468" i="9"/>
  <c r="CC467" i="9"/>
  <c r="CC466" i="9"/>
  <c r="CC465" i="9"/>
  <c r="CC464" i="9"/>
  <c r="CC463" i="9"/>
  <c r="CC462" i="9"/>
  <c r="CC461" i="9"/>
  <c r="CC460" i="9"/>
  <c r="CC459" i="9"/>
  <c r="CC458" i="9"/>
  <c r="CC457" i="9"/>
  <c r="CC456" i="9"/>
  <c r="CC455" i="9"/>
  <c r="CC454" i="9"/>
  <c r="CC453" i="9"/>
  <c r="CC452" i="9"/>
  <c r="CC451" i="9"/>
  <c r="CC450" i="9"/>
  <c r="CC449" i="9"/>
  <c r="CC448" i="9"/>
  <c r="CC447" i="9"/>
  <c r="CC446" i="9"/>
  <c r="CC445" i="9"/>
  <c r="CC444" i="9"/>
  <c r="CC443" i="9"/>
  <c r="CC442" i="9"/>
  <c r="CC441" i="9"/>
  <c r="CC440" i="9"/>
  <c r="CC439" i="9"/>
  <c r="CC438" i="9"/>
  <c r="CC437" i="9"/>
  <c r="CC436" i="9"/>
  <c r="CC435" i="9"/>
  <c r="CC434" i="9"/>
  <c r="CC433" i="9"/>
  <c r="CC432" i="9"/>
  <c r="CC431" i="9"/>
  <c r="CC430" i="9"/>
  <c r="CC429" i="9"/>
  <c r="CC428" i="9"/>
  <c r="CC427" i="9"/>
  <c r="CC426" i="9"/>
  <c r="CC425" i="9"/>
  <c r="CC424" i="9"/>
  <c r="CC423" i="9"/>
  <c r="CC422" i="9"/>
  <c r="CC421" i="9"/>
  <c r="CC420" i="9"/>
  <c r="CC419" i="9"/>
  <c r="CC418" i="9"/>
  <c r="CC417" i="9"/>
  <c r="CC416" i="9"/>
  <c r="CC415" i="9"/>
  <c r="CC414" i="9"/>
  <c r="CC413" i="9"/>
  <c r="CC412" i="9"/>
  <c r="CC411" i="9"/>
  <c r="CC410" i="9"/>
  <c r="CC409" i="9"/>
  <c r="CC408" i="9"/>
  <c r="CC407" i="9"/>
  <c r="CC406" i="9"/>
  <c r="CC405" i="9"/>
  <c r="CC404" i="9"/>
  <c r="CC403" i="9"/>
  <c r="CC402" i="9"/>
  <c r="CC401" i="9"/>
  <c r="CC400" i="9"/>
  <c r="CC399" i="9"/>
  <c r="CC398" i="9"/>
  <c r="CC397" i="9"/>
  <c r="CC396" i="9"/>
  <c r="CC395" i="9"/>
  <c r="CC394" i="9"/>
  <c r="CC393" i="9"/>
  <c r="CC392" i="9"/>
  <c r="CC391" i="9"/>
  <c r="CC390" i="9"/>
  <c r="CC389" i="9"/>
  <c r="CC388" i="9"/>
  <c r="CC387" i="9"/>
  <c r="CC386" i="9"/>
  <c r="CC385" i="9"/>
  <c r="CC384" i="9"/>
  <c r="CC383" i="9"/>
  <c r="CC382" i="9"/>
  <c r="CC381" i="9"/>
  <c r="CC380" i="9"/>
  <c r="CC379" i="9"/>
  <c r="CC378" i="9"/>
  <c r="CC377" i="9"/>
  <c r="CC376" i="9"/>
  <c r="CC375" i="9"/>
  <c r="CC374" i="9"/>
  <c r="CC373" i="9"/>
  <c r="CC372" i="9"/>
  <c r="CC371" i="9"/>
  <c r="CC370" i="9"/>
  <c r="CC369" i="9"/>
  <c r="CC368" i="9"/>
  <c r="CC367" i="9"/>
  <c r="CC366" i="9"/>
  <c r="CC365" i="9"/>
  <c r="CC364" i="9"/>
  <c r="CC363" i="9"/>
  <c r="CC362" i="9"/>
  <c r="CC361" i="9"/>
  <c r="CC360" i="9"/>
  <c r="CC359" i="9"/>
  <c r="CC358" i="9"/>
  <c r="CC357" i="9"/>
  <c r="CC356" i="9"/>
  <c r="CC355" i="9"/>
  <c r="CC354" i="9"/>
  <c r="CC353" i="9"/>
  <c r="CC352" i="9"/>
  <c r="CC351" i="9"/>
  <c r="CC350" i="9"/>
  <c r="CC349" i="9"/>
  <c r="CC348" i="9"/>
  <c r="CC347" i="9"/>
  <c r="CC346" i="9"/>
  <c r="CC345" i="9"/>
  <c r="CC344" i="9"/>
  <c r="CC343" i="9"/>
  <c r="CC342" i="9"/>
  <c r="CC341" i="9"/>
  <c r="CC340" i="9"/>
  <c r="CC339" i="9"/>
  <c r="CC338" i="9"/>
  <c r="CC337" i="9"/>
  <c r="CC336" i="9"/>
  <c r="CC335" i="9"/>
  <c r="CC334" i="9"/>
  <c r="CC333" i="9"/>
  <c r="CC332" i="9"/>
  <c r="CC331" i="9"/>
  <c r="CC330" i="9"/>
  <c r="CC329" i="9"/>
  <c r="CC328" i="9"/>
  <c r="CC327" i="9"/>
  <c r="CC326" i="9"/>
  <c r="CC325" i="9"/>
  <c r="CC324" i="9"/>
  <c r="CC323" i="9"/>
  <c r="CC322" i="9"/>
  <c r="CC321" i="9"/>
  <c r="CC320" i="9"/>
  <c r="CC319" i="9"/>
  <c r="CC318" i="9"/>
  <c r="CC317" i="9"/>
  <c r="CC316" i="9"/>
  <c r="CC315" i="9"/>
  <c r="CC314" i="9"/>
  <c r="CC313" i="9"/>
  <c r="CC312" i="9"/>
  <c r="CC311" i="9"/>
  <c r="CC310" i="9"/>
  <c r="CC309" i="9"/>
  <c r="CC308" i="9"/>
  <c r="CC307" i="9"/>
  <c r="CC306" i="9"/>
  <c r="CC305" i="9"/>
  <c r="CC304" i="9"/>
  <c r="CC303" i="9"/>
  <c r="CC302" i="9"/>
  <c r="CC301" i="9"/>
  <c r="CC300" i="9"/>
  <c r="CC299" i="9"/>
  <c r="CC298" i="9"/>
  <c r="CC297" i="9"/>
  <c r="CC296" i="9"/>
  <c r="CC295" i="9"/>
  <c r="CC294" i="9"/>
  <c r="CC293" i="9"/>
  <c r="CC292" i="9"/>
  <c r="CC291" i="9"/>
  <c r="CC290" i="9"/>
  <c r="CC289" i="9"/>
  <c r="CC288" i="9"/>
  <c r="CC287" i="9"/>
  <c r="CC286" i="9"/>
  <c r="CC285" i="9"/>
  <c r="CC284" i="9"/>
  <c r="CC283" i="9"/>
  <c r="CC282" i="9"/>
  <c r="CC281" i="9"/>
  <c r="CC280" i="9"/>
  <c r="CC279" i="9"/>
  <c r="CC278" i="9"/>
  <c r="CC277" i="9"/>
  <c r="CC276" i="9"/>
  <c r="CC275" i="9"/>
  <c r="CC274" i="9"/>
  <c r="CC273" i="9"/>
  <c r="CC272" i="9"/>
  <c r="CC271" i="9"/>
  <c r="CC270" i="9"/>
  <c r="CC269" i="9"/>
  <c r="CC268" i="9"/>
  <c r="CC267" i="9"/>
  <c r="CC266" i="9"/>
  <c r="CC265" i="9"/>
  <c r="CC264" i="9"/>
  <c r="CC263" i="9"/>
  <c r="CC262" i="9"/>
  <c r="CC261" i="9"/>
  <c r="CC260" i="9"/>
  <c r="CC259" i="9"/>
  <c r="CC258" i="9"/>
  <c r="CC257" i="9"/>
  <c r="CC256" i="9"/>
  <c r="CC255" i="9"/>
  <c r="CC254" i="9"/>
  <c r="CC253" i="9"/>
  <c r="CC252" i="9"/>
  <c r="CC251" i="9"/>
  <c r="CC250" i="9"/>
  <c r="CC249" i="9"/>
  <c r="CC248" i="9"/>
  <c r="CC247" i="9"/>
  <c r="CC246" i="9"/>
  <c r="CC245" i="9"/>
  <c r="CC244" i="9"/>
  <c r="CC243" i="9"/>
  <c r="CC242" i="9"/>
  <c r="CC241" i="9"/>
  <c r="CC240" i="9"/>
  <c r="CC239" i="9"/>
  <c r="CC238" i="9"/>
  <c r="CC237" i="9"/>
  <c r="CC236" i="9"/>
  <c r="CC235" i="9"/>
  <c r="CC234" i="9"/>
  <c r="CC233" i="9"/>
  <c r="CC232" i="9"/>
  <c r="CC231" i="9"/>
  <c r="CC230" i="9"/>
  <c r="CC229" i="9"/>
  <c r="CC228" i="9"/>
  <c r="CC227" i="9"/>
  <c r="CC226" i="9"/>
  <c r="CC225" i="9"/>
  <c r="CC224" i="9"/>
  <c r="CC223" i="9"/>
  <c r="CC222" i="9"/>
  <c r="CC221" i="9"/>
  <c r="CC220" i="9"/>
  <c r="CC219" i="9"/>
  <c r="CC218" i="9"/>
  <c r="CC217" i="9"/>
  <c r="CC216" i="9"/>
  <c r="CC215" i="9"/>
  <c r="CC214" i="9"/>
  <c r="CC213" i="9"/>
  <c r="CC212" i="9"/>
  <c r="CC211" i="9"/>
  <c r="CC210" i="9"/>
  <c r="CC209" i="9"/>
  <c r="CC208" i="9"/>
  <c r="CC207" i="9"/>
  <c r="CC206" i="9"/>
  <c r="CC205" i="9"/>
  <c r="CC204" i="9"/>
  <c r="CC203" i="9"/>
  <c r="CC202" i="9"/>
  <c r="CC201" i="9"/>
  <c r="CC200" i="9"/>
  <c r="CC199" i="9"/>
  <c r="CC198" i="9"/>
  <c r="CC197" i="9"/>
  <c r="CC196" i="9"/>
  <c r="CC195" i="9"/>
  <c r="CC194" i="9"/>
  <c r="CC193" i="9"/>
  <c r="CC192" i="9"/>
  <c r="CC191" i="9"/>
  <c r="CC190" i="9"/>
  <c r="CC189" i="9"/>
  <c r="CC188" i="9"/>
  <c r="CC187" i="9"/>
  <c r="CC186" i="9"/>
  <c r="CC185" i="9"/>
  <c r="CC184" i="9"/>
  <c r="CC183" i="9"/>
  <c r="CC182" i="9"/>
  <c r="CC181" i="9"/>
  <c r="CC180" i="9"/>
  <c r="CC179" i="9"/>
  <c r="CC178" i="9"/>
  <c r="CC177" i="9"/>
  <c r="CC176" i="9"/>
  <c r="CC175" i="9"/>
  <c r="CC174" i="9"/>
  <c r="CC173" i="9"/>
  <c r="CC172" i="9"/>
  <c r="CC171" i="9"/>
  <c r="CC170" i="9"/>
  <c r="CC169" i="9"/>
  <c r="CC168" i="9"/>
  <c r="CC167" i="9"/>
  <c r="CC166" i="9"/>
  <c r="CC165" i="9"/>
  <c r="CC164" i="9"/>
  <c r="CC163" i="9"/>
  <c r="CC162" i="9"/>
  <c r="CC161" i="9"/>
  <c r="CC160" i="9"/>
  <c r="CC159" i="9"/>
  <c r="CC158" i="9"/>
  <c r="CC157" i="9"/>
  <c r="CC156" i="9"/>
  <c r="CC155" i="9"/>
  <c r="CC154" i="9"/>
  <c r="CC153" i="9"/>
  <c r="CC152" i="9"/>
  <c r="CC151" i="9"/>
  <c r="CC150" i="9"/>
  <c r="CC149" i="9"/>
  <c r="CC148" i="9"/>
  <c r="CC147" i="9"/>
  <c r="CC146" i="9"/>
  <c r="CC145" i="9"/>
  <c r="CC144" i="9"/>
  <c r="CC143" i="9"/>
  <c r="CC142" i="9"/>
  <c r="CC141" i="9"/>
  <c r="CC140" i="9"/>
  <c r="CC139" i="9"/>
  <c r="CC138" i="9"/>
  <c r="CC137" i="9"/>
  <c r="CC136" i="9"/>
  <c r="CC135" i="9"/>
  <c r="CC134" i="9"/>
  <c r="CC133" i="9"/>
  <c r="CC132" i="9"/>
  <c r="CC131" i="9"/>
  <c r="CC130" i="9"/>
  <c r="CC129" i="9"/>
  <c r="CC128" i="9"/>
  <c r="CC127" i="9"/>
  <c r="CC126" i="9"/>
  <c r="CC125" i="9"/>
  <c r="CC124" i="9"/>
  <c r="CC123" i="9"/>
  <c r="CC122" i="9"/>
  <c r="CC121" i="9"/>
  <c r="CC120" i="9"/>
  <c r="CC119" i="9"/>
  <c r="CC118" i="9"/>
  <c r="CC117" i="9"/>
  <c r="CC116" i="9"/>
  <c r="CC115" i="9"/>
  <c r="CC114" i="9"/>
  <c r="CC113" i="9"/>
  <c r="CC112" i="9"/>
  <c r="CC111" i="9"/>
  <c r="CC110" i="9"/>
  <c r="CC109" i="9"/>
  <c r="CC108" i="9"/>
  <c r="CC107" i="9"/>
  <c r="CC106" i="9"/>
  <c r="CC105" i="9"/>
  <c r="CC104" i="9"/>
  <c r="CC103" i="9"/>
  <c r="CC102" i="9"/>
  <c r="CC101" i="9"/>
  <c r="CC100" i="9"/>
  <c r="CC99" i="9"/>
  <c r="CC98" i="9"/>
  <c r="CC97" i="9"/>
  <c r="CC96" i="9"/>
  <c r="CC95" i="9"/>
  <c r="CC94" i="9"/>
  <c r="CC93" i="9"/>
  <c r="CC92" i="9"/>
  <c r="CC91" i="9"/>
  <c r="CC90" i="9"/>
  <c r="CC89" i="9"/>
  <c r="CC88" i="9"/>
  <c r="CC87" i="9"/>
  <c r="CC86" i="9"/>
  <c r="CC85" i="9"/>
  <c r="CC84" i="9"/>
  <c r="CC83" i="9"/>
  <c r="CC82" i="9"/>
  <c r="CC81" i="9"/>
  <c r="CC80" i="9"/>
  <c r="CC79" i="9"/>
  <c r="CC78" i="9"/>
  <c r="CC77" i="9"/>
  <c r="CC76" i="9"/>
  <c r="CC75" i="9"/>
  <c r="CC74" i="9"/>
  <c r="CC73" i="9"/>
  <c r="CC72" i="9"/>
  <c r="CC71" i="9"/>
  <c r="CC70" i="9"/>
  <c r="CC69" i="9"/>
  <c r="CC68" i="9"/>
  <c r="CC67" i="9"/>
  <c r="CC66" i="9"/>
  <c r="CC65" i="9"/>
  <c r="CC64" i="9"/>
  <c r="CC63" i="9"/>
  <c r="CC62" i="9"/>
  <c r="CC61" i="9"/>
  <c r="CC60" i="9"/>
  <c r="CC59" i="9"/>
  <c r="CC58" i="9"/>
  <c r="CC57" i="9"/>
  <c r="CC56" i="9"/>
  <c r="CC55" i="9"/>
  <c r="CC54" i="9"/>
  <c r="CC53" i="9"/>
  <c r="CC52" i="9"/>
  <c r="CC51" i="9"/>
  <c r="CC50" i="9"/>
  <c r="CC49" i="9"/>
  <c r="CC48" i="9"/>
  <c r="CC47" i="9"/>
  <c r="CC46" i="9"/>
  <c r="CC45" i="9"/>
  <c r="CC44" i="9"/>
  <c r="CC43" i="9"/>
  <c r="CC42" i="9"/>
  <c r="CC41" i="9"/>
  <c r="CC40" i="9"/>
  <c r="CC39" i="9"/>
  <c r="CC38" i="9"/>
  <c r="CC37" i="9"/>
  <c r="CC36" i="9"/>
  <c r="CC35" i="9"/>
  <c r="CC34" i="9"/>
  <c r="CC33" i="9"/>
  <c r="CC32" i="9"/>
  <c r="CC31" i="9"/>
  <c r="CC30" i="9"/>
  <c r="CC29" i="9"/>
  <c r="CC28" i="9"/>
  <c r="CC27" i="9"/>
  <c r="CC26" i="9"/>
  <c r="CC25" i="9"/>
  <c r="CC24" i="9"/>
  <c r="CC23" i="9"/>
  <c r="CC22" i="9"/>
  <c r="CC21" i="9"/>
  <c r="CC20" i="9"/>
  <c r="CC19" i="9"/>
  <c r="CC18" i="9"/>
  <c r="CC17" i="9"/>
  <c r="CC16" i="9"/>
  <c r="CC15" i="9"/>
  <c r="CC14" i="9"/>
  <c r="CC13" i="9"/>
  <c r="CC12" i="9"/>
  <c r="CC11" i="9"/>
  <c r="BY13" i="9"/>
  <c r="BY12" i="9"/>
  <c r="BZ12" i="9" s="1"/>
  <c r="BZ13" i="9" s="1"/>
  <c r="BY14" i="9" s="1"/>
  <c r="CA11" i="9"/>
  <c r="BZ11" i="9"/>
  <c r="BB283" i="12" l="1"/>
  <c r="BC282" i="12"/>
  <c r="BC293" i="12"/>
  <c r="BA292" i="12"/>
  <c r="BB286" i="12"/>
  <c r="BC291" i="12"/>
  <c r="BB289" i="12"/>
  <c r="BC288" i="12"/>
  <c r="BC285" i="12"/>
  <c r="BC290" i="12"/>
  <c r="BC284" i="12"/>
  <c r="AV362" i="12"/>
  <c r="BA283" i="12"/>
  <c r="BB284" i="12"/>
  <c r="AY289" i="12"/>
  <c r="AZ289" i="12"/>
  <c r="AY286" i="12"/>
  <c r="BC283" i="12"/>
  <c r="AY292" i="12"/>
  <c r="AZ286" i="12"/>
  <c r="BA289" i="12"/>
  <c r="AY293" i="12"/>
  <c r="BA286" i="12"/>
  <c r="BC289" i="12"/>
  <c r="AY283" i="12"/>
  <c r="AZ283" i="12"/>
  <c r="BC286" i="12"/>
  <c r="BC292" i="12"/>
  <c r="CE15" i="9"/>
  <c r="CE14" i="9"/>
  <c r="AY282" i="12"/>
  <c r="AY288" i="12"/>
  <c r="AZ282" i="12"/>
  <c r="AZ285" i="12"/>
  <c r="AZ288" i="12"/>
  <c r="AZ291" i="12"/>
  <c r="BB292" i="12"/>
  <c r="BA285" i="12"/>
  <c r="BA288" i="12"/>
  <c r="AY284" i="12"/>
  <c r="AY290" i="12"/>
  <c r="BB282" i="12"/>
  <c r="AZ284" i="12"/>
  <c r="BB285" i="12"/>
  <c r="BB288" i="12"/>
  <c r="AZ290" i="12"/>
  <c r="BB291" i="12"/>
  <c r="AZ293" i="12"/>
  <c r="BA282" i="12"/>
  <c r="BA291" i="12"/>
  <c r="AY285" i="12"/>
  <c r="AY291" i="12"/>
  <c r="BA284" i="12"/>
  <c r="BA290" i="12"/>
  <c r="BA293" i="12"/>
  <c r="BB290" i="12"/>
  <c r="AZ292" i="12"/>
  <c r="BB293" i="12"/>
  <c r="BZ14" i="9"/>
  <c r="CA14" i="9"/>
  <c r="CA13" i="9"/>
  <c r="CA12" i="9"/>
  <c r="AZ257" i="12"/>
  <c r="AR266" i="12" s="1"/>
  <c r="BB268" i="12"/>
  <c r="BB267" i="12"/>
  <c r="BB266" i="12"/>
  <c r="BB265" i="12"/>
  <c r="BB264" i="12"/>
  <c r="BB263" i="12"/>
  <c r="BB262" i="12"/>
  <c r="BB261" i="12"/>
  <c r="BB260" i="12"/>
  <c r="BB259" i="12"/>
  <c r="BB258" i="12"/>
  <c r="BB257" i="12"/>
  <c r="AX255" i="12"/>
  <c r="AX268" i="12"/>
  <c r="AJ277" i="12" s="1"/>
  <c r="AX267" i="12"/>
  <c r="AJ276" i="12" s="1"/>
  <c r="AX266" i="12"/>
  <c r="AJ275" i="12" s="1"/>
  <c r="AX265" i="12"/>
  <c r="AJ274" i="12" s="1"/>
  <c r="AX264" i="12"/>
  <c r="AJ273" i="12" s="1"/>
  <c r="AX263" i="12"/>
  <c r="AJ272" i="12" s="1"/>
  <c r="AX262" i="12"/>
  <c r="AJ271" i="12" s="1"/>
  <c r="AX261" i="12"/>
  <c r="AJ270" i="12" s="1"/>
  <c r="AX260" i="12"/>
  <c r="AJ269" i="12" s="1"/>
  <c r="AX259" i="12"/>
  <c r="AJ268" i="12" s="1"/>
  <c r="AX258" i="12"/>
  <c r="AJ267" i="12" s="1"/>
  <c r="AX257" i="12"/>
  <c r="AJ266" i="12" s="1"/>
  <c r="AV238" i="12"/>
  <c r="AV239" i="12" s="1"/>
  <c r="AV240" i="12" s="1"/>
  <c r="AV241" i="12" s="1"/>
  <c r="AV242" i="12" s="1"/>
  <c r="AV243" i="12" s="1"/>
  <c r="AV244" i="12" s="1"/>
  <c r="AV245" i="12" s="1"/>
  <c r="AV246" i="12" s="1"/>
  <c r="AV247" i="12" s="1"/>
  <c r="AV248" i="12" s="1"/>
  <c r="AV249" i="12" s="1"/>
  <c r="AV250" i="12" s="1"/>
  <c r="AV251" i="12" s="1"/>
  <c r="AV252" i="12" s="1"/>
  <c r="AX224" i="12"/>
  <c r="AV224" i="12" s="1"/>
  <c r="AX223" i="12"/>
  <c r="AV223" i="12" s="1"/>
  <c r="AX222" i="12"/>
  <c r="AV222" i="12" s="1"/>
  <c r="AX221" i="12"/>
  <c r="AV221" i="12" s="1"/>
  <c r="AX220" i="12"/>
  <c r="AV220" i="12" s="1"/>
  <c r="AX219" i="12"/>
  <c r="AV219" i="12" s="1"/>
  <c r="AX218" i="12"/>
  <c r="AV218" i="12" s="1"/>
  <c r="AX217" i="12"/>
  <c r="AV217" i="12" s="1"/>
  <c r="AX216" i="12"/>
  <c r="AV216" i="12" s="1"/>
  <c r="AX215" i="12"/>
  <c r="AV215" i="12" s="1"/>
  <c r="AX214" i="12"/>
  <c r="AV214" i="12" s="1"/>
  <c r="AX213" i="12"/>
  <c r="AV213" i="12" s="1"/>
  <c r="AX212" i="12"/>
  <c r="AV212" i="12" s="1"/>
  <c r="AX211" i="12"/>
  <c r="AV211" i="12" s="1"/>
  <c r="AX210" i="12"/>
  <c r="AV210" i="12" s="1"/>
  <c r="AX209" i="12"/>
  <c r="AV209" i="12" s="1"/>
  <c r="AX208" i="12"/>
  <c r="AV208" i="12" s="1"/>
  <c r="AX207" i="12"/>
  <c r="AV207" i="12" s="1"/>
  <c r="AX206" i="12"/>
  <c r="AV206" i="12" s="1"/>
  <c r="AX205" i="12"/>
  <c r="AV205" i="12" s="1"/>
  <c r="BC204" i="12"/>
  <c r="BB204" i="12"/>
  <c r="BA204" i="12"/>
  <c r="AZ204" i="12"/>
  <c r="AY204" i="12"/>
  <c r="BC179" i="12"/>
  <c r="BB179" i="12"/>
  <c r="BA179" i="12"/>
  <c r="AZ179" i="12"/>
  <c r="AY179" i="12"/>
  <c r="AX199" i="12"/>
  <c r="BC199" i="12" s="1"/>
  <c r="AX198" i="12"/>
  <c r="BB198" i="12" s="1"/>
  <c r="AX197" i="12"/>
  <c r="BA197" i="12" s="1"/>
  <c r="AX196" i="12"/>
  <c r="AZ196" i="12" s="1"/>
  <c r="AX195" i="12"/>
  <c r="AY195" i="12" s="1"/>
  <c r="AX194" i="12"/>
  <c r="BC194" i="12" s="1"/>
  <c r="AX193" i="12"/>
  <c r="AX192" i="12"/>
  <c r="AX191" i="12"/>
  <c r="AX190" i="12"/>
  <c r="AX189" i="12"/>
  <c r="AX188" i="12"/>
  <c r="AX187" i="12"/>
  <c r="AX186" i="12"/>
  <c r="AX185" i="12"/>
  <c r="AX184" i="12"/>
  <c r="AX183" i="12"/>
  <c r="AX182" i="12"/>
  <c r="AX181" i="12"/>
  <c r="AX180" i="12"/>
  <c r="AX165" i="12"/>
  <c r="AX164" i="12"/>
  <c r="AX163" i="12"/>
  <c r="AX162" i="12"/>
  <c r="AX161" i="12"/>
  <c r="AX160" i="12"/>
  <c r="AX159" i="12"/>
  <c r="AX158" i="12"/>
  <c r="AX142" i="12"/>
  <c r="AX141" i="12"/>
  <c r="AX140" i="12"/>
  <c r="AX139" i="12"/>
  <c r="AX138" i="12"/>
  <c r="AX137" i="12"/>
  <c r="AX136" i="12"/>
  <c r="AX135" i="12"/>
  <c r="AX134" i="12"/>
  <c r="AX133" i="12"/>
  <c r="AX132" i="12"/>
  <c r="AX131" i="12"/>
  <c r="AV363" i="12" l="1"/>
  <c r="B176" i="12"/>
  <c r="V333" i="12"/>
  <c r="B317" i="12"/>
  <c r="BC162" i="12"/>
  <c r="Z175" i="12" s="1"/>
  <c r="B321" i="12"/>
  <c r="AD333" i="12"/>
  <c r="BC163" i="12"/>
  <c r="Z176" i="12" s="1"/>
  <c r="AH333" i="12"/>
  <c r="B323" i="12"/>
  <c r="B175" i="12"/>
  <c r="B315" i="12"/>
  <c r="R333" i="12"/>
  <c r="BC165" i="12"/>
  <c r="AP175" i="12" s="1"/>
  <c r="B327" i="12"/>
  <c r="AP333" i="12"/>
  <c r="BB161" i="12"/>
  <c r="V174" i="12" s="1"/>
  <c r="Z333" i="12"/>
  <c r="B319" i="12"/>
  <c r="B174" i="12"/>
  <c r="B313" i="12"/>
  <c r="N333" i="12"/>
  <c r="AG174" i="12"/>
  <c r="B325" i="12"/>
  <c r="AL333" i="12"/>
  <c r="CE16" i="9"/>
  <c r="BC164" i="12"/>
  <c r="AP174" i="12" s="1"/>
  <c r="BA257" i="12"/>
  <c r="BB164" i="12"/>
  <c r="AL174" i="12" s="1"/>
  <c r="BA195" i="12"/>
  <c r="BA220" i="12" s="1"/>
  <c r="AZ199" i="12"/>
  <c r="AZ224" i="12" s="1"/>
  <c r="BB196" i="12"/>
  <c r="BB221" i="12" s="1"/>
  <c r="AZ221" i="12"/>
  <c r="BC196" i="12"/>
  <c r="BC221" i="12" s="1"/>
  <c r="Q176" i="12"/>
  <c r="BC197" i="12"/>
  <c r="BC222" i="12" s="1"/>
  <c r="Q175" i="12"/>
  <c r="BB158" i="12"/>
  <c r="G174" i="12" s="1"/>
  <c r="AY198" i="12"/>
  <c r="AY223" i="12" s="1"/>
  <c r="BB163" i="12"/>
  <c r="V176" i="12" s="1"/>
  <c r="AY199" i="12"/>
  <c r="AY224" i="12" s="1"/>
  <c r="BA194" i="12"/>
  <c r="BA219" i="12" s="1"/>
  <c r="BB195" i="12"/>
  <c r="BB220" i="12" s="1"/>
  <c r="BB162" i="12"/>
  <c r="V175" i="12" s="1"/>
  <c r="Q174" i="12"/>
  <c r="AY194" i="12"/>
  <c r="AY219" i="12" s="1"/>
  <c r="AZ195" i="12"/>
  <c r="AZ220" i="12" s="1"/>
  <c r="BA196" i="12"/>
  <c r="BA221" i="12" s="1"/>
  <c r="BB197" i="12"/>
  <c r="BB222" i="12" s="1"/>
  <c r="BC198" i="12"/>
  <c r="BC223" i="12" s="1"/>
  <c r="BB159" i="12"/>
  <c r="G175" i="12" s="1"/>
  <c r="BB165" i="12"/>
  <c r="AL175" i="12" s="1"/>
  <c r="BB194" i="12"/>
  <c r="BB219" i="12" s="1"/>
  <c r="BC195" i="12"/>
  <c r="BC220" i="12" s="1"/>
  <c r="AY197" i="12"/>
  <c r="AY222" i="12" s="1"/>
  <c r="AZ198" i="12"/>
  <c r="AZ223" i="12" s="1"/>
  <c r="BA199" i="12"/>
  <c r="BA224" i="12" s="1"/>
  <c r="AZ194" i="12"/>
  <c r="AZ219" i="12" s="1"/>
  <c r="BB160" i="12"/>
  <c r="G176" i="12" s="1"/>
  <c r="BC161" i="12"/>
  <c r="Z174" i="12" s="1"/>
  <c r="AG175" i="12"/>
  <c r="AY196" i="12"/>
  <c r="AY221" i="12" s="1"/>
  <c r="AZ197" i="12"/>
  <c r="AZ222" i="12" s="1"/>
  <c r="BA198" i="12"/>
  <c r="BA223" i="12" s="1"/>
  <c r="BB199" i="12"/>
  <c r="BB224" i="12" s="1"/>
  <c r="BZ15" i="9"/>
  <c r="BY15" i="9"/>
  <c r="CA15" i="9" s="1"/>
  <c r="BA263" i="12"/>
  <c r="BA264" i="12"/>
  <c r="BA259" i="12"/>
  <c r="BA265" i="12"/>
  <c r="BA258" i="12"/>
  <c r="BA260" i="12"/>
  <c r="BA266" i="12"/>
  <c r="BA261" i="12"/>
  <c r="BA267" i="12"/>
  <c r="AY267" i="12" s="1"/>
  <c r="BA262" i="12"/>
  <c r="BA268" i="12"/>
  <c r="AY268" i="12" s="1"/>
  <c r="BC219" i="12"/>
  <c r="BA222" i="12"/>
  <c r="BB223" i="12"/>
  <c r="AY220" i="12"/>
  <c r="BC224" i="12"/>
  <c r="AX116" i="12"/>
  <c r="AX115" i="12"/>
  <c r="AX114" i="12"/>
  <c r="AX113" i="12"/>
  <c r="AX112" i="12"/>
  <c r="AX111" i="12"/>
  <c r="AX110" i="12"/>
  <c r="AX109" i="12"/>
  <c r="AX108" i="12"/>
  <c r="AX107" i="12"/>
  <c r="AX106" i="12"/>
  <c r="AX105" i="12"/>
  <c r="BC104" i="12"/>
  <c r="BB104" i="12"/>
  <c r="BA104" i="12"/>
  <c r="AZ104" i="12"/>
  <c r="AY104" i="12"/>
  <c r="AX83" i="12"/>
  <c r="AA99" i="12" s="1"/>
  <c r="AX82" i="12"/>
  <c r="AA96" i="12" s="1"/>
  <c r="AX81" i="12"/>
  <c r="AA93" i="12" s="1"/>
  <c r="AX80" i="12"/>
  <c r="AA90" i="12" s="1"/>
  <c r="AX79" i="12"/>
  <c r="AA87" i="12" s="1"/>
  <c r="AX67" i="12"/>
  <c r="AX66" i="12"/>
  <c r="AX65" i="12"/>
  <c r="AX64" i="12"/>
  <c r="AX63" i="12"/>
  <c r="AX62" i="12"/>
  <c r="AX61" i="12"/>
  <c r="AX60" i="12"/>
  <c r="AX59" i="12"/>
  <c r="AX58" i="12"/>
  <c r="AX57" i="12"/>
  <c r="AX56" i="12"/>
  <c r="BC55" i="12"/>
  <c r="BB55" i="12"/>
  <c r="BA55" i="12"/>
  <c r="AZ55" i="12"/>
  <c r="AY55" i="12"/>
  <c r="CW26" i="13"/>
  <c r="CW25" i="13"/>
  <c r="CW24" i="13"/>
  <c r="CW23" i="13"/>
  <c r="CW22" i="13"/>
  <c r="CW21" i="13"/>
  <c r="CW20" i="13"/>
  <c r="CW19" i="13"/>
  <c r="CX26" i="13"/>
  <c r="CX25" i="13"/>
  <c r="CX24" i="13"/>
  <c r="CX23" i="13"/>
  <c r="CX22" i="13"/>
  <c r="BT10" i="9"/>
  <c r="BU10" i="9"/>
  <c r="BV10" i="9"/>
  <c r="BW10" i="9"/>
  <c r="BS10" i="9"/>
  <c r="BC29" i="12"/>
  <c r="AO312" i="12" s="1"/>
  <c r="BB29" i="12"/>
  <c r="AI312" i="12" s="1"/>
  <c r="BA29" i="12"/>
  <c r="AC312" i="12" s="1"/>
  <c r="AZ29" i="12"/>
  <c r="W312" i="12" s="1"/>
  <c r="AY29" i="12"/>
  <c r="Q312" i="12" s="1"/>
  <c r="AX41" i="12"/>
  <c r="AX40" i="12"/>
  <c r="AX39" i="12"/>
  <c r="AX38" i="12"/>
  <c r="AX37" i="12"/>
  <c r="AX36" i="12"/>
  <c r="AX35" i="12"/>
  <c r="AX34" i="12"/>
  <c r="AX33" i="12"/>
  <c r="AX32" i="12"/>
  <c r="AX31" i="12"/>
  <c r="AX30" i="12"/>
  <c r="AV10" i="12"/>
  <c r="AV5" i="12"/>
  <c r="AV6" i="12"/>
  <c r="AV4" i="12"/>
  <c r="AF2" i="12"/>
  <c r="BM510" i="9"/>
  <c r="BN510" i="9" s="1"/>
  <c r="BP510" i="9" s="1"/>
  <c r="BM509" i="9"/>
  <c r="BN509" i="9" s="1"/>
  <c r="BP509" i="9" s="1"/>
  <c r="BM508" i="9"/>
  <c r="BN508" i="9" s="1"/>
  <c r="BP508" i="9" s="1"/>
  <c r="BM507" i="9"/>
  <c r="BN507" i="9" s="1"/>
  <c r="BP507" i="9" s="1"/>
  <c r="BM506" i="9"/>
  <c r="BN506" i="9" s="1"/>
  <c r="BP506" i="9" s="1"/>
  <c r="BM505" i="9"/>
  <c r="BN505" i="9" s="1"/>
  <c r="BP505" i="9" s="1"/>
  <c r="BM504" i="9"/>
  <c r="BN504" i="9" s="1"/>
  <c r="BP504" i="9" s="1"/>
  <c r="BM503" i="9"/>
  <c r="BN503" i="9" s="1"/>
  <c r="BP503" i="9" s="1"/>
  <c r="BM502" i="9"/>
  <c r="BN502" i="9" s="1"/>
  <c r="BP502" i="9" s="1"/>
  <c r="BM501" i="9"/>
  <c r="BN501" i="9" s="1"/>
  <c r="BP501" i="9" s="1"/>
  <c r="BM500" i="9"/>
  <c r="BN500" i="9" s="1"/>
  <c r="BP500" i="9" s="1"/>
  <c r="BM499" i="9"/>
  <c r="BN499" i="9" s="1"/>
  <c r="BP499" i="9" s="1"/>
  <c r="BM498" i="9"/>
  <c r="BN498" i="9" s="1"/>
  <c r="BP498" i="9" s="1"/>
  <c r="BM497" i="9"/>
  <c r="BN497" i="9" s="1"/>
  <c r="BP497" i="9" s="1"/>
  <c r="BM496" i="9"/>
  <c r="BN496" i="9" s="1"/>
  <c r="BP496" i="9" s="1"/>
  <c r="BM495" i="9"/>
  <c r="BN495" i="9" s="1"/>
  <c r="BP495" i="9" s="1"/>
  <c r="BM494" i="9"/>
  <c r="BN494" i="9" s="1"/>
  <c r="BP494" i="9" s="1"/>
  <c r="BM493" i="9"/>
  <c r="BN493" i="9" s="1"/>
  <c r="BP493" i="9" s="1"/>
  <c r="BM492" i="9"/>
  <c r="BN492" i="9" s="1"/>
  <c r="BP492" i="9" s="1"/>
  <c r="BM491" i="9"/>
  <c r="BN491" i="9" s="1"/>
  <c r="BP491" i="9" s="1"/>
  <c r="BM490" i="9"/>
  <c r="BN490" i="9" s="1"/>
  <c r="BP490" i="9" s="1"/>
  <c r="BM489" i="9"/>
  <c r="BN489" i="9" s="1"/>
  <c r="BP489" i="9" s="1"/>
  <c r="BM488" i="9"/>
  <c r="BN488" i="9" s="1"/>
  <c r="BP488" i="9" s="1"/>
  <c r="BM487" i="9"/>
  <c r="BN487" i="9" s="1"/>
  <c r="BP487" i="9" s="1"/>
  <c r="BM486" i="9"/>
  <c r="BN486" i="9" s="1"/>
  <c r="BP486" i="9" s="1"/>
  <c r="BM485" i="9"/>
  <c r="BN485" i="9" s="1"/>
  <c r="BP485" i="9" s="1"/>
  <c r="BM484" i="9"/>
  <c r="BN484" i="9" s="1"/>
  <c r="BP484" i="9" s="1"/>
  <c r="BM483" i="9"/>
  <c r="BN483" i="9" s="1"/>
  <c r="BP483" i="9" s="1"/>
  <c r="BM482" i="9"/>
  <c r="BN482" i="9" s="1"/>
  <c r="BP482" i="9" s="1"/>
  <c r="BM481" i="9"/>
  <c r="BN481" i="9" s="1"/>
  <c r="BP481" i="9" s="1"/>
  <c r="BM480" i="9"/>
  <c r="BN480" i="9" s="1"/>
  <c r="BP480" i="9" s="1"/>
  <c r="BM479" i="9"/>
  <c r="BN479" i="9" s="1"/>
  <c r="BP479" i="9" s="1"/>
  <c r="BM478" i="9"/>
  <c r="BN478" i="9" s="1"/>
  <c r="BP478" i="9" s="1"/>
  <c r="BM477" i="9"/>
  <c r="BN477" i="9" s="1"/>
  <c r="BP477" i="9" s="1"/>
  <c r="BM476" i="9"/>
  <c r="BN476" i="9" s="1"/>
  <c r="BP476" i="9" s="1"/>
  <c r="BM475" i="9"/>
  <c r="BN475" i="9" s="1"/>
  <c r="BP475" i="9" s="1"/>
  <c r="BM474" i="9"/>
  <c r="BN474" i="9" s="1"/>
  <c r="BP474" i="9" s="1"/>
  <c r="BM473" i="9"/>
  <c r="BN473" i="9" s="1"/>
  <c r="BP473" i="9" s="1"/>
  <c r="BM472" i="9"/>
  <c r="BN472" i="9" s="1"/>
  <c r="BP472" i="9" s="1"/>
  <c r="BM471" i="9"/>
  <c r="BN471" i="9" s="1"/>
  <c r="BP471" i="9" s="1"/>
  <c r="BM470" i="9"/>
  <c r="BN470" i="9" s="1"/>
  <c r="BP470" i="9" s="1"/>
  <c r="BM469" i="9"/>
  <c r="BN469" i="9" s="1"/>
  <c r="BP469" i="9" s="1"/>
  <c r="BM468" i="9"/>
  <c r="BN468" i="9" s="1"/>
  <c r="BP468" i="9" s="1"/>
  <c r="BM467" i="9"/>
  <c r="BN467" i="9" s="1"/>
  <c r="BP467" i="9" s="1"/>
  <c r="BM466" i="9"/>
  <c r="BN466" i="9" s="1"/>
  <c r="BP466" i="9" s="1"/>
  <c r="BM465" i="9"/>
  <c r="BN465" i="9" s="1"/>
  <c r="BP465" i="9" s="1"/>
  <c r="BM464" i="9"/>
  <c r="BN464" i="9" s="1"/>
  <c r="BP464" i="9" s="1"/>
  <c r="BM463" i="9"/>
  <c r="BN463" i="9" s="1"/>
  <c r="BP463" i="9" s="1"/>
  <c r="BM462" i="9"/>
  <c r="BN462" i="9" s="1"/>
  <c r="BP462" i="9" s="1"/>
  <c r="BM461" i="9"/>
  <c r="BN461" i="9" s="1"/>
  <c r="BP461" i="9" s="1"/>
  <c r="BM460" i="9"/>
  <c r="BN460" i="9" s="1"/>
  <c r="BP460" i="9" s="1"/>
  <c r="BM459" i="9"/>
  <c r="BN459" i="9" s="1"/>
  <c r="BP459" i="9" s="1"/>
  <c r="BM458" i="9"/>
  <c r="BN458" i="9" s="1"/>
  <c r="BP458" i="9" s="1"/>
  <c r="BM457" i="9"/>
  <c r="BN457" i="9" s="1"/>
  <c r="BP457" i="9" s="1"/>
  <c r="BM456" i="9"/>
  <c r="BN456" i="9" s="1"/>
  <c r="BP456" i="9" s="1"/>
  <c r="BM455" i="9"/>
  <c r="BN455" i="9" s="1"/>
  <c r="BP455" i="9" s="1"/>
  <c r="BM454" i="9"/>
  <c r="BN454" i="9" s="1"/>
  <c r="BP454" i="9" s="1"/>
  <c r="BM453" i="9"/>
  <c r="BN453" i="9" s="1"/>
  <c r="BP453" i="9" s="1"/>
  <c r="BM452" i="9"/>
  <c r="BN452" i="9" s="1"/>
  <c r="BP452" i="9" s="1"/>
  <c r="BM451" i="9"/>
  <c r="BN451" i="9" s="1"/>
  <c r="BP451" i="9" s="1"/>
  <c r="BM450" i="9"/>
  <c r="BN450" i="9" s="1"/>
  <c r="BP450" i="9" s="1"/>
  <c r="BM449" i="9"/>
  <c r="BN449" i="9" s="1"/>
  <c r="BP449" i="9" s="1"/>
  <c r="BM448" i="9"/>
  <c r="BN448" i="9" s="1"/>
  <c r="BP448" i="9" s="1"/>
  <c r="BM447" i="9"/>
  <c r="BN447" i="9" s="1"/>
  <c r="BP447" i="9" s="1"/>
  <c r="BM446" i="9"/>
  <c r="BN446" i="9" s="1"/>
  <c r="BP446" i="9" s="1"/>
  <c r="BM445" i="9"/>
  <c r="BN445" i="9" s="1"/>
  <c r="BP445" i="9" s="1"/>
  <c r="BM444" i="9"/>
  <c r="BN444" i="9" s="1"/>
  <c r="BP444" i="9" s="1"/>
  <c r="BM443" i="9"/>
  <c r="BN443" i="9" s="1"/>
  <c r="BP443" i="9" s="1"/>
  <c r="BM442" i="9"/>
  <c r="BN442" i="9" s="1"/>
  <c r="BP442" i="9" s="1"/>
  <c r="BM441" i="9"/>
  <c r="BN441" i="9" s="1"/>
  <c r="BP441" i="9" s="1"/>
  <c r="BM440" i="9"/>
  <c r="BN440" i="9" s="1"/>
  <c r="BP440" i="9" s="1"/>
  <c r="BM439" i="9"/>
  <c r="BN439" i="9" s="1"/>
  <c r="BP439" i="9" s="1"/>
  <c r="BM438" i="9"/>
  <c r="BN438" i="9" s="1"/>
  <c r="BP438" i="9" s="1"/>
  <c r="BM437" i="9"/>
  <c r="BN437" i="9" s="1"/>
  <c r="BP437" i="9" s="1"/>
  <c r="BM436" i="9"/>
  <c r="BN436" i="9" s="1"/>
  <c r="BP436" i="9" s="1"/>
  <c r="BM435" i="9"/>
  <c r="BN435" i="9" s="1"/>
  <c r="BP435" i="9" s="1"/>
  <c r="BM434" i="9"/>
  <c r="BN434" i="9" s="1"/>
  <c r="BP434" i="9" s="1"/>
  <c r="BM433" i="9"/>
  <c r="BN433" i="9" s="1"/>
  <c r="BP433" i="9" s="1"/>
  <c r="BM432" i="9"/>
  <c r="BN432" i="9" s="1"/>
  <c r="BP432" i="9" s="1"/>
  <c r="BM431" i="9"/>
  <c r="BN431" i="9" s="1"/>
  <c r="BP431" i="9" s="1"/>
  <c r="BM430" i="9"/>
  <c r="BN430" i="9" s="1"/>
  <c r="BP430" i="9" s="1"/>
  <c r="BM429" i="9"/>
  <c r="BN429" i="9" s="1"/>
  <c r="BP429" i="9" s="1"/>
  <c r="BM428" i="9"/>
  <c r="BN428" i="9" s="1"/>
  <c r="BP428" i="9" s="1"/>
  <c r="BM427" i="9"/>
  <c r="BN427" i="9" s="1"/>
  <c r="BP427" i="9" s="1"/>
  <c r="BM426" i="9"/>
  <c r="BN426" i="9" s="1"/>
  <c r="BP426" i="9" s="1"/>
  <c r="BM425" i="9"/>
  <c r="BN425" i="9" s="1"/>
  <c r="BP425" i="9" s="1"/>
  <c r="BM424" i="9"/>
  <c r="BN424" i="9" s="1"/>
  <c r="BP424" i="9" s="1"/>
  <c r="BM423" i="9"/>
  <c r="BN423" i="9" s="1"/>
  <c r="BP423" i="9" s="1"/>
  <c r="BM422" i="9"/>
  <c r="BN422" i="9" s="1"/>
  <c r="BP422" i="9" s="1"/>
  <c r="BM421" i="9"/>
  <c r="BN421" i="9" s="1"/>
  <c r="BP421" i="9" s="1"/>
  <c r="BM420" i="9"/>
  <c r="BN420" i="9" s="1"/>
  <c r="BP420" i="9" s="1"/>
  <c r="BM419" i="9"/>
  <c r="BN419" i="9" s="1"/>
  <c r="BP419" i="9" s="1"/>
  <c r="BM418" i="9"/>
  <c r="BN418" i="9" s="1"/>
  <c r="BP418" i="9" s="1"/>
  <c r="BM417" i="9"/>
  <c r="BN417" i="9" s="1"/>
  <c r="BP417" i="9" s="1"/>
  <c r="BM416" i="9"/>
  <c r="BN416" i="9" s="1"/>
  <c r="BP416" i="9" s="1"/>
  <c r="BM415" i="9"/>
  <c r="BN415" i="9" s="1"/>
  <c r="BP415" i="9" s="1"/>
  <c r="BM414" i="9"/>
  <c r="BN414" i="9" s="1"/>
  <c r="BP414" i="9" s="1"/>
  <c r="BM413" i="9"/>
  <c r="BN413" i="9" s="1"/>
  <c r="BP413" i="9" s="1"/>
  <c r="BM412" i="9"/>
  <c r="BN412" i="9" s="1"/>
  <c r="BP412" i="9" s="1"/>
  <c r="BM411" i="9"/>
  <c r="BN411" i="9" s="1"/>
  <c r="BP411" i="9" s="1"/>
  <c r="BM410" i="9"/>
  <c r="BN410" i="9" s="1"/>
  <c r="BP410" i="9" s="1"/>
  <c r="BM409" i="9"/>
  <c r="BN409" i="9" s="1"/>
  <c r="BP409" i="9" s="1"/>
  <c r="BM408" i="9"/>
  <c r="BN408" i="9" s="1"/>
  <c r="BP408" i="9" s="1"/>
  <c r="BM407" i="9"/>
  <c r="BN407" i="9" s="1"/>
  <c r="BP407" i="9" s="1"/>
  <c r="BM406" i="9"/>
  <c r="BN406" i="9" s="1"/>
  <c r="BP406" i="9" s="1"/>
  <c r="BM405" i="9"/>
  <c r="BN405" i="9" s="1"/>
  <c r="BP405" i="9" s="1"/>
  <c r="BM404" i="9"/>
  <c r="BN404" i="9" s="1"/>
  <c r="BP404" i="9" s="1"/>
  <c r="BM403" i="9"/>
  <c r="BN403" i="9" s="1"/>
  <c r="BP403" i="9" s="1"/>
  <c r="BM402" i="9"/>
  <c r="BN402" i="9" s="1"/>
  <c r="BP402" i="9" s="1"/>
  <c r="BM401" i="9"/>
  <c r="BN401" i="9" s="1"/>
  <c r="BP401" i="9" s="1"/>
  <c r="BM400" i="9"/>
  <c r="BN400" i="9" s="1"/>
  <c r="BP400" i="9" s="1"/>
  <c r="BM399" i="9"/>
  <c r="BN399" i="9" s="1"/>
  <c r="BP399" i="9" s="1"/>
  <c r="BM398" i="9"/>
  <c r="BN398" i="9" s="1"/>
  <c r="BP398" i="9" s="1"/>
  <c r="BM397" i="9"/>
  <c r="BN397" i="9" s="1"/>
  <c r="BP397" i="9" s="1"/>
  <c r="BM396" i="9"/>
  <c r="BN396" i="9" s="1"/>
  <c r="BP396" i="9" s="1"/>
  <c r="BM395" i="9"/>
  <c r="BN395" i="9" s="1"/>
  <c r="BP395" i="9" s="1"/>
  <c r="BM394" i="9"/>
  <c r="BN394" i="9" s="1"/>
  <c r="BP394" i="9" s="1"/>
  <c r="BM393" i="9"/>
  <c r="BN393" i="9" s="1"/>
  <c r="BP393" i="9" s="1"/>
  <c r="BM392" i="9"/>
  <c r="BN392" i="9" s="1"/>
  <c r="BP392" i="9" s="1"/>
  <c r="BM391" i="9"/>
  <c r="BN391" i="9" s="1"/>
  <c r="BP391" i="9" s="1"/>
  <c r="BM390" i="9"/>
  <c r="BN390" i="9" s="1"/>
  <c r="BP390" i="9" s="1"/>
  <c r="BM389" i="9"/>
  <c r="BN389" i="9" s="1"/>
  <c r="BP389" i="9" s="1"/>
  <c r="BM388" i="9"/>
  <c r="BN388" i="9" s="1"/>
  <c r="BP388" i="9" s="1"/>
  <c r="BM387" i="9"/>
  <c r="BN387" i="9" s="1"/>
  <c r="BP387" i="9" s="1"/>
  <c r="BM386" i="9"/>
  <c r="BN386" i="9" s="1"/>
  <c r="BP386" i="9" s="1"/>
  <c r="BM385" i="9"/>
  <c r="BN385" i="9" s="1"/>
  <c r="BP385" i="9" s="1"/>
  <c r="BM384" i="9"/>
  <c r="BN384" i="9" s="1"/>
  <c r="BP384" i="9" s="1"/>
  <c r="BM383" i="9"/>
  <c r="BN383" i="9" s="1"/>
  <c r="BP383" i="9" s="1"/>
  <c r="BM382" i="9"/>
  <c r="BN382" i="9" s="1"/>
  <c r="BP382" i="9" s="1"/>
  <c r="BM381" i="9"/>
  <c r="BN381" i="9" s="1"/>
  <c r="BP381" i="9" s="1"/>
  <c r="BM380" i="9"/>
  <c r="BN380" i="9" s="1"/>
  <c r="BP380" i="9" s="1"/>
  <c r="BM379" i="9"/>
  <c r="BN379" i="9" s="1"/>
  <c r="BP379" i="9" s="1"/>
  <c r="BM378" i="9"/>
  <c r="BN378" i="9" s="1"/>
  <c r="BP378" i="9" s="1"/>
  <c r="BM377" i="9"/>
  <c r="BN377" i="9" s="1"/>
  <c r="BP377" i="9" s="1"/>
  <c r="BM376" i="9"/>
  <c r="BN376" i="9" s="1"/>
  <c r="BP376" i="9" s="1"/>
  <c r="BM375" i="9"/>
  <c r="BN375" i="9" s="1"/>
  <c r="BP375" i="9" s="1"/>
  <c r="BM374" i="9"/>
  <c r="BN374" i="9" s="1"/>
  <c r="BP374" i="9" s="1"/>
  <c r="BM373" i="9"/>
  <c r="BN373" i="9" s="1"/>
  <c r="BP373" i="9" s="1"/>
  <c r="BM372" i="9"/>
  <c r="BN372" i="9" s="1"/>
  <c r="BP372" i="9" s="1"/>
  <c r="BM371" i="9"/>
  <c r="BN371" i="9" s="1"/>
  <c r="BP371" i="9" s="1"/>
  <c r="BM370" i="9"/>
  <c r="BN370" i="9" s="1"/>
  <c r="BP370" i="9" s="1"/>
  <c r="BM369" i="9"/>
  <c r="BN369" i="9" s="1"/>
  <c r="BP369" i="9" s="1"/>
  <c r="BM368" i="9"/>
  <c r="BN368" i="9" s="1"/>
  <c r="BP368" i="9" s="1"/>
  <c r="BM367" i="9"/>
  <c r="BN367" i="9" s="1"/>
  <c r="BP367" i="9" s="1"/>
  <c r="BM366" i="9"/>
  <c r="BN366" i="9" s="1"/>
  <c r="BP366" i="9" s="1"/>
  <c r="BM365" i="9"/>
  <c r="BN365" i="9" s="1"/>
  <c r="BP365" i="9" s="1"/>
  <c r="BM364" i="9"/>
  <c r="BN364" i="9" s="1"/>
  <c r="BP364" i="9" s="1"/>
  <c r="BM363" i="9"/>
  <c r="BN363" i="9" s="1"/>
  <c r="BP363" i="9" s="1"/>
  <c r="BM362" i="9"/>
  <c r="BN362" i="9" s="1"/>
  <c r="BP362" i="9" s="1"/>
  <c r="BM361" i="9"/>
  <c r="BN361" i="9" s="1"/>
  <c r="BP361" i="9" s="1"/>
  <c r="BM360" i="9"/>
  <c r="BN360" i="9" s="1"/>
  <c r="BP360" i="9" s="1"/>
  <c r="BM359" i="9"/>
  <c r="BN359" i="9" s="1"/>
  <c r="BP359" i="9" s="1"/>
  <c r="BM358" i="9"/>
  <c r="BN358" i="9" s="1"/>
  <c r="BP358" i="9" s="1"/>
  <c r="BM357" i="9"/>
  <c r="BN357" i="9" s="1"/>
  <c r="BP357" i="9" s="1"/>
  <c r="BM356" i="9"/>
  <c r="BN356" i="9" s="1"/>
  <c r="BP356" i="9" s="1"/>
  <c r="BM355" i="9"/>
  <c r="BN355" i="9" s="1"/>
  <c r="BP355" i="9" s="1"/>
  <c r="BM354" i="9"/>
  <c r="BN354" i="9" s="1"/>
  <c r="BP354" i="9" s="1"/>
  <c r="BM353" i="9"/>
  <c r="BN353" i="9" s="1"/>
  <c r="BP353" i="9" s="1"/>
  <c r="BM352" i="9"/>
  <c r="BN352" i="9" s="1"/>
  <c r="BP352" i="9" s="1"/>
  <c r="BM351" i="9"/>
  <c r="BN351" i="9" s="1"/>
  <c r="BP351" i="9" s="1"/>
  <c r="BM350" i="9"/>
  <c r="BN350" i="9" s="1"/>
  <c r="BP350" i="9" s="1"/>
  <c r="BM349" i="9"/>
  <c r="BN349" i="9" s="1"/>
  <c r="BP349" i="9" s="1"/>
  <c r="BM348" i="9"/>
  <c r="BN348" i="9" s="1"/>
  <c r="BP348" i="9" s="1"/>
  <c r="BM347" i="9"/>
  <c r="BN347" i="9" s="1"/>
  <c r="BP347" i="9" s="1"/>
  <c r="BM346" i="9"/>
  <c r="BN346" i="9" s="1"/>
  <c r="BP346" i="9" s="1"/>
  <c r="BM345" i="9"/>
  <c r="BN345" i="9" s="1"/>
  <c r="BP345" i="9" s="1"/>
  <c r="BM344" i="9"/>
  <c r="BN344" i="9" s="1"/>
  <c r="BP344" i="9" s="1"/>
  <c r="BM343" i="9"/>
  <c r="BN343" i="9" s="1"/>
  <c r="BP343" i="9" s="1"/>
  <c r="BM342" i="9"/>
  <c r="BN342" i="9" s="1"/>
  <c r="BP342" i="9" s="1"/>
  <c r="BM341" i="9"/>
  <c r="BN341" i="9" s="1"/>
  <c r="BP341" i="9" s="1"/>
  <c r="BM340" i="9"/>
  <c r="BN340" i="9" s="1"/>
  <c r="BP340" i="9" s="1"/>
  <c r="BM339" i="9"/>
  <c r="BN339" i="9" s="1"/>
  <c r="BP339" i="9" s="1"/>
  <c r="BM338" i="9"/>
  <c r="BN338" i="9" s="1"/>
  <c r="BP338" i="9" s="1"/>
  <c r="BM337" i="9"/>
  <c r="BN337" i="9" s="1"/>
  <c r="BP337" i="9" s="1"/>
  <c r="BM336" i="9"/>
  <c r="BN336" i="9" s="1"/>
  <c r="BP336" i="9" s="1"/>
  <c r="BM335" i="9"/>
  <c r="BN335" i="9" s="1"/>
  <c r="BP335" i="9" s="1"/>
  <c r="BM334" i="9"/>
  <c r="BN334" i="9" s="1"/>
  <c r="BP334" i="9" s="1"/>
  <c r="BM333" i="9"/>
  <c r="BN333" i="9" s="1"/>
  <c r="BP333" i="9" s="1"/>
  <c r="BM332" i="9"/>
  <c r="BN332" i="9" s="1"/>
  <c r="BP332" i="9" s="1"/>
  <c r="BM331" i="9"/>
  <c r="BN331" i="9" s="1"/>
  <c r="BP331" i="9" s="1"/>
  <c r="BM330" i="9"/>
  <c r="BN330" i="9" s="1"/>
  <c r="BP330" i="9" s="1"/>
  <c r="BM329" i="9"/>
  <c r="BN329" i="9" s="1"/>
  <c r="BP329" i="9" s="1"/>
  <c r="BM328" i="9"/>
  <c r="BN328" i="9" s="1"/>
  <c r="BP328" i="9" s="1"/>
  <c r="BM327" i="9"/>
  <c r="BN327" i="9" s="1"/>
  <c r="BP327" i="9" s="1"/>
  <c r="BM326" i="9"/>
  <c r="BN326" i="9" s="1"/>
  <c r="BP326" i="9" s="1"/>
  <c r="BM325" i="9"/>
  <c r="BN325" i="9" s="1"/>
  <c r="BP325" i="9" s="1"/>
  <c r="BM324" i="9"/>
  <c r="BN324" i="9" s="1"/>
  <c r="BP324" i="9" s="1"/>
  <c r="BM323" i="9"/>
  <c r="BN323" i="9" s="1"/>
  <c r="BP323" i="9" s="1"/>
  <c r="BM322" i="9"/>
  <c r="BN322" i="9" s="1"/>
  <c r="BP322" i="9" s="1"/>
  <c r="BM321" i="9"/>
  <c r="BN321" i="9" s="1"/>
  <c r="BP321" i="9" s="1"/>
  <c r="BM320" i="9"/>
  <c r="BN320" i="9" s="1"/>
  <c r="BP320" i="9" s="1"/>
  <c r="BM319" i="9"/>
  <c r="BN319" i="9" s="1"/>
  <c r="BP319" i="9" s="1"/>
  <c r="BM318" i="9"/>
  <c r="BN318" i="9" s="1"/>
  <c r="BP318" i="9" s="1"/>
  <c r="BM317" i="9"/>
  <c r="BN317" i="9" s="1"/>
  <c r="BP317" i="9" s="1"/>
  <c r="BM316" i="9"/>
  <c r="BN316" i="9" s="1"/>
  <c r="BP316" i="9" s="1"/>
  <c r="BM315" i="9"/>
  <c r="BN315" i="9" s="1"/>
  <c r="BP315" i="9" s="1"/>
  <c r="BM314" i="9"/>
  <c r="BN314" i="9" s="1"/>
  <c r="BP314" i="9" s="1"/>
  <c r="BM313" i="9"/>
  <c r="BN313" i="9" s="1"/>
  <c r="BP313" i="9" s="1"/>
  <c r="BM312" i="9"/>
  <c r="BN312" i="9" s="1"/>
  <c r="BP312" i="9" s="1"/>
  <c r="BM311" i="9"/>
  <c r="BN311" i="9" s="1"/>
  <c r="BP311" i="9" s="1"/>
  <c r="BM310" i="9"/>
  <c r="BN310" i="9" s="1"/>
  <c r="BP310" i="9" s="1"/>
  <c r="BM309" i="9"/>
  <c r="BN309" i="9" s="1"/>
  <c r="BP309" i="9" s="1"/>
  <c r="BM308" i="9"/>
  <c r="BN308" i="9" s="1"/>
  <c r="BP308" i="9" s="1"/>
  <c r="BM307" i="9"/>
  <c r="BN307" i="9" s="1"/>
  <c r="BP307" i="9" s="1"/>
  <c r="BM306" i="9"/>
  <c r="BN306" i="9" s="1"/>
  <c r="BP306" i="9" s="1"/>
  <c r="BM305" i="9"/>
  <c r="BN305" i="9" s="1"/>
  <c r="BP305" i="9" s="1"/>
  <c r="BM304" i="9"/>
  <c r="BN304" i="9" s="1"/>
  <c r="BP304" i="9" s="1"/>
  <c r="BM303" i="9"/>
  <c r="BN303" i="9" s="1"/>
  <c r="BP303" i="9" s="1"/>
  <c r="BM302" i="9"/>
  <c r="BN302" i="9" s="1"/>
  <c r="BP302" i="9" s="1"/>
  <c r="BM301" i="9"/>
  <c r="BN301" i="9" s="1"/>
  <c r="BP301" i="9" s="1"/>
  <c r="BM300" i="9"/>
  <c r="BN300" i="9" s="1"/>
  <c r="BP300" i="9" s="1"/>
  <c r="BM299" i="9"/>
  <c r="BN299" i="9" s="1"/>
  <c r="BP299" i="9" s="1"/>
  <c r="BM298" i="9"/>
  <c r="BN298" i="9" s="1"/>
  <c r="BP298" i="9" s="1"/>
  <c r="BM297" i="9"/>
  <c r="BN297" i="9" s="1"/>
  <c r="BP297" i="9" s="1"/>
  <c r="BM296" i="9"/>
  <c r="BN296" i="9" s="1"/>
  <c r="BP296" i="9" s="1"/>
  <c r="BM295" i="9"/>
  <c r="BN295" i="9" s="1"/>
  <c r="BP295" i="9" s="1"/>
  <c r="BM294" i="9"/>
  <c r="BN294" i="9" s="1"/>
  <c r="BP294" i="9" s="1"/>
  <c r="BM293" i="9"/>
  <c r="BN293" i="9" s="1"/>
  <c r="BP293" i="9" s="1"/>
  <c r="BM292" i="9"/>
  <c r="BN292" i="9" s="1"/>
  <c r="BP292" i="9" s="1"/>
  <c r="BM291" i="9"/>
  <c r="BN291" i="9" s="1"/>
  <c r="BP291" i="9" s="1"/>
  <c r="BM290" i="9"/>
  <c r="BN290" i="9" s="1"/>
  <c r="BP290" i="9" s="1"/>
  <c r="BM289" i="9"/>
  <c r="BN289" i="9" s="1"/>
  <c r="BP289" i="9" s="1"/>
  <c r="BM288" i="9"/>
  <c r="BN288" i="9" s="1"/>
  <c r="BP288" i="9" s="1"/>
  <c r="BM287" i="9"/>
  <c r="BN287" i="9" s="1"/>
  <c r="BP287" i="9" s="1"/>
  <c r="BM286" i="9"/>
  <c r="BN286" i="9" s="1"/>
  <c r="BP286" i="9" s="1"/>
  <c r="BM285" i="9"/>
  <c r="BN285" i="9" s="1"/>
  <c r="BP285" i="9" s="1"/>
  <c r="BM284" i="9"/>
  <c r="BN284" i="9" s="1"/>
  <c r="BP284" i="9" s="1"/>
  <c r="BM283" i="9"/>
  <c r="BN283" i="9" s="1"/>
  <c r="BP283" i="9" s="1"/>
  <c r="BM282" i="9"/>
  <c r="BN282" i="9" s="1"/>
  <c r="BP282" i="9" s="1"/>
  <c r="BM281" i="9"/>
  <c r="BN281" i="9" s="1"/>
  <c r="BP281" i="9" s="1"/>
  <c r="BM280" i="9"/>
  <c r="BN280" i="9" s="1"/>
  <c r="BP280" i="9" s="1"/>
  <c r="BM279" i="9"/>
  <c r="BN279" i="9" s="1"/>
  <c r="BP279" i="9" s="1"/>
  <c r="BM278" i="9"/>
  <c r="BN278" i="9" s="1"/>
  <c r="BP278" i="9" s="1"/>
  <c r="BM277" i="9"/>
  <c r="BN277" i="9" s="1"/>
  <c r="BP277" i="9" s="1"/>
  <c r="BM276" i="9"/>
  <c r="BN276" i="9" s="1"/>
  <c r="BP276" i="9" s="1"/>
  <c r="BM275" i="9"/>
  <c r="BN275" i="9" s="1"/>
  <c r="BP275" i="9" s="1"/>
  <c r="BM274" i="9"/>
  <c r="BN274" i="9" s="1"/>
  <c r="BP274" i="9" s="1"/>
  <c r="BM273" i="9"/>
  <c r="BN273" i="9" s="1"/>
  <c r="BP273" i="9" s="1"/>
  <c r="BM272" i="9"/>
  <c r="BN272" i="9" s="1"/>
  <c r="BP272" i="9" s="1"/>
  <c r="BM271" i="9"/>
  <c r="BN271" i="9" s="1"/>
  <c r="BP271" i="9" s="1"/>
  <c r="BM270" i="9"/>
  <c r="BN270" i="9" s="1"/>
  <c r="BP270" i="9" s="1"/>
  <c r="BM269" i="9"/>
  <c r="BN269" i="9" s="1"/>
  <c r="BP269" i="9" s="1"/>
  <c r="BM268" i="9"/>
  <c r="BN268" i="9" s="1"/>
  <c r="BP268" i="9" s="1"/>
  <c r="BM267" i="9"/>
  <c r="BN267" i="9" s="1"/>
  <c r="BP267" i="9" s="1"/>
  <c r="BM266" i="9"/>
  <c r="BN266" i="9" s="1"/>
  <c r="BP266" i="9" s="1"/>
  <c r="BM265" i="9"/>
  <c r="BN265" i="9" s="1"/>
  <c r="BP265" i="9" s="1"/>
  <c r="BM264" i="9"/>
  <c r="BN264" i="9" s="1"/>
  <c r="BP264" i="9" s="1"/>
  <c r="BM263" i="9"/>
  <c r="BN263" i="9" s="1"/>
  <c r="BP263" i="9" s="1"/>
  <c r="BM262" i="9"/>
  <c r="BN262" i="9" s="1"/>
  <c r="BP262" i="9" s="1"/>
  <c r="BM261" i="9"/>
  <c r="BN261" i="9" s="1"/>
  <c r="BP261" i="9" s="1"/>
  <c r="BM260" i="9"/>
  <c r="BN260" i="9" s="1"/>
  <c r="BP260" i="9" s="1"/>
  <c r="BM259" i="9"/>
  <c r="BN259" i="9" s="1"/>
  <c r="BP259" i="9" s="1"/>
  <c r="BM258" i="9"/>
  <c r="BN258" i="9" s="1"/>
  <c r="BP258" i="9" s="1"/>
  <c r="BM257" i="9"/>
  <c r="BN257" i="9" s="1"/>
  <c r="BP257" i="9" s="1"/>
  <c r="BM256" i="9"/>
  <c r="BN256" i="9" s="1"/>
  <c r="BP256" i="9" s="1"/>
  <c r="BM255" i="9"/>
  <c r="BN255" i="9" s="1"/>
  <c r="BP255" i="9" s="1"/>
  <c r="BM254" i="9"/>
  <c r="BN254" i="9" s="1"/>
  <c r="BP254" i="9" s="1"/>
  <c r="BM253" i="9"/>
  <c r="BN253" i="9" s="1"/>
  <c r="BP253" i="9" s="1"/>
  <c r="BM252" i="9"/>
  <c r="BN252" i="9" s="1"/>
  <c r="BP252" i="9" s="1"/>
  <c r="BM251" i="9"/>
  <c r="BN251" i="9" s="1"/>
  <c r="BP251" i="9" s="1"/>
  <c r="BM250" i="9"/>
  <c r="BN250" i="9" s="1"/>
  <c r="BP250" i="9" s="1"/>
  <c r="BM249" i="9"/>
  <c r="BN249" i="9" s="1"/>
  <c r="BP249" i="9" s="1"/>
  <c r="BM248" i="9"/>
  <c r="BN248" i="9" s="1"/>
  <c r="BP248" i="9" s="1"/>
  <c r="BM247" i="9"/>
  <c r="BN247" i="9" s="1"/>
  <c r="BP247" i="9" s="1"/>
  <c r="BM246" i="9"/>
  <c r="BN246" i="9" s="1"/>
  <c r="BP246" i="9" s="1"/>
  <c r="BM245" i="9"/>
  <c r="BN245" i="9" s="1"/>
  <c r="BP245" i="9" s="1"/>
  <c r="BM244" i="9"/>
  <c r="BN244" i="9" s="1"/>
  <c r="BP244" i="9" s="1"/>
  <c r="BM243" i="9"/>
  <c r="BN243" i="9" s="1"/>
  <c r="BP243" i="9" s="1"/>
  <c r="BM242" i="9"/>
  <c r="BN242" i="9" s="1"/>
  <c r="BP242" i="9" s="1"/>
  <c r="BM241" i="9"/>
  <c r="BN241" i="9" s="1"/>
  <c r="BP241" i="9" s="1"/>
  <c r="BM240" i="9"/>
  <c r="BN240" i="9" s="1"/>
  <c r="BP240" i="9" s="1"/>
  <c r="BM239" i="9"/>
  <c r="BN239" i="9" s="1"/>
  <c r="BP239" i="9" s="1"/>
  <c r="BM238" i="9"/>
  <c r="BN238" i="9" s="1"/>
  <c r="BP238" i="9" s="1"/>
  <c r="BM237" i="9"/>
  <c r="BN237" i="9" s="1"/>
  <c r="BP237" i="9" s="1"/>
  <c r="BM236" i="9"/>
  <c r="BN236" i="9" s="1"/>
  <c r="BP236" i="9" s="1"/>
  <c r="BM235" i="9"/>
  <c r="BN235" i="9" s="1"/>
  <c r="BP235" i="9" s="1"/>
  <c r="BM234" i="9"/>
  <c r="BN234" i="9" s="1"/>
  <c r="BP234" i="9" s="1"/>
  <c r="BM233" i="9"/>
  <c r="BN233" i="9" s="1"/>
  <c r="BP233" i="9" s="1"/>
  <c r="BM232" i="9"/>
  <c r="BN232" i="9" s="1"/>
  <c r="BP232" i="9" s="1"/>
  <c r="BM231" i="9"/>
  <c r="BN231" i="9" s="1"/>
  <c r="BP231" i="9" s="1"/>
  <c r="BM230" i="9"/>
  <c r="BN230" i="9" s="1"/>
  <c r="BP230" i="9" s="1"/>
  <c r="BM229" i="9"/>
  <c r="BN229" i="9" s="1"/>
  <c r="BP229" i="9" s="1"/>
  <c r="BM228" i="9"/>
  <c r="BN228" i="9" s="1"/>
  <c r="BP228" i="9" s="1"/>
  <c r="BM227" i="9"/>
  <c r="BN227" i="9" s="1"/>
  <c r="BP227" i="9" s="1"/>
  <c r="BM226" i="9"/>
  <c r="BN226" i="9" s="1"/>
  <c r="BP226" i="9" s="1"/>
  <c r="BM225" i="9"/>
  <c r="BN225" i="9" s="1"/>
  <c r="BP225" i="9" s="1"/>
  <c r="BM224" i="9"/>
  <c r="BN224" i="9" s="1"/>
  <c r="BP224" i="9" s="1"/>
  <c r="BM223" i="9"/>
  <c r="BN223" i="9" s="1"/>
  <c r="BP223" i="9" s="1"/>
  <c r="BM222" i="9"/>
  <c r="BN222" i="9" s="1"/>
  <c r="BP222" i="9" s="1"/>
  <c r="BM221" i="9"/>
  <c r="BN221" i="9" s="1"/>
  <c r="BP221" i="9" s="1"/>
  <c r="BM220" i="9"/>
  <c r="BN220" i="9" s="1"/>
  <c r="BP220" i="9" s="1"/>
  <c r="BM219" i="9"/>
  <c r="BN219" i="9" s="1"/>
  <c r="BP219" i="9" s="1"/>
  <c r="BM218" i="9"/>
  <c r="BN218" i="9" s="1"/>
  <c r="BP218" i="9" s="1"/>
  <c r="BM217" i="9"/>
  <c r="BN217" i="9" s="1"/>
  <c r="BP217" i="9" s="1"/>
  <c r="BM216" i="9"/>
  <c r="BN216" i="9" s="1"/>
  <c r="BP216" i="9" s="1"/>
  <c r="BM215" i="9"/>
  <c r="BN215" i="9" s="1"/>
  <c r="BP215" i="9" s="1"/>
  <c r="BM214" i="9"/>
  <c r="BN214" i="9" s="1"/>
  <c r="BP214" i="9" s="1"/>
  <c r="BM213" i="9"/>
  <c r="BN213" i="9" s="1"/>
  <c r="BP213" i="9" s="1"/>
  <c r="BM212" i="9"/>
  <c r="BN212" i="9" s="1"/>
  <c r="BP212" i="9" s="1"/>
  <c r="BM211" i="9"/>
  <c r="BN211" i="9" s="1"/>
  <c r="BP211" i="9" s="1"/>
  <c r="BM210" i="9"/>
  <c r="BN210" i="9" s="1"/>
  <c r="BP210" i="9" s="1"/>
  <c r="BM209" i="9"/>
  <c r="BN209" i="9" s="1"/>
  <c r="BP209" i="9" s="1"/>
  <c r="BM208" i="9"/>
  <c r="BN208" i="9" s="1"/>
  <c r="BP208" i="9" s="1"/>
  <c r="BM207" i="9"/>
  <c r="BN207" i="9" s="1"/>
  <c r="BP207" i="9" s="1"/>
  <c r="BM206" i="9"/>
  <c r="BN206" i="9" s="1"/>
  <c r="BP206" i="9" s="1"/>
  <c r="BM205" i="9"/>
  <c r="BN205" i="9" s="1"/>
  <c r="BP205" i="9" s="1"/>
  <c r="BM204" i="9"/>
  <c r="BN204" i="9" s="1"/>
  <c r="BP204" i="9" s="1"/>
  <c r="BM203" i="9"/>
  <c r="BN203" i="9" s="1"/>
  <c r="BP203" i="9" s="1"/>
  <c r="BM202" i="9"/>
  <c r="BN202" i="9" s="1"/>
  <c r="BP202" i="9" s="1"/>
  <c r="BM201" i="9"/>
  <c r="BN201" i="9" s="1"/>
  <c r="BP201" i="9" s="1"/>
  <c r="BM200" i="9"/>
  <c r="BN200" i="9" s="1"/>
  <c r="BP200" i="9" s="1"/>
  <c r="BM199" i="9"/>
  <c r="BN199" i="9" s="1"/>
  <c r="BP199" i="9" s="1"/>
  <c r="BM198" i="9"/>
  <c r="BN198" i="9" s="1"/>
  <c r="BP198" i="9" s="1"/>
  <c r="BM197" i="9"/>
  <c r="BN197" i="9" s="1"/>
  <c r="BP197" i="9" s="1"/>
  <c r="BM196" i="9"/>
  <c r="BN196" i="9" s="1"/>
  <c r="BP196" i="9" s="1"/>
  <c r="BM195" i="9"/>
  <c r="BN195" i="9" s="1"/>
  <c r="BP195" i="9" s="1"/>
  <c r="BM194" i="9"/>
  <c r="BN194" i="9" s="1"/>
  <c r="BP194" i="9" s="1"/>
  <c r="BM193" i="9"/>
  <c r="BN193" i="9" s="1"/>
  <c r="BP193" i="9" s="1"/>
  <c r="BM192" i="9"/>
  <c r="BN192" i="9" s="1"/>
  <c r="BP192" i="9" s="1"/>
  <c r="BM191" i="9"/>
  <c r="BN191" i="9" s="1"/>
  <c r="BP191" i="9" s="1"/>
  <c r="BM190" i="9"/>
  <c r="BN190" i="9" s="1"/>
  <c r="BP190" i="9" s="1"/>
  <c r="BM189" i="9"/>
  <c r="BN189" i="9" s="1"/>
  <c r="BP189" i="9" s="1"/>
  <c r="BM188" i="9"/>
  <c r="BN188" i="9" s="1"/>
  <c r="BP188" i="9" s="1"/>
  <c r="BM187" i="9"/>
  <c r="BN187" i="9" s="1"/>
  <c r="BP187" i="9" s="1"/>
  <c r="BM186" i="9"/>
  <c r="BN186" i="9" s="1"/>
  <c r="BP186" i="9" s="1"/>
  <c r="BM185" i="9"/>
  <c r="BN185" i="9" s="1"/>
  <c r="BP185" i="9" s="1"/>
  <c r="BM184" i="9"/>
  <c r="BN184" i="9" s="1"/>
  <c r="BP184" i="9" s="1"/>
  <c r="BM183" i="9"/>
  <c r="BN183" i="9" s="1"/>
  <c r="BP183" i="9" s="1"/>
  <c r="BM182" i="9"/>
  <c r="BN182" i="9" s="1"/>
  <c r="BP182" i="9" s="1"/>
  <c r="BM181" i="9"/>
  <c r="BN181" i="9" s="1"/>
  <c r="BP181" i="9" s="1"/>
  <c r="BM180" i="9"/>
  <c r="BN180" i="9" s="1"/>
  <c r="BP180" i="9" s="1"/>
  <c r="BM179" i="9"/>
  <c r="BN179" i="9" s="1"/>
  <c r="BP179" i="9" s="1"/>
  <c r="BM178" i="9"/>
  <c r="BN178" i="9" s="1"/>
  <c r="BP178" i="9" s="1"/>
  <c r="BM177" i="9"/>
  <c r="BN177" i="9" s="1"/>
  <c r="BP177" i="9" s="1"/>
  <c r="BM176" i="9"/>
  <c r="BN176" i="9" s="1"/>
  <c r="BP176" i="9" s="1"/>
  <c r="BM175" i="9"/>
  <c r="BN175" i="9" s="1"/>
  <c r="BP175" i="9" s="1"/>
  <c r="BM174" i="9"/>
  <c r="BN174" i="9" s="1"/>
  <c r="BP174" i="9" s="1"/>
  <c r="BM173" i="9"/>
  <c r="BN173" i="9" s="1"/>
  <c r="BP173" i="9" s="1"/>
  <c r="BM172" i="9"/>
  <c r="BN172" i="9" s="1"/>
  <c r="BP172" i="9" s="1"/>
  <c r="BM171" i="9"/>
  <c r="BN171" i="9" s="1"/>
  <c r="BP171" i="9" s="1"/>
  <c r="BM170" i="9"/>
  <c r="BN170" i="9" s="1"/>
  <c r="BP170" i="9" s="1"/>
  <c r="BM169" i="9"/>
  <c r="BN169" i="9" s="1"/>
  <c r="BP169" i="9" s="1"/>
  <c r="BM168" i="9"/>
  <c r="BN168" i="9" s="1"/>
  <c r="BP168" i="9" s="1"/>
  <c r="BM167" i="9"/>
  <c r="BN167" i="9" s="1"/>
  <c r="BP167" i="9" s="1"/>
  <c r="BM166" i="9"/>
  <c r="BN166" i="9" s="1"/>
  <c r="BP166" i="9" s="1"/>
  <c r="BM165" i="9"/>
  <c r="BN165" i="9" s="1"/>
  <c r="BP165" i="9" s="1"/>
  <c r="BM164" i="9"/>
  <c r="BN164" i="9" s="1"/>
  <c r="BP164" i="9" s="1"/>
  <c r="BM163" i="9"/>
  <c r="BN163" i="9" s="1"/>
  <c r="BP163" i="9" s="1"/>
  <c r="BM162" i="9"/>
  <c r="BN162" i="9" s="1"/>
  <c r="BP162" i="9" s="1"/>
  <c r="BM161" i="9"/>
  <c r="BN161" i="9" s="1"/>
  <c r="BP161" i="9" s="1"/>
  <c r="BM160" i="9"/>
  <c r="BN160" i="9" s="1"/>
  <c r="BP160" i="9" s="1"/>
  <c r="BM159" i="9"/>
  <c r="BN159" i="9" s="1"/>
  <c r="BP159" i="9" s="1"/>
  <c r="BM158" i="9"/>
  <c r="BN158" i="9" s="1"/>
  <c r="BP158" i="9" s="1"/>
  <c r="BM157" i="9"/>
  <c r="BN157" i="9" s="1"/>
  <c r="BP157" i="9" s="1"/>
  <c r="BM156" i="9"/>
  <c r="BN156" i="9" s="1"/>
  <c r="BP156" i="9" s="1"/>
  <c r="BM155" i="9"/>
  <c r="BN155" i="9" s="1"/>
  <c r="BP155" i="9" s="1"/>
  <c r="BM154" i="9"/>
  <c r="BN154" i="9" s="1"/>
  <c r="BP154" i="9" s="1"/>
  <c r="BM153" i="9"/>
  <c r="BN153" i="9" s="1"/>
  <c r="BP153" i="9" s="1"/>
  <c r="BM152" i="9"/>
  <c r="BN152" i="9" s="1"/>
  <c r="BP152" i="9" s="1"/>
  <c r="BM151" i="9"/>
  <c r="BN151" i="9" s="1"/>
  <c r="BP151" i="9" s="1"/>
  <c r="BM150" i="9"/>
  <c r="BN150" i="9" s="1"/>
  <c r="BP150" i="9" s="1"/>
  <c r="BM149" i="9"/>
  <c r="BN149" i="9" s="1"/>
  <c r="BP149" i="9" s="1"/>
  <c r="BM148" i="9"/>
  <c r="BN148" i="9" s="1"/>
  <c r="BP148" i="9" s="1"/>
  <c r="BM147" i="9"/>
  <c r="BN147" i="9" s="1"/>
  <c r="BP147" i="9" s="1"/>
  <c r="BM146" i="9"/>
  <c r="BN146" i="9" s="1"/>
  <c r="BP146" i="9" s="1"/>
  <c r="BM145" i="9"/>
  <c r="BN145" i="9" s="1"/>
  <c r="BP145" i="9" s="1"/>
  <c r="BM144" i="9"/>
  <c r="BN144" i="9" s="1"/>
  <c r="BP144" i="9" s="1"/>
  <c r="BM143" i="9"/>
  <c r="BN143" i="9" s="1"/>
  <c r="BP143" i="9" s="1"/>
  <c r="BM142" i="9"/>
  <c r="BN142" i="9" s="1"/>
  <c r="BP142" i="9" s="1"/>
  <c r="BM141" i="9"/>
  <c r="BN141" i="9" s="1"/>
  <c r="BP141" i="9" s="1"/>
  <c r="BM140" i="9"/>
  <c r="BN140" i="9" s="1"/>
  <c r="BP140" i="9" s="1"/>
  <c r="BM139" i="9"/>
  <c r="BN139" i="9" s="1"/>
  <c r="BP139" i="9" s="1"/>
  <c r="BM138" i="9"/>
  <c r="BN138" i="9" s="1"/>
  <c r="BP138" i="9" s="1"/>
  <c r="BM137" i="9"/>
  <c r="BN137" i="9" s="1"/>
  <c r="BP137" i="9" s="1"/>
  <c r="BM136" i="9"/>
  <c r="BN136" i="9" s="1"/>
  <c r="BP136" i="9" s="1"/>
  <c r="BM135" i="9"/>
  <c r="BN135" i="9" s="1"/>
  <c r="BP135" i="9" s="1"/>
  <c r="BM134" i="9"/>
  <c r="BN134" i="9" s="1"/>
  <c r="BP134" i="9" s="1"/>
  <c r="BM133" i="9"/>
  <c r="BN133" i="9" s="1"/>
  <c r="BP133" i="9" s="1"/>
  <c r="BM132" i="9"/>
  <c r="BN132" i="9" s="1"/>
  <c r="BP132" i="9" s="1"/>
  <c r="BM131" i="9"/>
  <c r="BN131" i="9" s="1"/>
  <c r="BP131" i="9" s="1"/>
  <c r="BM130" i="9"/>
  <c r="BN130" i="9" s="1"/>
  <c r="BP130" i="9" s="1"/>
  <c r="BM129" i="9"/>
  <c r="BN129" i="9" s="1"/>
  <c r="BP129" i="9" s="1"/>
  <c r="BM128" i="9"/>
  <c r="BN128" i="9" s="1"/>
  <c r="BP128" i="9" s="1"/>
  <c r="BM127" i="9"/>
  <c r="BN127" i="9" s="1"/>
  <c r="BP127" i="9" s="1"/>
  <c r="BM126" i="9"/>
  <c r="BN126" i="9" s="1"/>
  <c r="BP126" i="9" s="1"/>
  <c r="BM125" i="9"/>
  <c r="BN125" i="9" s="1"/>
  <c r="BP125" i="9" s="1"/>
  <c r="BM124" i="9"/>
  <c r="BN124" i="9" s="1"/>
  <c r="BP124" i="9" s="1"/>
  <c r="BM123" i="9"/>
  <c r="BN123" i="9" s="1"/>
  <c r="BP123" i="9" s="1"/>
  <c r="BM122" i="9"/>
  <c r="BN122" i="9" s="1"/>
  <c r="BP122" i="9" s="1"/>
  <c r="BM121" i="9"/>
  <c r="BN121" i="9" s="1"/>
  <c r="BP121" i="9" s="1"/>
  <c r="BM120" i="9"/>
  <c r="BN120" i="9" s="1"/>
  <c r="BP120" i="9" s="1"/>
  <c r="BM119" i="9"/>
  <c r="BN119" i="9" s="1"/>
  <c r="BP119" i="9" s="1"/>
  <c r="BM118" i="9"/>
  <c r="BN118" i="9" s="1"/>
  <c r="BP118" i="9" s="1"/>
  <c r="BM117" i="9"/>
  <c r="BN117" i="9" s="1"/>
  <c r="BP117" i="9" s="1"/>
  <c r="BM116" i="9"/>
  <c r="BN116" i="9" s="1"/>
  <c r="BP116" i="9" s="1"/>
  <c r="BM115" i="9"/>
  <c r="BN115" i="9" s="1"/>
  <c r="BP115" i="9" s="1"/>
  <c r="BM114" i="9"/>
  <c r="BN114" i="9" s="1"/>
  <c r="BP114" i="9" s="1"/>
  <c r="BM113" i="9"/>
  <c r="BN113" i="9" s="1"/>
  <c r="BP113" i="9" s="1"/>
  <c r="BM112" i="9"/>
  <c r="BN112" i="9" s="1"/>
  <c r="BP112" i="9" s="1"/>
  <c r="BM111" i="9"/>
  <c r="BN111" i="9" s="1"/>
  <c r="BP111" i="9" s="1"/>
  <c r="BM110" i="9"/>
  <c r="BN110" i="9" s="1"/>
  <c r="BP110" i="9" s="1"/>
  <c r="BM109" i="9"/>
  <c r="BN109" i="9" s="1"/>
  <c r="BP109" i="9" s="1"/>
  <c r="BM108" i="9"/>
  <c r="BN108" i="9" s="1"/>
  <c r="BP108" i="9" s="1"/>
  <c r="BM107" i="9"/>
  <c r="BN107" i="9" s="1"/>
  <c r="BP107" i="9" s="1"/>
  <c r="BM106" i="9"/>
  <c r="BN106" i="9" s="1"/>
  <c r="BP106" i="9" s="1"/>
  <c r="BM105" i="9"/>
  <c r="BN105" i="9" s="1"/>
  <c r="BP105" i="9" s="1"/>
  <c r="BM104" i="9"/>
  <c r="BN104" i="9" s="1"/>
  <c r="BP104" i="9" s="1"/>
  <c r="BM103" i="9"/>
  <c r="BN103" i="9" s="1"/>
  <c r="BP103" i="9" s="1"/>
  <c r="BM102" i="9"/>
  <c r="BN102" i="9" s="1"/>
  <c r="BP102" i="9" s="1"/>
  <c r="BM101" i="9"/>
  <c r="BN101" i="9" s="1"/>
  <c r="BP101" i="9" s="1"/>
  <c r="BM100" i="9"/>
  <c r="BN100" i="9" s="1"/>
  <c r="BP100" i="9" s="1"/>
  <c r="BM99" i="9"/>
  <c r="BN99" i="9" s="1"/>
  <c r="BP99" i="9" s="1"/>
  <c r="BM98" i="9"/>
  <c r="BN98" i="9" s="1"/>
  <c r="BP98" i="9" s="1"/>
  <c r="BM97" i="9"/>
  <c r="BN97" i="9" s="1"/>
  <c r="BP97" i="9" s="1"/>
  <c r="BM96" i="9"/>
  <c r="BN96" i="9" s="1"/>
  <c r="BP96" i="9" s="1"/>
  <c r="BM95" i="9"/>
  <c r="BN95" i="9" s="1"/>
  <c r="BP95" i="9" s="1"/>
  <c r="BM94" i="9"/>
  <c r="BN94" i="9" s="1"/>
  <c r="BP94" i="9" s="1"/>
  <c r="BM93" i="9"/>
  <c r="BN93" i="9" s="1"/>
  <c r="BP93" i="9" s="1"/>
  <c r="BM92" i="9"/>
  <c r="BN92" i="9" s="1"/>
  <c r="BP92" i="9" s="1"/>
  <c r="BM91" i="9"/>
  <c r="BN91" i="9" s="1"/>
  <c r="BP91" i="9" s="1"/>
  <c r="BM90" i="9"/>
  <c r="BN90" i="9" s="1"/>
  <c r="BP90" i="9" s="1"/>
  <c r="BM89" i="9"/>
  <c r="BN89" i="9" s="1"/>
  <c r="BP89" i="9" s="1"/>
  <c r="BM88" i="9"/>
  <c r="BN88" i="9" s="1"/>
  <c r="BP88" i="9" s="1"/>
  <c r="BM87" i="9"/>
  <c r="BN87" i="9" s="1"/>
  <c r="BP87" i="9" s="1"/>
  <c r="BM86" i="9"/>
  <c r="BN86" i="9" s="1"/>
  <c r="BP86" i="9" s="1"/>
  <c r="BM85" i="9"/>
  <c r="BN85" i="9" s="1"/>
  <c r="BP85" i="9" s="1"/>
  <c r="BM84" i="9"/>
  <c r="BN84" i="9" s="1"/>
  <c r="BP84" i="9" s="1"/>
  <c r="BM83" i="9"/>
  <c r="BN83" i="9" s="1"/>
  <c r="BP83" i="9" s="1"/>
  <c r="BM82" i="9"/>
  <c r="BN82" i="9" s="1"/>
  <c r="BP82" i="9" s="1"/>
  <c r="BM81" i="9"/>
  <c r="BN81" i="9" s="1"/>
  <c r="BP81" i="9" s="1"/>
  <c r="BM80" i="9"/>
  <c r="BN80" i="9" s="1"/>
  <c r="BP80" i="9" s="1"/>
  <c r="BM79" i="9"/>
  <c r="BN79" i="9" s="1"/>
  <c r="BP79" i="9" s="1"/>
  <c r="BM78" i="9"/>
  <c r="BN78" i="9" s="1"/>
  <c r="BP78" i="9" s="1"/>
  <c r="BM77" i="9"/>
  <c r="BN77" i="9" s="1"/>
  <c r="BP77" i="9" s="1"/>
  <c r="BM76" i="9"/>
  <c r="BN76" i="9" s="1"/>
  <c r="BP76" i="9" s="1"/>
  <c r="BM75" i="9"/>
  <c r="BN75" i="9" s="1"/>
  <c r="BP75" i="9" s="1"/>
  <c r="BM74" i="9"/>
  <c r="BN74" i="9" s="1"/>
  <c r="BP74" i="9" s="1"/>
  <c r="BM73" i="9"/>
  <c r="BN73" i="9" s="1"/>
  <c r="BP73" i="9" s="1"/>
  <c r="BM72" i="9"/>
  <c r="BN72" i="9" s="1"/>
  <c r="BP72" i="9" s="1"/>
  <c r="BM71" i="9"/>
  <c r="BN71" i="9" s="1"/>
  <c r="BP71" i="9" s="1"/>
  <c r="BM70" i="9"/>
  <c r="BN70" i="9" s="1"/>
  <c r="BP70" i="9" s="1"/>
  <c r="BM69" i="9"/>
  <c r="BN69" i="9" s="1"/>
  <c r="BP69" i="9" s="1"/>
  <c r="BM68" i="9"/>
  <c r="BN68" i="9" s="1"/>
  <c r="BP68" i="9" s="1"/>
  <c r="BM67" i="9"/>
  <c r="BN67" i="9" s="1"/>
  <c r="BP67" i="9" s="1"/>
  <c r="BM66" i="9"/>
  <c r="BN66" i="9" s="1"/>
  <c r="BP66" i="9" s="1"/>
  <c r="BM65" i="9"/>
  <c r="BN65" i="9" s="1"/>
  <c r="BP65" i="9" s="1"/>
  <c r="AB510" i="10"/>
  <c r="AB509" i="10"/>
  <c r="AB508" i="10"/>
  <c r="AB507" i="10"/>
  <c r="AB506" i="10"/>
  <c r="AB505" i="10"/>
  <c r="AB504" i="10"/>
  <c r="AB503" i="10"/>
  <c r="AB502" i="10"/>
  <c r="AB501" i="10"/>
  <c r="AB500" i="10"/>
  <c r="AB499" i="10"/>
  <c r="AB498" i="10"/>
  <c r="AB497" i="10"/>
  <c r="AB496" i="10"/>
  <c r="AB495" i="10"/>
  <c r="AB494" i="10"/>
  <c r="AB493" i="10"/>
  <c r="AB492" i="10"/>
  <c r="AB491" i="10"/>
  <c r="AB490" i="10"/>
  <c r="AB489" i="10"/>
  <c r="AB488" i="10"/>
  <c r="AB487" i="10"/>
  <c r="AB486" i="10"/>
  <c r="AB485" i="10"/>
  <c r="AB484" i="10"/>
  <c r="AB483" i="10"/>
  <c r="AB482" i="10"/>
  <c r="AB481" i="10"/>
  <c r="AB480" i="10"/>
  <c r="AB479" i="10"/>
  <c r="AB478" i="10"/>
  <c r="AB477" i="10"/>
  <c r="AB476" i="10"/>
  <c r="AB475" i="10"/>
  <c r="AB474" i="10"/>
  <c r="AB473" i="10"/>
  <c r="AB472" i="10"/>
  <c r="AB471" i="10"/>
  <c r="AB470" i="10"/>
  <c r="AB469" i="10"/>
  <c r="AB468" i="10"/>
  <c r="AB467" i="10"/>
  <c r="AB466" i="10"/>
  <c r="AB465" i="10"/>
  <c r="AB464" i="10"/>
  <c r="AB463" i="10"/>
  <c r="AB462" i="10"/>
  <c r="AB461" i="10"/>
  <c r="AB460" i="10"/>
  <c r="AB459" i="10"/>
  <c r="AB458" i="10"/>
  <c r="AB457" i="10"/>
  <c r="AB456" i="10"/>
  <c r="AB455" i="10"/>
  <c r="AB454" i="10"/>
  <c r="AB453" i="10"/>
  <c r="AB452" i="10"/>
  <c r="AB451" i="10"/>
  <c r="AB450" i="10"/>
  <c r="AB449" i="10"/>
  <c r="AB448" i="10"/>
  <c r="AB447" i="10"/>
  <c r="AB446" i="10"/>
  <c r="AB445" i="10"/>
  <c r="AB444" i="10"/>
  <c r="AB443" i="10"/>
  <c r="AB442" i="10"/>
  <c r="AB441" i="10"/>
  <c r="AB440" i="10"/>
  <c r="AB439" i="10"/>
  <c r="AB438" i="10"/>
  <c r="AB437" i="10"/>
  <c r="AB436" i="10"/>
  <c r="AB435" i="10"/>
  <c r="AB434" i="10"/>
  <c r="AB433" i="10"/>
  <c r="AB432" i="10"/>
  <c r="AB431" i="10"/>
  <c r="AB430" i="10"/>
  <c r="AB429" i="10"/>
  <c r="AB428" i="10"/>
  <c r="AB427" i="10"/>
  <c r="AB426" i="10"/>
  <c r="AB425" i="10"/>
  <c r="AB424" i="10"/>
  <c r="AB423" i="10"/>
  <c r="AB422" i="10"/>
  <c r="AB421" i="10"/>
  <c r="AB420" i="10"/>
  <c r="AB419" i="10"/>
  <c r="AB418" i="10"/>
  <c r="AB417" i="10"/>
  <c r="AB416" i="10"/>
  <c r="AB415" i="10"/>
  <c r="AB414" i="10"/>
  <c r="AB413" i="10"/>
  <c r="AB412" i="10"/>
  <c r="AB411" i="10"/>
  <c r="AB410" i="10"/>
  <c r="AB409" i="10"/>
  <c r="AB408" i="10"/>
  <c r="AB407" i="10"/>
  <c r="AB406" i="10"/>
  <c r="AB405" i="10"/>
  <c r="AB404" i="10"/>
  <c r="AB403" i="10"/>
  <c r="AB402" i="10"/>
  <c r="AB401" i="10"/>
  <c r="AB400" i="10"/>
  <c r="AB399" i="10"/>
  <c r="AB398" i="10"/>
  <c r="AB397" i="10"/>
  <c r="AB396" i="10"/>
  <c r="AB395" i="10"/>
  <c r="AB394" i="10"/>
  <c r="AB393" i="10"/>
  <c r="AB392" i="10"/>
  <c r="AB391" i="10"/>
  <c r="AB390" i="10"/>
  <c r="AB389" i="10"/>
  <c r="AB388" i="10"/>
  <c r="AB387" i="10"/>
  <c r="AB386" i="10"/>
  <c r="AB385" i="10"/>
  <c r="AB384" i="10"/>
  <c r="AB383" i="10"/>
  <c r="AB382" i="10"/>
  <c r="AB381" i="10"/>
  <c r="AB380" i="10"/>
  <c r="AB379" i="10"/>
  <c r="AB378" i="10"/>
  <c r="AB377" i="10"/>
  <c r="AB376" i="10"/>
  <c r="AB375" i="10"/>
  <c r="AB374" i="10"/>
  <c r="AB373" i="10"/>
  <c r="AB372" i="10"/>
  <c r="AB371" i="10"/>
  <c r="AB370" i="10"/>
  <c r="AB369" i="10"/>
  <c r="AB368" i="10"/>
  <c r="AB367" i="10"/>
  <c r="AB366" i="10"/>
  <c r="AB365" i="10"/>
  <c r="AB364" i="10"/>
  <c r="AB363" i="10"/>
  <c r="AB362" i="10"/>
  <c r="AB361" i="10"/>
  <c r="AB360" i="10"/>
  <c r="AB359" i="10"/>
  <c r="AB358" i="10"/>
  <c r="AB357" i="10"/>
  <c r="AB356" i="10"/>
  <c r="AB355" i="10"/>
  <c r="AB354" i="10"/>
  <c r="AB353" i="10"/>
  <c r="AB352" i="10"/>
  <c r="AB351" i="10"/>
  <c r="AB350" i="10"/>
  <c r="AB349" i="10"/>
  <c r="AB348" i="10"/>
  <c r="AB347" i="10"/>
  <c r="AB346" i="10"/>
  <c r="AB345" i="10"/>
  <c r="AB344" i="10"/>
  <c r="AB343" i="10"/>
  <c r="AB342" i="10"/>
  <c r="AB341" i="10"/>
  <c r="AB340" i="10"/>
  <c r="AB339" i="10"/>
  <c r="AB338" i="10"/>
  <c r="AB337" i="10"/>
  <c r="AB336" i="10"/>
  <c r="AB335" i="10"/>
  <c r="AB334" i="10"/>
  <c r="AB333" i="10"/>
  <c r="AB332" i="10"/>
  <c r="AB331" i="10"/>
  <c r="AB330" i="10"/>
  <c r="AB329" i="10"/>
  <c r="AB328" i="10"/>
  <c r="AB327" i="10"/>
  <c r="AB326" i="10"/>
  <c r="AB325" i="10"/>
  <c r="AB324" i="10"/>
  <c r="AB323" i="10"/>
  <c r="AB322" i="10"/>
  <c r="AB321" i="10"/>
  <c r="AB320" i="10"/>
  <c r="AB319" i="10"/>
  <c r="AB318" i="10"/>
  <c r="AB317" i="10"/>
  <c r="AB316" i="10"/>
  <c r="AB315" i="10"/>
  <c r="AB314" i="10"/>
  <c r="AB313" i="10"/>
  <c r="AB312" i="10"/>
  <c r="AB311" i="10"/>
  <c r="AB310" i="10"/>
  <c r="AB309" i="10"/>
  <c r="AB308" i="10"/>
  <c r="AB307" i="10"/>
  <c r="AB306" i="10"/>
  <c r="AB305" i="10"/>
  <c r="AB304" i="10"/>
  <c r="AB303" i="10"/>
  <c r="AB302" i="10"/>
  <c r="AB301" i="10"/>
  <c r="AB300" i="10"/>
  <c r="AB299" i="10"/>
  <c r="AB298" i="10"/>
  <c r="AB297" i="10"/>
  <c r="AB296" i="10"/>
  <c r="AB295" i="10"/>
  <c r="AB294" i="10"/>
  <c r="AB293" i="10"/>
  <c r="AB292" i="10"/>
  <c r="AB291" i="10"/>
  <c r="AB290" i="10"/>
  <c r="AB289" i="10"/>
  <c r="AB288" i="10"/>
  <c r="AB287" i="10"/>
  <c r="AB286" i="10"/>
  <c r="AB285" i="10"/>
  <c r="AB284" i="10"/>
  <c r="AB283" i="10"/>
  <c r="AB282" i="10"/>
  <c r="AB281" i="10"/>
  <c r="AB280" i="10"/>
  <c r="AB279" i="10"/>
  <c r="AB278" i="10"/>
  <c r="AB277" i="10"/>
  <c r="AB276" i="10"/>
  <c r="AB275" i="10"/>
  <c r="AB274" i="10"/>
  <c r="AB273" i="10"/>
  <c r="AB272" i="10"/>
  <c r="AB271" i="10"/>
  <c r="AB270" i="10"/>
  <c r="AB269" i="10"/>
  <c r="AB268" i="10"/>
  <c r="AB267" i="10"/>
  <c r="AB266" i="10"/>
  <c r="AB265" i="10"/>
  <c r="AB264" i="10"/>
  <c r="AB263" i="10"/>
  <c r="AB262" i="10"/>
  <c r="AB261" i="10"/>
  <c r="AB260" i="10"/>
  <c r="AB259" i="10"/>
  <c r="AB258" i="10"/>
  <c r="AB257" i="10"/>
  <c r="AB256" i="10"/>
  <c r="AB255" i="10"/>
  <c r="AB254" i="10"/>
  <c r="AB253" i="10"/>
  <c r="AB252" i="10"/>
  <c r="AB251" i="10"/>
  <c r="AB250" i="10"/>
  <c r="AB249" i="10"/>
  <c r="AB248" i="10"/>
  <c r="AB247" i="10"/>
  <c r="AB246" i="10"/>
  <c r="AB245" i="10"/>
  <c r="AB244" i="10"/>
  <c r="AB243" i="10"/>
  <c r="AB242" i="10"/>
  <c r="AB241" i="10"/>
  <c r="AB240" i="10"/>
  <c r="AB239" i="10"/>
  <c r="AB238" i="10"/>
  <c r="AB237" i="10"/>
  <c r="AB236" i="10"/>
  <c r="AB235" i="10"/>
  <c r="AB234" i="10"/>
  <c r="AB233" i="10"/>
  <c r="AB232" i="10"/>
  <c r="AB231" i="10"/>
  <c r="AB230" i="10"/>
  <c r="AB229" i="10"/>
  <c r="AB228" i="10"/>
  <c r="AB227" i="10"/>
  <c r="AB226" i="10"/>
  <c r="AB225" i="10"/>
  <c r="AB224" i="10"/>
  <c r="AB223" i="10"/>
  <c r="AB222" i="10"/>
  <c r="AB221" i="10"/>
  <c r="AB220" i="10"/>
  <c r="AB219" i="10"/>
  <c r="AB218" i="10"/>
  <c r="AB217" i="10"/>
  <c r="AB216" i="10"/>
  <c r="AB215" i="10"/>
  <c r="AB214" i="10"/>
  <c r="AB213" i="10"/>
  <c r="AB212" i="10"/>
  <c r="AB211" i="10"/>
  <c r="AB210" i="10"/>
  <c r="AB209" i="10"/>
  <c r="AB208" i="10"/>
  <c r="AB207" i="10"/>
  <c r="AB206" i="10"/>
  <c r="AB205" i="10"/>
  <c r="AB204" i="10"/>
  <c r="AB203" i="10"/>
  <c r="AB202" i="10"/>
  <c r="AB201" i="10"/>
  <c r="AB200" i="10"/>
  <c r="AB199" i="10"/>
  <c r="AB198" i="10"/>
  <c r="AB197" i="10"/>
  <c r="AB196" i="10"/>
  <c r="AB195" i="10"/>
  <c r="AB194" i="10"/>
  <c r="AB193" i="10"/>
  <c r="AB192" i="10"/>
  <c r="AB191" i="10"/>
  <c r="AB190" i="10"/>
  <c r="AB189" i="10"/>
  <c r="AB188" i="10"/>
  <c r="AB187" i="10"/>
  <c r="AB186" i="10"/>
  <c r="AB185" i="10"/>
  <c r="AB184" i="10"/>
  <c r="AB183" i="10"/>
  <c r="AB182" i="10"/>
  <c r="AB181" i="10"/>
  <c r="AB180" i="10"/>
  <c r="AB179" i="10"/>
  <c r="AB178" i="10"/>
  <c r="AB177" i="10"/>
  <c r="AB176" i="10"/>
  <c r="AB175" i="10"/>
  <c r="AB174" i="10"/>
  <c r="AB173" i="10"/>
  <c r="AB172" i="10"/>
  <c r="AB171" i="10"/>
  <c r="AB170" i="10"/>
  <c r="AB169" i="10"/>
  <c r="AB168" i="10"/>
  <c r="AB167" i="10"/>
  <c r="AB166" i="10"/>
  <c r="AB165" i="10"/>
  <c r="AB164" i="10"/>
  <c r="AB163" i="10"/>
  <c r="AB162" i="10"/>
  <c r="AB161" i="10"/>
  <c r="AB160"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AB82" i="10"/>
  <c r="AB81" i="10"/>
  <c r="AB80" i="10"/>
  <c r="AB79" i="10"/>
  <c r="AB78" i="10"/>
  <c r="AB77" i="10"/>
  <c r="AB76" i="10"/>
  <c r="AB75" i="10"/>
  <c r="AB74" i="10"/>
  <c r="AB73" i="10"/>
  <c r="AB72" i="10"/>
  <c r="AB71" i="10"/>
  <c r="AB70" i="10"/>
  <c r="AB69" i="10"/>
  <c r="AB68" i="10"/>
  <c r="AB67" i="10"/>
  <c r="AB66" i="10"/>
  <c r="AB65" i="10"/>
  <c r="AA510" i="10"/>
  <c r="AA509" i="10"/>
  <c r="AA508" i="10"/>
  <c r="AA507" i="10"/>
  <c r="AA506" i="10"/>
  <c r="AA505" i="10"/>
  <c r="AA504" i="10"/>
  <c r="AA503" i="10"/>
  <c r="AA502" i="10"/>
  <c r="AA501" i="10"/>
  <c r="AA500" i="10"/>
  <c r="AA499" i="10"/>
  <c r="AA498" i="10"/>
  <c r="AA497" i="10"/>
  <c r="AA496" i="10"/>
  <c r="AA495" i="10"/>
  <c r="AA494" i="10"/>
  <c r="AA493" i="10"/>
  <c r="AA492" i="10"/>
  <c r="AA491" i="10"/>
  <c r="AA490" i="10"/>
  <c r="AA489" i="10"/>
  <c r="AA488" i="10"/>
  <c r="AA487" i="10"/>
  <c r="AA486" i="10"/>
  <c r="AA485" i="10"/>
  <c r="AA484" i="10"/>
  <c r="AA483" i="10"/>
  <c r="AA482" i="10"/>
  <c r="AA481" i="10"/>
  <c r="AA480" i="10"/>
  <c r="AA479" i="10"/>
  <c r="AA478" i="10"/>
  <c r="AA477" i="10"/>
  <c r="AA476" i="10"/>
  <c r="AA475" i="10"/>
  <c r="AA474" i="10"/>
  <c r="AA473" i="10"/>
  <c r="AA472" i="10"/>
  <c r="AA471" i="10"/>
  <c r="AA470" i="10"/>
  <c r="AA469" i="10"/>
  <c r="AA468" i="10"/>
  <c r="AA467" i="10"/>
  <c r="AA466" i="10"/>
  <c r="AA465" i="10"/>
  <c r="AA464" i="10"/>
  <c r="AA463" i="10"/>
  <c r="AA462" i="10"/>
  <c r="AA461" i="10"/>
  <c r="AA460" i="10"/>
  <c r="AA459" i="10"/>
  <c r="AA458" i="10"/>
  <c r="AA457" i="10"/>
  <c r="AA456" i="10"/>
  <c r="AA455" i="10"/>
  <c r="AA454" i="10"/>
  <c r="AA453" i="10"/>
  <c r="AA452" i="10"/>
  <c r="AA451" i="10"/>
  <c r="AA450" i="10"/>
  <c r="AA449" i="10"/>
  <c r="AA448" i="10"/>
  <c r="AA447" i="10"/>
  <c r="AA446" i="10"/>
  <c r="AA445" i="10"/>
  <c r="AA444" i="10"/>
  <c r="AA443" i="10"/>
  <c r="AA442" i="10"/>
  <c r="AA441" i="10"/>
  <c r="AA440" i="10"/>
  <c r="AA439" i="10"/>
  <c r="AA438" i="10"/>
  <c r="AA437" i="10"/>
  <c r="AA436" i="10"/>
  <c r="AA435" i="10"/>
  <c r="AA434" i="10"/>
  <c r="AA433" i="10"/>
  <c r="AA432" i="10"/>
  <c r="AA431" i="10"/>
  <c r="AA430" i="10"/>
  <c r="AA429" i="10"/>
  <c r="AA428" i="10"/>
  <c r="AA427" i="10"/>
  <c r="AA426" i="10"/>
  <c r="AA425" i="10"/>
  <c r="AA424" i="10"/>
  <c r="AA423" i="10"/>
  <c r="AA422" i="10"/>
  <c r="AA421" i="10"/>
  <c r="AA420" i="10"/>
  <c r="AA419" i="10"/>
  <c r="AA418" i="10"/>
  <c r="AA417" i="10"/>
  <c r="AA416" i="10"/>
  <c r="AA415" i="10"/>
  <c r="AA414" i="10"/>
  <c r="AA413" i="10"/>
  <c r="AA412" i="10"/>
  <c r="AA411" i="10"/>
  <c r="AA410" i="10"/>
  <c r="AA409" i="10"/>
  <c r="AA408" i="10"/>
  <c r="AA407" i="10"/>
  <c r="AA406" i="10"/>
  <c r="AA405" i="10"/>
  <c r="AA404" i="10"/>
  <c r="AA403" i="10"/>
  <c r="AA402" i="10"/>
  <c r="AA401" i="10"/>
  <c r="AA400" i="10"/>
  <c r="AA399" i="10"/>
  <c r="AA398" i="10"/>
  <c r="AA397" i="10"/>
  <c r="AA396" i="10"/>
  <c r="AA395" i="10"/>
  <c r="AA394" i="10"/>
  <c r="AA393" i="10"/>
  <c r="AA392" i="10"/>
  <c r="AA391" i="10"/>
  <c r="AA390" i="10"/>
  <c r="AA389" i="10"/>
  <c r="AA388" i="10"/>
  <c r="AA387" i="10"/>
  <c r="AA386" i="10"/>
  <c r="AA385" i="10"/>
  <c r="AA384" i="10"/>
  <c r="AA383" i="10"/>
  <c r="AA382" i="10"/>
  <c r="AA381" i="10"/>
  <c r="AA380" i="10"/>
  <c r="AA379" i="10"/>
  <c r="AA378" i="10"/>
  <c r="AA377" i="10"/>
  <c r="AA376" i="10"/>
  <c r="AA375" i="10"/>
  <c r="AA374" i="10"/>
  <c r="AA373" i="10"/>
  <c r="AA372" i="10"/>
  <c r="AA371" i="10"/>
  <c r="AA370" i="10"/>
  <c r="AA369" i="10"/>
  <c r="AA368" i="10"/>
  <c r="AA367" i="10"/>
  <c r="AA366" i="10"/>
  <c r="AA365" i="10"/>
  <c r="AA364" i="10"/>
  <c r="AA363" i="10"/>
  <c r="AA362" i="10"/>
  <c r="AA361" i="10"/>
  <c r="AA360" i="10"/>
  <c r="AA359" i="10"/>
  <c r="AA358" i="10"/>
  <c r="AA357" i="10"/>
  <c r="AA356" i="10"/>
  <c r="AA355" i="10"/>
  <c r="AA354" i="10"/>
  <c r="AA353" i="10"/>
  <c r="AA352" i="10"/>
  <c r="AA351" i="10"/>
  <c r="AA350" i="10"/>
  <c r="AA349" i="10"/>
  <c r="AA348" i="10"/>
  <c r="AA347" i="10"/>
  <c r="AA346" i="10"/>
  <c r="AA345" i="10"/>
  <c r="AA344" i="10"/>
  <c r="AA343" i="10"/>
  <c r="AA342" i="10"/>
  <c r="AA341" i="10"/>
  <c r="AA340" i="10"/>
  <c r="AA339" i="10"/>
  <c r="AA338" i="10"/>
  <c r="AA337" i="10"/>
  <c r="AA336" i="10"/>
  <c r="AA335" i="10"/>
  <c r="AA334" i="10"/>
  <c r="AA333" i="10"/>
  <c r="AA332" i="10"/>
  <c r="AA331" i="10"/>
  <c r="AA330" i="10"/>
  <c r="AA329" i="10"/>
  <c r="AA328" i="10"/>
  <c r="AA327" i="10"/>
  <c r="AA326" i="10"/>
  <c r="AA325" i="10"/>
  <c r="AA324" i="10"/>
  <c r="AA323" i="10"/>
  <c r="AA322" i="10"/>
  <c r="AA321" i="10"/>
  <c r="AA320" i="10"/>
  <c r="AA319" i="10"/>
  <c r="AA318" i="10"/>
  <c r="AA317" i="10"/>
  <c r="AA316" i="10"/>
  <c r="AA315" i="10"/>
  <c r="AA314" i="10"/>
  <c r="AA313" i="10"/>
  <c r="AA312" i="10"/>
  <c r="AA311" i="10"/>
  <c r="AA310" i="10"/>
  <c r="AA309" i="10"/>
  <c r="AA308" i="10"/>
  <c r="AA307" i="10"/>
  <c r="AA306" i="10"/>
  <c r="AA305" i="10"/>
  <c r="AA304" i="10"/>
  <c r="AA303" i="10"/>
  <c r="AA302" i="10"/>
  <c r="AA301" i="10"/>
  <c r="AA300" i="10"/>
  <c r="AA299" i="10"/>
  <c r="AA298" i="10"/>
  <c r="AA297" i="10"/>
  <c r="AA296" i="10"/>
  <c r="AA295" i="10"/>
  <c r="AA294" i="10"/>
  <c r="AA293" i="10"/>
  <c r="AA292" i="10"/>
  <c r="AA291" i="10"/>
  <c r="AA290" i="10"/>
  <c r="AA289" i="10"/>
  <c r="AA288" i="10"/>
  <c r="AA287" i="10"/>
  <c r="AA286" i="10"/>
  <c r="AA285" i="10"/>
  <c r="AA284" i="10"/>
  <c r="AA283" i="10"/>
  <c r="AA282" i="10"/>
  <c r="AA281" i="10"/>
  <c r="AA280" i="10"/>
  <c r="AA279" i="10"/>
  <c r="AA278" i="10"/>
  <c r="AA277" i="10"/>
  <c r="AA276" i="10"/>
  <c r="AA275" i="10"/>
  <c r="AA274" i="10"/>
  <c r="AA273" i="10"/>
  <c r="AA272" i="10"/>
  <c r="AA271" i="10"/>
  <c r="AA270" i="10"/>
  <c r="AA269" i="10"/>
  <c r="AA268" i="10"/>
  <c r="AA267" i="10"/>
  <c r="AA266" i="10"/>
  <c r="AA265" i="10"/>
  <c r="AA264" i="10"/>
  <c r="AA263" i="10"/>
  <c r="AA262" i="10"/>
  <c r="AA261" i="10"/>
  <c r="AA260" i="10"/>
  <c r="AA259" i="10"/>
  <c r="AA258" i="10"/>
  <c r="AA257" i="10"/>
  <c r="AA256" i="10"/>
  <c r="AA255" i="10"/>
  <c r="AA254" i="10"/>
  <c r="AA253" i="10"/>
  <c r="AA252" i="10"/>
  <c r="AA251" i="10"/>
  <c r="AA250" i="10"/>
  <c r="AA249" i="10"/>
  <c r="AA248" i="10"/>
  <c r="AA247" i="10"/>
  <c r="AA246" i="10"/>
  <c r="AA245" i="10"/>
  <c r="AA244" i="10"/>
  <c r="AA243" i="10"/>
  <c r="AA242" i="10"/>
  <c r="AA241" i="10"/>
  <c r="AA240" i="10"/>
  <c r="AA239" i="10"/>
  <c r="AA238" i="10"/>
  <c r="AA237" i="10"/>
  <c r="AA236" i="10"/>
  <c r="AA235" i="10"/>
  <c r="AA234" i="10"/>
  <c r="AA233" i="10"/>
  <c r="AA232" i="10"/>
  <c r="AA231" i="10"/>
  <c r="AA230" i="10"/>
  <c r="AA229" i="10"/>
  <c r="AA228" i="10"/>
  <c r="AA227" i="10"/>
  <c r="AA226" i="10"/>
  <c r="AA225" i="10"/>
  <c r="AA224" i="10"/>
  <c r="AA223" i="10"/>
  <c r="AA222" i="10"/>
  <c r="AA221" i="10"/>
  <c r="AA220" i="10"/>
  <c r="AA219" i="10"/>
  <c r="AA218" i="10"/>
  <c r="AA217" i="10"/>
  <c r="AA216" i="10"/>
  <c r="AA215" i="10"/>
  <c r="AA214" i="10"/>
  <c r="AA213" i="10"/>
  <c r="AA212" i="10"/>
  <c r="AA211" i="10"/>
  <c r="AA210" i="10"/>
  <c r="AA209" i="10"/>
  <c r="AA208" i="10"/>
  <c r="AA207" i="10"/>
  <c r="AA206" i="10"/>
  <c r="AA205" i="10"/>
  <c r="AA204" i="10"/>
  <c r="AA203" i="10"/>
  <c r="AA202" i="10"/>
  <c r="AA201" i="10"/>
  <c r="AA200" i="10"/>
  <c r="AA199" i="10"/>
  <c r="AA198" i="10"/>
  <c r="AA197" i="10"/>
  <c r="AA196" i="10"/>
  <c r="AA195" i="10"/>
  <c r="AA194" i="10"/>
  <c r="AA193" i="10"/>
  <c r="AA192" i="10"/>
  <c r="AA191" i="10"/>
  <c r="AA190" i="10"/>
  <c r="AA189" i="10"/>
  <c r="AA188" i="10"/>
  <c r="AA187" i="10"/>
  <c r="AA186" i="10"/>
  <c r="AA185" i="10"/>
  <c r="AA184" i="10"/>
  <c r="AA183" i="10"/>
  <c r="AA182" i="10"/>
  <c r="AA181" i="10"/>
  <c r="AA180" i="10"/>
  <c r="AA179" i="10"/>
  <c r="AA178" i="10"/>
  <c r="AA177" i="10"/>
  <c r="AA176" i="10"/>
  <c r="AA175" i="10"/>
  <c r="AA174" i="10"/>
  <c r="AA173" i="10"/>
  <c r="AA172" i="10"/>
  <c r="AA171" i="10"/>
  <c r="AA170" i="10"/>
  <c r="AA169" i="10"/>
  <c r="AA168" i="10"/>
  <c r="AA167" i="10"/>
  <c r="AA166" i="10"/>
  <c r="AA165" i="10"/>
  <c r="AA164" i="10"/>
  <c r="AA163" i="10"/>
  <c r="AA162" i="10"/>
  <c r="AA161" i="10"/>
  <c r="AA160" i="10"/>
  <c r="AA159" i="10"/>
  <c r="AA158" i="10"/>
  <c r="AA157" i="10"/>
  <c r="AA156" i="10"/>
  <c r="AA155" i="10"/>
  <c r="AA154" i="10"/>
  <c r="AA153" i="10"/>
  <c r="AA152" i="10"/>
  <c r="AA151" i="10"/>
  <c r="AA150" i="10"/>
  <c r="AA149" i="10"/>
  <c r="AA148" i="10"/>
  <c r="AA147" i="10"/>
  <c r="AA146" i="10"/>
  <c r="AA145" i="10"/>
  <c r="AA144" i="10"/>
  <c r="AA143" i="10"/>
  <c r="AA142" i="10"/>
  <c r="AA141" i="10"/>
  <c r="AA140" i="10"/>
  <c r="AA139" i="10"/>
  <c r="AA138" i="10"/>
  <c r="AA137" i="10"/>
  <c r="AA136" i="10"/>
  <c r="AA135" i="10"/>
  <c r="AA134" i="10"/>
  <c r="AA133" i="10"/>
  <c r="AA132" i="10"/>
  <c r="AA131" i="10"/>
  <c r="AA130" i="10"/>
  <c r="AA129" i="10"/>
  <c r="AA128" i="10"/>
  <c r="AA127" i="10"/>
  <c r="AA126" i="10"/>
  <c r="AA125" i="10"/>
  <c r="AA124" i="10"/>
  <c r="AA123" i="10"/>
  <c r="AA122" i="10"/>
  <c r="AA121" i="10"/>
  <c r="AA120" i="10"/>
  <c r="AA119" i="10"/>
  <c r="AA118" i="10"/>
  <c r="AA117" i="10"/>
  <c r="AA116" i="10"/>
  <c r="AA115" i="10"/>
  <c r="AA114" i="10"/>
  <c r="AA113" i="10"/>
  <c r="AA112" i="10"/>
  <c r="AA111" i="10"/>
  <c r="AA110" i="10"/>
  <c r="AA109" i="10"/>
  <c r="AA108" i="10"/>
  <c r="AA107" i="10"/>
  <c r="AA106" i="10"/>
  <c r="AA105" i="10"/>
  <c r="AA104" i="10"/>
  <c r="AA103" i="10"/>
  <c r="AA102" i="10"/>
  <c r="AA101" i="10"/>
  <c r="AA100" i="10"/>
  <c r="AA99" i="10"/>
  <c r="AA98" i="10"/>
  <c r="AA97" i="10"/>
  <c r="AA96" i="10"/>
  <c r="AA95" i="10"/>
  <c r="AA94" i="10"/>
  <c r="AA93" i="10"/>
  <c r="AA92" i="10"/>
  <c r="AA91" i="10"/>
  <c r="AA90" i="10"/>
  <c r="AA89" i="10"/>
  <c r="AA88" i="10"/>
  <c r="AA87" i="10"/>
  <c r="AA86" i="10"/>
  <c r="AA85" i="10"/>
  <c r="AA84" i="10"/>
  <c r="AA83" i="10"/>
  <c r="AA82" i="10"/>
  <c r="AA81" i="10"/>
  <c r="AA80" i="10"/>
  <c r="AA79" i="10"/>
  <c r="AA78" i="10"/>
  <c r="AA77" i="10"/>
  <c r="AA76" i="10"/>
  <c r="AA75" i="10"/>
  <c r="AA74" i="10"/>
  <c r="AA73" i="10"/>
  <c r="AA72" i="10"/>
  <c r="AA71" i="10"/>
  <c r="AA70" i="10"/>
  <c r="AA69" i="10"/>
  <c r="AA68" i="10"/>
  <c r="AA67" i="10"/>
  <c r="AA66" i="10"/>
  <c r="AA65" i="10"/>
  <c r="Z510" i="10"/>
  <c r="Z509" i="10"/>
  <c r="Z508" i="10"/>
  <c r="Z507" i="10"/>
  <c r="Z506" i="10"/>
  <c r="Z505" i="10"/>
  <c r="Z504" i="10"/>
  <c r="Z503" i="10"/>
  <c r="Z502" i="10"/>
  <c r="Z501" i="10"/>
  <c r="Z500" i="10"/>
  <c r="Z499" i="10"/>
  <c r="Z498" i="10"/>
  <c r="Z497" i="10"/>
  <c r="Z496" i="10"/>
  <c r="Z495" i="10"/>
  <c r="Z494" i="10"/>
  <c r="Z493" i="10"/>
  <c r="Z492" i="10"/>
  <c r="Z491" i="10"/>
  <c r="Z490" i="10"/>
  <c r="Z489" i="10"/>
  <c r="Z488" i="10"/>
  <c r="Z487" i="10"/>
  <c r="Z486" i="10"/>
  <c r="Z485" i="10"/>
  <c r="Z484" i="10"/>
  <c r="Z483" i="10"/>
  <c r="Z482" i="10"/>
  <c r="Z481" i="10"/>
  <c r="Z480" i="10"/>
  <c r="Z479" i="10"/>
  <c r="Z478" i="10"/>
  <c r="Z477" i="10"/>
  <c r="Z476" i="10"/>
  <c r="Z475" i="10"/>
  <c r="Z474" i="10"/>
  <c r="Z473" i="10"/>
  <c r="Z472" i="10"/>
  <c r="Z471" i="10"/>
  <c r="Z470" i="10"/>
  <c r="Z469" i="10"/>
  <c r="Z468" i="10"/>
  <c r="Z467" i="10"/>
  <c r="Z466" i="10"/>
  <c r="Z465" i="10"/>
  <c r="Z464" i="10"/>
  <c r="Z463" i="10"/>
  <c r="Z462" i="10"/>
  <c r="Z461" i="10"/>
  <c r="Z460" i="10"/>
  <c r="Z459" i="10"/>
  <c r="Z458" i="10"/>
  <c r="Z457" i="10"/>
  <c r="Z456" i="10"/>
  <c r="Z455" i="10"/>
  <c r="Z454" i="10"/>
  <c r="Z453" i="10"/>
  <c r="Z452" i="10"/>
  <c r="Z451" i="10"/>
  <c r="Z450" i="10"/>
  <c r="Z449" i="10"/>
  <c r="Z448" i="10"/>
  <c r="Z447" i="10"/>
  <c r="Z446" i="10"/>
  <c r="Z445" i="10"/>
  <c r="Z444" i="10"/>
  <c r="Z443" i="10"/>
  <c r="Z442" i="10"/>
  <c r="Z441" i="10"/>
  <c r="Z440" i="10"/>
  <c r="Z439" i="10"/>
  <c r="Z438" i="10"/>
  <c r="Z437" i="10"/>
  <c r="Z436" i="10"/>
  <c r="Z435" i="10"/>
  <c r="Z434" i="10"/>
  <c r="Z433" i="10"/>
  <c r="Z432" i="10"/>
  <c r="Z431" i="10"/>
  <c r="Z430" i="10"/>
  <c r="Z429" i="10"/>
  <c r="Z428" i="10"/>
  <c r="Z427" i="10"/>
  <c r="Z426" i="10"/>
  <c r="Z425" i="10"/>
  <c r="Z424" i="10"/>
  <c r="Z423" i="10"/>
  <c r="Z422" i="10"/>
  <c r="Z421" i="10"/>
  <c r="Z420" i="10"/>
  <c r="Z419" i="10"/>
  <c r="Z418" i="10"/>
  <c r="Z417" i="10"/>
  <c r="Z416" i="10"/>
  <c r="Z415" i="10"/>
  <c r="Z414" i="10"/>
  <c r="Z413" i="10"/>
  <c r="Z412" i="10"/>
  <c r="Z411" i="10"/>
  <c r="Z410" i="10"/>
  <c r="Z409" i="10"/>
  <c r="Z408" i="10"/>
  <c r="Z407" i="10"/>
  <c r="Z406" i="10"/>
  <c r="Z405" i="10"/>
  <c r="Z404" i="10"/>
  <c r="Z403" i="10"/>
  <c r="Z402" i="10"/>
  <c r="Z401" i="10"/>
  <c r="Z400" i="10"/>
  <c r="Z399" i="10"/>
  <c r="Z398" i="10"/>
  <c r="Z397" i="10"/>
  <c r="Z396" i="10"/>
  <c r="Z395" i="10"/>
  <c r="Z394" i="10"/>
  <c r="Z393" i="10"/>
  <c r="Z392" i="10"/>
  <c r="Z391" i="10"/>
  <c r="Z390" i="10"/>
  <c r="Z389" i="10"/>
  <c r="Z388" i="10"/>
  <c r="Z387" i="10"/>
  <c r="Z386" i="10"/>
  <c r="Z385" i="10"/>
  <c r="Z384" i="10"/>
  <c r="Z383" i="10"/>
  <c r="Z382" i="10"/>
  <c r="Z381" i="10"/>
  <c r="Z380" i="10"/>
  <c r="Z379" i="10"/>
  <c r="Z378" i="10"/>
  <c r="Z377" i="10"/>
  <c r="Z376" i="10"/>
  <c r="Z375" i="10"/>
  <c r="Z374" i="10"/>
  <c r="Z373" i="10"/>
  <c r="Z372" i="10"/>
  <c r="Z371" i="10"/>
  <c r="Z370" i="10"/>
  <c r="Z369" i="10"/>
  <c r="Z368" i="10"/>
  <c r="Z367" i="10"/>
  <c r="Z366" i="10"/>
  <c r="Z365" i="10"/>
  <c r="Z364" i="10"/>
  <c r="Z363" i="10"/>
  <c r="Z362" i="10"/>
  <c r="Z361" i="10"/>
  <c r="Z360" i="10"/>
  <c r="Z359" i="10"/>
  <c r="Z358" i="10"/>
  <c r="Z357" i="10"/>
  <c r="Z356" i="10"/>
  <c r="Z355" i="10"/>
  <c r="Z354" i="10"/>
  <c r="Z353" i="10"/>
  <c r="Z352" i="10"/>
  <c r="Z351" i="10"/>
  <c r="Z350" i="10"/>
  <c r="Z349" i="10"/>
  <c r="Z348" i="10"/>
  <c r="Z347" i="10"/>
  <c r="Z346" i="10"/>
  <c r="Z345" i="10"/>
  <c r="Z344" i="10"/>
  <c r="Z343" i="10"/>
  <c r="Z342" i="10"/>
  <c r="Z341" i="10"/>
  <c r="Z340" i="10"/>
  <c r="Z339" i="10"/>
  <c r="Z338" i="10"/>
  <c r="Z337" i="10"/>
  <c r="Z336" i="10"/>
  <c r="Z335" i="10"/>
  <c r="Z334" i="10"/>
  <c r="Z333" i="10"/>
  <c r="Z332" i="10"/>
  <c r="Z331" i="10"/>
  <c r="Z330" i="10"/>
  <c r="Z329" i="10"/>
  <c r="Z328" i="10"/>
  <c r="Z327" i="10"/>
  <c r="Z326" i="10"/>
  <c r="Z325" i="10"/>
  <c r="Z324" i="10"/>
  <c r="Z323" i="10"/>
  <c r="Z322" i="10"/>
  <c r="Z321" i="10"/>
  <c r="Z320" i="10"/>
  <c r="Z319" i="10"/>
  <c r="Z318" i="10"/>
  <c r="Z317" i="10"/>
  <c r="Z316" i="10"/>
  <c r="Z315" i="10"/>
  <c r="Z314" i="10"/>
  <c r="Z313" i="10"/>
  <c r="Z312" i="10"/>
  <c r="Z311" i="10"/>
  <c r="Z310" i="10"/>
  <c r="Z309" i="10"/>
  <c r="Z308" i="10"/>
  <c r="Z307" i="10"/>
  <c r="Z306" i="10"/>
  <c r="Z305" i="10"/>
  <c r="Z304" i="10"/>
  <c r="Z303" i="10"/>
  <c r="Z302" i="10"/>
  <c r="Z301" i="10"/>
  <c r="Z300" i="10"/>
  <c r="Z299" i="10"/>
  <c r="Z298" i="10"/>
  <c r="Z297" i="10"/>
  <c r="Z296" i="10"/>
  <c r="Z295" i="10"/>
  <c r="Z294" i="10"/>
  <c r="Z293" i="10"/>
  <c r="Z292" i="10"/>
  <c r="Z291" i="10"/>
  <c r="Z290" i="10"/>
  <c r="Z289" i="10"/>
  <c r="Z288" i="10"/>
  <c r="Z287" i="10"/>
  <c r="Z286" i="10"/>
  <c r="Z285" i="10"/>
  <c r="Z284" i="10"/>
  <c r="Z283" i="10"/>
  <c r="Z282" i="10"/>
  <c r="Z281" i="10"/>
  <c r="Z280" i="10"/>
  <c r="Z279" i="10"/>
  <c r="Z278" i="10"/>
  <c r="Z277" i="10"/>
  <c r="Z276" i="10"/>
  <c r="Z275" i="10"/>
  <c r="Z274" i="10"/>
  <c r="Z273" i="10"/>
  <c r="Z272" i="10"/>
  <c r="Z271" i="10"/>
  <c r="Z270" i="10"/>
  <c r="Z269" i="10"/>
  <c r="Z268" i="10"/>
  <c r="Z267" i="10"/>
  <c r="Z266" i="10"/>
  <c r="Z265" i="10"/>
  <c r="Z264" i="10"/>
  <c r="Z263" i="10"/>
  <c r="Z262" i="10"/>
  <c r="Z261" i="10"/>
  <c r="Z260" i="10"/>
  <c r="Z259" i="10"/>
  <c r="Z258" i="10"/>
  <c r="Z257" i="10"/>
  <c r="Z256" i="10"/>
  <c r="Z255" i="10"/>
  <c r="Z254" i="10"/>
  <c r="Z253" i="10"/>
  <c r="Z252" i="10"/>
  <c r="Z251" i="10"/>
  <c r="Z250" i="10"/>
  <c r="Z249" i="10"/>
  <c r="Z248" i="10"/>
  <c r="Z247" i="10"/>
  <c r="Z246" i="10"/>
  <c r="Z245" i="10"/>
  <c r="Z244" i="10"/>
  <c r="Z243" i="10"/>
  <c r="Z242" i="10"/>
  <c r="Z241" i="10"/>
  <c r="Z240" i="10"/>
  <c r="Z239" i="10"/>
  <c r="Z238" i="10"/>
  <c r="Z237" i="10"/>
  <c r="Z236" i="10"/>
  <c r="Z235" i="10"/>
  <c r="Z234" i="10"/>
  <c r="Z233" i="10"/>
  <c r="Z232" i="10"/>
  <c r="Z231" i="10"/>
  <c r="Z230" i="10"/>
  <c r="Z229" i="10"/>
  <c r="Z228" i="10"/>
  <c r="Z227" i="10"/>
  <c r="Z226" i="10"/>
  <c r="Z225" i="10"/>
  <c r="Z224" i="10"/>
  <c r="Z223" i="10"/>
  <c r="Z222" i="10"/>
  <c r="Z221" i="10"/>
  <c r="Z220" i="10"/>
  <c r="Z219" i="10"/>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13" i="10"/>
  <c r="Y510" i="10"/>
  <c r="Y509" i="10"/>
  <c r="Y508" i="10"/>
  <c r="Y507" i="10"/>
  <c r="Y506" i="10"/>
  <c r="Y505" i="10"/>
  <c r="Y504" i="10"/>
  <c r="Y503" i="10"/>
  <c r="Y502" i="10"/>
  <c r="Y501" i="10"/>
  <c r="Y500" i="10"/>
  <c r="Y499" i="10"/>
  <c r="Y498" i="10"/>
  <c r="Y497" i="10"/>
  <c r="Y496" i="10"/>
  <c r="Y495" i="10"/>
  <c r="Y494" i="10"/>
  <c r="Y493" i="10"/>
  <c r="Y492" i="10"/>
  <c r="Y491" i="10"/>
  <c r="Y490" i="10"/>
  <c r="Y489" i="10"/>
  <c r="Y488" i="10"/>
  <c r="Y487" i="10"/>
  <c r="Y486" i="10"/>
  <c r="Y485" i="10"/>
  <c r="Y484" i="10"/>
  <c r="Y483" i="10"/>
  <c r="Y482" i="10"/>
  <c r="Y481" i="10"/>
  <c r="Y480" i="10"/>
  <c r="Y479" i="10"/>
  <c r="Y478" i="10"/>
  <c r="Y477" i="10"/>
  <c r="Y476" i="10"/>
  <c r="Y475" i="10"/>
  <c r="Y474" i="10"/>
  <c r="Y473" i="10"/>
  <c r="Y472" i="10"/>
  <c r="Y471" i="10"/>
  <c r="Y470" i="10"/>
  <c r="Y469" i="10"/>
  <c r="Y468" i="10"/>
  <c r="Y467" i="10"/>
  <c r="Y466" i="10"/>
  <c r="Y465" i="10"/>
  <c r="Y464" i="10"/>
  <c r="Y463" i="10"/>
  <c r="Y462" i="10"/>
  <c r="Y461" i="10"/>
  <c r="Y460" i="10"/>
  <c r="Y459" i="10"/>
  <c r="Y458" i="10"/>
  <c r="Y457" i="10"/>
  <c r="Y456" i="10"/>
  <c r="Y455" i="10"/>
  <c r="Y454" i="10"/>
  <c r="Y453" i="10"/>
  <c r="Y452" i="10"/>
  <c r="Y451" i="10"/>
  <c r="Y450" i="10"/>
  <c r="Y449" i="10"/>
  <c r="Y448" i="10"/>
  <c r="Y447" i="10"/>
  <c r="Y446" i="10"/>
  <c r="Y445" i="10"/>
  <c r="Y444" i="10"/>
  <c r="Y443" i="10"/>
  <c r="Y442" i="10"/>
  <c r="Y441" i="10"/>
  <c r="Y440" i="10"/>
  <c r="Y439" i="10"/>
  <c r="Y438" i="10"/>
  <c r="Y437" i="10"/>
  <c r="Y436" i="10"/>
  <c r="Y435" i="10"/>
  <c r="Y434" i="10"/>
  <c r="Y433" i="10"/>
  <c r="Y432" i="10"/>
  <c r="Y431" i="10"/>
  <c r="Y430" i="10"/>
  <c r="Y429" i="10"/>
  <c r="Y428" i="10"/>
  <c r="Y427" i="10"/>
  <c r="Y426" i="10"/>
  <c r="Y425" i="10"/>
  <c r="Y424" i="10"/>
  <c r="Y423" i="10"/>
  <c r="Y422" i="10"/>
  <c r="Y421" i="10"/>
  <c r="Y420" i="10"/>
  <c r="Y419" i="10"/>
  <c r="Y418" i="10"/>
  <c r="Y417" i="10"/>
  <c r="Y416" i="10"/>
  <c r="Y415" i="10"/>
  <c r="Y414" i="10"/>
  <c r="Y413" i="10"/>
  <c r="Y412" i="10"/>
  <c r="Y411" i="10"/>
  <c r="Y410" i="10"/>
  <c r="Y409" i="10"/>
  <c r="Y408" i="10"/>
  <c r="Y407" i="10"/>
  <c r="Y406" i="10"/>
  <c r="Y405" i="10"/>
  <c r="Y404" i="10"/>
  <c r="Y403" i="10"/>
  <c r="Y402" i="10"/>
  <c r="Y401" i="10"/>
  <c r="Y400" i="10"/>
  <c r="Y399" i="10"/>
  <c r="Y398" i="10"/>
  <c r="Y397" i="10"/>
  <c r="Y396" i="10"/>
  <c r="Y395" i="10"/>
  <c r="Y394" i="10"/>
  <c r="Y393" i="10"/>
  <c r="Y392" i="10"/>
  <c r="Y391" i="10"/>
  <c r="Y390" i="10"/>
  <c r="Y389" i="10"/>
  <c r="Y388" i="10"/>
  <c r="Y387" i="10"/>
  <c r="Y386" i="10"/>
  <c r="Y385" i="10"/>
  <c r="Y384" i="10"/>
  <c r="Y383" i="10"/>
  <c r="Y382" i="10"/>
  <c r="Y381" i="10"/>
  <c r="Y380" i="10"/>
  <c r="Y379" i="10"/>
  <c r="Y378" i="10"/>
  <c r="Y377" i="10"/>
  <c r="Y376" i="10"/>
  <c r="Y375" i="10"/>
  <c r="Y374" i="10"/>
  <c r="Y373" i="10"/>
  <c r="Y372" i="10"/>
  <c r="Y371" i="10"/>
  <c r="Y370" i="10"/>
  <c r="Y369" i="10"/>
  <c r="Y368" i="10"/>
  <c r="Y367" i="10"/>
  <c r="Y366" i="10"/>
  <c r="Y365" i="10"/>
  <c r="Y364" i="10"/>
  <c r="Y363" i="10"/>
  <c r="Y362" i="10"/>
  <c r="Y361" i="10"/>
  <c r="Y360" i="10"/>
  <c r="Y359" i="10"/>
  <c r="Y358" i="10"/>
  <c r="Y357" i="10"/>
  <c r="Y356" i="10"/>
  <c r="Y355" i="10"/>
  <c r="Y354" i="10"/>
  <c r="Y353" i="10"/>
  <c r="Y352" i="10"/>
  <c r="Y351" i="10"/>
  <c r="Y350" i="10"/>
  <c r="Y349" i="10"/>
  <c r="Y348" i="10"/>
  <c r="Y347" i="10"/>
  <c r="Y346" i="10"/>
  <c r="Y345" i="10"/>
  <c r="Y344" i="10"/>
  <c r="Y343" i="10"/>
  <c r="Y342" i="10"/>
  <c r="Y341" i="10"/>
  <c r="Y340" i="10"/>
  <c r="Y339" i="10"/>
  <c r="Y338" i="10"/>
  <c r="Y337" i="10"/>
  <c r="Y336" i="10"/>
  <c r="Y335" i="10"/>
  <c r="Y334" i="10"/>
  <c r="Y333" i="10"/>
  <c r="Y332" i="10"/>
  <c r="Y331" i="10"/>
  <c r="Y330" i="10"/>
  <c r="Y329" i="10"/>
  <c r="Y328" i="10"/>
  <c r="Y327" i="10"/>
  <c r="Y326" i="10"/>
  <c r="Y325" i="10"/>
  <c r="Y324" i="10"/>
  <c r="Y323" i="10"/>
  <c r="Y322" i="10"/>
  <c r="Y321" i="10"/>
  <c r="Y320" i="10"/>
  <c r="Y319" i="10"/>
  <c r="Y318" i="10"/>
  <c r="Y317" i="10"/>
  <c r="Y316" i="10"/>
  <c r="Y315" i="10"/>
  <c r="Y314" i="10"/>
  <c r="Y313" i="10"/>
  <c r="Y312" i="10"/>
  <c r="Y311" i="10"/>
  <c r="Y310" i="10"/>
  <c r="Y309" i="10"/>
  <c r="Y308" i="10"/>
  <c r="Y307" i="10"/>
  <c r="Y306" i="10"/>
  <c r="Y305" i="10"/>
  <c r="Y304" i="10"/>
  <c r="Y303" i="10"/>
  <c r="Y302" i="10"/>
  <c r="Y301" i="10"/>
  <c r="Y300" i="10"/>
  <c r="Y299" i="10"/>
  <c r="Y298" i="10"/>
  <c r="Y297" i="10"/>
  <c r="Y296" i="10"/>
  <c r="Y295" i="10"/>
  <c r="Y294" i="10"/>
  <c r="Y293" i="10"/>
  <c r="Y292" i="10"/>
  <c r="Y291" i="10"/>
  <c r="Y290" i="10"/>
  <c r="Y289" i="10"/>
  <c r="Y288" i="10"/>
  <c r="Y287" i="10"/>
  <c r="Y286" i="10"/>
  <c r="Y285" i="10"/>
  <c r="Y284" i="10"/>
  <c r="Y283" i="10"/>
  <c r="Y282" i="10"/>
  <c r="Y281" i="10"/>
  <c r="Y280" i="10"/>
  <c r="Y279" i="10"/>
  <c r="Y278" i="10"/>
  <c r="Y277" i="10"/>
  <c r="Y276" i="10"/>
  <c r="Y275" i="10"/>
  <c r="Y274" i="10"/>
  <c r="Y273" i="10"/>
  <c r="Y272" i="10"/>
  <c r="Y271" i="10"/>
  <c r="Y270" i="10"/>
  <c r="Y269" i="10"/>
  <c r="Y268" i="10"/>
  <c r="Y267" i="10"/>
  <c r="Y266" i="10"/>
  <c r="Y265" i="10"/>
  <c r="Y264" i="10"/>
  <c r="Y263" i="10"/>
  <c r="Y262" i="10"/>
  <c r="Y261" i="10"/>
  <c r="Y260" i="10"/>
  <c r="Y259" i="10"/>
  <c r="Y258" i="10"/>
  <c r="Y257" i="10"/>
  <c r="Y256" i="10"/>
  <c r="Y255" i="10"/>
  <c r="Y254" i="10"/>
  <c r="Y253" i="10"/>
  <c r="Y252" i="10"/>
  <c r="Y251" i="10"/>
  <c r="Y250" i="10"/>
  <c r="Y249" i="10"/>
  <c r="Y248" i="10"/>
  <c r="Y247" i="10"/>
  <c r="Y246" i="10"/>
  <c r="Y245" i="10"/>
  <c r="Y244" i="10"/>
  <c r="Y243" i="10"/>
  <c r="Y242" i="10"/>
  <c r="Y241" i="10"/>
  <c r="Y240" i="10"/>
  <c r="Y239" i="10"/>
  <c r="Y238" i="10"/>
  <c r="Y237" i="10"/>
  <c r="Y236" i="10"/>
  <c r="Y235" i="10"/>
  <c r="Y234" i="10"/>
  <c r="Y233" i="10"/>
  <c r="Y232" i="10"/>
  <c r="Y231" i="10"/>
  <c r="Y230" i="10"/>
  <c r="Y229" i="10"/>
  <c r="Y228" i="10"/>
  <c r="Y227" i="10"/>
  <c r="Y226" i="10"/>
  <c r="Y225" i="10"/>
  <c r="Y224" i="10"/>
  <c r="Y223" i="10"/>
  <c r="Y222" i="10"/>
  <c r="Y221" i="10"/>
  <c r="Y220" i="10"/>
  <c r="Y219" i="10"/>
  <c r="Y218" i="10"/>
  <c r="Y217" i="10"/>
  <c r="Y216" i="10"/>
  <c r="Y215" i="10"/>
  <c r="Y214" i="10"/>
  <c r="Y213" i="10"/>
  <c r="Y212" i="10"/>
  <c r="Y211" i="10"/>
  <c r="Y210" i="10"/>
  <c r="Y209" i="10"/>
  <c r="Y208" i="10"/>
  <c r="Y207" i="10"/>
  <c r="Y206" i="10"/>
  <c r="Y205" i="10"/>
  <c r="Y204" i="10"/>
  <c r="Y203" i="10"/>
  <c r="Y202" i="10"/>
  <c r="Y201" i="10"/>
  <c r="Y200" i="10"/>
  <c r="Y199" i="10"/>
  <c r="Y198" i="10"/>
  <c r="Y197" i="10"/>
  <c r="Y196" i="10"/>
  <c r="Y195" i="10"/>
  <c r="Y194" i="10"/>
  <c r="Y193" i="10"/>
  <c r="Y192" i="10"/>
  <c r="Y191" i="10"/>
  <c r="Y190" i="10"/>
  <c r="Y189" i="10"/>
  <c r="Y188" i="10"/>
  <c r="Y187" i="10"/>
  <c r="Y186" i="10"/>
  <c r="Y185" i="10"/>
  <c r="Y184" i="10"/>
  <c r="Y183" i="10"/>
  <c r="Y182" i="10"/>
  <c r="Y181" i="10"/>
  <c r="Y180" i="10"/>
  <c r="Y179" i="10"/>
  <c r="Y178" i="10"/>
  <c r="Y177" i="10"/>
  <c r="Y176" i="10"/>
  <c r="Y175" i="10"/>
  <c r="Y174" i="10"/>
  <c r="Y173" i="10"/>
  <c r="Y172" i="10"/>
  <c r="Y171" i="10"/>
  <c r="Y170" i="10"/>
  <c r="Y169" i="10"/>
  <c r="Y168" i="10"/>
  <c r="Y167" i="10"/>
  <c r="Y166" i="10"/>
  <c r="Y165" i="10"/>
  <c r="Y164" i="10"/>
  <c r="Y163" i="10"/>
  <c r="Y162" i="10"/>
  <c r="Y161" i="10"/>
  <c r="Y160" i="10"/>
  <c r="Y159" i="10"/>
  <c r="Y158" i="10"/>
  <c r="Y157" i="10"/>
  <c r="Y156" i="10"/>
  <c r="Y155" i="10"/>
  <c r="Y154" i="10"/>
  <c r="Y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21" i="10"/>
  <c r="AA21" i="10" s="1"/>
  <c r="AB21" i="10" s="1"/>
  <c r="BM21" i="9" s="1"/>
  <c r="X510" i="10"/>
  <c r="X509" i="10"/>
  <c r="X508" i="10"/>
  <c r="X507" i="10"/>
  <c r="X506" i="10"/>
  <c r="X505" i="10"/>
  <c r="X504" i="10"/>
  <c r="X503" i="10"/>
  <c r="X502" i="10"/>
  <c r="X501" i="10"/>
  <c r="X500" i="10"/>
  <c r="X499" i="10"/>
  <c r="X498" i="10"/>
  <c r="X497" i="10"/>
  <c r="X496" i="10"/>
  <c r="X495" i="10"/>
  <c r="X494" i="10"/>
  <c r="X493" i="10"/>
  <c r="X492" i="10"/>
  <c r="X491" i="10"/>
  <c r="X490" i="10"/>
  <c r="X489" i="10"/>
  <c r="X488" i="10"/>
  <c r="X487" i="10"/>
  <c r="X486" i="10"/>
  <c r="X485" i="10"/>
  <c r="X484" i="10"/>
  <c r="X483" i="10"/>
  <c r="X482" i="10"/>
  <c r="X481" i="10"/>
  <c r="X480" i="10"/>
  <c r="X479" i="10"/>
  <c r="X478" i="10"/>
  <c r="X477" i="10"/>
  <c r="X476" i="10"/>
  <c r="X475" i="10"/>
  <c r="X474" i="10"/>
  <c r="X473" i="10"/>
  <c r="X472" i="10"/>
  <c r="X471" i="10"/>
  <c r="X470" i="10"/>
  <c r="X469" i="10"/>
  <c r="X468" i="10"/>
  <c r="X467" i="10"/>
  <c r="X466" i="10"/>
  <c r="X465" i="10"/>
  <c r="X464" i="10"/>
  <c r="X463" i="10"/>
  <c r="X462" i="10"/>
  <c r="X461" i="10"/>
  <c r="X460" i="10"/>
  <c r="X459" i="10"/>
  <c r="X458" i="10"/>
  <c r="X457" i="10"/>
  <c r="X456" i="10"/>
  <c r="X455" i="10"/>
  <c r="X454" i="10"/>
  <c r="X453" i="10"/>
  <c r="X452" i="10"/>
  <c r="X451" i="10"/>
  <c r="X450" i="10"/>
  <c r="X449" i="10"/>
  <c r="X448" i="10"/>
  <c r="X447" i="10"/>
  <c r="X446" i="10"/>
  <c r="X445" i="10"/>
  <c r="X444" i="10"/>
  <c r="X443" i="10"/>
  <c r="X442" i="10"/>
  <c r="X441" i="10"/>
  <c r="X440" i="10"/>
  <c r="X439" i="10"/>
  <c r="X438" i="10"/>
  <c r="X437" i="10"/>
  <c r="X436" i="10"/>
  <c r="X435" i="10"/>
  <c r="X434" i="10"/>
  <c r="X433" i="10"/>
  <c r="X432" i="10"/>
  <c r="X431" i="10"/>
  <c r="X430" i="10"/>
  <c r="X429" i="10"/>
  <c r="X428" i="10"/>
  <c r="X427" i="10"/>
  <c r="X426" i="10"/>
  <c r="X425" i="10"/>
  <c r="X424" i="10"/>
  <c r="X423" i="10"/>
  <c r="X422" i="10"/>
  <c r="X421" i="10"/>
  <c r="X420" i="10"/>
  <c r="X419" i="10"/>
  <c r="X418" i="10"/>
  <c r="X417" i="10"/>
  <c r="X416" i="10"/>
  <c r="X415" i="10"/>
  <c r="X414" i="10"/>
  <c r="X413" i="10"/>
  <c r="X412" i="10"/>
  <c r="X411" i="10"/>
  <c r="X410" i="10"/>
  <c r="X409" i="10"/>
  <c r="X408" i="10"/>
  <c r="X407" i="10"/>
  <c r="X406" i="10"/>
  <c r="X405" i="10"/>
  <c r="X404" i="10"/>
  <c r="X403" i="10"/>
  <c r="X402" i="10"/>
  <c r="X401" i="10"/>
  <c r="X400" i="10"/>
  <c r="X399" i="10"/>
  <c r="X398" i="10"/>
  <c r="X397" i="10"/>
  <c r="X396" i="10"/>
  <c r="X395" i="10"/>
  <c r="X394" i="10"/>
  <c r="X393" i="10"/>
  <c r="X392" i="10"/>
  <c r="X391" i="10"/>
  <c r="X390" i="10"/>
  <c r="X389" i="10"/>
  <c r="X388" i="10"/>
  <c r="X387" i="10"/>
  <c r="X386" i="10"/>
  <c r="X385" i="10"/>
  <c r="X384" i="10"/>
  <c r="X383" i="10"/>
  <c r="X382" i="10"/>
  <c r="X381" i="10"/>
  <c r="X380" i="10"/>
  <c r="X379" i="10"/>
  <c r="X378" i="10"/>
  <c r="X377" i="10"/>
  <c r="X376" i="10"/>
  <c r="X375" i="10"/>
  <c r="X374" i="10"/>
  <c r="X373" i="10"/>
  <c r="X372" i="10"/>
  <c r="X371" i="10"/>
  <c r="X370" i="10"/>
  <c r="X369" i="10"/>
  <c r="X368" i="10"/>
  <c r="X367" i="10"/>
  <c r="X366" i="10"/>
  <c r="X365" i="10"/>
  <c r="X364" i="10"/>
  <c r="X363" i="10"/>
  <c r="X362" i="10"/>
  <c r="X361" i="10"/>
  <c r="X360" i="10"/>
  <c r="X359" i="10"/>
  <c r="X358" i="10"/>
  <c r="X357" i="10"/>
  <c r="X356" i="10"/>
  <c r="X355" i="10"/>
  <c r="X354" i="10"/>
  <c r="X353" i="10"/>
  <c r="X352" i="10"/>
  <c r="X351" i="10"/>
  <c r="X350" i="10"/>
  <c r="X349" i="10"/>
  <c r="X348" i="10"/>
  <c r="X347" i="10"/>
  <c r="X346" i="10"/>
  <c r="X345" i="10"/>
  <c r="X344" i="10"/>
  <c r="X343" i="10"/>
  <c r="X342" i="10"/>
  <c r="X341" i="10"/>
  <c r="X340" i="10"/>
  <c r="X339" i="10"/>
  <c r="X338" i="10"/>
  <c r="X337" i="10"/>
  <c r="X336" i="10"/>
  <c r="X335" i="10"/>
  <c r="X334" i="10"/>
  <c r="X333" i="10"/>
  <c r="X332" i="10"/>
  <c r="X331" i="10"/>
  <c r="X330" i="10"/>
  <c r="X329" i="10"/>
  <c r="X328" i="10"/>
  <c r="X327" i="10"/>
  <c r="X326" i="10"/>
  <c r="X325" i="10"/>
  <c r="X324" i="10"/>
  <c r="X323" i="10"/>
  <c r="X322" i="10"/>
  <c r="X321" i="10"/>
  <c r="X320" i="10"/>
  <c r="X319" i="10"/>
  <c r="X318" i="10"/>
  <c r="X317" i="10"/>
  <c r="X316" i="10"/>
  <c r="X315" i="10"/>
  <c r="X314" i="10"/>
  <c r="X313" i="10"/>
  <c r="X312" i="10"/>
  <c r="X311" i="10"/>
  <c r="X310" i="10"/>
  <c r="X309" i="10"/>
  <c r="X308" i="10"/>
  <c r="X307" i="10"/>
  <c r="X306" i="10"/>
  <c r="X305" i="10"/>
  <c r="X304" i="10"/>
  <c r="X303" i="10"/>
  <c r="X302" i="10"/>
  <c r="X301" i="10"/>
  <c r="X300" i="10"/>
  <c r="X299" i="10"/>
  <c r="X298" i="10"/>
  <c r="X297" i="10"/>
  <c r="X296" i="10"/>
  <c r="X295" i="10"/>
  <c r="X294" i="10"/>
  <c r="X293" i="10"/>
  <c r="X292" i="10"/>
  <c r="X291" i="10"/>
  <c r="X290" i="10"/>
  <c r="X289" i="10"/>
  <c r="X288" i="10"/>
  <c r="X287" i="10"/>
  <c r="X286" i="10"/>
  <c r="X285" i="10"/>
  <c r="X284" i="10"/>
  <c r="X283" i="10"/>
  <c r="X282" i="10"/>
  <c r="X281" i="10"/>
  <c r="X280" i="10"/>
  <c r="X279" i="10"/>
  <c r="X278" i="10"/>
  <c r="X277" i="10"/>
  <c r="X276" i="10"/>
  <c r="X275" i="10"/>
  <c r="X274" i="10"/>
  <c r="X273" i="10"/>
  <c r="X272" i="10"/>
  <c r="X271" i="10"/>
  <c r="X270" i="10"/>
  <c r="X269" i="10"/>
  <c r="X268" i="10"/>
  <c r="X267" i="10"/>
  <c r="X266" i="10"/>
  <c r="X265" i="10"/>
  <c r="X264" i="10"/>
  <c r="X263" i="10"/>
  <c r="X262" i="10"/>
  <c r="X261" i="10"/>
  <c r="X260" i="10"/>
  <c r="X259" i="10"/>
  <c r="X258" i="10"/>
  <c r="X257" i="10"/>
  <c r="X256" i="10"/>
  <c r="X255" i="10"/>
  <c r="X254" i="10"/>
  <c r="X253" i="10"/>
  <c r="X252" i="10"/>
  <c r="X251" i="10"/>
  <c r="X250" i="10"/>
  <c r="X249" i="10"/>
  <c r="X248" i="10"/>
  <c r="X247" i="10"/>
  <c r="X246" i="10"/>
  <c r="X245" i="10"/>
  <c r="X244" i="10"/>
  <c r="X243" i="10"/>
  <c r="X242" i="10"/>
  <c r="X241" i="10"/>
  <c r="X240" i="10"/>
  <c r="X239" i="10"/>
  <c r="X238" i="10"/>
  <c r="X237" i="10"/>
  <c r="X236" i="10"/>
  <c r="X235" i="10"/>
  <c r="X234" i="10"/>
  <c r="X233" i="10"/>
  <c r="X232" i="10"/>
  <c r="X231" i="10"/>
  <c r="X230" i="10"/>
  <c r="X229" i="10"/>
  <c r="X228" i="10"/>
  <c r="X227" i="10"/>
  <c r="X226" i="10"/>
  <c r="X225" i="10"/>
  <c r="X224" i="10"/>
  <c r="X223" i="10"/>
  <c r="X222" i="10"/>
  <c r="X221" i="10"/>
  <c r="X220" i="10"/>
  <c r="X219" i="10"/>
  <c r="X218" i="10"/>
  <c r="X217" i="10"/>
  <c r="X216" i="10"/>
  <c r="X215" i="10"/>
  <c r="X214" i="10"/>
  <c r="X213" i="10"/>
  <c r="X212" i="10"/>
  <c r="X211" i="10"/>
  <c r="X210" i="10"/>
  <c r="X209" i="10"/>
  <c r="X208" i="10"/>
  <c r="X207" i="10"/>
  <c r="X206" i="10"/>
  <c r="X205" i="10"/>
  <c r="X204" i="10"/>
  <c r="X203" i="10"/>
  <c r="X202" i="10"/>
  <c r="X201" i="10"/>
  <c r="X200" i="10"/>
  <c r="X199" i="10"/>
  <c r="X198" i="10"/>
  <c r="X197" i="10"/>
  <c r="X196" i="10"/>
  <c r="X195" i="10"/>
  <c r="X194" i="10"/>
  <c r="X193" i="10"/>
  <c r="X192" i="10"/>
  <c r="X191" i="10"/>
  <c r="X190" i="10"/>
  <c r="X189" i="10"/>
  <c r="X188" i="10"/>
  <c r="X187" i="10"/>
  <c r="X186" i="10"/>
  <c r="X185" i="10"/>
  <c r="X184" i="10"/>
  <c r="X183" i="10"/>
  <c r="X182" i="10"/>
  <c r="X181" i="10"/>
  <c r="X180" i="10"/>
  <c r="X179" i="10"/>
  <c r="X178" i="10"/>
  <c r="X177" i="10"/>
  <c r="X176" i="10"/>
  <c r="X175" i="10"/>
  <c r="X174" i="10"/>
  <c r="X173" i="10"/>
  <c r="X172" i="10"/>
  <c r="X171" i="10"/>
  <c r="X170" i="10"/>
  <c r="X169" i="10"/>
  <c r="X168" i="10"/>
  <c r="X167" i="10"/>
  <c r="X166" i="10"/>
  <c r="X165" i="10"/>
  <c r="X164" i="10"/>
  <c r="X163" i="10"/>
  <c r="X162" i="10"/>
  <c r="X161" i="10"/>
  <c r="X160" i="10"/>
  <c r="X159" i="10"/>
  <c r="X158" i="10"/>
  <c r="X157" i="10"/>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3" i="10"/>
  <c r="X112" i="10"/>
  <c r="X111" i="10"/>
  <c r="X110" i="10"/>
  <c r="X109" i="10"/>
  <c r="X108" i="10"/>
  <c r="X107" i="10"/>
  <c r="X106" i="10"/>
  <c r="X105" i="10"/>
  <c r="X104" i="10"/>
  <c r="X103" i="10"/>
  <c r="X102" i="10"/>
  <c r="X101" i="10"/>
  <c r="X100" i="10"/>
  <c r="X99" i="10"/>
  <c r="X98" i="10"/>
  <c r="X97" i="10"/>
  <c r="X96" i="10"/>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Y64" i="10" s="1"/>
  <c r="X63" i="10"/>
  <c r="Z63" i="10" s="1"/>
  <c r="X62" i="10"/>
  <c r="Z62" i="10" s="1"/>
  <c r="X61" i="10"/>
  <c r="Z61" i="10" s="1"/>
  <c r="X60" i="10"/>
  <c r="X59" i="10"/>
  <c r="Z59" i="10" s="1"/>
  <c r="X58" i="10"/>
  <c r="Z58" i="10" s="1"/>
  <c r="X57" i="10"/>
  <c r="Z57" i="10" s="1"/>
  <c r="X56" i="10"/>
  <c r="Z56" i="10" s="1"/>
  <c r="X55" i="10"/>
  <c r="Z55" i="10" s="1"/>
  <c r="X54" i="10"/>
  <c r="X53" i="10"/>
  <c r="Z53" i="10" s="1"/>
  <c r="X52" i="10"/>
  <c r="Z52" i="10" s="1"/>
  <c r="X51" i="10"/>
  <c r="Z51" i="10" s="1"/>
  <c r="X50" i="10"/>
  <c r="Z50" i="10" s="1"/>
  <c r="X49" i="10"/>
  <c r="Z49" i="10" s="1"/>
  <c r="X48" i="10"/>
  <c r="X47" i="10"/>
  <c r="Z47" i="10" s="1"/>
  <c r="X46" i="10"/>
  <c r="Z46" i="10" s="1"/>
  <c r="X45" i="10"/>
  <c r="Z45" i="10" s="1"/>
  <c r="X44" i="10"/>
  <c r="Z44" i="10" s="1"/>
  <c r="X43" i="10"/>
  <c r="Z43" i="10" s="1"/>
  <c r="X42" i="10"/>
  <c r="X41" i="10"/>
  <c r="Z41" i="10" s="1"/>
  <c r="X40" i="10"/>
  <c r="Z40" i="10" s="1"/>
  <c r="X39" i="10"/>
  <c r="Z39" i="10" s="1"/>
  <c r="X38" i="10"/>
  <c r="Z38" i="10" s="1"/>
  <c r="X37" i="10"/>
  <c r="Z37" i="10" s="1"/>
  <c r="X36" i="10"/>
  <c r="X35" i="10"/>
  <c r="Z35" i="10" s="1"/>
  <c r="X34" i="10"/>
  <c r="Z34" i="10" s="1"/>
  <c r="X33" i="10"/>
  <c r="Z33" i="10" s="1"/>
  <c r="X32" i="10"/>
  <c r="Z32" i="10" s="1"/>
  <c r="X31" i="10"/>
  <c r="Z31" i="10" s="1"/>
  <c r="X30" i="10"/>
  <c r="X29" i="10"/>
  <c r="Z29" i="10" s="1"/>
  <c r="X28" i="10"/>
  <c r="Z28" i="10" s="1"/>
  <c r="X27" i="10"/>
  <c r="Z27" i="10" s="1"/>
  <c r="X26" i="10"/>
  <c r="Z26" i="10" s="1"/>
  <c r="X25" i="10"/>
  <c r="Z25" i="10" s="1"/>
  <c r="X24" i="10"/>
  <c r="X23" i="10"/>
  <c r="Z23" i="10" s="1"/>
  <c r="X22" i="10"/>
  <c r="Z22" i="10" s="1"/>
  <c r="X21" i="10"/>
  <c r="Z21" i="10" s="1"/>
  <c r="X20" i="10"/>
  <c r="Z20" i="10" s="1"/>
  <c r="X19" i="10"/>
  <c r="Z19" i="10" s="1"/>
  <c r="X18" i="10"/>
  <c r="X17" i="10"/>
  <c r="Z17" i="10" s="1"/>
  <c r="X16" i="10"/>
  <c r="Z16" i="10" s="1"/>
  <c r="X15" i="10"/>
  <c r="Z15" i="10" s="1"/>
  <c r="X14" i="10"/>
  <c r="Z14" i="10" s="1"/>
  <c r="X13" i="10"/>
  <c r="X12" i="10"/>
  <c r="X11" i="10"/>
  <c r="Z11" i="10" s="1"/>
  <c r="Y57" i="10" l="1"/>
  <c r="AA57" i="10" s="1"/>
  <c r="AB57" i="10" s="1"/>
  <c r="BM57" i="9" s="1"/>
  <c r="Z64" i="10"/>
  <c r="AA64" i="10" s="1"/>
  <c r="AB64" i="10" s="1"/>
  <c r="BM64" i="9" s="1"/>
  <c r="BN64" i="9" s="1"/>
  <c r="AZ163" i="12"/>
  <c r="AZ165" i="12"/>
  <c r="AY161" i="12"/>
  <c r="Y15" i="10"/>
  <c r="AA15" i="10" s="1"/>
  <c r="AB15" i="10" s="1"/>
  <c r="BM15" i="9" s="1"/>
  <c r="Y51" i="10"/>
  <c r="AA51" i="10" s="1"/>
  <c r="AB51" i="10" s="1"/>
  <c r="BM51" i="9" s="1"/>
  <c r="Y27" i="10"/>
  <c r="AA27" i="10" s="1"/>
  <c r="AB27" i="10" s="1"/>
  <c r="BM27" i="9" s="1"/>
  <c r="Y62" i="10"/>
  <c r="AA62" i="10" s="1"/>
  <c r="AB62" i="10" s="1"/>
  <c r="BM62" i="9" s="1"/>
  <c r="Y33" i="10"/>
  <c r="Y63" i="10"/>
  <c r="AA63" i="10" s="1"/>
  <c r="AB63" i="10" s="1"/>
  <c r="BM63" i="9" s="1"/>
  <c r="Y39" i="10"/>
  <c r="AA39" i="10" s="1"/>
  <c r="AB39" i="10" s="1"/>
  <c r="BM39" i="9" s="1"/>
  <c r="Y45" i="10"/>
  <c r="AA45" i="10" s="1"/>
  <c r="AB45" i="10" s="1"/>
  <c r="BM45" i="9" s="1"/>
  <c r="AA33" i="10"/>
  <c r="AB33" i="10" s="1"/>
  <c r="BM33" i="9" s="1"/>
  <c r="Y14" i="10"/>
  <c r="AA14" i="10" s="1"/>
  <c r="AB14" i="10" s="1"/>
  <c r="BM14" i="9" s="1"/>
  <c r="Y20" i="10"/>
  <c r="AA20" i="10" s="1"/>
  <c r="AB20" i="10" s="1"/>
  <c r="BM20" i="9" s="1"/>
  <c r="Y26" i="10"/>
  <c r="AA26" i="10" s="1"/>
  <c r="Y32" i="10"/>
  <c r="AA32" i="10" s="1"/>
  <c r="AB32" i="10" s="1"/>
  <c r="BM32" i="9" s="1"/>
  <c r="Y38" i="10"/>
  <c r="AA38" i="10" s="1"/>
  <c r="AB38" i="10" s="1"/>
  <c r="BM38" i="9" s="1"/>
  <c r="Y44" i="10"/>
  <c r="AA44" i="10" s="1"/>
  <c r="AB44" i="10" s="1"/>
  <c r="BM44" i="9" s="1"/>
  <c r="Y50" i="10"/>
  <c r="AA50" i="10" s="1"/>
  <c r="AB50" i="10" s="1"/>
  <c r="BM50" i="9" s="1"/>
  <c r="Y56" i="10"/>
  <c r="AA56" i="10" s="1"/>
  <c r="AB56" i="10" s="1"/>
  <c r="BM56" i="9" s="1"/>
  <c r="Z12" i="10"/>
  <c r="Z18" i="10"/>
  <c r="Z24" i="10"/>
  <c r="Z30" i="10"/>
  <c r="Z36" i="10"/>
  <c r="Z42" i="10"/>
  <c r="Z48" i="10"/>
  <c r="Z54" i="10"/>
  <c r="Z60" i="10"/>
  <c r="AB26" i="10"/>
  <c r="BM26" i="9" s="1"/>
  <c r="AZ162" i="12"/>
  <c r="Y16" i="10"/>
  <c r="AA16" i="10" s="1"/>
  <c r="AB16" i="10" s="1"/>
  <c r="BM16" i="9" s="1"/>
  <c r="Y22" i="10"/>
  <c r="AA22" i="10" s="1"/>
  <c r="AB22" i="10" s="1"/>
  <c r="BM22" i="9" s="1"/>
  <c r="Y28" i="10"/>
  <c r="AA28" i="10" s="1"/>
  <c r="Y34" i="10"/>
  <c r="AA34" i="10" s="1"/>
  <c r="Y40" i="10"/>
  <c r="AA40" i="10" s="1"/>
  <c r="Y46" i="10"/>
  <c r="AA46" i="10" s="1"/>
  <c r="AB46" i="10" s="1"/>
  <c r="BM46" i="9" s="1"/>
  <c r="Y52" i="10"/>
  <c r="AA52" i="10" s="1"/>
  <c r="AB52" i="10" s="1"/>
  <c r="BM52" i="9" s="1"/>
  <c r="Y58" i="10"/>
  <c r="AA58" i="10" s="1"/>
  <c r="AB58" i="10" s="1"/>
  <c r="BM58" i="9" s="1"/>
  <c r="AB28" i="10"/>
  <c r="BM28" i="9" s="1"/>
  <c r="AB34" i="10"/>
  <c r="BM34" i="9" s="1"/>
  <c r="AB40" i="10"/>
  <c r="BM40" i="9" s="1"/>
  <c r="Y11" i="10"/>
  <c r="AA11" i="10" s="1"/>
  <c r="AB11" i="10" s="1"/>
  <c r="BM11" i="9" s="1"/>
  <c r="BN11" i="9" s="1"/>
  <c r="Y17" i="10"/>
  <c r="AA17" i="10" s="1"/>
  <c r="AB17" i="10" s="1"/>
  <c r="BM17" i="9" s="1"/>
  <c r="Y23" i="10"/>
  <c r="AA23" i="10" s="1"/>
  <c r="AB23" i="10" s="1"/>
  <c r="BM23" i="9" s="1"/>
  <c r="Y29" i="10"/>
  <c r="AA29" i="10" s="1"/>
  <c r="Y35" i="10"/>
  <c r="AA35" i="10" s="1"/>
  <c r="Y41" i="10"/>
  <c r="AA41" i="10" s="1"/>
  <c r="Y47" i="10"/>
  <c r="AA47" i="10" s="1"/>
  <c r="AB47" i="10" s="1"/>
  <c r="BM47" i="9" s="1"/>
  <c r="Y53" i="10"/>
  <c r="AA53" i="10" s="1"/>
  <c r="AB53" i="10" s="1"/>
  <c r="BM53" i="9" s="1"/>
  <c r="Y59" i="10"/>
  <c r="AA59" i="10" s="1"/>
  <c r="AB59" i="10" s="1"/>
  <c r="BM59" i="9" s="1"/>
  <c r="AB29" i="10"/>
  <c r="BM29" i="9" s="1"/>
  <c r="AB35" i="10"/>
  <c r="BM35" i="9" s="1"/>
  <c r="AB41" i="10"/>
  <c r="BM41" i="9" s="1"/>
  <c r="Y12" i="10"/>
  <c r="AA12" i="10" s="1"/>
  <c r="AB12" i="10" s="1"/>
  <c r="BM12" i="9" s="1"/>
  <c r="BN12" i="9" s="1"/>
  <c r="Y18" i="10"/>
  <c r="AA18" i="10" s="1"/>
  <c r="AB18" i="10" s="1"/>
  <c r="BM18" i="9" s="1"/>
  <c r="Y24" i="10"/>
  <c r="AA24" i="10" s="1"/>
  <c r="AB24" i="10" s="1"/>
  <c r="BM24" i="9" s="1"/>
  <c r="Y30" i="10"/>
  <c r="Y36" i="10"/>
  <c r="Y42" i="10"/>
  <c r="Y48" i="10"/>
  <c r="AA48" i="10" s="1"/>
  <c r="AB48" i="10" s="1"/>
  <c r="BM48" i="9" s="1"/>
  <c r="Y54" i="10"/>
  <c r="AA54" i="10" s="1"/>
  <c r="AB54" i="10" s="1"/>
  <c r="BM54" i="9" s="1"/>
  <c r="Y60" i="10"/>
  <c r="Y13" i="10"/>
  <c r="AA13" i="10" s="1"/>
  <c r="AB13" i="10" s="1"/>
  <c r="BM13" i="9" s="1"/>
  <c r="Y19" i="10"/>
  <c r="AA19" i="10" s="1"/>
  <c r="AB19" i="10" s="1"/>
  <c r="BM19" i="9" s="1"/>
  <c r="Y25" i="10"/>
  <c r="AA25" i="10" s="1"/>
  <c r="AB25" i="10" s="1"/>
  <c r="BM25" i="9" s="1"/>
  <c r="Y31" i="10"/>
  <c r="AA31" i="10" s="1"/>
  <c r="AB31" i="10" s="1"/>
  <c r="BM31" i="9" s="1"/>
  <c r="Y37" i="10"/>
  <c r="AA37" i="10" s="1"/>
  <c r="AB37" i="10" s="1"/>
  <c r="BM37" i="9" s="1"/>
  <c r="Y43" i="10"/>
  <c r="AA43" i="10" s="1"/>
  <c r="AB43" i="10" s="1"/>
  <c r="BM43" i="9" s="1"/>
  <c r="Y49" i="10"/>
  <c r="AA49" i="10" s="1"/>
  <c r="AB49" i="10" s="1"/>
  <c r="BM49" i="9" s="1"/>
  <c r="Y55" i="10"/>
  <c r="AA55" i="10" s="1"/>
  <c r="AB55" i="10" s="1"/>
  <c r="BM55" i="9" s="1"/>
  <c r="Y61" i="10"/>
  <c r="AA61" i="10" s="1"/>
  <c r="AB61" i="10" s="1"/>
  <c r="BM61" i="9" s="1"/>
  <c r="AV364" i="12"/>
  <c r="AL341" i="12"/>
  <c r="AL335" i="12"/>
  <c r="AL348" i="12"/>
  <c r="AL352" i="12"/>
  <c r="AL334" i="12"/>
  <c r="AL347" i="12"/>
  <c r="AL345" i="12"/>
  <c r="AL343" i="12"/>
  <c r="AL353" i="12"/>
  <c r="AL344" i="12"/>
  <c r="AL337" i="12"/>
  <c r="AL342" i="12"/>
  <c r="AL340" i="12"/>
  <c r="AL339" i="12"/>
  <c r="AL338" i="12"/>
  <c r="AL336" i="12"/>
  <c r="AL346" i="12"/>
  <c r="AL351" i="12"/>
  <c r="AL349" i="12"/>
  <c r="AL350" i="12"/>
  <c r="Q319" i="12"/>
  <c r="AO319" i="12"/>
  <c r="AI319" i="12"/>
  <c r="J319" i="12"/>
  <c r="W319" i="12"/>
  <c r="AC319" i="12"/>
  <c r="R335" i="12"/>
  <c r="R340" i="12"/>
  <c r="R343" i="12"/>
  <c r="R352" i="12"/>
  <c r="R353" i="12"/>
  <c r="R346" i="12"/>
  <c r="R351" i="12"/>
  <c r="R345" i="12"/>
  <c r="R336" i="12"/>
  <c r="R341" i="12"/>
  <c r="R350" i="12"/>
  <c r="R337" i="12"/>
  <c r="R348" i="12"/>
  <c r="R334" i="12"/>
  <c r="R349" i="12"/>
  <c r="AD346" i="12"/>
  <c r="AD339" i="12"/>
  <c r="AD344" i="12"/>
  <c r="AD337" i="12"/>
  <c r="AD350" i="12"/>
  <c r="AD335" i="12"/>
  <c r="AD338" i="12"/>
  <c r="AD349" i="12"/>
  <c r="AD345" i="12"/>
  <c r="AD352" i="12"/>
  <c r="AD348" i="12"/>
  <c r="AD347" i="12"/>
  <c r="AD334" i="12"/>
  <c r="AD341" i="12"/>
  <c r="AD336" i="12"/>
  <c r="AD353" i="12"/>
  <c r="AD351" i="12"/>
  <c r="AD343" i="12"/>
  <c r="AD340" i="12"/>
  <c r="AD342" i="12"/>
  <c r="Z334" i="12"/>
  <c r="Z353" i="12"/>
  <c r="Z347" i="12"/>
  <c r="Z336" i="12"/>
  <c r="Z341" i="12"/>
  <c r="Z346" i="12"/>
  <c r="Z339" i="12"/>
  <c r="Z337" i="12"/>
  <c r="Z351" i="12"/>
  <c r="Z340" i="12"/>
  <c r="Z338" i="12"/>
  <c r="Z349" i="12"/>
  <c r="Z344" i="12"/>
  <c r="Z352" i="12"/>
  <c r="Z345" i="12"/>
  <c r="Z350" i="12"/>
  <c r="Z343" i="12"/>
  <c r="Z342" i="12"/>
  <c r="Z335" i="12"/>
  <c r="Z348" i="12"/>
  <c r="AY163" i="12"/>
  <c r="N351" i="12"/>
  <c r="N338" i="12"/>
  <c r="N352" i="12"/>
  <c r="N349" i="12"/>
  <c r="N348" i="12"/>
  <c r="N353" i="12"/>
  <c r="N347" i="12"/>
  <c r="N350" i="12"/>
  <c r="AP352" i="12"/>
  <c r="AP353" i="12"/>
  <c r="AP342" i="12"/>
  <c r="AP343" i="12"/>
  <c r="AP348" i="12"/>
  <c r="AP351" i="12"/>
  <c r="AP345" i="12"/>
  <c r="AP350" i="12"/>
  <c r="AP344" i="12"/>
  <c r="AP334" i="12"/>
  <c r="AP347" i="12"/>
  <c r="AP339" i="12"/>
  <c r="AP336" i="12"/>
  <c r="AP335" i="12"/>
  <c r="AP340" i="12"/>
  <c r="AP337" i="12"/>
  <c r="AP346" i="12"/>
  <c r="AP338" i="12"/>
  <c r="AP349" i="12"/>
  <c r="AP341" i="12"/>
  <c r="AC323" i="12"/>
  <c r="W323" i="12"/>
  <c r="J323" i="12"/>
  <c r="AO323" i="12"/>
  <c r="Q323" i="12"/>
  <c r="AI323" i="12"/>
  <c r="AI325" i="12"/>
  <c r="J325" i="12"/>
  <c r="Q325" i="12"/>
  <c r="AC325" i="12"/>
  <c r="W325" i="12"/>
  <c r="AO325" i="12"/>
  <c r="AO327" i="12"/>
  <c r="AI327" i="12"/>
  <c r="Q327" i="12"/>
  <c r="AC327" i="12"/>
  <c r="J327" i="12"/>
  <c r="W327" i="12"/>
  <c r="AH352" i="12"/>
  <c r="AH345" i="12"/>
  <c r="AH344" i="12"/>
  <c r="AH349" i="12"/>
  <c r="AH351" i="12"/>
  <c r="AH335" i="12"/>
  <c r="AH340" i="12"/>
  <c r="AH348" i="12"/>
  <c r="AH337" i="12"/>
  <c r="AH336" i="12"/>
  <c r="AH341" i="12"/>
  <c r="AH339" i="12"/>
  <c r="AH350" i="12"/>
  <c r="AH343" i="12"/>
  <c r="AH342" i="12"/>
  <c r="AH346" i="12"/>
  <c r="AH334" i="12"/>
  <c r="AH353" i="12"/>
  <c r="AH347" i="12"/>
  <c r="AH338" i="12"/>
  <c r="V345" i="12"/>
  <c r="V350" i="12"/>
  <c r="V349" i="12"/>
  <c r="V348" i="12"/>
  <c r="V341" i="12"/>
  <c r="V334" i="12"/>
  <c r="V353" i="12"/>
  <c r="V347" i="12"/>
  <c r="V339" i="12"/>
  <c r="V336" i="12"/>
  <c r="V346" i="12"/>
  <c r="V343" i="12"/>
  <c r="V335" i="12"/>
  <c r="V352" i="12"/>
  <c r="V344" i="12"/>
  <c r="V340" i="12"/>
  <c r="V342" i="12"/>
  <c r="V351" i="12"/>
  <c r="V337" i="12"/>
  <c r="W321" i="12"/>
  <c r="Q321" i="12"/>
  <c r="AI321" i="12"/>
  <c r="J321" i="12"/>
  <c r="AO321" i="12"/>
  <c r="AC321" i="12"/>
  <c r="AY164" i="12"/>
  <c r="AZ164" i="12"/>
  <c r="CE18" i="9"/>
  <c r="CE17" i="9"/>
  <c r="AY159" i="12"/>
  <c r="AY158" i="12"/>
  <c r="AY162" i="12"/>
  <c r="AY165" i="12"/>
  <c r="AY160" i="12"/>
  <c r="AZ161" i="12"/>
  <c r="BY16" i="9"/>
  <c r="BZ16" i="9" s="1"/>
  <c r="AN277" i="12"/>
  <c r="AZ268" i="12"/>
  <c r="AR277" i="12" s="1"/>
  <c r="AN276" i="12"/>
  <c r="BO68" i="9"/>
  <c r="BQ68" i="9" s="1"/>
  <c r="BO86" i="9"/>
  <c r="BQ86" i="9" s="1"/>
  <c r="BO110" i="9"/>
  <c r="BQ110" i="9" s="1"/>
  <c r="BO140" i="9"/>
  <c r="BQ140" i="9" s="1"/>
  <c r="BO206" i="9"/>
  <c r="BQ206" i="9" s="1"/>
  <c r="BO350" i="9"/>
  <c r="BQ350" i="9" s="1"/>
  <c r="BO374" i="9"/>
  <c r="BQ374" i="9" s="1"/>
  <c r="BO392" i="9"/>
  <c r="BQ392" i="9" s="1"/>
  <c r="BO404" i="9"/>
  <c r="BQ404" i="9" s="1"/>
  <c r="BO422" i="9"/>
  <c r="BQ422" i="9" s="1"/>
  <c r="BO434" i="9"/>
  <c r="BQ434" i="9" s="1"/>
  <c r="BO446" i="9"/>
  <c r="BQ446" i="9" s="1"/>
  <c r="BO464" i="9"/>
  <c r="BQ464" i="9" s="1"/>
  <c r="BO476" i="9"/>
  <c r="BQ476" i="9" s="1"/>
  <c r="BO488" i="9"/>
  <c r="BQ488" i="9" s="1"/>
  <c r="BO500" i="9"/>
  <c r="BQ500" i="9" s="1"/>
  <c r="BO69" i="9"/>
  <c r="BQ69" i="9" s="1"/>
  <c r="BO81" i="9"/>
  <c r="BQ81" i="9" s="1"/>
  <c r="BO99" i="9"/>
  <c r="BQ99" i="9" s="1"/>
  <c r="BO111" i="9"/>
  <c r="BQ111" i="9" s="1"/>
  <c r="BO135" i="9"/>
  <c r="BQ135" i="9" s="1"/>
  <c r="BO153" i="9"/>
  <c r="BQ153" i="9" s="1"/>
  <c r="BO165" i="9"/>
  <c r="BQ165" i="9" s="1"/>
  <c r="BO177" i="9"/>
  <c r="BQ177" i="9" s="1"/>
  <c r="BO189" i="9"/>
  <c r="BQ189" i="9" s="1"/>
  <c r="BO201" i="9"/>
  <c r="BQ201" i="9" s="1"/>
  <c r="BO213" i="9"/>
  <c r="BQ213" i="9" s="1"/>
  <c r="BO225" i="9"/>
  <c r="BQ225" i="9" s="1"/>
  <c r="BO243" i="9"/>
  <c r="BQ243" i="9" s="1"/>
  <c r="BO255" i="9"/>
  <c r="BQ255" i="9" s="1"/>
  <c r="BO267" i="9"/>
  <c r="BQ267" i="9" s="1"/>
  <c r="BO279" i="9"/>
  <c r="BQ279" i="9" s="1"/>
  <c r="BO297" i="9"/>
  <c r="BQ297" i="9" s="1"/>
  <c r="BO309" i="9"/>
  <c r="BQ309" i="9" s="1"/>
  <c r="BO315" i="9"/>
  <c r="BQ315" i="9" s="1"/>
  <c r="BO327" i="9"/>
  <c r="BQ327" i="9" s="1"/>
  <c r="BO339" i="9"/>
  <c r="BQ339" i="9" s="1"/>
  <c r="BO357" i="9"/>
  <c r="BQ357" i="9" s="1"/>
  <c r="BO369" i="9"/>
  <c r="BQ369" i="9" s="1"/>
  <c r="BO381" i="9"/>
  <c r="BQ381" i="9" s="1"/>
  <c r="BO393" i="9"/>
  <c r="BQ393" i="9" s="1"/>
  <c r="BO411" i="9"/>
  <c r="BQ411" i="9" s="1"/>
  <c r="BO429" i="9"/>
  <c r="BQ429" i="9" s="1"/>
  <c r="BO447" i="9"/>
  <c r="BQ447" i="9" s="1"/>
  <c r="BO453" i="9"/>
  <c r="BQ453" i="9" s="1"/>
  <c r="BO459" i="9"/>
  <c r="BQ459" i="9" s="1"/>
  <c r="BO465" i="9"/>
  <c r="BQ465" i="9" s="1"/>
  <c r="BO477" i="9"/>
  <c r="BQ477" i="9" s="1"/>
  <c r="BO489" i="9"/>
  <c r="BQ489" i="9" s="1"/>
  <c r="BO495" i="9"/>
  <c r="BQ495" i="9" s="1"/>
  <c r="BO507" i="9"/>
  <c r="BQ507" i="9" s="1"/>
  <c r="BO88" i="9"/>
  <c r="BQ88" i="9" s="1"/>
  <c r="BO106" i="9"/>
  <c r="BQ106" i="9" s="1"/>
  <c r="BO124" i="9"/>
  <c r="BQ124" i="9" s="1"/>
  <c r="BO142" i="9"/>
  <c r="BQ142" i="9" s="1"/>
  <c r="BO166" i="9"/>
  <c r="BQ166" i="9" s="1"/>
  <c r="BO190" i="9"/>
  <c r="BQ190" i="9" s="1"/>
  <c r="BO208" i="9"/>
  <c r="BQ208" i="9" s="1"/>
  <c r="BO220" i="9"/>
  <c r="BQ220" i="9" s="1"/>
  <c r="BO232" i="9"/>
  <c r="BQ232" i="9" s="1"/>
  <c r="BO250" i="9"/>
  <c r="BQ250" i="9" s="1"/>
  <c r="BO274" i="9"/>
  <c r="BQ274" i="9" s="1"/>
  <c r="BO292" i="9"/>
  <c r="BQ292" i="9" s="1"/>
  <c r="BO310" i="9"/>
  <c r="BQ310" i="9" s="1"/>
  <c r="BO328" i="9"/>
  <c r="BQ328" i="9" s="1"/>
  <c r="BO340" i="9"/>
  <c r="BQ340" i="9" s="1"/>
  <c r="BO358" i="9"/>
  <c r="BQ358" i="9" s="1"/>
  <c r="BO376" i="9"/>
  <c r="BQ376" i="9" s="1"/>
  <c r="BO388" i="9"/>
  <c r="BQ388" i="9" s="1"/>
  <c r="BO400" i="9"/>
  <c r="BQ400" i="9" s="1"/>
  <c r="BO406" i="9"/>
  <c r="BQ406" i="9" s="1"/>
  <c r="BO412" i="9"/>
  <c r="BQ412" i="9" s="1"/>
  <c r="BO424" i="9"/>
  <c r="BQ424" i="9" s="1"/>
  <c r="BO436" i="9"/>
  <c r="BQ436" i="9" s="1"/>
  <c r="BO442" i="9"/>
  <c r="BQ442" i="9" s="1"/>
  <c r="BO448" i="9"/>
  <c r="BQ448" i="9" s="1"/>
  <c r="BO454" i="9"/>
  <c r="BQ454" i="9" s="1"/>
  <c r="BO460" i="9"/>
  <c r="BQ460" i="9" s="1"/>
  <c r="BO466" i="9"/>
  <c r="BQ466" i="9" s="1"/>
  <c r="BO472" i="9"/>
  <c r="BQ472" i="9" s="1"/>
  <c r="BO478" i="9"/>
  <c r="BQ478" i="9" s="1"/>
  <c r="BO484" i="9"/>
  <c r="BQ484" i="9" s="1"/>
  <c r="BO490" i="9"/>
  <c r="BQ490" i="9" s="1"/>
  <c r="BO496" i="9"/>
  <c r="BQ496" i="9" s="1"/>
  <c r="BO502" i="9"/>
  <c r="BQ502" i="9" s="1"/>
  <c r="BO508" i="9"/>
  <c r="BQ508" i="9" s="1"/>
  <c r="BO67" i="9"/>
  <c r="BQ67" i="9" s="1"/>
  <c r="BO73" i="9"/>
  <c r="BQ73" i="9" s="1"/>
  <c r="BO79" i="9"/>
  <c r="BQ79" i="9" s="1"/>
  <c r="BO85" i="9"/>
  <c r="BQ85" i="9" s="1"/>
  <c r="BO91" i="9"/>
  <c r="BQ91" i="9" s="1"/>
  <c r="BO97" i="9"/>
  <c r="BQ97" i="9" s="1"/>
  <c r="BO103" i="9"/>
  <c r="BQ103" i="9" s="1"/>
  <c r="BO109" i="9"/>
  <c r="BQ109" i="9" s="1"/>
  <c r="BO115" i="9"/>
  <c r="BQ115" i="9" s="1"/>
  <c r="BO121" i="9"/>
  <c r="BQ121" i="9" s="1"/>
  <c r="BO127" i="9"/>
  <c r="BQ127" i="9" s="1"/>
  <c r="BO133" i="9"/>
  <c r="BQ133" i="9" s="1"/>
  <c r="BO139" i="9"/>
  <c r="BQ139" i="9" s="1"/>
  <c r="BO145" i="9"/>
  <c r="BQ145" i="9" s="1"/>
  <c r="BO151" i="9"/>
  <c r="BQ151" i="9" s="1"/>
  <c r="BO157" i="9"/>
  <c r="BQ157" i="9" s="1"/>
  <c r="BO163" i="9"/>
  <c r="BQ163" i="9" s="1"/>
  <c r="BO169" i="9"/>
  <c r="BQ169" i="9" s="1"/>
  <c r="BO175" i="9"/>
  <c r="BQ175" i="9" s="1"/>
  <c r="BO181" i="9"/>
  <c r="BQ181" i="9" s="1"/>
  <c r="BO187" i="9"/>
  <c r="BQ187" i="9" s="1"/>
  <c r="BO193" i="9"/>
  <c r="BQ193" i="9" s="1"/>
  <c r="BO199" i="9"/>
  <c r="BQ199" i="9" s="1"/>
  <c r="BO205" i="9"/>
  <c r="BQ205" i="9" s="1"/>
  <c r="BO211" i="9"/>
  <c r="BQ211" i="9" s="1"/>
  <c r="BO217" i="9"/>
  <c r="BQ217" i="9" s="1"/>
  <c r="BO223" i="9"/>
  <c r="BQ223" i="9" s="1"/>
  <c r="BO229" i="9"/>
  <c r="BQ229" i="9" s="1"/>
  <c r="BO235" i="9"/>
  <c r="BQ235" i="9" s="1"/>
  <c r="BO241" i="9"/>
  <c r="BQ241" i="9" s="1"/>
  <c r="BO247" i="9"/>
  <c r="BQ247" i="9" s="1"/>
  <c r="BO253" i="9"/>
  <c r="BQ253" i="9" s="1"/>
  <c r="BO259" i="9"/>
  <c r="BQ259" i="9" s="1"/>
  <c r="BO265" i="9"/>
  <c r="BQ265" i="9" s="1"/>
  <c r="BO271" i="9"/>
  <c r="BQ271" i="9" s="1"/>
  <c r="BO277" i="9"/>
  <c r="BQ277" i="9" s="1"/>
  <c r="BO283" i="9"/>
  <c r="BQ283" i="9" s="1"/>
  <c r="BO289" i="9"/>
  <c r="BQ289" i="9" s="1"/>
  <c r="BO295" i="9"/>
  <c r="BQ295" i="9" s="1"/>
  <c r="BO301" i="9"/>
  <c r="BQ301" i="9" s="1"/>
  <c r="BO307" i="9"/>
  <c r="BQ307" i="9" s="1"/>
  <c r="BO313" i="9"/>
  <c r="BQ313" i="9" s="1"/>
  <c r="BO319" i="9"/>
  <c r="BQ319" i="9" s="1"/>
  <c r="BO325" i="9"/>
  <c r="BQ325" i="9" s="1"/>
  <c r="BO331" i="9"/>
  <c r="BQ331" i="9" s="1"/>
  <c r="BO337" i="9"/>
  <c r="BQ337" i="9" s="1"/>
  <c r="BO343" i="9"/>
  <c r="BQ343" i="9" s="1"/>
  <c r="BO349" i="9"/>
  <c r="BQ349" i="9" s="1"/>
  <c r="BO355" i="9"/>
  <c r="BQ355" i="9" s="1"/>
  <c r="BO361" i="9"/>
  <c r="BQ361" i="9" s="1"/>
  <c r="BO367" i="9"/>
  <c r="BQ367" i="9" s="1"/>
  <c r="BO373" i="9"/>
  <c r="BQ373" i="9" s="1"/>
  <c r="BO379" i="9"/>
  <c r="BQ379" i="9" s="1"/>
  <c r="BO385" i="9"/>
  <c r="BQ385" i="9" s="1"/>
  <c r="BO391" i="9"/>
  <c r="BQ391" i="9" s="1"/>
  <c r="BO397" i="9"/>
  <c r="BQ397" i="9" s="1"/>
  <c r="BO403" i="9"/>
  <c r="BQ403" i="9" s="1"/>
  <c r="BO409" i="9"/>
  <c r="BQ409" i="9" s="1"/>
  <c r="BO415" i="9"/>
  <c r="BQ415" i="9" s="1"/>
  <c r="BO421" i="9"/>
  <c r="BQ421" i="9" s="1"/>
  <c r="BO427" i="9"/>
  <c r="BQ427" i="9" s="1"/>
  <c r="BO433" i="9"/>
  <c r="BQ433" i="9" s="1"/>
  <c r="BO439" i="9"/>
  <c r="BQ439" i="9" s="1"/>
  <c r="BO445" i="9"/>
  <c r="BQ445" i="9" s="1"/>
  <c r="BO451" i="9"/>
  <c r="BQ451" i="9" s="1"/>
  <c r="BO457" i="9"/>
  <c r="BQ457" i="9" s="1"/>
  <c r="BO463" i="9"/>
  <c r="BQ463" i="9" s="1"/>
  <c r="BO469" i="9"/>
  <c r="BQ469" i="9" s="1"/>
  <c r="BO475" i="9"/>
  <c r="BQ475" i="9" s="1"/>
  <c r="BO481" i="9"/>
  <c r="BQ481" i="9" s="1"/>
  <c r="BO487" i="9"/>
  <c r="BQ487" i="9" s="1"/>
  <c r="BO493" i="9"/>
  <c r="BQ493" i="9" s="1"/>
  <c r="BO499" i="9"/>
  <c r="BQ499" i="9" s="1"/>
  <c r="BO505" i="9"/>
  <c r="BQ505" i="9" s="1"/>
  <c r="BO74" i="9"/>
  <c r="BQ74" i="9" s="1"/>
  <c r="BO92" i="9"/>
  <c r="BQ92" i="9" s="1"/>
  <c r="BO104" i="9"/>
  <c r="BQ104" i="9" s="1"/>
  <c r="BO122" i="9"/>
  <c r="BQ122" i="9" s="1"/>
  <c r="BO134" i="9"/>
  <c r="BQ134" i="9" s="1"/>
  <c r="BO152" i="9"/>
  <c r="BQ152" i="9" s="1"/>
  <c r="BO158" i="9"/>
  <c r="BQ158" i="9" s="1"/>
  <c r="BO170" i="9"/>
  <c r="BQ170" i="9" s="1"/>
  <c r="BO182" i="9"/>
  <c r="BQ182" i="9" s="1"/>
  <c r="BO188" i="9"/>
  <c r="BQ188" i="9" s="1"/>
  <c r="BO200" i="9"/>
  <c r="BQ200" i="9" s="1"/>
  <c r="BO212" i="9"/>
  <c r="BQ212" i="9" s="1"/>
  <c r="BO224" i="9"/>
  <c r="BQ224" i="9" s="1"/>
  <c r="BO230" i="9"/>
  <c r="BQ230" i="9" s="1"/>
  <c r="BO236" i="9"/>
  <c r="BQ236" i="9" s="1"/>
  <c r="BO242" i="9"/>
  <c r="BQ242" i="9" s="1"/>
  <c r="BO248" i="9"/>
  <c r="BQ248" i="9" s="1"/>
  <c r="BO254" i="9"/>
  <c r="BQ254" i="9" s="1"/>
  <c r="BO260" i="9"/>
  <c r="BQ260" i="9" s="1"/>
  <c r="BO266" i="9"/>
  <c r="BQ266" i="9" s="1"/>
  <c r="BO272" i="9"/>
  <c r="BQ272" i="9" s="1"/>
  <c r="BO278" i="9"/>
  <c r="BQ278" i="9" s="1"/>
  <c r="BO290" i="9"/>
  <c r="BQ290" i="9" s="1"/>
  <c r="BO302" i="9"/>
  <c r="BQ302" i="9" s="1"/>
  <c r="BO320" i="9"/>
  <c r="BQ320" i="9" s="1"/>
  <c r="BO332" i="9"/>
  <c r="BQ332" i="9" s="1"/>
  <c r="BO344" i="9"/>
  <c r="BQ344" i="9" s="1"/>
  <c r="BO362" i="9"/>
  <c r="BQ362" i="9" s="1"/>
  <c r="BO386" i="9"/>
  <c r="BQ386" i="9" s="1"/>
  <c r="BO416" i="9"/>
  <c r="BQ416" i="9" s="1"/>
  <c r="BO471" i="9"/>
  <c r="BQ471" i="9" s="1"/>
  <c r="BO483" i="9"/>
  <c r="BQ483" i="9" s="1"/>
  <c r="BO501" i="9"/>
  <c r="BQ501" i="9" s="1"/>
  <c r="BO76" i="9"/>
  <c r="BQ76" i="9" s="1"/>
  <c r="BO94" i="9"/>
  <c r="BQ94" i="9" s="1"/>
  <c r="BO112" i="9"/>
  <c r="BQ112" i="9" s="1"/>
  <c r="BO130" i="9"/>
  <c r="BQ130" i="9" s="1"/>
  <c r="BO148" i="9"/>
  <c r="BQ148" i="9" s="1"/>
  <c r="BO160" i="9"/>
  <c r="BQ160" i="9" s="1"/>
  <c r="BO178" i="9"/>
  <c r="BQ178" i="9" s="1"/>
  <c r="BO196" i="9"/>
  <c r="BQ196" i="9" s="1"/>
  <c r="BO214" i="9"/>
  <c r="BQ214" i="9" s="1"/>
  <c r="BO238" i="9"/>
  <c r="BQ238" i="9" s="1"/>
  <c r="BO262" i="9"/>
  <c r="BQ262" i="9" s="1"/>
  <c r="BO280" i="9"/>
  <c r="BQ280" i="9" s="1"/>
  <c r="BO298" i="9"/>
  <c r="BQ298" i="9" s="1"/>
  <c r="BO316" i="9"/>
  <c r="BQ316" i="9" s="1"/>
  <c r="BO334" i="9"/>
  <c r="BQ334" i="9" s="1"/>
  <c r="BO352" i="9"/>
  <c r="BQ352" i="9" s="1"/>
  <c r="BO370" i="9"/>
  <c r="BQ370" i="9" s="1"/>
  <c r="BO418" i="9"/>
  <c r="BQ418" i="9" s="1"/>
  <c r="BO65" i="9"/>
  <c r="BQ65" i="9" s="1"/>
  <c r="BO71" i="9"/>
  <c r="BQ71" i="9" s="1"/>
  <c r="BO77" i="9"/>
  <c r="BQ77" i="9" s="1"/>
  <c r="BO83" i="9"/>
  <c r="BQ83" i="9" s="1"/>
  <c r="BO89" i="9"/>
  <c r="BQ89" i="9" s="1"/>
  <c r="BO95" i="9"/>
  <c r="BQ95" i="9" s="1"/>
  <c r="BO101" i="9"/>
  <c r="BQ101" i="9" s="1"/>
  <c r="BO107" i="9"/>
  <c r="BQ107" i="9" s="1"/>
  <c r="BO113" i="9"/>
  <c r="BQ113" i="9" s="1"/>
  <c r="BO119" i="9"/>
  <c r="BQ119" i="9" s="1"/>
  <c r="BO125" i="9"/>
  <c r="BQ125" i="9" s="1"/>
  <c r="BO131" i="9"/>
  <c r="BQ131" i="9" s="1"/>
  <c r="BO137" i="9"/>
  <c r="BQ137" i="9" s="1"/>
  <c r="BO143" i="9"/>
  <c r="BQ143" i="9" s="1"/>
  <c r="BO149" i="9"/>
  <c r="BQ149" i="9" s="1"/>
  <c r="BO155" i="9"/>
  <c r="BQ155" i="9" s="1"/>
  <c r="BO161" i="9"/>
  <c r="BQ161" i="9" s="1"/>
  <c r="BO167" i="9"/>
  <c r="BQ167" i="9" s="1"/>
  <c r="BO173" i="9"/>
  <c r="BQ173" i="9" s="1"/>
  <c r="BO179" i="9"/>
  <c r="BQ179" i="9" s="1"/>
  <c r="BO185" i="9"/>
  <c r="BQ185" i="9" s="1"/>
  <c r="BO191" i="9"/>
  <c r="BQ191" i="9" s="1"/>
  <c r="BO197" i="9"/>
  <c r="BQ197" i="9" s="1"/>
  <c r="BO203" i="9"/>
  <c r="BQ203" i="9" s="1"/>
  <c r="BO209" i="9"/>
  <c r="BQ209" i="9" s="1"/>
  <c r="BO215" i="9"/>
  <c r="BQ215" i="9" s="1"/>
  <c r="BO221" i="9"/>
  <c r="BQ221" i="9" s="1"/>
  <c r="BO227" i="9"/>
  <c r="BQ227" i="9" s="1"/>
  <c r="BO233" i="9"/>
  <c r="BQ233" i="9" s="1"/>
  <c r="BO239" i="9"/>
  <c r="BQ239" i="9" s="1"/>
  <c r="BO245" i="9"/>
  <c r="BQ245" i="9" s="1"/>
  <c r="BO251" i="9"/>
  <c r="BQ251" i="9" s="1"/>
  <c r="BO257" i="9"/>
  <c r="BQ257" i="9" s="1"/>
  <c r="BO263" i="9"/>
  <c r="BQ263" i="9" s="1"/>
  <c r="BO269" i="9"/>
  <c r="BQ269" i="9" s="1"/>
  <c r="BO275" i="9"/>
  <c r="BQ275" i="9" s="1"/>
  <c r="BO281" i="9"/>
  <c r="BQ281" i="9" s="1"/>
  <c r="BO287" i="9"/>
  <c r="BQ287" i="9" s="1"/>
  <c r="BO293" i="9"/>
  <c r="BQ293" i="9" s="1"/>
  <c r="BO299" i="9"/>
  <c r="BQ299" i="9" s="1"/>
  <c r="BO305" i="9"/>
  <c r="BQ305" i="9" s="1"/>
  <c r="BO311" i="9"/>
  <c r="BQ311" i="9" s="1"/>
  <c r="BO317" i="9"/>
  <c r="BQ317" i="9" s="1"/>
  <c r="BO323" i="9"/>
  <c r="BQ323" i="9" s="1"/>
  <c r="BO329" i="9"/>
  <c r="BQ329" i="9" s="1"/>
  <c r="BO335" i="9"/>
  <c r="BQ335" i="9" s="1"/>
  <c r="BO341" i="9"/>
  <c r="BQ341" i="9" s="1"/>
  <c r="BO347" i="9"/>
  <c r="BQ347" i="9" s="1"/>
  <c r="BO353" i="9"/>
  <c r="BQ353" i="9" s="1"/>
  <c r="BO359" i="9"/>
  <c r="BQ359" i="9" s="1"/>
  <c r="BO365" i="9"/>
  <c r="BQ365" i="9" s="1"/>
  <c r="BO371" i="9"/>
  <c r="BQ371" i="9" s="1"/>
  <c r="BO377" i="9"/>
  <c r="BQ377" i="9" s="1"/>
  <c r="BO383" i="9"/>
  <c r="BQ383" i="9" s="1"/>
  <c r="BO389" i="9"/>
  <c r="BQ389" i="9" s="1"/>
  <c r="BO395" i="9"/>
  <c r="BQ395" i="9" s="1"/>
  <c r="BO401" i="9"/>
  <c r="BQ401" i="9" s="1"/>
  <c r="BO407" i="9"/>
  <c r="BQ407" i="9" s="1"/>
  <c r="BO413" i="9"/>
  <c r="BQ413" i="9" s="1"/>
  <c r="BO419" i="9"/>
  <c r="BQ419" i="9" s="1"/>
  <c r="BO425" i="9"/>
  <c r="BQ425" i="9" s="1"/>
  <c r="BO431" i="9"/>
  <c r="BQ431" i="9" s="1"/>
  <c r="BO437" i="9"/>
  <c r="BQ437" i="9" s="1"/>
  <c r="BO443" i="9"/>
  <c r="BQ443" i="9" s="1"/>
  <c r="BO449" i="9"/>
  <c r="BQ449" i="9" s="1"/>
  <c r="BO455" i="9"/>
  <c r="BQ455" i="9" s="1"/>
  <c r="BO461" i="9"/>
  <c r="BQ461" i="9" s="1"/>
  <c r="BO467" i="9"/>
  <c r="BQ467" i="9" s="1"/>
  <c r="BO473" i="9"/>
  <c r="BQ473" i="9" s="1"/>
  <c r="BO479" i="9"/>
  <c r="BQ479" i="9" s="1"/>
  <c r="BO485" i="9"/>
  <c r="BQ485" i="9" s="1"/>
  <c r="BO491" i="9"/>
  <c r="BQ491" i="9" s="1"/>
  <c r="BO497" i="9"/>
  <c r="BQ497" i="9" s="1"/>
  <c r="BO503" i="9"/>
  <c r="BQ503" i="9" s="1"/>
  <c r="BO509" i="9"/>
  <c r="BQ509" i="9" s="1"/>
  <c r="BO80" i="9"/>
  <c r="BQ80" i="9" s="1"/>
  <c r="BO98" i="9"/>
  <c r="BQ98" i="9" s="1"/>
  <c r="BO116" i="9"/>
  <c r="BQ116" i="9" s="1"/>
  <c r="BO128" i="9"/>
  <c r="BQ128" i="9" s="1"/>
  <c r="BO146" i="9"/>
  <c r="BQ146" i="9" s="1"/>
  <c r="BO164" i="9"/>
  <c r="BQ164" i="9" s="1"/>
  <c r="BO176" i="9"/>
  <c r="BQ176" i="9" s="1"/>
  <c r="BO194" i="9"/>
  <c r="BQ194" i="9" s="1"/>
  <c r="BO218" i="9"/>
  <c r="BQ218" i="9" s="1"/>
  <c r="BO284" i="9"/>
  <c r="BQ284" i="9" s="1"/>
  <c r="BO296" i="9"/>
  <c r="BQ296" i="9" s="1"/>
  <c r="BO308" i="9"/>
  <c r="BQ308" i="9" s="1"/>
  <c r="BO314" i="9"/>
  <c r="BQ314" i="9" s="1"/>
  <c r="BO326" i="9"/>
  <c r="BQ326" i="9" s="1"/>
  <c r="BO338" i="9"/>
  <c r="BQ338" i="9" s="1"/>
  <c r="BO356" i="9"/>
  <c r="BQ356" i="9" s="1"/>
  <c r="BO368" i="9"/>
  <c r="BQ368" i="9" s="1"/>
  <c r="BO380" i="9"/>
  <c r="BQ380" i="9" s="1"/>
  <c r="BO398" i="9"/>
  <c r="BQ398" i="9" s="1"/>
  <c r="BO410" i="9"/>
  <c r="BQ410" i="9" s="1"/>
  <c r="BO428" i="9"/>
  <c r="BQ428" i="9" s="1"/>
  <c r="BO440" i="9"/>
  <c r="BQ440" i="9" s="1"/>
  <c r="BO452" i="9"/>
  <c r="BQ452" i="9" s="1"/>
  <c r="BO458" i="9"/>
  <c r="BQ458" i="9" s="1"/>
  <c r="BO470" i="9"/>
  <c r="BQ470" i="9" s="1"/>
  <c r="BO482" i="9"/>
  <c r="BQ482" i="9" s="1"/>
  <c r="BO494" i="9"/>
  <c r="BQ494" i="9" s="1"/>
  <c r="BO506" i="9"/>
  <c r="BQ506" i="9" s="1"/>
  <c r="BO75" i="9"/>
  <c r="BQ75" i="9" s="1"/>
  <c r="BO87" i="9"/>
  <c r="BQ87" i="9" s="1"/>
  <c r="BO93" i="9"/>
  <c r="BQ93" i="9" s="1"/>
  <c r="BO105" i="9"/>
  <c r="BQ105" i="9" s="1"/>
  <c r="BO117" i="9"/>
  <c r="BQ117" i="9" s="1"/>
  <c r="BO123" i="9"/>
  <c r="BQ123" i="9" s="1"/>
  <c r="BO129" i="9"/>
  <c r="BQ129" i="9" s="1"/>
  <c r="BO141" i="9"/>
  <c r="BQ141" i="9" s="1"/>
  <c r="BO147" i="9"/>
  <c r="BQ147" i="9" s="1"/>
  <c r="BO159" i="9"/>
  <c r="BQ159" i="9" s="1"/>
  <c r="BO171" i="9"/>
  <c r="BQ171" i="9" s="1"/>
  <c r="BO183" i="9"/>
  <c r="BQ183" i="9" s="1"/>
  <c r="BO195" i="9"/>
  <c r="BQ195" i="9" s="1"/>
  <c r="BO207" i="9"/>
  <c r="BQ207" i="9" s="1"/>
  <c r="BO219" i="9"/>
  <c r="BQ219" i="9" s="1"/>
  <c r="BO231" i="9"/>
  <c r="BQ231" i="9" s="1"/>
  <c r="BO237" i="9"/>
  <c r="BQ237" i="9" s="1"/>
  <c r="BO249" i="9"/>
  <c r="BQ249" i="9" s="1"/>
  <c r="BO261" i="9"/>
  <c r="BQ261" i="9" s="1"/>
  <c r="BO273" i="9"/>
  <c r="BQ273" i="9" s="1"/>
  <c r="BO285" i="9"/>
  <c r="BQ285" i="9" s="1"/>
  <c r="BO291" i="9"/>
  <c r="BQ291" i="9" s="1"/>
  <c r="BO303" i="9"/>
  <c r="BQ303" i="9" s="1"/>
  <c r="BO321" i="9"/>
  <c r="BQ321" i="9" s="1"/>
  <c r="BO333" i="9"/>
  <c r="BQ333" i="9" s="1"/>
  <c r="BO345" i="9"/>
  <c r="BQ345" i="9" s="1"/>
  <c r="BO351" i="9"/>
  <c r="BQ351" i="9" s="1"/>
  <c r="BO363" i="9"/>
  <c r="BQ363" i="9" s="1"/>
  <c r="BO375" i="9"/>
  <c r="BQ375" i="9" s="1"/>
  <c r="BO387" i="9"/>
  <c r="BQ387" i="9" s="1"/>
  <c r="BO399" i="9"/>
  <c r="BQ399" i="9" s="1"/>
  <c r="BO405" i="9"/>
  <c r="BQ405" i="9" s="1"/>
  <c r="BO417" i="9"/>
  <c r="BQ417" i="9" s="1"/>
  <c r="BO423" i="9"/>
  <c r="BQ423" i="9" s="1"/>
  <c r="BO435" i="9"/>
  <c r="BQ435" i="9" s="1"/>
  <c r="BO441" i="9"/>
  <c r="BQ441" i="9" s="1"/>
  <c r="BO70" i="9"/>
  <c r="BQ70" i="9" s="1"/>
  <c r="BO82" i="9"/>
  <c r="BQ82" i="9" s="1"/>
  <c r="BO100" i="9"/>
  <c r="BQ100" i="9" s="1"/>
  <c r="BO118" i="9"/>
  <c r="BQ118" i="9" s="1"/>
  <c r="BO136" i="9"/>
  <c r="BQ136" i="9" s="1"/>
  <c r="BO154" i="9"/>
  <c r="BQ154" i="9" s="1"/>
  <c r="BO172" i="9"/>
  <c r="BQ172" i="9" s="1"/>
  <c r="BO184" i="9"/>
  <c r="BQ184" i="9" s="1"/>
  <c r="BO202" i="9"/>
  <c r="BQ202" i="9" s="1"/>
  <c r="BO226" i="9"/>
  <c r="BQ226" i="9" s="1"/>
  <c r="BO244" i="9"/>
  <c r="BQ244" i="9" s="1"/>
  <c r="BO256" i="9"/>
  <c r="BQ256" i="9" s="1"/>
  <c r="BO268" i="9"/>
  <c r="BQ268" i="9" s="1"/>
  <c r="BO286" i="9"/>
  <c r="BQ286" i="9" s="1"/>
  <c r="BO304" i="9"/>
  <c r="BQ304" i="9" s="1"/>
  <c r="BO322" i="9"/>
  <c r="BQ322" i="9" s="1"/>
  <c r="BO346" i="9"/>
  <c r="BQ346" i="9" s="1"/>
  <c r="BO364" i="9"/>
  <c r="BQ364" i="9" s="1"/>
  <c r="BO382" i="9"/>
  <c r="BQ382" i="9" s="1"/>
  <c r="BO394" i="9"/>
  <c r="BQ394" i="9" s="1"/>
  <c r="BO430" i="9"/>
  <c r="BQ430" i="9" s="1"/>
  <c r="BO66" i="9"/>
  <c r="BQ66" i="9" s="1"/>
  <c r="BO72" i="9"/>
  <c r="BQ72" i="9" s="1"/>
  <c r="BO78" i="9"/>
  <c r="BQ78" i="9" s="1"/>
  <c r="BO84" i="9"/>
  <c r="BQ84" i="9" s="1"/>
  <c r="BO90" i="9"/>
  <c r="BQ90" i="9" s="1"/>
  <c r="BO96" i="9"/>
  <c r="BQ96" i="9" s="1"/>
  <c r="BO102" i="9"/>
  <c r="BQ102" i="9" s="1"/>
  <c r="BO108" i="9"/>
  <c r="BQ108" i="9" s="1"/>
  <c r="BO114" i="9"/>
  <c r="BQ114" i="9" s="1"/>
  <c r="BO120" i="9"/>
  <c r="BQ120" i="9" s="1"/>
  <c r="BO126" i="9"/>
  <c r="BQ126" i="9" s="1"/>
  <c r="BO132" i="9"/>
  <c r="BQ132" i="9" s="1"/>
  <c r="BO138" i="9"/>
  <c r="BQ138" i="9" s="1"/>
  <c r="BO144" i="9"/>
  <c r="BQ144" i="9" s="1"/>
  <c r="BO150" i="9"/>
  <c r="BQ150" i="9" s="1"/>
  <c r="BO156" i="9"/>
  <c r="BQ156" i="9" s="1"/>
  <c r="BO162" i="9"/>
  <c r="BQ162" i="9" s="1"/>
  <c r="BO168" i="9"/>
  <c r="BQ168" i="9" s="1"/>
  <c r="BO174" i="9"/>
  <c r="BQ174" i="9" s="1"/>
  <c r="BO180" i="9"/>
  <c r="BQ180" i="9" s="1"/>
  <c r="BO186" i="9"/>
  <c r="BQ186" i="9" s="1"/>
  <c r="BO192" i="9"/>
  <c r="BQ192" i="9" s="1"/>
  <c r="BO198" i="9"/>
  <c r="BQ198" i="9" s="1"/>
  <c r="BO204" i="9"/>
  <c r="BQ204" i="9" s="1"/>
  <c r="BO210" i="9"/>
  <c r="BQ210" i="9" s="1"/>
  <c r="BO216" i="9"/>
  <c r="BQ216" i="9" s="1"/>
  <c r="BO222" i="9"/>
  <c r="BQ222" i="9" s="1"/>
  <c r="BO228" i="9"/>
  <c r="BQ228" i="9" s="1"/>
  <c r="BO234" i="9"/>
  <c r="BQ234" i="9" s="1"/>
  <c r="BO240" i="9"/>
  <c r="BQ240" i="9" s="1"/>
  <c r="BO246" i="9"/>
  <c r="BQ246" i="9" s="1"/>
  <c r="BO252" i="9"/>
  <c r="BQ252" i="9" s="1"/>
  <c r="BO258" i="9"/>
  <c r="BQ258" i="9" s="1"/>
  <c r="BO264" i="9"/>
  <c r="BQ264" i="9" s="1"/>
  <c r="BO270" i="9"/>
  <c r="BQ270" i="9" s="1"/>
  <c r="BO276" i="9"/>
  <c r="BQ276" i="9" s="1"/>
  <c r="BO282" i="9"/>
  <c r="BQ282" i="9" s="1"/>
  <c r="BO288" i="9"/>
  <c r="BQ288" i="9" s="1"/>
  <c r="BO294" i="9"/>
  <c r="BQ294" i="9" s="1"/>
  <c r="BO300" i="9"/>
  <c r="BQ300" i="9" s="1"/>
  <c r="BO306" i="9"/>
  <c r="BQ306" i="9" s="1"/>
  <c r="BO312" i="9"/>
  <c r="BQ312" i="9" s="1"/>
  <c r="BO318" i="9"/>
  <c r="BQ318" i="9" s="1"/>
  <c r="BO324" i="9"/>
  <c r="BQ324" i="9" s="1"/>
  <c r="BO330" i="9"/>
  <c r="BQ330" i="9" s="1"/>
  <c r="BO336" i="9"/>
  <c r="BQ336" i="9" s="1"/>
  <c r="BO342" i="9"/>
  <c r="BQ342" i="9" s="1"/>
  <c r="BO348" i="9"/>
  <c r="BQ348" i="9" s="1"/>
  <c r="BO354" i="9"/>
  <c r="BQ354" i="9" s="1"/>
  <c r="BO360" i="9"/>
  <c r="BQ360" i="9" s="1"/>
  <c r="BO366" i="9"/>
  <c r="BQ366" i="9" s="1"/>
  <c r="BO372" i="9"/>
  <c r="BQ372" i="9" s="1"/>
  <c r="BO378" i="9"/>
  <c r="BQ378" i="9" s="1"/>
  <c r="BO384" i="9"/>
  <c r="BQ384" i="9" s="1"/>
  <c r="BO390" i="9"/>
  <c r="BQ390" i="9" s="1"/>
  <c r="BO396" i="9"/>
  <c r="BQ396" i="9" s="1"/>
  <c r="BO402" i="9"/>
  <c r="BQ402" i="9" s="1"/>
  <c r="BO408" i="9"/>
  <c r="BQ408" i="9" s="1"/>
  <c r="BO414" i="9"/>
  <c r="BQ414" i="9" s="1"/>
  <c r="BO420" i="9"/>
  <c r="BQ420" i="9" s="1"/>
  <c r="BO426" i="9"/>
  <c r="BQ426" i="9" s="1"/>
  <c r="BO432" i="9"/>
  <c r="BQ432" i="9" s="1"/>
  <c r="BO438" i="9"/>
  <c r="BQ438" i="9" s="1"/>
  <c r="BO444" i="9"/>
  <c r="BQ444" i="9" s="1"/>
  <c r="BO450" i="9"/>
  <c r="BQ450" i="9" s="1"/>
  <c r="BO456" i="9"/>
  <c r="BQ456" i="9" s="1"/>
  <c r="BO462" i="9"/>
  <c r="BQ462" i="9" s="1"/>
  <c r="BO468" i="9"/>
  <c r="BQ468" i="9" s="1"/>
  <c r="BO474" i="9"/>
  <c r="BQ474" i="9" s="1"/>
  <c r="BO480" i="9"/>
  <c r="BQ480" i="9" s="1"/>
  <c r="BO486" i="9"/>
  <c r="BQ486" i="9" s="1"/>
  <c r="BO492" i="9"/>
  <c r="BQ492" i="9" s="1"/>
  <c r="BO498" i="9"/>
  <c r="BQ498" i="9" s="1"/>
  <c r="BO504" i="9"/>
  <c r="BQ504" i="9" s="1"/>
  <c r="BO510" i="9"/>
  <c r="BQ510" i="9" s="1"/>
  <c r="AV11" i="12"/>
  <c r="CV20" i="13"/>
  <c r="CV21" i="13"/>
  <c r="CV22" i="13"/>
  <c r="CV23" i="13"/>
  <c r="CV24" i="13"/>
  <c r="CV25" i="13"/>
  <c r="CV26" i="13"/>
  <c r="CV19" i="13"/>
  <c r="DA3" i="13"/>
  <c r="CZ3" i="13"/>
  <c r="CY3" i="13"/>
  <c r="CX3" i="13"/>
  <c r="CW3" i="13"/>
  <c r="CV5" i="13"/>
  <c r="CV6" i="13"/>
  <c r="CV7" i="13"/>
  <c r="CV8" i="13"/>
  <c r="CV9" i="13"/>
  <c r="CV10" i="13"/>
  <c r="CV11" i="13"/>
  <c r="CV12" i="13"/>
  <c r="CV13" i="13"/>
  <c r="CV14" i="13"/>
  <c r="CV15" i="13"/>
  <c r="CV4" i="13"/>
  <c r="CR7" i="13"/>
  <c r="H7" i="13" s="1"/>
  <c r="BF7" i="9"/>
  <c r="Q7" i="13"/>
  <c r="J7" i="13"/>
  <c r="Z11" i="9"/>
  <c r="AV5" i="6"/>
  <c r="AX5" i="6" s="1"/>
  <c r="X35" i="6"/>
  <c r="AC18" i="9"/>
  <c r="AC17" i="9"/>
  <c r="AC16" i="9"/>
  <c r="AC15" i="9"/>
  <c r="AC14" i="9"/>
  <c r="AC13" i="9"/>
  <c r="AC12" i="9"/>
  <c r="AC11" i="9"/>
  <c r="AE36" i="6"/>
  <c r="AE34" i="6"/>
  <c r="AE35" i="6"/>
  <c r="AE38" i="6"/>
  <c r="AA60" i="10" l="1"/>
  <c r="AB60" i="10" s="1"/>
  <c r="BM60" i="9" s="1"/>
  <c r="BP64" i="9"/>
  <c r="BO64" i="9"/>
  <c r="BQ64" i="9" s="1"/>
  <c r="BN14" i="9"/>
  <c r="BN17" i="9"/>
  <c r="BN13" i="9"/>
  <c r="BN15" i="9"/>
  <c r="BN16" i="9"/>
  <c r="BB302" i="12"/>
  <c r="BN18" i="9"/>
  <c r="BN24" i="9"/>
  <c r="BN23" i="9"/>
  <c r="BN22" i="9"/>
  <c r="BN27" i="9"/>
  <c r="AA30" i="10"/>
  <c r="AB30" i="10" s="1"/>
  <c r="BM30" i="9" s="1"/>
  <c r="BN30" i="9" s="1"/>
  <c r="BN29" i="9"/>
  <c r="BN28" i="9"/>
  <c r="BN25" i="9"/>
  <c r="BN26" i="9"/>
  <c r="BN19" i="9"/>
  <c r="BN20" i="9"/>
  <c r="BN21" i="9"/>
  <c r="AA42" i="10"/>
  <c r="AB42" i="10" s="1"/>
  <c r="BM42" i="9" s="1"/>
  <c r="AA36" i="10"/>
  <c r="AB36" i="10" s="1"/>
  <c r="BM36" i="9" s="1"/>
  <c r="AZ300" i="12"/>
  <c r="BA299" i="12"/>
  <c r="AZ299" i="12"/>
  <c r="BA300" i="12"/>
  <c r="AZ302" i="12"/>
  <c r="BC302" i="12"/>
  <c r="BB299" i="12"/>
  <c r="BC300" i="12"/>
  <c r="BB300" i="12"/>
  <c r="AY299" i="12"/>
  <c r="AY300" i="12"/>
  <c r="BC299" i="12"/>
  <c r="AY302" i="12"/>
  <c r="BA302" i="12"/>
  <c r="AV365" i="12"/>
  <c r="BZ17" i="9"/>
  <c r="BY17" i="9"/>
  <c r="CA17" i="9" s="1"/>
  <c r="CA16" i="9"/>
  <c r="AV12" i="12"/>
  <c r="AW5" i="6"/>
  <c r="Y5" i="9"/>
  <c r="AV6" i="6"/>
  <c r="AW6" i="6" s="1"/>
  <c r="AE31" i="6"/>
  <c r="AE33" i="6"/>
  <c r="AE32" i="6"/>
  <c r="AE37" i="6"/>
  <c r="BD510" i="9"/>
  <c r="BD509" i="9"/>
  <c r="BD508" i="9"/>
  <c r="BD507" i="9"/>
  <c r="BD506" i="9"/>
  <c r="BD505" i="9"/>
  <c r="BD504" i="9"/>
  <c r="BD503" i="9"/>
  <c r="BD502" i="9"/>
  <c r="BD501" i="9"/>
  <c r="BD500" i="9"/>
  <c r="BD499" i="9"/>
  <c r="BD498" i="9"/>
  <c r="BD497" i="9"/>
  <c r="BD496" i="9"/>
  <c r="BD495" i="9"/>
  <c r="BD494" i="9"/>
  <c r="BD493" i="9"/>
  <c r="BD492" i="9"/>
  <c r="BD491" i="9"/>
  <c r="BD490" i="9"/>
  <c r="BD489" i="9"/>
  <c r="BD488" i="9"/>
  <c r="BD487" i="9"/>
  <c r="BD486" i="9"/>
  <c r="BD485" i="9"/>
  <c r="BD484" i="9"/>
  <c r="BD483" i="9"/>
  <c r="BD482" i="9"/>
  <c r="BD481" i="9"/>
  <c r="BD480" i="9"/>
  <c r="BD479" i="9"/>
  <c r="BD478" i="9"/>
  <c r="BD477" i="9"/>
  <c r="BD476" i="9"/>
  <c r="BD475" i="9"/>
  <c r="BD474" i="9"/>
  <c r="BD473" i="9"/>
  <c r="BD472" i="9"/>
  <c r="BD471" i="9"/>
  <c r="BD470" i="9"/>
  <c r="BD469" i="9"/>
  <c r="BD468" i="9"/>
  <c r="BD467" i="9"/>
  <c r="BD466" i="9"/>
  <c r="BD465" i="9"/>
  <c r="BD464" i="9"/>
  <c r="BD463" i="9"/>
  <c r="BD462" i="9"/>
  <c r="BD461" i="9"/>
  <c r="BD460" i="9"/>
  <c r="BD459" i="9"/>
  <c r="BD458" i="9"/>
  <c r="BD457" i="9"/>
  <c r="BD456" i="9"/>
  <c r="BD455" i="9"/>
  <c r="BD454" i="9"/>
  <c r="BD453" i="9"/>
  <c r="BD452" i="9"/>
  <c r="BD451" i="9"/>
  <c r="BD450" i="9"/>
  <c r="BD449" i="9"/>
  <c r="BD448" i="9"/>
  <c r="BD447" i="9"/>
  <c r="BD446" i="9"/>
  <c r="BD445" i="9"/>
  <c r="BD444" i="9"/>
  <c r="BD443" i="9"/>
  <c r="BD442" i="9"/>
  <c r="BD441" i="9"/>
  <c r="BD440" i="9"/>
  <c r="BD439" i="9"/>
  <c r="BD438" i="9"/>
  <c r="BD437" i="9"/>
  <c r="BD436" i="9"/>
  <c r="BD435" i="9"/>
  <c r="BD434" i="9"/>
  <c r="BD433" i="9"/>
  <c r="BD432" i="9"/>
  <c r="BD431" i="9"/>
  <c r="BD430" i="9"/>
  <c r="BD429" i="9"/>
  <c r="BD428" i="9"/>
  <c r="BD427" i="9"/>
  <c r="BD426" i="9"/>
  <c r="BD425" i="9"/>
  <c r="BD424" i="9"/>
  <c r="BD423" i="9"/>
  <c r="BD422" i="9"/>
  <c r="BD421" i="9"/>
  <c r="BD420" i="9"/>
  <c r="BD419" i="9"/>
  <c r="BD418" i="9"/>
  <c r="BD417" i="9"/>
  <c r="BD416" i="9"/>
  <c r="BD415" i="9"/>
  <c r="BD414" i="9"/>
  <c r="BD413" i="9"/>
  <c r="BD412" i="9"/>
  <c r="BD411" i="9"/>
  <c r="BD410" i="9"/>
  <c r="BD409" i="9"/>
  <c r="BD408" i="9"/>
  <c r="BD407" i="9"/>
  <c r="BD406" i="9"/>
  <c r="BD405" i="9"/>
  <c r="BD404" i="9"/>
  <c r="BD403" i="9"/>
  <c r="BD402" i="9"/>
  <c r="BD401" i="9"/>
  <c r="BD400" i="9"/>
  <c r="BD399" i="9"/>
  <c r="BD398" i="9"/>
  <c r="BD397" i="9"/>
  <c r="BD396" i="9"/>
  <c r="BD395" i="9"/>
  <c r="BD394" i="9"/>
  <c r="BD393" i="9"/>
  <c r="BD392" i="9"/>
  <c r="BD391" i="9"/>
  <c r="BD390" i="9"/>
  <c r="BD389" i="9"/>
  <c r="BD388" i="9"/>
  <c r="BD387" i="9"/>
  <c r="BD386" i="9"/>
  <c r="BD385" i="9"/>
  <c r="BD384" i="9"/>
  <c r="BD383" i="9"/>
  <c r="BD382" i="9"/>
  <c r="BD381" i="9"/>
  <c r="BD380" i="9"/>
  <c r="BD379" i="9"/>
  <c r="BD378" i="9"/>
  <c r="BD377" i="9"/>
  <c r="BD376" i="9"/>
  <c r="BD375" i="9"/>
  <c r="BD374" i="9"/>
  <c r="BD373" i="9"/>
  <c r="BD372" i="9"/>
  <c r="BD371" i="9"/>
  <c r="BD370" i="9"/>
  <c r="BD369" i="9"/>
  <c r="BD368" i="9"/>
  <c r="BD367" i="9"/>
  <c r="BD366" i="9"/>
  <c r="BD365" i="9"/>
  <c r="BD364" i="9"/>
  <c r="BD363" i="9"/>
  <c r="BD362" i="9"/>
  <c r="BD361" i="9"/>
  <c r="BD360" i="9"/>
  <c r="BD359" i="9"/>
  <c r="BD358" i="9"/>
  <c r="BD357" i="9"/>
  <c r="BD356" i="9"/>
  <c r="BD355" i="9"/>
  <c r="BD354" i="9"/>
  <c r="BD353" i="9"/>
  <c r="BD352" i="9"/>
  <c r="BD351" i="9"/>
  <c r="BD350" i="9"/>
  <c r="BD349" i="9"/>
  <c r="BD348" i="9"/>
  <c r="BD347" i="9"/>
  <c r="BD346" i="9"/>
  <c r="BD345" i="9"/>
  <c r="BD344" i="9"/>
  <c r="BD343" i="9"/>
  <c r="BD342" i="9"/>
  <c r="BD341" i="9"/>
  <c r="BD340" i="9"/>
  <c r="BD339" i="9"/>
  <c r="BD338" i="9"/>
  <c r="BD337" i="9"/>
  <c r="BD336" i="9"/>
  <c r="BD335" i="9"/>
  <c r="BD334" i="9"/>
  <c r="BD333" i="9"/>
  <c r="BD332" i="9"/>
  <c r="BD331" i="9"/>
  <c r="BD330" i="9"/>
  <c r="BD329" i="9"/>
  <c r="BD328" i="9"/>
  <c r="BD327" i="9"/>
  <c r="BD326" i="9"/>
  <c r="BD325" i="9"/>
  <c r="BD324" i="9"/>
  <c r="BD323" i="9"/>
  <c r="BD322" i="9"/>
  <c r="BD321" i="9"/>
  <c r="BD320" i="9"/>
  <c r="BD319" i="9"/>
  <c r="BD318" i="9"/>
  <c r="BD317" i="9"/>
  <c r="BD316" i="9"/>
  <c r="BD315" i="9"/>
  <c r="BD314" i="9"/>
  <c r="BD313" i="9"/>
  <c r="BD312" i="9"/>
  <c r="BD311" i="9"/>
  <c r="BD310" i="9"/>
  <c r="BD309" i="9"/>
  <c r="BD308" i="9"/>
  <c r="BD307" i="9"/>
  <c r="BD306" i="9"/>
  <c r="BD305" i="9"/>
  <c r="BD304" i="9"/>
  <c r="BD303" i="9"/>
  <c r="BD302" i="9"/>
  <c r="BD301" i="9"/>
  <c r="BD300" i="9"/>
  <c r="BD299" i="9"/>
  <c r="BD298" i="9"/>
  <c r="BD297" i="9"/>
  <c r="BD296" i="9"/>
  <c r="BD295" i="9"/>
  <c r="BD294" i="9"/>
  <c r="BD293" i="9"/>
  <c r="BD292" i="9"/>
  <c r="BD291" i="9"/>
  <c r="BD290" i="9"/>
  <c r="BD289" i="9"/>
  <c r="BD288" i="9"/>
  <c r="BD287" i="9"/>
  <c r="BD286" i="9"/>
  <c r="BD285" i="9"/>
  <c r="BD284" i="9"/>
  <c r="BD283" i="9"/>
  <c r="BD282" i="9"/>
  <c r="BD281" i="9"/>
  <c r="BD280" i="9"/>
  <c r="BD279" i="9"/>
  <c r="BD278" i="9"/>
  <c r="BD277" i="9"/>
  <c r="BD276" i="9"/>
  <c r="BD275" i="9"/>
  <c r="BD274" i="9"/>
  <c r="BD273" i="9"/>
  <c r="BD272" i="9"/>
  <c r="BD271" i="9"/>
  <c r="BD270" i="9"/>
  <c r="BD269" i="9"/>
  <c r="BD268" i="9"/>
  <c r="BD267" i="9"/>
  <c r="BD266" i="9"/>
  <c r="BD265" i="9"/>
  <c r="BD264" i="9"/>
  <c r="BD263" i="9"/>
  <c r="BD262" i="9"/>
  <c r="BD261" i="9"/>
  <c r="BD260" i="9"/>
  <c r="BD259" i="9"/>
  <c r="BD258" i="9"/>
  <c r="BD257" i="9"/>
  <c r="BD256" i="9"/>
  <c r="BD255" i="9"/>
  <c r="BD254" i="9"/>
  <c r="BD253" i="9"/>
  <c r="BD252" i="9"/>
  <c r="BD251" i="9"/>
  <c r="BD250" i="9"/>
  <c r="BD249" i="9"/>
  <c r="BD248" i="9"/>
  <c r="BD247" i="9"/>
  <c r="BD246" i="9"/>
  <c r="BD245" i="9"/>
  <c r="BD244" i="9"/>
  <c r="BD243" i="9"/>
  <c r="BD242" i="9"/>
  <c r="BD241" i="9"/>
  <c r="BD240" i="9"/>
  <c r="BD239" i="9"/>
  <c r="BD238" i="9"/>
  <c r="BD237" i="9"/>
  <c r="BD236" i="9"/>
  <c r="BD235" i="9"/>
  <c r="BD234" i="9"/>
  <c r="BD233" i="9"/>
  <c r="BD232" i="9"/>
  <c r="BD231" i="9"/>
  <c r="BD230" i="9"/>
  <c r="BD229" i="9"/>
  <c r="BD228" i="9"/>
  <c r="BD227" i="9"/>
  <c r="BD226" i="9"/>
  <c r="BD225" i="9"/>
  <c r="BD224" i="9"/>
  <c r="BD223" i="9"/>
  <c r="BD222" i="9"/>
  <c r="BD221" i="9"/>
  <c r="BD220" i="9"/>
  <c r="BD219" i="9"/>
  <c r="BD218" i="9"/>
  <c r="BD217" i="9"/>
  <c r="BD216" i="9"/>
  <c r="BD215" i="9"/>
  <c r="BD214" i="9"/>
  <c r="BD213" i="9"/>
  <c r="BD212" i="9"/>
  <c r="BD211" i="9"/>
  <c r="BD210" i="9"/>
  <c r="BD209" i="9"/>
  <c r="BD208" i="9"/>
  <c r="BD207" i="9"/>
  <c r="BD206" i="9"/>
  <c r="BD205" i="9"/>
  <c r="BD204" i="9"/>
  <c r="BD203" i="9"/>
  <c r="BD202" i="9"/>
  <c r="BD201" i="9"/>
  <c r="BD200" i="9"/>
  <c r="BD199" i="9"/>
  <c r="BD198" i="9"/>
  <c r="BD197" i="9"/>
  <c r="BD196" i="9"/>
  <c r="BD195" i="9"/>
  <c r="BD194" i="9"/>
  <c r="BD193" i="9"/>
  <c r="BD192" i="9"/>
  <c r="BD191" i="9"/>
  <c r="BD190" i="9"/>
  <c r="BD189" i="9"/>
  <c r="BD188" i="9"/>
  <c r="BD187" i="9"/>
  <c r="BD186" i="9"/>
  <c r="BD185" i="9"/>
  <c r="BD184" i="9"/>
  <c r="BD183" i="9"/>
  <c r="BD182" i="9"/>
  <c r="BD181" i="9"/>
  <c r="BD180" i="9"/>
  <c r="BD179" i="9"/>
  <c r="BD178" i="9"/>
  <c r="BD177" i="9"/>
  <c r="BD176" i="9"/>
  <c r="BD175" i="9"/>
  <c r="BD174" i="9"/>
  <c r="BD173" i="9"/>
  <c r="BD172" i="9"/>
  <c r="BD171" i="9"/>
  <c r="BD170" i="9"/>
  <c r="BD169" i="9"/>
  <c r="BD168" i="9"/>
  <c r="BD167" i="9"/>
  <c r="BD166" i="9"/>
  <c r="BD165" i="9"/>
  <c r="BD164" i="9"/>
  <c r="BD163" i="9"/>
  <c r="BD162" i="9"/>
  <c r="BD161" i="9"/>
  <c r="BD160" i="9"/>
  <c r="BD159" i="9"/>
  <c r="BD158" i="9"/>
  <c r="BD157" i="9"/>
  <c r="BD156" i="9"/>
  <c r="BD155" i="9"/>
  <c r="BD154" i="9"/>
  <c r="BD153" i="9"/>
  <c r="BD152" i="9"/>
  <c r="BD151" i="9"/>
  <c r="BD150" i="9"/>
  <c r="BD149" i="9"/>
  <c r="BD148" i="9"/>
  <c r="BD147" i="9"/>
  <c r="BD146" i="9"/>
  <c r="BD145" i="9"/>
  <c r="BD144" i="9"/>
  <c r="BD143" i="9"/>
  <c r="BD142" i="9"/>
  <c r="BD141" i="9"/>
  <c r="BD140" i="9"/>
  <c r="BD139" i="9"/>
  <c r="BD138" i="9"/>
  <c r="BD137" i="9"/>
  <c r="BD136" i="9"/>
  <c r="BD135" i="9"/>
  <c r="BD134" i="9"/>
  <c r="BD133" i="9"/>
  <c r="BD132" i="9"/>
  <c r="BD131" i="9"/>
  <c r="BD130" i="9"/>
  <c r="BD129" i="9"/>
  <c r="BD128" i="9"/>
  <c r="BD127" i="9"/>
  <c r="BD126" i="9"/>
  <c r="BD125" i="9"/>
  <c r="BD124" i="9"/>
  <c r="BD123" i="9"/>
  <c r="BD122" i="9"/>
  <c r="BD121" i="9"/>
  <c r="BD120" i="9"/>
  <c r="BD119" i="9"/>
  <c r="BD118" i="9"/>
  <c r="BD117" i="9"/>
  <c r="BD116" i="9"/>
  <c r="BD115" i="9"/>
  <c r="BD114" i="9"/>
  <c r="BD113" i="9"/>
  <c r="BD112" i="9"/>
  <c r="BD111" i="9"/>
  <c r="BD110" i="9"/>
  <c r="BD109" i="9"/>
  <c r="BD108" i="9"/>
  <c r="BD107" i="9"/>
  <c r="BD106" i="9"/>
  <c r="BD105" i="9"/>
  <c r="BD104" i="9"/>
  <c r="BD103" i="9"/>
  <c r="BD102" i="9"/>
  <c r="BD101" i="9"/>
  <c r="BD100" i="9"/>
  <c r="BD99" i="9"/>
  <c r="BD98" i="9"/>
  <c r="BD97" i="9"/>
  <c r="BD96" i="9"/>
  <c r="BD95" i="9"/>
  <c r="BD94" i="9"/>
  <c r="BD93" i="9"/>
  <c r="BD92" i="9"/>
  <c r="BD91" i="9"/>
  <c r="BD90" i="9"/>
  <c r="BD89" i="9"/>
  <c r="BD88" i="9"/>
  <c r="BD87" i="9"/>
  <c r="BD86" i="9"/>
  <c r="BD85" i="9"/>
  <c r="BD84" i="9"/>
  <c r="BD83" i="9"/>
  <c r="BD82" i="9"/>
  <c r="BD81" i="9"/>
  <c r="BD80" i="9"/>
  <c r="BD79" i="9"/>
  <c r="BD78" i="9"/>
  <c r="BD77" i="9"/>
  <c r="BD76" i="9"/>
  <c r="BD75" i="9"/>
  <c r="BD74" i="9"/>
  <c r="BD73" i="9"/>
  <c r="BD72" i="9"/>
  <c r="BD71" i="9"/>
  <c r="BD70" i="9"/>
  <c r="BD69" i="9"/>
  <c r="BD68" i="9"/>
  <c r="BD67" i="9"/>
  <c r="BD66" i="9"/>
  <c r="BD65" i="9"/>
  <c r="BD64" i="9"/>
  <c r="BD63" i="9"/>
  <c r="BD62" i="9"/>
  <c r="BD61" i="9"/>
  <c r="BD60" i="9"/>
  <c r="BD59" i="9"/>
  <c r="BD58" i="9"/>
  <c r="BD57" i="9"/>
  <c r="BD56" i="9"/>
  <c r="BD55" i="9"/>
  <c r="BD54" i="9"/>
  <c r="BD53" i="9"/>
  <c r="BD52" i="9"/>
  <c r="BD51" i="9"/>
  <c r="BD50" i="9"/>
  <c r="BD49" i="9"/>
  <c r="BD48" i="9"/>
  <c r="BD47" i="9"/>
  <c r="BD46" i="9"/>
  <c r="BD45" i="9"/>
  <c r="BD44" i="9"/>
  <c r="BD43" i="9"/>
  <c r="BD42" i="9"/>
  <c r="BD41" i="9"/>
  <c r="BD40" i="9"/>
  <c r="BD39" i="9"/>
  <c r="BD38" i="9"/>
  <c r="BD37" i="9"/>
  <c r="BD36" i="9"/>
  <c r="BD35" i="9"/>
  <c r="BD34" i="9"/>
  <c r="BD33" i="9"/>
  <c r="BD32" i="9"/>
  <c r="BD31" i="9"/>
  <c r="BD30" i="9"/>
  <c r="BD29" i="9"/>
  <c r="BD28" i="9"/>
  <c r="BD27" i="9"/>
  <c r="BD26" i="9"/>
  <c r="BD25" i="9"/>
  <c r="BD24" i="9"/>
  <c r="BD23" i="9"/>
  <c r="BD22" i="9"/>
  <c r="BD21" i="9"/>
  <c r="BD20" i="9"/>
  <c r="BD19" i="9"/>
  <c r="BD18" i="9"/>
  <c r="BD17" i="9"/>
  <c r="BD16" i="9"/>
  <c r="BD15" i="9"/>
  <c r="BD14" i="9"/>
  <c r="BD13" i="9"/>
  <c r="BD12" i="9"/>
  <c r="BD11" i="9"/>
  <c r="AD25" i="11"/>
  <c r="H25" i="11" s="1"/>
  <c r="AD26" i="11"/>
  <c r="H26" i="11" s="1"/>
  <c r="AD27" i="11"/>
  <c r="H27" i="11" s="1"/>
  <c r="AD28" i="11"/>
  <c r="H28" i="11" s="1"/>
  <c r="AD29" i="11"/>
  <c r="H29" i="11" s="1"/>
  <c r="AD30" i="11"/>
  <c r="H30" i="11" s="1"/>
  <c r="AD3" i="11"/>
  <c r="AD4" i="11"/>
  <c r="AD2" i="11"/>
  <c r="F30" i="11"/>
  <c r="D30" i="11"/>
  <c r="F29" i="11"/>
  <c r="D29" i="11"/>
  <c r="F28" i="11"/>
  <c r="D28" i="11"/>
  <c r="F27" i="11"/>
  <c r="D27" i="11"/>
  <c r="F26" i="11"/>
  <c r="D26" i="11"/>
  <c r="F25" i="11"/>
  <c r="D25" i="11"/>
  <c r="J30" i="11"/>
  <c r="J29" i="11"/>
  <c r="J28" i="11"/>
  <c r="J27" i="11"/>
  <c r="J26" i="11"/>
  <c r="J25" i="11"/>
  <c r="J24" i="11"/>
  <c r="J23" i="11"/>
  <c r="J22" i="11"/>
  <c r="J21" i="11"/>
  <c r="J20" i="11"/>
  <c r="J19" i="11"/>
  <c r="J18" i="11"/>
  <c r="J17" i="11"/>
  <c r="J16" i="11"/>
  <c r="J15" i="11"/>
  <c r="J14" i="11"/>
  <c r="J13" i="11"/>
  <c r="J12" i="11"/>
  <c r="J11" i="11"/>
  <c r="P30" i="11"/>
  <c r="O30" i="11"/>
  <c r="N30" i="11"/>
  <c r="M30" i="11"/>
  <c r="L30" i="11"/>
  <c r="P29" i="11"/>
  <c r="O29" i="11"/>
  <c r="N29" i="11"/>
  <c r="M29" i="11"/>
  <c r="L29" i="11"/>
  <c r="P28" i="11"/>
  <c r="O28" i="11"/>
  <c r="N28" i="11"/>
  <c r="M28" i="11"/>
  <c r="L28" i="11"/>
  <c r="P27" i="11"/>
  <c r="O27" i="11"/>
  <c r="N27" i="11"/>
  <c r="M27" i="11"/>
  <c r="L27" i="11"/>
  <c r="P26" i="11"/>
  <c r="O26" i="11"/>
  <c r="N26" i="11"/>
  <c r="M26" i="11"/>
  <c r="L26" i="11"/>
  <c r="P25" i="11"/>
  <c r="O25" i="11"/>
  <c r="N25" i="11"/>
  <c r="M25" i="11"/>
  <c r="L25" i="11"/>
  <c r="V30" i="11"/>
  <c r="U30" i="11"/>
  <c r="T30" i="11"/>
  <c r="S30" i="11"/>
  <c r="V29" i="11"/>
  <c r="U29" i="11"/>
  <c r="T29" i="11"/>
  <c r="S29" i="11"/>
  <c r="V28" i="11"/>
  <c r="U28" i="11"/>
  <c r="T28" i="11"/>
  <c r="S28" i="11"/>
  <c r="V27" i="11"/>
  <c r="U27" i="11"/>
  <c r="T27" i="11"/>
  <c r="S27" i="11"/>
  <c r="V26" i="11"/>
  <c r="U26" i="11"/>
  <c r="T26" i="11"/>
  <c r="S26" i="11"/>
  <c r="V25" i="11"/>
  <c r="U25" i="11"/>
  <c r="T25" i="11"/>
  <c r="S25" i="11"/>
  <c r="R30" i="11"/>
  <c r="R29" i="11"/>
  <c r="R28" i="11"/>
  <c r="R27" i="11"/>
  <c r="R26" i="11"/>
  <c r="R25" i="11"/>
  <c r="AB30" i="9"/>
  <c r="AB29" i="9"/>
  <c r="AB28" i="9"/>
  <c r="AB27" i="9"/>
  <c r="AB26" i="9"/>
  <c r="AB25" i="9"/>
  <c r="AB24" i="9"/>
  <c r="AB23" i="9"/>
  <c r="AB22" i="9"/>
  <c r="AB21" i="9"/>
  <c r="AB20" i="9"/>
  <c r="AB19" i="9"/>
  <c r="AB18" i="9"/>
  <c r="AB17" i="9"/>
  <c r="AB16" i="9"/>
  <c r="AB15" i="9"/>
  <c r="AB14" i="9"/>
  <c r="AB13" i="9"/>
  <c r="AB12" i="9"/>
  <c r="AB11" i="9"/>
  <c r="Z30" i="11"/>
  <c r="AB30" i="11" s="1"/>
  <c r="Z29" i="11"/>
  <c r="AB29" i="11" s="1"/>
  <c r="Z28" i="11"/>
  <c r="AB28" i="11" s="1"/>
  <c r="Z27" i="11"/>
  <c r="AB27" i="11" s="1"/>
  <c r="Z26" i="11"/>
  <c r="AB26" i="11" s="1"/>
  <c r="Z25" i="11"/>
  <c r="AB25" i="11" s="1"/>
  <c r="Z24" i="11"/>
  <c r="AB24" i="11" s="1"/>
  <c r="Z23" i="11"/>
  <c r="AB23" i="11" s="1"/>
  <c r="Z22" i="11"/>
  <c r="AB22" i="11" s="1"/>
  <c r="Z21" i="11"/>
  <c r="AB21" i="11" s="1"/>
  <c r="Z20" i="11"/>
  <c r="AB20" i="11" s="1"/>
  <c r="Z19" i="11"/>
  <c r="AB19" i="11" s="1"/>
  <c r="Z18" i="11"/>
  <c r="AB18" i="11" s="1"/>
  <c r="Z17" i="11"/>
  <c r="AB17" i="11" s="1"/>
  <c r="Z16" i="11"/>
  <c r="AB16" i="11" s="1"/>
  <c r="Z15" i="11"/>
  <c r="AB15" i="11" s="1"/>
  <c r="Z14" i="11"/>
  <c r="AB14" i="11" s="1"/>
  <c r="Z13" i="11"/>
  <c r="AB13" i="11" s="1"/>
  <c r="Z12" i="11"/>
  <c r="AB12" i="11" s="1"/>
  <c r="Z11" i="11"/>
  <c r="AB11" i="11" s="1"/>
  <c r="BN36" i="9" l="1"/>
  <c r="BN33" i="9"/>
  <c r="BO33" i="9" s="1"/>
  <c r="BQ33" i="9" s="1"/>
  <c r="BN32" i="9"/>
  <c r="BN34" i="9"/>
  <c r="BN31" i="9"/>
  <c r="BN35" i="9"/>
  <c r="BN58" i="9"/>
  <c r="BN56" i="9"/>
  <c r="BN48" i="9"/>
  <c r="BN52" i="9"/>
  <c r="BN44" i="9"/>
  <c r="BN59" i="9"/>
  <c r="BN57" i="9"/>
  <c r="BN60" i="9"/>
  <c r="BN51" i="9"/>
  <c r="BN50" i="9"/>
  <c r="BN45" i="9"/>
  <c r="BN37" i="9"/>
  <c r="BN49" i="9"/>
  <c r="BN42" i="9"/>
  <c r="BN62" i="9"/>
  <c r="BN55" i="9"/>
  <c r="BN40" i="9"/>
  <c r="BN46" i="9"/>
  <c r="BN63" i="9"/>
  <c r="BN43" i="9"/>
  <c r="BN54" i="9"/>
  <c r="BN53" i="9"/>
  <c r="BN41" i="9"/>
  <c r="BN47" i="9"/>
  <c r="BN61" i="9"/>
  <c r="BN38" i="9"/>
  <c r="BN39" i="9"/>
  <c r="AV366" i="12"/>
  <c r="BZ18" i="9"/>
  <c r="BY18" i="9"/>
  <c r="AV13" i="12"/>
  <c r="AX6" i="6"/>
  <c r="AV7" i="6"/>
  <c r="AW7" i="6" s="1"/>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59" i="9"/>
  <c r="B58" i="9"/>
  <c r="B53" i="9"/>
  <c r="B52" i="9"/>
  <c r="B47" i="9"/>
  <c r="B46" i="9"/>
  <c r="B41" i="9"/>
  <c r="B35" i="9"/>
  <c r="B34" i="9"/>
  <c r="B29" i="9"/>
  <c r="B28" i="9"/>
  <c r="B23" i="9"/>
  <c r="B22" i="9"/>
  <c r="B17" i="9"/>
  <c r="B16" i="9"/>
  <c r="V510" i="10"/>
  <c r="V509" i="10"/>
  <c r="V508" i="10"/>
  <c r="V507" i="10"/>
  <c r="V506" i="10"/>
  <c r="V505" i="10"/>
  <c r="V504" i="10"/>
  <c r="V503" i="10"/>
  <c r="V502" i="10"/>
  <c r="V501" i="10"/>
  <c r="V500" i="10"/>
  <c r="V499" i="10"/>
  <c r="V498" i="10"/>
  <c r="V497" i="10"/>
  <c r="V496" i="10"/>
  <c r="V495" i="10"/>
  <c r="V494" i="10"/>
  <c r="V493" i="10"/>
  <c r="V492" i="10"/>
  <c r="V491" i="10"/>
  <c r="V490" i="10"/>
  <c r="V489" i="10"/>
  <c r="V488" i="10"/>
  <c r="V487" i="10"/>
  <c r="V486" i="10"/>
  <c r="V485" i="10"/>
  <c r="V484" i="10"/>
  <c r="V483" i="10"/>
  <c r="V482" i="10"/>
  <c r="V481" i="10"/>
  <c r="V480" i="10"/>
  <c r="V479" i="10"/>
  <c r="V478" i="10"/>
  <c r="V477" i="10"/>
  <c r="V476" i="10"/>
  <c r="V475" i="10"/>
  <c r="V474" i="10"/>
  <c r="V473" i="10"/>
  <c r="V472" i="10"/>
  <c r="V471" i="10"/>
  <c r="V470" i="10"/>
  <c r="V469" i="10"/>
  <c r="V468" i="10"/>
  <c r="V467" i="10"/>
  <c r="V466" i="10"/>
  <c r="V465" i="10"/>
  <c r="V464" i="10"/>
  <c r="V463" i="10"/>
  <c r="V462" i="10"/>
  <c r="V461" i="10"/>
  <c r="V460" i="10"/>
  <c r="V459" i="10"/>
  <c r="V458" i="10"/>
  <c r="V457" i="10"/>
  <c r="V456" i="10"/>
  <c r="V455" i="10"/>
  <c r="V454" i="10"/>
  <c r="V453" i="10"/>
  <c r="V452" i="10"/>
  <c r="V451" i="10"/>
  <c r="V450" i="10"/>
  <c r="V449" i="10"/>
  <c r="V448" i="10"/>
  <c r="V447" i="10"/>
  <c r="V446" i="10"/>
  <c r="V445" i="10"/>
  <c r="V444" i="10"/>
  <c r="V443" i="10"/>
  <c r="V442" i="10"/>
  <c r="V441" i="10"/>
  <c r="V440" i="10"/>
  <c r="V439" i="10"/>
  <c r="V438" i="10"/>
  <c r="V437" i="10"/>
  <c r="V436" i="10"/>
  <c r="V435" i="10"/>
  <c r="V434" i="10"/>
  <c r="V433" i="10"/>
  <c r="V432" i="10"/>
  <c r="V431" i="10"/>
  <c r="V430" i="10"/>
  <c r="V429" i="10"/>
  <c r="V428" i="10"/>
  <c r="V427" i="10"/>
  <c r="V426" i="10"/>
  <c r="V425" i="10"/>
  <c r="V424" i="10"/>
  <c r="V423" i="10"/>
  <c r="V422" i="10"/>
  <c r="V421" i="10"/>
  <c r="V420" i="10"/>
  <c r="V419" i="10"/>
  <c r="V418" i="10"/>
  <c r="V417" i="10"/>
  <c r="V416" i="10"/>
  <c r="V415" i="10"/>
  <c r="V414" i="10"/>
  <c r="V413" i="10"/>
  <c r="V412" i="10"/>
  <c r="V411" i="10"/>
  <c r="V410" i="10"/>
  <c r="V409" i="10"/>
  <c r="V408" i="10"/>
  <c r="V407" i="10"/>
  <c r="V406" i="10"/>
  <c r="V405" i="10"/>
  <c r="V404" i="10"/>
  <c r="V403" i="10"/>
  <c r="V402" i="10"/>
  <c r="V401" i="10"/>
  <c r="V400" i="10"/>
  <c r="V399" i="10"/>
  <c r="V398" i="10"/>
  <c r="V397" i="10"/>
  <c r="V396" i="10"/>
  <c r="V395" i="10"/>
  <c r="V394" i="10"/>
  <c r="V393" i="10"/>
  <c r="V392" i="10"/>
  <c r="V391" i="10"/>
  <c r="V390" i="10"/>
  <c r="V389" i="10"/>
  <c r="V388" i="10"/>
  <c r="V387" i="10"/>
  <c r="V386" i="10"/>
  <c r="V385" i="10"/>
  <c r="V384" i="10"/>
  <c r="V383" i="10"/>
  <c r="V382" i="10"/>
  <c r="V381" i="10"/>
  <c r="V380" i="10"/>
  <c r="V379" i="10"/>
  <c r="V378" i="10"/>
  <c r="V377" i="10"/>
  <c r="V376" i="10"/>
  <c r="V375" i="10"/>
  <c r="V374" i="10"/>
  <c r="V373" i="10"/>
  <c r="V372" i="10"/>
  <c r="V371" i="10"/>
  <c r="V370" i="10"/>
  <c r="V369" i="10"/>
  <c r="V368" i="10"/>
  <c r="V367" i="10"/>
  <c r="V366" i="10"/>
  <c r="V365" i="10"/>
  <c r="V364" i="10"/>
  <c r="V363" i="10"/>
  <c r="V362" i="10"/>
  <c r="V361" i="10"/>
  <c r="V360" i="10"/>
  <c r="V359" i="10"/>
  <c r="V358" i="10"/>
  <c r="V357" i="10"/>
  <c r="V356" i="10"/>
  <c r="V355" i="10"/>
  <c r="V354" i="10"/>
  <c r="V353" i="10"/>
  <c r="V352" i="10"/>
  <c r="V351" i="10"/>
  <c r="V350" i="10"/>
  <c r="V349" i="10"/>
  <c r="V348" i="10"/>
  <c r="V347" i="10"/>
  <c r="V346" i="10"/>
  <c r="V345" i="10"/>
  <c r="V344" i="10"/>
  <c r="V343" i="10"/>
  <c r="V342" i="10"/>
  <c r="V341" i="10"/>
  <c r="V340" i="10"/>
  <c r="V339" i="10"/>
  <c r="V338" i="10"/>
  <c r="V337" i="10"/>
  <c r="V336" i="10"/>
  <c r="V335" i="10"/>
  <c r="V334" i="10"/>
  <c r="V333" i="10"/>
  <c r="V332" i="10"/>
  <c r="V331" i="10"/>
  <c r="V330" i="10"/>
  <c r="V329" i="10"/>
  <c r="V328" i="10"/>
  <c r="V327" i="10"/>
  <c r="V326" i="10"/>
  <c r="V325" i="10"/>
  <c r="V324" i="10"/>
  <c r="V323" i="10"/>
  <c r="V322" i="10"/>
  <c r="V321" i="10"/>
  <c r="V320" i="10"/>
  <c r="V319" i="10"/>
  <c r="V318" i="10"/>
  <c r="V317" i="10"/>
  <c r="V316" i="10"/>
  <c r="V315" i="10"/>
  <c r="V314" i="10"/>
  <c r="V313" i="10"/>
  <c r="V312" i="10"/>
  <c r="V311" i="10"/>
  <c r="V310" i="10"/>
  <c r="V309" i="10"/>
  <c r="V308" i="10"/>
  <c r="V307" i="10"/>
  <c r="V306" i="10"/>
  <c r="V305" i="10"/>
  <c r="V304" i="10"/>
  <c r="V303" i="10"/>
  <c r="V302" i="10"/>
  <c r="V301" i="10"/>
  <c r="V300" i="10"/>
  <c r="V299" i="10"/>
  <c r="V298" i="10"/>
  <c r="V297" i="10"/>
  <c r="V296" i="10"/>
  <c r="V295" i="10"/>
  <c r="V294" i="10"/>
  <c r="V293" i="10"/>
  <c r="V292" i="10"/>
  <c r="V291" i="10"/>
  <c r="V290" i="10"/>
  <c r="V289" i="10"/>
  <c r="V288" i="10"/>
  <c r="V287" i="10"/>
  <c r="V286" i="10"/>
  <c r="V285" i="10"/>
  <c r="V284" i="10"/>
  <c r="V283" i="10"/>
  <c r="V282" i="10"/>
  <c r="V281" i="10"/>
  <c r="V280" i="10"/>
  <c r="V279" i="10"/>
  <c r="V278" i="10"/>
  <c r="V277" i="10"/>
  <c r="V276" i="10"/>
  <c r="V275" i="10"/>
  <c r="V274" i="10"/>
  <c r="V273" i="10"/>
  <c r="V272" i="10"/>
  <c r="V271" i="10"/>
  <c r="V270" i="10"/>
  <c r="V269" i="10"/>
  <c r="V268" i="10"/>
  <c r="V267" i="10"/>
  <c r="V266" i="10"/>
  <c r="V265" i="10"/>
  <c r="V264" i="10"/>
  <c r="V263" i="10"/>
  <c r="V262" i="10"/>
  <c r="V261" i="10"/>
  <c r="V260" i="10"/>
  <c r="V259" i="10"/>
  <c r="V258" i="10"/>
  <c r="V257" i="10"/>
  <c r="V256" i="10"/>
  <c r="V255" i="10"/>
  <c r="V254" i="10"/>
  <c r="V253" i="10"/>
  <c r="V252"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B64" i="9" s="1"/>
  <c r="V63" i="10"/>
  <c r="B63" i="9" s="1"/>
  <c r="V62" i="10"/>
  <c r="B62" i="9" s="1"/>
  <c r="V61" i="10"/>
  <c r="B61" i="9" s="1"/>
  <c r="V60" i="10"/>
  <c r="B60" i="9" s="1"/>
  <c r="V59" i="10"/>
  <c r="V58" i="10"/>
  <c r="V57" i="10"/>
  <c r="B57" i="9" s="1"/>
  <c r="V56" i="10"/>
  <c r="B56" i="9" s="1"/>
  <c r="V55" i="10"/>
  <c r="B55" i="9" s="1"/>
  <c r="V54" i="10"/>
  <c r="B54" i="9" s="1"/>
  <c r="V53" i="10"/>
  <c r="V52" i="10"/>
  <c r="V51" i="10"/>
  <c r="B51" i="9" s="1"/>
  <c r="V50" i="10"/>
  <c r="B50" i="9" s="1"/>
  <c r="V49" i="10"/>
  <c r="B49" i="9" s="1"/>
  <c r="V48" i="10"/>
  <c r="B48" i="9" s="1"/>
  <c r="V47" i="10"/>
  <c r="V46" i="10"/>
  <c r="V45" i="10"/>
  <c r="B45" i="9" s="1"/>
  <c r="V44" i="10"/>
  <c r="B44" i="9" s="1"/>
  <c r="V43" i="10"/>
  <c r="B43" i="9" s="1"/>
  <c r="V42" i="10"/>
  <c r="B42" i="9" s="1"/>
  <c r="V41" i="10"/>
  <c r="V40" i="10"/>
  <c r="B40" i="9" s="1"/>
  <c r="V39" i="10"/>
  <c r="B39" i="9" s="1"/>
  <c r="V38" i="10"/>
  <c r="B38" i="9" s="1"/>
  <c r="V37" i="10"/>
  <c r="B37" i="9" s="1"/>
  <c r="V36" i="10"/>
  <c r="B36" i="9" s="1"/>
  <c r="V35" i="10"/>
  <c r="V34" i="10"/>
  <c r="V33" i="10"/>
  <c r="B33" i="9" s="1"/>
  <c r="V32" i="10"/>
  <c r="B32" i="9" s="1"/>
  <c r="V31" i="10"/>
  <c r="B31" i="9" s="1"/>
  <c r="V30" i="10"/>
  <c r="B30" i="9" s="1"/>
  <c r="V29" i="10"/>
  <c r="V28" i="10"/>
  <c r="V27" i="10"/>
  <c r="B27" i="9" s="1"/>
  <c r="V26" i="10"/>
  <c r="B26" i="9" s="1"/>
  <c r="V25" i="10"/>
  <c r="B25" i="9" s="1"/>
  <c r="V24" i="10"/>
  <c r="B24" i="9" s="1"/>
  <c r="V23" i="10"/>
  <c r="V22" i="10"/>
  <c r="V21" i="10"/>
  <c r="B21" i="9" s="1"/>
  <c r="V20" i="10"/>
  <c r="B20" i="9" s="1"/>
  <c r="V19" i="10"/>
  <c r="B19" i="9" s="1"/>
  <c r="V18" i="10"/>
  <c r="B18" i="9" s="1"/>
  <c r="V17" i="10"/>
  <c r="V16" i="10"/>
  <c r="V15" i="10"/>
  <c r="B15" i="9" s="1"/>
  <c r="V14" i="10"/>
  <c r="B14" i="9" s="1"/>
  <c r="V13" i="10"/>
  <c r="B13" i="9" s="1"/>
  <c r="V12" i="10"/>
  <c r="B12" i="9" s="1"/>
  <c r="V11" i="10"/>
  <c r="B11" i="9" s="1"/>
  <c r="K11" i="10"/>
  <c r="BB65" i="9"/>
  <c r="BB66" i="9"/>
  <c r="BB67" i="9"/>
  <c r="BB68" i="9"/>
  <c r="BB69" i="9"/>
  <c r="BB70" i="9"/>
  <c r="BB71" i="9"/>
  <c r="BB72" i="9"/>
  <c r="BB73" i="9"/>
  <c r="BB74" i="9"/>
  <c r="BB75" i="9"/>
  <c r="BB76" i="9"/>
  <c r="BB77" i="9"/>
  <c r="BB78" i="9"/>
  <c r="BB79" i="9"/>
  <c r="BB80" i="9"/>
  <c r="BB81" i="9"/>
  <c r="BB82" i="9"/>
  <c r="BB83" i="9"/>
  <c r="BB84" i="9"/>
  <c r="BB85" i="9"/>
  <c r="BB86" i="9"/>
  <c r="BB87" i="9"/>
  <c r="BB88" i="9"/>
  <c r="BB89" i="9"/>
  <c r="BB90" i="9"/>
  <c r="BB91" i="9"/>
  <c r="BB92" i="9"/>
  <c r="BB93" i="9"/>
  <c r="BB94" i="9"/>
  <c r="BB95" i="9"/>
  <c r="BB96" i="9"/>
  <c r="BB97" i="9"/>
  <c r="BB98" i="9"/>
  <c r="BB99" i="9"/>
  <c r="BB100" i="9"/>
  <c r="BB101" i="9"/>
  <c r="BB102" i="9"/>
  <c r="BB103" i="9"/>
  <c r="BB104" i="9"/>
  <c r="BB105" i="9"/>
  <c r="BB106" i="9"/>
  <c r="BB107" i="9"/>
  <c r="BB108" i="9"/>
  <c r="BB109" i="9"/>
  <c r="BB110" i="9"/>
  <c r="BB111" i="9"/>
  <c r="BB112" i="9"/>
  <c r="BB113" i="9"/>
  <c r="BB114" i="9"/>
  <c r="BB115" i="9"/>
  <c r="BB116" i="9"/>
  <c r="BB117" i="9"/>
  <c r="BB118" i="9"/>
  <c r="BB119" i="9"/>
  <c r="BB120" i="9"/>
  <c r="BB121" i="9"/>
  <c r="BB122" i="9"/>
  <c r="BB123" i="9"/>
  <c r="BB124" i="9"/>
  <c r="BB125" i="9"/>
  <c r="BB126" i="9"/>
  <c r="BB127" i="9"/>
  <c r="BB128" i="9"/>
  <c r="BB129" i="9"/>
  <c r="BB130" i="9"/>
  <c r="BB131" i="9"/>
  <c r="BB132" i="9"/>
  <c r="BB133" i="9"/>
  <c r="BB134" i="9"/>
  <c r="BB135" i="9"/>
  <c r="BB136" i="9"/>
  <c r="BB137" i="9"/>
  <c r="BB138" i="9"/>
  <c r="BB139" i="9"/>
  <c r="BB140" i="9"/>
  <c r="BB141" i="9"/>
  <c r="BB142" i="9"/>
  <c r="BB143" i="9"/>
  <c r="BB144" i="9"/>
  <c r="BB145" i="9"/>
  <c r="BB146" i="9"/>
  <c r="BB147" i="9"/>
  <c r="BB148" i="9"/>
  <c r="BB149" i="9"/>
  <c r="BB150" i="9"/>
  <c r="BB151" i="9"/>
  <c r="BB152" i="9"/>
  <c r="BB153" i="9"/>
  <c r="BB154" i="9"/>
  <c r="BB155" i="9"/>
  <c r="BB156" i="9"/>
  <c r="BB157" i="9"/>
  <c r="BB158" i="9"/>
  <c r="BB159" i="9"/>
  <c r="BB160" i="9"/>
  <c r="BB161" i="9"/>
  <c r="BB162" i="9"/>
  <c r="BB163" i="9"/>
  <c r="BB164" i="9"/>
  <c r="BB165" i="9"/>
  <c r="BB166" i="9"/>
  <c r="BB167" i="9"/>
  <c r="BB168" i="9"/>
  <c r="BB169" i="9"/>
  <c r="BB170" i="9"/>
  <c r="BB171" i="9"/>
  <c r="BB172" i="9"/>
  <c r="BB173" i="9"/>
  <c r="BB174" i="9"/>
  <c r="BB175" i="9"/>
  <c r="BB176" i="9"/>
  <c r="BB177" i="9"/>
  <c r="BB178" i="9"/>
  <c r="BB179" i="9"/>
  <c r="BB180" i="9"/>
  <c r="BB181" i="9"/>
  <c r="BB182" i="9"/>
  <c r="BB183" i="9"/>
  <c r="BB184" i="9"/>
  <c r="BB185" i="9"/>
  <c r="BB186" i="9"/>
  <c r="BB187" i="9"/>
  <c r="BB188" i="9"/>
  <c r="BB189" i="9"/>
  <c r="BB190" i="9"/>
  <c r="BB191" i="9"/>
  <c r="BB192" i="9"/>
  <c r="BB193" i="9"/>
  <c r="BB194" i="9"/>
  <c r="BB195" i="9"/>
  <c r="BB196" i="9"/>
  <c r="BB197" i="9"/>
  <c r="BB198" i="9"/>
  <c r="BB199" i="9"/>
  <c r="BB200" i="9"/>
  <c r="BB201" i="9"/>
  <c r="BB202" i="9"/>
  <c r="BB203" i="9"/>
  <c r="BB204" i="9"/>
  <c r="BB205" i="9"/>
  <c r="BB206" i="9"/>
  <c r="BB207" i="9"/>
  <c r="BB208" i="9"/>
  <c r="BB209" i="9"/>
  <c r="BB210" i="9"/>
  <c r="BB211" i="9"/>
  <c r="BB212" i="9"/>
  <c r="BB213" i="9"/>
  <c r="BB214" i="9"/>
  <c r="BB215" i="9"/>
  <c r="BB216" i="9"/>
  <c r="BB217" i="9"/>
  <c r="BB218" i="9"/>
  <c r="BB219" i="9"/>
  <c r="BB220" i="9"/>
  <c r="BB221" i="9"/>
  <c r="BB222" i="9"/>
  <c r="BB223" i="9"/>
  <c r="BB224" i="9"/>
  <c r="BB225" i="9"/>
  <c r="BB226" i="9"/>
  <c r="BB227" i="9"/>
  <c r="BB228" i="9"/>
  <c r="BB229" i="9"/>
  <c r="BB230" i="9"/>
  <c r="BB231" i="9"/>
  <c r="BB232" i="9"/>
  <c r="BB233" i="9"/>
  <c r="BB234" i="9"/>
  <c r="BB235" i="9"/>
  <c r="BB236" i="9"/>
  <c r="BB237" i="9"/>
  <c r="BB238" i="9"/>
  <c r="BB239" i="9"/>
  <c r="BB240" i="9"/>
  <c r="BB241" i="9"/>
  <c r="BB242" i="9"/>
  <c r="BB243" i="9"/>
  <c r="BB244" i="9"/>
  <c r="BB245" i="9"/>
  <c r="BB246" i="9"/>
  <c r="BB247" i="9"/>
  <c r="BB248" i="9"/>
  <c r="BB249" i="9"/>
  <c r="BB250" i="9"/>
  <c r="BB251" i="9"/>
  <c r="BB252" i="9"/>
  <c r="BB253" i="9"/>
  <c r="BB254" i="9"/>
  <c r="BB255" i="9"/>
  <c r="BB256" i="9"/>
  <c r="BB257" i="9"/>
  <c r="BB258" i="9"/>
  <c r="BB259" i="9"/>
  <c r="BB260" i="9"/>
  <c r="BB261" i="9"/>
  <c r="BB262" i="9"/>
  <c r="BB263" i="9"/>
  <c r="BB264" i="9"/>
  <c r="BB265" i="9"/>
  <c r="BB266" i="9"/>
  <c r="BB267" i="9"/>
  <c r="BB268" i="9"/>
  <c r="BB269" i="9"/>
  <c r="BB270" i="9"/>
  <c r="BB271" i="9"/>
  <c r="BB272" i="9"/>
  <c r="BB273" i="9"/>
  <c r="BB274" i="9"/>
  <c r="BB275" i="9"/>
  <c r="BB276" i="9"/>
  <c r="BB277" i="9"/>
  <c r="BB278" i="9"/>
  <c r="BB279" i="9"/>
  <c r="BB280" i="9"/>
  <c r="BB281" i="9"/>
  <c r="BB282" i="9"/>
  <c r="BB283" i="9"/>
  <c r="BB284" i="9"/>
  <c r="BB285" i="9"/>
  <c r="BB286" i="9"/>
  <c r="BB287" i="9"/>
  <c r="BB288" i="9"/>
  <c r="BB289" i="9"/>
  <c r="BB290" i="9"/>
  <c r="BB291" i="9"/>
  <c r="BB292" i="9"/>
  <c r="BB293" i="9"/>
  <c r="BB294" i="9"/>
  <c r="BB295" i="9"/>
  <c r="BB296" i="9"/>
  <c r="BB297" i="9"/>
  <c r="BB298" i="9"/>
  <c r="BB299" i="9"/>
  <c r="BB300" i="9"/>
  <c r="BB301" i="9"/>
  <c r="BB302" i="9"/>
  <c r="BB303" i="9"/>
  <c r="BB304" i="9"/>
  <c r="BB305" i="9"/>
  <c r="BB306" i="9"/>
  <c r="BB307" i="9"/>
  <c r="BB308" i="9"/>
  <c r="BB309" i="9"/>
  <c r="BB310" i="9"/>
  <c r="BB311" i="9"/>
  <c r="BB312" i="9"/>
  <c r="BB313" i="9"/>
  <c r="BB314" i="9"/>
  <c r="BB315" i="9"/>
  <c r="BB316" i="9"/>
  <c r="BB317" i="9"/>
  <c r="BB318" i="9"/>
  <c r="BB319" i="9"/>
  <c r="BB320" i="9"/>
  <c r="BB321" i="9"/>
  <c r="BB322" i="9"/>
  <c r="BB323" i="9"/>
  <c r="BB324" i="9"/>
  <c r="BB325" i="9"/>
  <c r="BB326" i="9"/>
  <c r="BB327" i="9"/>
  <c r="BB328" i="9"/>
  <c r="BB329" i="9"/>
  <c r="BB330" i="9"/>
  <c r="BB331" i="9"/>
  <c r="BB332" i="9"/>
  <c r="BB333" i="9"/>
  <c r="BB334" i="9"/>
  <c r="BB335" i="9"/>
  <c r="BB336" i="9"/>
  <c r="BB337" i="9"/>
  <c r="BB338" i="9"/>
  <c r="BB339" i="9"/>
  <c r="BB340" i="9"/>
  <c r="BB341" i="9"/>
  <c r="BB342" i="9"/>
  <c r="BB343" i="9"/>
  <c r="BB344" i="9"/>
  <c r="BB345" i="9"/>
  <c r="BB346" i="9"/>
  <c r="BB347" i="9"/>
  <c r="BB348" i="9"/>
  <c r="BB349" i="9"/>
  <c r="BB350" i="9"/>
  <c r="BB351" i="9"/>
  <c r="BB352" i="9"/>
  <c r="BB353" i="9"/>
  <c r="BB354" i="9"/>
  <c r="BB355" i="9"/>
  <c r="BB356" i="9"/>
  <c r="BB357" i="9"/>
  <c r="BB358" i="9"/>
  <c r="BB359" i="9"/>
  <c r="BB360" i="9"/>
  <c r="BB361" i="9"/>
  <c r="BB362" i="9"/>
  <c r="BB363" i="9"/>
  <c r="BB364" i="9"/>
  <c r="BB365" i="9"/>
  <c r="BB366" i="9"/>
  <c r="BB367" i="9"/>
  <c r="BB368" i="9"/>
  <c r="BB369" i="9"/>
  <c r="BB370" i="9"/>
  <c r="BB371" i="9"/>
  <c r="BB372" i="9"/>
  <c r="BB373" i="9"/>
  <c r="BB374" i="9"/>
  <c r="BB375" i="9"/>
  <c r="BB376" i="9"/>
  <c r="BB377" i="9"/>
  <c r="BB378" i="9"/>
  <c r="BB379" i="9"/>
  <c r="BB380" i="9"/>
  <c r="BB381" i="9"/>
  <c r="BB382" i="9"/>
  <c r="BB383" i="9"/>
  <c r="BB384" i="9"/>
  <c r="BB385" i="9"/>
  <c r="BB386" i="9"/>
  <c r="BB387" i="9"/>
  <c r="BB388" i="9"/>
  <c r="BB389" i="9"/>
  <c r="BB390" i="9"/>
  <c r="BB391" i="9"/>
  <c r="BB392" i="9"/>
  <c r="BB393" i="9"/>
  <c r="BB394" i="9"/>
  <c r="BB395" i="9"/>
  <c r="BB396" i="9"/>
  <c r="BB397" i="9"/>
  <c r="BB398" i="9"/>
  <c r="BB399" i="9"/>
  <c r="BB400" i="9"/>
  <c r="BB401" i="9"/>
  <c r="BB402" i="9"/>
  <c r="BB403" i="9"/>
  <c r="BB404" i="9"/>
  <c r="BB405" i="9"/>
  <c r="BB406" i="9"/>
  <c r="BB407" i="9"/>
  <c r="BB408" i="9"/>
  <c r="BB409" i="9"/>
  <c r="BB410" i="9"/>
  <c r="BB411" i="9"/>
  <c r="BB412" i="9"/>
  <c r="BB413" i="9"/>
  <c r="BB414" i="9"/>
  <c r="BB415" i="9"/>
  <c r="BB416" i="9"/>
  <c r="BB417" i="9"/>
  <c r="BB418" i="9"/>
  <c r="BB419" i="9"/>
  <c r="BB420" i="9"/>
  <c r="BB421" i="9"/>
  <c r="BB422" i="9"/>
  <c r="BB423" i="9"/>
  <c r="BB424" i="9"/>
  <c r="BB425" i="9"/>
  <c r="BB426" i="9"/>
  <c r="BB427" i="9"/>
  <c r="BB428" i="9"/>
  <c r="BB429" i="9"/>
  <c r="BB430" i="9"/>
  <c r="BB431" i="9"/>
  <c r="BB432" i="9"/>
  <c r="BB433" i="9"/>
  <c r="BB434" i="9"/>
  <c r="BB435" i="9"/>
  <c r="BB436" i="9"/>
  <c r="BB437" i="9"/>
  <c r="BB438" i="9"/>
  <c r="BB439" i="9"/>
  <c r="BB440" i="9"/>
  <c r="BB441" i="9"/>
  <c r="BB442" i="9"/>
  <c r="BB443" i="9"/>
  <c r="BB444" i="9"/>
  <c r="BB445" i="9"/>
  <c r="BB446" i="9"/>
  <c r="BB447" i="9"/>
  <c r="BB448" i="9"/>
  <c r="BB449" i="9"/>
  <c r="BB450" i="9"/>
  <c r="BB451" i="9"/>
  <c r="BB452" i="9"/>
  <c r="BB453" i="9"/>
  <c r="BB454" i="9"/>
  <c r="BB455" i="9"/>
  <c r="BB456" i="9"/>
  <c r="BB457" i="9"/>
  <c r="BB458" i="9"/>
  <c r="BB459" i="9"/>
  <c r="BB460" i="9"/>
  <c r="BB461" i="9"/>
  <c r="BB462" i="9"/>
  <c r="BB463" i="9"/>
  <c r="BB464" i="9"/>
  <c r="BB465" i="9"/>
  <c r="BB466" i="9"/>
  <c r="BB467" i="9"/>
  <c r="BB468" i="9"/>
  <c r="BB469" i="9"/>
  <c r="BB470" i="9"/>
  <c r="BB471" i="9"/>
  <c r="BB472" i="9"/>
  <c r="BB473" i="9"/>
  <c r="BB474" i="9"/>
  <c r="BB475" i="9"/>
  <c r="BB476" i="9"/>
  <c r="BB477" i="9"/>
  <c r="BB478" i="9"/>
  <c r="BB479" i="9"/>
  <c r="BB480" i="9"/>
  <c r="BB481" i="9"/>
  <c r="BB482" i="9"/>
  <c r="BB483" i="9"/>
  <c r="BB484" i="9"/>
  <c r="BB485" i="9"/>
  <c r="BB486" i="9"/>
  <c r="BB487" i="9"/>
  <c r="BB488" i="9"/>
  <c r="BB489" i="9"/>
  <c r="BB490" i="9"/>
  <c r="BB491" i="9"/>
  <c r="BB492" i="9"/>
  <c r="BB493" i="9"/>
  <c r="BB494" i="9"/>
  <c r="BB495" i="9"/>
  <c r="BB496" i="9"/>
  <c r="BB497" i="9"/>
  <c r="BB498" i="9"/>
  <c r="BB499" i="9"/>
  <c r="BB500" i="9"/>
  <c r="BB501" i="9"/>
  <c r="BB502" i="9"/>
  <c r="BB503" i="9"/>
  <c r="BB504" i="9"/>
  <c r="BB505" i="9"/>
  <c r="BB506" i="9"/>
  <c r="BB507" i="9"/>
  <c r="BB508" i="9"/>
  <c r="BB509" i="9"/>
  <c r="BB510" i="9"/>
  <c r="BB11" i="9"/>
  <c r="BB12" i="9" s="1"/>
  <c r="R11" i="10"/>
  <c r="K510" i="10"/>
  <c r="K509" i="10"/>
  <c r="K508" i="10"/>
  <c r="N508" i="10" s="1"/>
  <c r="K507" i="10"/>
  <c r="K506" i="10"/>
  <c r="K505" i="10"/>
  <c r="K504" i="10"/>
  <c r="K503" i="10"/>
  <c r="K502" i="10"/>
  <c r="K501" i="10"/>
  <c r="K500" i="10"/>
  <c r="K499" i="10"/>
  <c r="K498" i="10"/>
  <c r="K497" i="10"/>
  <c r="K496" i="10"/>
  <c r="N496" i="10" s="1"/>
  <c r="K495" i="10"/>
  <c r="K494" i="10"/>
  <c r="K493" i="10"/>
  <c r="K492" i="10"/>
  <c r="K491" i="10"/>
  <c r="K490" i="10"/>
  <c r="N490" i="10" s="1"/>
  <c r="K489" i="10"/>
  <c r="K488" i="10"/>
  <c r="K487" i="10"/>
  <c r="K486" i="10"/>
  <c r="K485" i="10"/>
  <c r="K484" i="10"/>
  <c r="N484" i="10" s="1"/>
  <c r="K483" i="10"/>
  <c r="K482" i="10"/>
  <c r="K481" i="10"/>
  <c r="K480" i="10"/>
  <c r="K479" i="10"/>
  <c r="K478" i="10"/>
  <c r="N478" i="10" s="1"/>
  <c r="K477" i="10"/>
  <c r="K476" i="10"/>
  <c r="K475" i="10"/>
  <c r="K474" i="10"/>
  <c r="K473" i="10"/>
  <c r="K472" i="10"/>
  <c r="N472" i="10" s="1"/>
  <c r="K471" i="10"/>
  <c r="K470" i="10"/>
  <c r="K469" i="10"/>
  <c r="K468" i="10"/>
  <c r="K467" i="10"/>
  <c r="K466" i="10"/>
  <c r="K465" i="10"/>
  <c r="K464" i="10"/>
  <c r="K463" i="10"/>
  <c r="K462" i="10"/>
  <c r="K461" i="10"/>
  <c r="K460" i="10"/>
  <c r="N460" i="10" s="1"/>
  <c r="K459" i="10"/>
  <c r="K458" i="10"/>
  <c r="K457" i="10"/>
  <c r="K456" i="10"/>
  <c r="K455" i="10"/>
  <c r="K454" i="10"/>
  <c r="N454" i="10" s="1"/>
  <c r="K453" i="10"/>
  <c r="K452" i="10"/>
  <c r="K451" i="10"/>
  <c r="K450" i="10"/>
  <c r="K449" i="10"/>
  <c r="K448" i="10"/>
  <c r="N448" i="10" s="1"/>
  <c r="K447" i="10"/>
  <c r="K446" i="10"/>
  <c r="K445" i="10"/>
  <c r="K444" i="10"/>
  <c r="K443" i="10"/>
  <c r="K442" i="10"/>
  <c r="N442" i="10" s="1"/>
  <c r="K441" i="10"/>
  <c r="K440" i="10"/>
  <c r="K439" i="10"/>
  <c r="K438" i="10"/>
  <c r="K437" i="10"/>
  <c r="K436" i="10"/>
  <c r="N436" i="10" s="1"/>
  <c r="K435" i="10"/>
  <c r="K434" i="10"/>
  <c r="K433" i="10"/>
  <c r="K432" i="10"/>
  <c r="K431" i="10"/>
  <c r="K430" i="10"/>
  <c r="K429" i="10"/>
  <c r="K428" i="10"/>
  <c r="K427" i="10"/>
  <c r="K426" i="10"/>
  <c r="K425" i="10"/>
  <c r="K424" i="10"/>
  <c r="N424" i="10" s="1"/>
  <c r="K423" i="10"/>
  <c r="K422" i="10"/>
  <c r="K421" i="10"/>
  <c r="K420" i="10"/>
  <c r="K419" i="10"/>
  <c r="K418" i="10"/>
  <c r="N418" i="10" s="1"/>
  <c r="K417" i="10"/>
  <c r="K416" i="10"/>
  <c r="K415" i="10"/>
  <c r="K414" i="10"/>
  <c r="K413" i="10"/>
  <c r="K412" i="10"/>
  <c r="N412" i="10" s="1"/>
  <c r="K411" i="10"/>
  <c r="K410" i="10"/>
  <c r="K409" i="10"/>
  <c r="K408" i="10"/>
  <c r="K407" i="10"/>
  <c r="K406" i="10"/>
  <c r="N406" i="10" s="1"/>
  <c r="K405" i="10"/>
  <c r="K404" i="10"/>
  <c r="K403" i="10"/>
  <c r="K402" i="10"/>
  <c r="K401" i="10"/>
  <c r="K400" i="10"/>
  <c r="N400" i="10" s="1"/>
  <c r="K399" i="10"/>
  <c r="K398" i="10"/>
  <c r="K397" i="10"/>
  <c r="K396" i="10"/>
  <c r="K395" i="10"/>
  <c r="K394" i="10"/>
  <c r="K393" i="10"/>
  <c r="K392" i="10"/>
  <c r="K391" i="10"/>
  <c r="K390" i="10"/>
  <c r="K389" i="10"/>
  <c r="K388" i="10"/>
  <c r="N388" i="10" s="1"/>
  <c r="K387" i="10"/>
  <c r="K386" i="10"/>
  <c r="K385" i="10"/>
  <c r="K384" i="10"/>
  <c r="K383" i="10"/>
  <c r="K382" i="10"/>
  <c r="N382" i="10" s="1"/>
  <c r="K381" i="10"/>
  <c r="K380" i="10"/>
  <c r="K379" i="10"/>
  <c r="K378" i="10"/>
  <c r="K377" i="10"/>
  <c r="K376" i="10"/>
  <c r="N376" i="10" s="1"/>
  <c r="K375" i="10"/>
  <c r="K374" i="10"/>
  <c r="K373" i="10"/>
  <c r="K372" i="10"/>
  <c r="K371" i="10"/>
  <c r="K370" i="10"/>
  <c r="N370" i="10" s="1"/>
  <c r="K369" i="10"/>
  <c r="K368" i="10"/>
  <c r="K367" i="10"/>
  <c r="K366" i="10"/>
  <c r="K365" i="10"/>
  <c r="K364" i="10"/>
  <c r="N364" i="10" s="1"/>
  <c r="K363" i="10"/>
  <c r="K362" i="10"/>
  <c r="K361" i="10"/>
  <c r="K360" i="10"/>
  <c r="K359" i="10"/>
  <c r="K358" i="10"/>
  <c r="K357" i="10"/>
  <c r="K356" i="10"/>
  <c r="K355" i="10"/>
  <c r="K354" i="10"/>
  <c r="K353" i="10"/>
  <c r="K352" i="10"/>
  <c r="N352" i="10" s="1"/>
  <c r="K351" i="10"/>
  <c r="K350" i="10"/>
  <c r="K349" i="10"/>
  <c r="K348" i="10"/>
  <c r="K347" i="10"/>
  <c r="K346" i="10"/>
  <c r="N346" i="10" s="1"/>
  <c r="K345" i="10"/>
  <c r="K344" i="10"/>
  <c r="K343" i="10"/>
  <c r="K342" i="10"/>
  <c r="K341" i="10"/>
  <c r="K340" i="10"/>
  <c r="N340" i="10" s="1"/>
  <c r="K339" i="10"/>
  <c r="K338" i="10"/>
  <c r="K337" i="10"/>
  <c r="K336" i="10"/>
  <c r="K335" i="10"/>
  <c r="K334" i="10"/>
  <c r="N334" i="10" s="1"/>
  <c r="K333" i="10"/>
  <c r="K332" i="10"/>
  <c r="K331" i="10"/>
  <c r="K330" i="10"/>
  <c r="K329" i="10"/>
  <c r="K328" i="10"/>
  <c r="N328" i="10" s="1"/>
  <c r="K327" i="10"/>
  <c r="K326" i="10"/>
  <c r="K325" i="10"/>
  <c r="K324" i="10"/>
  <c r="K323" i="10"/>
  <c r="K322" i="10"/>
  <c r="K321" i="10"/>
  <c r="K320" i="10"/>
  <c r="K319" i="10"/>
  <c r="K318" i="10"/>
  <c r="K317" i="10"/>
  <c r="K316" i="10"/>
  <c r="N316" i="10" s="1"/>
  <c r="K315" i="10"/>
  <c r="K314" i="10"/>
  <c r="K313" i="10"/>
  <c r="K312" i="10"/>
  <c r="K311" i="10"/>
  <c r="K310" i="10"/>
  <c r="N310" i="10" s="1"/>
  <c r="K309" i="10"/>
  <c r="K308" i="10"/>
  <c r="K307" i="10"/>
  <c r="K306" i="10"/>
  <c r="K305" i="10"/>
  <c r="K304" i="10"/>
  <c r="N304" i="10" s="1"/>
  <c r="K303" i="10"/>
  <c r="K302" i="10"/>
  <c r="K301" i="10"/>
  <c r="K300" i="10"/>
  <c r="K299" i="10"/>
  <c r="K298" i="10"/>
  <c r="N298" i="10" s="1"/>
  <c r="K297" i="10"/>
  <c r="K296" i="10"/>
  <c r="K295" i="10"/>
  <c r="K294" i="10"/>
  <c r="K293" i="10"/>
  <c r="K292" i="10"/>
  <c r="N292" i="10" s="1"/>
  <c r="K291" i="10"/>
  <c r="K290" i="10"/>
  <c r="K289" i="10"/>
  <c r="K288" i="10"/>
  <c r="K287" i="10"/>
  <c r="K286" i="10"/>
  <c r="K285" i="10"/>
  <c r="K284" i="10"/>
  <c r="K283" i="10"/>
  <c r="K282" i="10"/>
  <c r="K281" i="10"/>
  <c r="K280" i="10"/>
  <c r="N280" i="10" s="1"/>
  <c r="K279" i="10"/>
  <c r="K278" i="10"/>
  <c r="K277" i="10"/>
  <c r="K276" i="10"/>
  <c r="K275" i="10"/>
  <c r="K274" i="10"/>
  <c r="N274" i="10" s="1"/>
  <c r="K273" i="10"/>
  <c r="K272" i="10"/>
  <c r="K271" i="10"/>
  <c r="K270" i="10"/>
  <c r="K269" i="10"/>
  <c r="K268" i="10"/>
  <c r="N268" i="10" s="1"/>
  <c r="K267" i="10"/>
  <c r="K266" i="10"/>
  <c r="K265" i="10"/>
  <c r="K264" i="10"/>
  <c r="K263" i="10"/>
  <c r="K262" i="10"/>
  <c r="N262" i="10" s="1"/>
  <c r="K261" i="10"/>
  <c r="K260" i="10"/>
  <c r="K259" i="10"/>
  <c r="K258" i="10"/>
  <c r="K257" i="10"/>
  <c r="K256" i="10"/>
  <c r="N256" i="10" s="1"/>
  <c r="K255" i="10"/>
  <c r="K254" i="10"/>
  <c r="K253" i="10"/>
  <c r="K252" i="10"/>
  <c r="K251" i="10"/>
  <c r="K250" i="10"/>
  <c r="K249" i="10"/>
  <c r="K248" i="10"/>
  <c r="K247" i="10"/>
  <c r="K246" i="10"/>
  <c r="K245" i="10"/>
  <c r="K244" i="10"/>
  <c r="N244" i="10" s="1"/>
  <c r="K243" i="10"/>
  <c r="K242" i="10"/>
  <c r="K241" i="10"/>
  <c r="K240" i="10"/>
  <c r="K239" i="10"/>
  <c r="K238" i="10"/>
  <c r="N238" i="10" s="1"/>
  <c r="K237" i="10"/>
  <c r="K236" i="10"/>
  <c r="K235" i="10"/>
  <c r="K234" i="10"/>
  <c r="K233" i="10"/>
  <c r="K232" i="10"/>
  <c r="N232" i="10" s="1"/>
  <c r="K231" i="10"/>
  <c r="K230" i="10"/>
  <c r="K229" i="10"/>
  <c r="K228" i="10"/>
  <c r="K227" i="10"/>
  <c r="K226" i="10"/>
  <c r="N226" i="10" s="1"/>
  <c r="K225" i="10"/>
  <c r="K224" i="10"/>
  <c r="K223" i="10"/>
  <c r="K222" i="10"/>
  <c r="K221" i="10"/>
  <c r="K220" i="10"/>
  <c r="N220" i="10" s="1"/>
  <c r="K219" i="10"/>
  <c r="K218" i="10"/>
  <c r="K217" i="10"/>
  <c r="K216" i="10"/>
  <c r="K215" i="10"/>
  <c r="K214" i="10"/>
  <c r="K213" i="10"/>
  <c r="K212" i="10"/>
  <c r="K211" i="10"/>
  <c r="K210" i="10"/>
  <c r="K209" i="10"/>
  <c r="K208" i="10"/>
  <c r="N208" i="10" s="1"/>
  <c r="K207" i="10"/>
  <c r="K206" i="10"/>
  <c r="K205" i="10"/>
  <c r="K204" i="10"/>
  <c r="K203" i="10"/>
  <c r="K202" i="10"/>
  <c r="N202" i="10" s="1"/>
  <c r="K201" i="10"/>
  <c r="K200" i="10"/>
  <c r="K199" i="10"/>
  <c r="K198" i="10"/>
  <c r="K197" i="10"/>
  <c r="K196" i="10"/>
  <c r="N196" i="10" s="1"/>
  <c r="K195" i="10"/>
  <c r="K194" i="10"/>
  <c r="K193" i="10"/>
  <c r="K192" i="10"/>
  <c r="K191" i="10"/>
  <c r="K190" i="10"/>
  <c r="N190" i="10" s="1"/>
  <c r="K189" i="10"/>
  <c r="K188" i="10"/>
  <c r="K187" i="10"/>
  <c r="K186" i="10"/>
  <c r="K185" i="10"/>
  <c r="K184" i="10"/>
  <c r="N184" i="10" s="1"/>
  <c r="K183" i="10"/>
  <c r="K182" i="10"/>
  <c r="K181" i="10"/>
  <c r="K180" i="10"/>
  <c r="K179" i="10"/>
  <c r="K178" i="10"/>
  <c r="K177" i="10"/>
  <c r="K176" i="10"/>
  <c r="K175" i="10"/>
  <c r="K174" i="10"/>
  <c r="K173" i="10"/>
  <c r="K172" i="10"/>
  <c r="N172" i="10" s="1"/>
  <c r="K171" i="10"/>
  <c r="K170" i="10"/>
  <c r="K169" i="10"/>
  <c r="K168" i="10"/>
  <c r="K167" i="10"/>
  <c r="K166" i="10"/>
  <c r="N166" i="10" s="1"/>
  <c r="K165" i="10"/>
  <c r="K164" i="10"/>
  <c r="K163" i="10"/>
  <c r="K162" i="10"/>
  <c r="K161" i="10"/>
  <c r="K160" i="10"/>
  <c r="N160" i="10" s="1"/>
  <c r="K159" i="10"/>
  <c r="K158" i="10"/>
  <c r="K157" i="10"/>
  <c r="K156" i="10"/>
  <c r="K155" i="10"/>
  <c r="K154" i="10"/>
  <c r="N154" i="10" s="1"/>
  <c r="K153" i="10"/>
  <c r="K152" i="10"/>
  <c r="K151" i="10"/>
  <c r="K150" i="10"/>
  <c r="K149" i="10"/>
  <c r="K148" i="10"/>
  <c r="N148" i="10" s="1"/>
  <c r="K147" i="10"/>
  <c r="K146" i="10"/>
  <c r="K145" i="10"/>
  <c r="K144" i="10"/>
  <c r="K143" i="10"/>
  <c r="K142" i="10"/>
  <c r="K141" i="10"/>
  <c r="K140" i="10"/>
  <c r="K139" i="10"/>
  <c r="K138" i="10"/>
  <c r="K137" i="10"/>
  <c r="K136" i="10"/>
  <c r="N136" i="10" s="1"/>
  <c r="K135" i="10"/>
  <c r="K134" i="10"/>
  <c r="K133" i="10"/>
  <c r="K132" i="10"/>
  <c r="K131" i="10"/>
  <c r="K130" i="10"/>
  <c r="N130" i="10" s="1"/>
  <c r="K129" i="10"/>
  <c r="K128" i="10"/>
  <c r="K127" i="10"/>
  <c r="K126" i="10"/>
  <c r="K125" i="10"/>
  <c r="K124" i="10"/>
  <c r="N124" i="10" s="1"/>
  <c r="K123" i="10"/>
  <c r="K122" i="10"/>
  <c r="K121" i="10"/>
  <c r="K120" i="10"/>
  <c r="K119" i="10"/>
  <c r="K118" i="10"/>
  <c r="N118" i="10" s="1"/>
  <c r="K117" i="10"/>
  <c r="K116" i="10"/>
  <c r="K115" i="10"/>
  <c r="K114" i="10"/>
  <c r="K113" i="10"/>
  <c r="K112" i="10"/>
  <c r="N112" i="10" s="1"/>
  <c r="K111" i="10"/>
  <c r="K110" i="10"/>
  <c r="K109" i="10"/>
  <c r="K108" i="10"/>
  <c r="K107" i="10"/>
  <c r="K106" i="10"/>
  <c r="K105" i="10"/>
  <c r="K104" i="10"/>
  <c r="K103" i="10"/>
  <c r="K102" i="10"/>
  <c r="K101" i="10"/>
  <c r="K100" i="10"/>
  <c r="N100" i="10" s="1"/>
  <c r="K99" i="10"/>
  <c r="K98" i="10"/>
  <c r="K97" i="10"/>
  <c r="K96" i="10"/>
  <c r="K95" i="10"/>
  <c r="K94" i="10"/>
  <c r="N94" i="10" s="1"/>
  <c r="K93" i="10"/>
  <c r="K92" i="10"/>
  <c r="K91" i="10"/>
  <c r="K90" i="10"/>
  <c r="K89" i="10"/>
  <c r="K88" i="10"/>
  <c r="N88" i="10" s="1"/>
  <c r="K87" i="10"/>
  <c r="K86" i="10"/>
  <c r="K85" i="10"/>
  <c r="K84" i="10"/>
  <c r="K83" i="10"/>
  <c r="K82" i="10"/>
  <c r="N82" i="10" s="1"/>
  <c r="K81" i="10"/>
  <c r="K80" i="10"/>
  <c r="K79" i="10"/>
  <c r="K78" i="10"/>
  <c r="N78" i="10" s="1"/>
  <c r="K77" i="10"/>
  <c r="K76" i="10"/>
  <c r="N76" i="10" s="1"/>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N510" i="10"/>
  <c r="N509" i="10"/>
  <c r="N507" i="10"/>
  <c r="N505" i="10"/>
  <c r="N504" i="10"/>
  <c r="N503" i="10"/>
  <c r="N502" i="10"/>
  <c r="N501" i="10"/>
  <c r="N499" i="10"/>
  <c r="N498" i="10"/>
  <c r="N497" i="10"/>
  <c r="N495" i="10"/>
  <c r="N493" i="10"/>
  <c r="N492" i="10"/>
  <c r="N491" i="10"/>
  <c r="N489" i="10"/>
  <c r="N487" i="10"/>
  <c r="N486" i="10"/>
  <c r="N485" i="10"/>
  <c r="N483" i="10"/>
  <c r="N481" i="10"/>
  <c r="N480" i="10"/>
  <c r="N479" i="10"/>
  <c r="N477" i="10"/>
  <c r="N475" i="10"/>
  <c r="N474" i="10"/>
  <c r="N473" i="10"/>
  <c r="N471" i="10"/>
  <c r="N469" i="10"/>
  <c r="N468" i="10"/>
  <c r="N467" i="10"/>
  <c r="N466" i="10"/>
  <c r="N465" i="10"/>
  <c r="N463" i="10"/>
  <c r="N462" i="10"/>
  <c r="N461" i="10"/>
  <c r="N459" i="10"/>
  <c r="N457" i="10"/>
  <c r="N456" i="10"/>
  <c r="N455" i="10"/>
  <c r="N453" i="10"/>
  <c r="N451" i="10"/>
  <c r="N450" i="10"/>
  <c r="N449" i="10"/>
  <c r="N447" i="10"/>
  <c r="N445" i="10"/>
  <c r="N444" i="10"/>
  <c r="N443" i="10"/>
  <c r="N441" i="10"/>
  <c r="N439" i="10"/>
  <c r="N438" i="10"/>
  <c r="N437" i="10"/>
  <c r="N435" i="10"/>
  <c r="N433" i="10"/>
  <c r="N432" i="10"/>
  <c r="N431" i="10"/>
  <c r="N430" i="10"/>
  <c r="N429" i="10"/>
  <c r="N427" i="10"/>
  <c r="N426" i="10"/>
  <c r="N425" i="10"/>
  <c r="N423" i="10"/>
  <c r="N421" i="10"/>
  <c r="N420" i="10"/>
  <c r="N419" i="10"/>
  <c r="N417" i="10"/>
  <c r="N415" i="10"/>
  <c r="N414" i="10"/>
  <c r="N413" i="10"/>
  <c r="N411" i="10"/>
  <c r="N409" i="10"/>
  <c r="N408" i="10"/>
  <c r="N407" i="10"/>
  <c r="N405" i="10"/>
  <c r="N403" i="10"/>
  <c r="N402" i="10"/>
  <c r="N401" i="10"/>
  <c r="N399" i="10"/>
  <c r="N397" i="10"/>
  <c r="N396" i="10"/>
  <c r="N395" i="10"/>
  <c r="N394" i="10"/>
  <c r="N393" i="10"/>
  <c r="N391" i="10"/>
  <c r="N390" i="10"/>
  <c r="N389" i="10"/>
  <c r="N387" i="10"/>
  <c r="N385" i="10"/>
  <c r="N384" i="10"/>
  <c r="N383" i="10"/>
  <c r="N381" i="10"/>
  <c r="N379" i="10"/>
  <c r="N378" i="10"/>
  <c r="N377" i="10"/>
  <c r="N375" i="10"/>
  <c r="N373" i="10"/>
  <c r="N372" i="10"/>
  <c r="N371" i="10"/>
  <c r="N369" i="10"/>
  <c r="N367" i="10"/>
  <c r="N366" i="10"/>
  <c r="N365" i="10"/>
  <c r="N363" i="10"/>
  <c r="N361" i="10"/>
  <c r="N360" i="10"/>
  <c r="N359" i="10"/>
  <c r="N358" i="10"/>
  <c r="N357" i="10"/>
  <c r="N355" i="10"/>
  <c r="N354" i="10"/>
  <c r="N353" i="10"/>
  <c r="N351" i="10"/>
  <c r="N349" i="10"/>
  <c r="N348" i="10"/>
  <c r="N347" i="10"/>
  <c r="N345" i="10"/>
  <c r="N343" i="10"/>
  <c r="N342" i="10"/>
  <c r="N341" i="10"/>
  <c r="N339" i="10"/>
  <c r="N337" i="10"/>
  <c r="N336" i="10"/>
  <c r="N335" i="10"/>
  <c r="N333" i="10"/>
  <c r="N331" i="10"/>
  <c r="N330" i="10"/>
  <c r="N329" i="10"/>
  <c r="N327" i="10"/>
  <c r="N325" i="10"/>
  <c r="N324" i="10"/>
  <c r="N323" i="10"/>
  <c r="N322" i="10"/>
  <c r="N321" i="10"/>
  <c r="N319" i="10"/>
  <c r="N318" i="10"/>
  <c r="N317" i="10"/>
  <c r="N315" i="10"/>
  <c r="N313" i="10"/>
  <c r="N312" i="10"/>
  <c r="N311" i="10"/>
  <c r="N309" i="10"/>
  <c r="N307" i="10"/>
  <c r="N306" i="10"/>
  <c r="N305" i="10"/>
  <c r="N303" i="10"/>
  <c r="N301" i="10"/>
  <c r="N300" i="10"/>
  <c r="N299" i="10"/>
  <c r="N297" i="10"/>
  <c r="N295" i="10"/>
  <c r="N294" i="10"/>
  <c r="N293" i="10"/>
  <c r="N291" i="10"/>
  <c r="N289" i="10"/>
  <c r="N288" i="10"/>
  <c r="N287" i="10"/>
  <c r="N286" i="10"/>
  <c r="N285" i="10"/>
  <c r="N283" i="10"/>
  <c r="N282" i="10"/>
  <c r="N281" i="10"/>
  <c r="N279" i="10"/>
  <c r="N277" i="10"/>
  <c r="N276" i="10"/>
  <c r="N275" i="10"/>
  <c r="N273" i="10"/>
  <c r="N271" i="10"/>
  <c r="N270" i="10"/>
  <c r="N269" i="10"/>
  <c r="N267" i="10"/>
  <c r="N265" i="10"/>
  <c r="N264" i="10"/>
  <c r="N263" i="10"/>
  <c r="N261" i="10"/>
  <c r="N259" i="10"/>
  <c r="N258" i="10"/>
  <c r="N257" i="10"/>
  <c r="N255" i="10"/>
  <c r="N253" i="10"/>
  <c r="N252" i="10"/>
  <c r="N251" i="10"/>
  <c r="N250" i="10"/>
  <c r="N249" i="10"/>
  <c r="N247" i="10"/>
  <c r="N246" i="10"/>
  <c r="N245" i="10"/>
  <c r="N243" i="10"/>
  <c r="N241" i="10"/>
  <c r="N240" i="10"/>
  <c r="N239" i="10"/>
  <c r="N237" i="10"/>
  <c r="N235" i="10"/>
  <c r="N234" i="10"/>
  <c r="N233" i="10"/>
  <c r="N231" i="10"/>
  <c r="N229" i="10"/>
  <c r="N228" i="10"/>
  <c r="N227" i="10"/>
  <c r="N225" i="10"/>
  <c r="N223" i="10"/>
  <c r="N222" i="10"/>
  <c r="N221" i="10"/>
  <c r="N219" i="10"/>
  <c r="N217" i="10"/>
  <c r="N216" i="10"/>
  <c r="N215" i="10"/>
  <c r="N214" i="10"/>
  <c r="N213" i="10"/>
  <c r="N211" i="10"/>
  <c r="N210" i="10"/>
  <c r="N209" i="10"/>
  <c r="N207" i="10"/>
  <c r="N205" i="10"/>
  <c r="N204" i="10"/>
  <c r="N203" i="10"/>
  <c r="N201" i="10"/>
  <c r="N199" i="10"/>
  <c r="N198" i="10"/>
  <c r="N197" i="10"/>
  <c r="N195" i="10"/>
  <c r="N193" i="10"/>
  <c r="N192" i="10"/>
  <c r="N191" i="10"/>
  <c r="N189" i="10"/>
  <c r="N187" i="10"/>
  <c r="N186" i="10"/>
  <c r="N185" i="10"/>
  <c r="N183" i="10"/>
  <c r="N181" i="10"/>
  <c r="N180" i="10"/>
  <c r="N179" i="10"/>
  <c r="N178" i="10"/>
  <c r="N177" i="10"/>
  <c r="N175" i="10"/>
  <c r="N174" i="10"/>
  <c r="N173" i="10"/>
  <c r="N171" i="10"/>
  <c r="N169" i="10"/>
  <c r="N168" i="10"/>
  <c r="N167" i="10"/>
  <c r="N165" i="10"/>
  <c r="N163" i="10"/>
  <c r="N162" i="10"/>
  <c r="N161" i="10"/>
  <c r="N159" i="10"/>
  <c r="N157" i="10"/>
  <c r="N156" i="10"/>
  <c r="N155" i="10"/>
  <c r="N153" i="10"/>
  <c r="N151" i="10"/>
  <c r="N150" i="10"/>
  <c r="N149" i="10"/>
  <c r="N147" i="10"/>
  <c r="N145" i="10"/>
  <c r="N144" i="10"/>
  <c r="N143" i="10"/>
  <c r="N142" i="10"/>
  <c r="N141" i="10"/>
  <c r="N139" i="10"/>
  <c r="N138" i="10"/>
  <c r="N137" i="10"/>
  <c r="N135" i="10"/>
  <c r="N133" i="10"/>
  <c r="N132" i="10"/>
  <c r="N131" i="10"/>
  <c r="N129" i="10"/>
  <c r="N127" i="10"/>
  <c r="N126" i="10"/>
  <c r="N125" i="10"/>
  <c r="N123" i="10"/>
  <c r="N121" i="10"/>
  <c r="N120" i="10"/>
  <c r="N119" i="10"/>
  <c r="N117" i="10"/>
  <c r="N115" i="10"/>
  <c r="N114" i="10"/>
  <c r="N113" i="10"/>
  <c r="N111" i="10"/>
  <c r="N109" i="10"/>
  <c r="N108" i="10"/>
  <c r="N107" i="10"/>
  <c r="N106" i="10"/>
  <c r="N105" i="10"/>
  <c r="N103" i="10"/>
  <c r="N102" i="10"/>
  <c r="N101" i="10"/>
  <c r="N99" i="10"/>
  <c r="N97" i="10"/>
  <c r="N96" i="10"/>
  <c r="N95" i="10"/>
  <c r="N93" i="10"/>
  <c r="N91" i="10"/>
  <c r="N90" i="10"/>
  <c r="N89" i="10"/>
  <c r="N87" i="10"/>
  <c r="N85" i="10"/>
  <c r="N84" i="10"/>
  <c r="N83" i="10"/>
  <c r="N81" i="10"/>
  <c r="N79" i="10"/>
  <c r="N77" i="10"/>
  <c r="N75" i="10"/>
  <c r="N73" i="10"/>
  <c r="N72" i="10"/>
  <c r="N71" i="10"/>
  <c r="N70" i="10"/>
  <c r="N69" i="10"/>
  <c r="N67" i="10"/>
  <c r="N66" i="10"/>
  <c r="N65"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6"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BP33" i="9" l="1"/>
  <c r="N64" i="10"/>
  <c r="N23" i="10"/>
  <c r="N48" i="10"/>
  <c r="N35" i="10"/>
  <c r="N30" i="10"/>
  <c r="N41" i="10"/>
  <c r="N47" i="10"/>
  <c r="N24" i="10"/>
  <c r="N60" i="10"/>
  <c r="N29" i="10"/>
  <c r="N36" i="10"/>
  <c r="N37" i="10"/>
  <c r="N54" i="10"/>
  <c r="N53" i="10"/>
  <c r="N59" i="10"/>
  <c r="N21" i="10"/>
  <c r="N45" i="10"/>
  <c r="N19" i="10"/>
  <c r="N25" i="10"/>
  <c r="N43" i="10"/>
  <c r="N55" i="10"/>
  <c r="N61" i="10"/>
  <c r="BP50" i="9"/>
  <c r="BO50" i="9"/>
  <c r="BQ50" i="9" s="1"/>
  <c r="BP51" i="9"/>
  <c r="BO51" i="9"/>
  <c r="BQ51" i="9" s="1"/>
  <c r="N51" i="10"/>
  <c r="N31" i="10"/>
  <c r="N39" i="10"/>
  <c r="N22" i="10"/>
  <c r="N28" i="10"/>
  <c r="N34" i="10"/>
  <c r="N40" i="10"/>
  <c r="N46" i="10"/>
  <c r="N52" i="10"/>
  <c r="N58" i="10"/>
  <c r="BP55" i="9"/>
  <c r="BO55" i="9"/>
  <c r="BQ55" i="9" s="1"/>
  <c r="N49" i="10"/>
  <c r="N33" i="10"/>
  <c r="N63" i="10"/>
  <c r="N17" i="10"/>
  <c r="BP54" i="9"/>
  <c r="BO54" i="9"/>
  <c r="BQ54" i="9" s="1"/>
  <c r="BP52" i="9"/>
  <c r="BO52" i="9"/>
  <c r="BQ52" i="9" s="1"/>
  <c r="BP56" i="9"/>
  <c r="BO56" i="9"/>
  <c r="BQ56" i="9" s="1"/>
  <c r="N27" i="10"/>
  <c r="N57" i="10"/>
  <c r="N42" i="10"/>
  <c r="BP53" i="9"/>
  <c r="BO53" i="9"/>
  <c r="BQ53" i="9" s="1"/>
  <c r="BP42" i="9"/>
  <c r="BO42" i="9"/>
  <c r="BQ42" i="9" s="1"/>
  <c r="AV367" i="12"/>
  <c r="CA18" i="9"/>
  <c r="BZ19" i="9"/>
  <c r="BY20" i="9" s="1"/>
  <c r="BY19" i="9"/>
  <c r="CA19" i="9" s="1"/>
  <c r="AV14" i="12"/>
  <c r="AV8" i="6"/>
  <c r="AW8" i="6" s="1"/>
  <c r="AX7" i="6"/>
  <c r="N18" i="10"/>
  <c r="N13" i="10"/>
  <c r="N16" i="10"/>
  <c r="N11" i="10"/>
  <c r="N12" i="10"/>
  <c r="R12" i="10"/>
  <c r="N15" i="10"/>
  <c r="BB13" i="9"/>
  <c r="N14" i="10"/>
  <c r="N20" i="10"/>
  <c r="N26" i="10"/>
  <c r="N32" i="10"/>
  <c r="N38" i="10"/>
  <c r="N44" i="10"/>
  <c r="N50" i="10"/>
  <c r="N56" i="10"/>
  <c r="N62" i="10"/>
  <c r="N68" i="10"/>
  <c r="N74" i="10"/>
  <c r="N80" i="10"/>
  <c r="N86" i="10"/>
  <c r="N92" i="10"/>
  <c r="N98" i="10"/>
  <c r="N104" i="10"/>
  <c r="N110" i="10"/>
  <c r="N116" i="10"/>
  <c r="N122" i="10"/>
  <c r="N128" i="10"/>
  <c r="N134" i="10"/>
  <c r="N140" i="10"/>
  <c r="N146" i="10"/>
  <c r="N152" i="10"/>
  <c r="N158" i="10"/>
  <c r="N164" i="10"/>
  <c r="N170" i="10"/>
  <c r="N176" i="10"/>
  <c r="N182" i="10"/>
  <c r="N188" i="10"/>
  <c r="N194" i="10"/>
  <c r="N200" i="10"/>
  <c r="N206" i="10"/>
  <c r="N212" i="10"/>
  <c r="N218" i="10"/>
  <c r="N224" i="10"/>
  <c r="N230" i="10"/>
  <c r="N236" i="10"/>
  <c r="N242" i="10"/>
  <c r="N248" i="10"/>
  <c r="N254" i="10"/>
  <c r="N260" i="10"/>
  <c r="N266" i="10"/>
  <c r="N272" i="10"/>
  <c r="N278" i="10"/>
  <c r="N284" i="10"/>
  <c r="N290" i="10"/>
  <c r="N296" i="10"/>
  <c r="N302" i="10"/>
  <c r="N308" i="10"/>
  <c r="N314" i="10"/>
  <c r="N320" i="10"/>
  <c r="N326" i="10"/>
  <c r="N332" i="10"/>
  <c r="N338" i="10"/>
  <c r="N344" i="10"/>
  <c r="N350" i="10"/>
  <c r="N356" i="10"/>
  <c r="N362" i="10"/>
  <c r="N368" i="10"/>
  <c r="N374" i="10"/>
  <c r="N380" i="10"/>
  <c r="N386" i="10"/>
  <c r="N392" i="10"/>
  <c r="N398" i="10"/>
  <c r="N404" i="10"/>
  <c r="N410" i="10"/>
  <c r="N416" i="10"/>
  <c r="N422" i="10"/>
  <c r="N428" i="10"/>
  <c r="N434" i="10"/>
  <c r="N440" i="10"/>
  <c r="N446" i="10"/>
  <c r="N452" i="10"/>
  <c r="N458" i="10"/>
  <c r="N464" i="10"/>
  <c r="N470" i="10"/>
  <c r="N476" i="10"/>
  <c r="N482" i="10"/>
  <c r="N488" i="10"/>
  <c r="N494" i="10"/>
  <c r="N500" i="10"/>
  <c r="N506" i="10"/>
  <c r="AV368" i="12" l="1"/>
  <c r="BZ20" i="9"/>
  <c r="BY21" i="9" s="1"/>
  <c r="CA20" i="9"/>
  <c r="AV15" i="12"/>
  <c r="AX8" i="6"/>
  <c r="AV9" i="6"/>
  <c r="AW9" i="6" s="1"/>
  <c r="BB14" i="9"/>
  <c r="R13" i="10"/>
  <c r="BB15" i="9" l="1"/>
  <c r="I12" i="10"/>
  <c r="B12" i="10" s="1"/>
  <c r="AV369" i="12"/>
  <c r="BZ21" i="9"/>
  <c r="BY22" i="9" s="1"/>
  <c r="BZ22" i="9" s="1"/>
  <c r="CA22" i="9" s="1"/>
  <c r="CA21" i="9"/>
  <c r="AV16" i="12"/>
  <c r="AX9" i="6"/>
  <c r="AV10" i="6"/>
  <c r="AW10" i="6" s="1"/>
  <c r="R14" i="10"/>
  <c r="BB16" i="9" l="1"/>
  <c r="T12" i="10"/>
  <c r="M12" i="10"/>
  <c r="I13" i="10"/>
  <c r="B13" i="10" s="1"/>
  <c r="I11" i="10"/>
  <c r="B11" i="10" s="1"/>
  <c r="AV370" i="12"/>
  <c r="AV17" i="12"/>
  <c r="AX10" i="6"/>
  <c r="AV11" i="6"/>
  <c r="AW11" i="6" s="1"/>
  <c r="R15" i="10"/>
  <c r="I15" i="10" s="1"/>
  <c r="B15" i="10" s="1"/>
  <c r="I14" i="10"/>
  <c r="B14" i="10" s="1"/>
  <c r="R16" i="10"/>
  <c r="I16" i="10" s="1"/>
  <c r="B16" i="10" s="1"/>
  <c r="BB17" i="9" l="1"/>
  <c r="T11" i="10"/>
  <c r="M11" i="10"/>
  <c r="M13" i="10"/>
  <c r="T13" i="10"/>
  <c r="AV371" i="12"/>
  <c r="AV18" i="12"/>
  <c r="AV12" i="6"/>
  <c r="AW12" i="6" s="1"/>
  <c r="AX11" i="6"/>
  <c r="T16" i="10"/>
  <c r="M16" i="10"/>
  <c r="T14" i="10"/>
  <c r="M14" i="10"/>
  <c r="T15" i="10"/>
  <c r="M15" i="10"/>
  <c r="R17" i="10"/>
  <c r="I17" i="10" s="1"/>
  <c r="B17" i="10" s="1"/>
  <c r="BB18" i="9" l="1"/>
  <c r="AV372" i="12"/>
  <c r="AV373" i="12" s="1"/>
  <c r="AV374" i="12" s="1"/>
  <c r="AV19" i="12"/>
  <c r="AV13" i="6"/>
  <c r="AW13" i="6" s="1"/>
  <c r="AX12" i="6"/>
  <c r="T17" i="10"/>
  <c r="M17" i="10"/>
  <c r="R18" i="10"/>
  <c r="I18" i="10" s="1"/>
  <c r="B18" i="10" s="1"/>
  <c r="BB19" i="9" l="1"/>
  <c r="AV375" i="12"/>
  <c r="AV20" i="12"/>
  <c r="AV14" i="6"/>
  <c r="AW14" i="6" s="1"/>
  <c r="AX13" i="6"/>
  <c r="R19" i="10"/>
  <c r="T18" i="10"/>
  <c r="M18" i="10"/>
  <c r="BB20" i="9" l="1"/>
  <c r="BB21" i="9" s="1"/>
  <c r="BB22" i="9" s="1"/>
  <c r="BB23" i="9" s="1"/>
  <c r="BB24" i="9" s="1"/>
  <c r="BB25" i="9" s="1"/>
  <c r="BB26" i="9" s="1"/>
  <c r="BB27" i="9" s="1"/>
  <c r="BB28" i="9" s="1"/>
  <c r="BB29" i="9" s="1"/>
  <c r="BB30" i="9" s="1"/>
  <c r="BB31" i="9" s="1"/>
  <c r="BB32" i="9" s="1"/>
  <c r="BB33" i="9" s="1"/>
  <c r="BB34" i="9" s="1"/>
  <c r="BB35" i="9" s="1"/>
  <c r="BB36" i="9" s="1"/>
  <c r="BB37" i="9" s="1"/>
  <c r="BB38" i="9" s="1"/>
  <c r="BB39" i="9" s="1"/>
  <c r="BB40" i="9" s="1"/>
  <c r="BB41" i="9" s="1"/>
  <c r="BB42" i="9" s="1"/>
  <c r="BB43" i="9" s="1"/>
  <c r="BB44" i="9" s="1"/>
  <c r="BB45" i="9" s="1"/>
  <c r="BB46" i="9" s="1"/>
  <c r="BB47" i="9" s="1"/>
  <c r="BB48" i="9" s="1"/>
  <c r="BB49" i="9" s="1"/>
  <c r="BB50" i="9" s="1"/>
  <c r="BB51" i="9" s="1"/>
  <c r="BB52" i="9" s="1"/>
  <c r="BB53" i="9" s="1"/>
  <c r="BB54" i="9" s="1"/>
  <c r="BB55" i="9" s="1"/>
  <c r="BB56" i="9" s="1"/>
  <c r="BB57" i="9" s="1"/>
  <c r="BB58" i="9" s="1"/>
  <c r="BB59" i="9" s="1"/>
  <c r="BB60" i="9" s="1"/>
  <c r="BB61" i="9" s="1"/>
  <c r="BB62" i="9" s="1"/>
  <c r="BB63" i="9" s="1"/>
  <c r="BB64" i="9" s="1"/>
  <c r="I19" i="10"/>
  <c r="B19" i="10" s="1"/>
  <c r="T19" i="10" s="1"/>
  <c r="AV376" i="12"/>
  <c r="AV21" i="12"/>
  <c r="AV15" i="6"/>
  <c r="AW15" i="6" s="1"/>
  <c r="AX14" i="6"/>
  <c r="R20" i="10"/>
  <c r="M19" i="10" l="1"/>
  <c r="I20" i="10"/>
  <c r="B20" i="10" s="1"/>
  <c r="T20" i="10" s="1"/>
  <c r="AV377" i="12"/>
  <c r="AV22" i="12"/>
  <c r="AV16" i="6"/>
  <c r="AX15" i="6"/>
  <c r="R21" i="10"/>
  <c r="R22" i="10" s="1"/>
  <c r="I22" i="10" s="1"/>
  <c r="B22" i="10" s="1"/>
  <c r="M20" i="10" l="1"/>
  <c r="AV378" i="12"/>
  <c r="AV23" i="12"/>
  <c r="AX16" i="6"/>
  <c r="M33" i="6" s="1"/>
  <c r="X33" i="6" s="1"/>
  <c r="AW16" i="6"/>
  <c r="Y6" i="9" s="1"/>
  <c r="I21" i="10"/>
  <c r="B21" i="10" s="1"/>
  <c r="T21" i="10" s="1"/>
  <c r="R23" i="10"/>
  <c r="I23" i="10" s="1"/>
  <c r="B23" i="10" s="1"/>
  <c r="T22" i="10"/>
  <c r="M22" i="10"/>
  <c r="AV24" i="12" l="1"/>
  <c r="M21" i="10"/>
  <c r="R24" i="10"/>
  <c r="R25" i="10" s="1"/>
  <c r="I25" i="10" s="1"/>
  <c r="B25" i="10" s="1"/>
  <c r="T25" i="10" s="1"/>
  <c r="T23" i="10"/>
  <c r="M23" i="10"/>
  <c r="I24" i="10" l="1"/>
  <c r="B24" i="10" s="1"/>
  <c r="T24" i="10" s="1"/>
  <c r="R26" i="10"/>
  <c r="I26" i="10" s="1"/>
  <c r="B26" i="10" s="1"/>
  <c r="T26" i="10" s="1"/>
  <c r="M25" i="10"/>
  <c r="R27" i="10" l="1"/>
  <c r="I27" i="10" s="1"/>
  <c r="B27" i="10" s="1"/>
  <c r="T27" i="10" s="1"/>
  <c r="M24" i="10"/>
  <c r="M26" i="10"/>
  <c r="R28" i="10" l="1"/>
  <c r="R29" i="10" s="1"/>
  <c r="I29" i="10" s="1"/>
  <c r="B29" i="10" s="1"/>
  <c r="M27" i="10"/>
  <c r="R30" i="10" l="1"/>
  <c r="R31" i="10" s="1"/>
  <c r="I28" i="10"/>
  <c r="B28" i="10" s="1"/>
  <c r="T28" i="10" s="1"/>
  <c r="T29" i="10"/>
  <c r="M29" i="10"/>
  <c r="I30" i="10" l="1"/>
  <c r="B30" i="10" s="1"/>
  <c r="T30" i="10" s="1"/>
  <c r="M28" i="10"/>
  <c r="R32" i="10"/>
  <c r="I31" i="10"/>
  <c r="B31" i="10" s="1"/>
  <c r="M30" i="10" l="1"/>
  <c r="T31" i="10"/>
  <c r="M31" i="10"/>
  <c r="R33" i="10"/>
  <c r="I32" i="10"/>
  <c r="B32" i="10" s="1"/>
  <c r="T32" i="10" l="1"/>
  <c r="M32" i="10"/>
  <c r="R34" i="10"/>
  <c r="I33" i="10"/>
  <c r="B33" i="10" s="1"/>
  <c r="T33" i="10" l="1"/>
  <c r="M33" i="10"/>
  <c r="R35" i="10"/>
  <c r="I34" i="10"/>
  <c r="B34" i="10" s="1"/>
  <c r="T34" i="10" l="1"/>
  <c r="M34" i="10"/>
  <c r="R36" i="10"/>
  <c r="I35" i="10"/>
  <c r="B35" i="10" s="1"/>
  <c r="T35" i="10" l="1"/>
  <c r="M35" i="10"/>
  <c r="R37" i="10"/>
  <c r="I36" i="10"/>
  <c r="B36" i="10" s="1"/>
  <c r="T36" i="10" l="1"/>
  <c r="M36" i="10"/>
  <c r="R38" i="10"/>
  <c r="I37" i="10"/>
  <c r="B37" i="10" s="1"/>
  <c r="T37" i="10" l="1"/>
  <c r="M37" i="10"/>
  <c r="R39" i="10"/>
  <c r="I38" i="10"/>
  <c r="B38" i="10" s="1"/>
  <c r="T38" i="10" l="1"/>
  <c r="M38" i="10"/>
  <c r="R40" i="10"/>
  <c r="I39" i="10"/>
  <c r="B39" i="10" s="1"/>
  <c r="T39" i="10" l="1"/>
  <c r="M39" i="10"/>
  <c r="R41" i="10"/>
  <c r="I40" i="10"/>
  <c r="B40" i="10" s="1"/>
  <c r="T40" i="10" l="1"/>
  <c r="M40" i="10"/>
  <c r="R42" i="10"/>
  <c r="I41" i="10"/>
  <c r="B41" i="10" s="1"/>
  <c r="T41" i="10" l="1"/>
  <c r="M41" i="10"/>
  <c r="R43" i="10"/>
  <c r="I42" i="10"/>
  <c r="B42" i="10" s="1"/>
  <c r="T42" i="10" l="1"/>
  <c r="M42" i="10"/>
  <c r="R44" i="10"/>
  <c r="I43" i="10"/>
  <c r="B43" i="10" s="1"/>
  <c r="T43" i="10" l="1"/>
  <c r="M43" i="10"/>
  <c r="I44" i="10"/>
  <c r="B44" i="10" s="1"/>
  <c r="R45" i="10"/>
  <c r="T44" i="10" l="1"/>
  <c r="M44" i="10"/>
  <c r="R46" i="10"/>
  <c r="I45" i="10"/>
  <c r="B45" i="10" s="1"/>
  <c r="T45" i="10" l="1"/>
  <c r="M45" i="10"/>
  <c r="R47" i="10"/>
  <c r="I46" i="10"/>
  <c r="B46" i="10" s="1"/>
  <c r="T46" i="10" l="1"/>
  <c r="M46" i="10"/>
  <c r="R48" i="10"/>
  <c r="I47" i="10"/>
  <c r="B47" i="10" s="1"/>
  <c r="T47" i="10" l="1"/>
  <c r="M47" i="10"/>
  <c r="R49" i="10"/>
  <c r="I48" i="10"/>
  <c r="B48" i="10" s="1"/>
  <c r="T48" i="10" l="1"/>
  <c r="M48" i="10"/>
  <c r="R50" i="10"/>
  <c r="I49" i="10"/>
  <c r="B49" i="10" s="1"/>
  <c r="T49" i="10" l="1"/>
  <c r="M49" i="10"/>
  <c r="R51" i="10"/>
  <c r="I50" i="10"/>
  <c r="B50" i="10" s="1"/>
  <c r="T50" i="10" l="1"/>
  <c r="M50" i="10"/>
  <c r="R52" i="10"/>
  <c r="I51" i="10"/>
  <c r="B51" i="10" s="1"/>
  <c r="T51" i="10" l="1"/>
  <c r="M51" i="10"/>
  <c r="R53" i="10"/>
  <c r="I52" i="10"/>
  <c r="B52" i="10" s="1"/>
  <c r="T52" i="10" l="1"/>
  <c r="M52" i="10"/>
  <c r="R54" i="10"/>
  <c r="I53" i="10"/>
  <c r="B53" i="10" s="1"/>
  <c r="T53" i="10" l="1"/>
  <c r="M53" i="10"/>
  <c r="R55" i="10"/>
  <c r="I54" i="10"/>
  <c r="B54" i="10" s="1"/>
  <c r="T54" i="10" l="1"/>
  <c r="M54" i="10"/>
  <c r="R56" i="10"/>
  <c r="I55" i="10"/>
  <c r="B55" i="10" s="1"/>
  <c r="T55" i="10" l="1"/>
  <c r="M55" i="10"/>
  <c r="R57" i="10"/>
  <c r="I56" i="10"/>
  <c r="B56" i="10" s="1"/>
  <c r="T56" i="10" l="1"/>
  <c r="M56" i="10"/>
  <c r="R58" i="10"/>
  <c r="I57" i="10"/>
  <c r="B57" i="10" s="1"/>
  <c r="T57" i="10" l="1"/>
  <c r="M57" i="10"/>
  <c r="R59" i="10"/>
  <c r="I58" i="10"/>
  <c r="B58" i="10" s="1"/>
  <c r="T58" i="10" l="1"/>
  <c r="M58" i="10"/>
  <c r="R60" i="10"/>
  <c r="I59" i="10"/>
  <c r="B59" i="10" s="1"/>
  <c r="T59" i="10" l="1"/>
  <c r="M59" i="10"/>
  <c r="R61" i="10"/>
  <c r="I60" i="10"/>
  <c r="B60" i="10" s="1"/>
  <c r="T60" i="10" l="1"/>
  <c r="M60" i="10"/>
  <c r="R62" i="10"/>
  <c r="I61" i="10"/>
  <c r="B61" i="10" s="1"/>
  <c r="T61" i="10" l="1"/>
  <c r="M61" i="10"/>
  <c r="R63" i="10"/>
  <c r="I62" i="10"/>
  <c r="B62" i="10" s="1"/>
  <c r="AZ510" i="9"/>
  <c r="AZ509" i="9"/>
  <c r="AZ508" i="9"/>
  <c r="AZ507"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3" i="9"/>
  <c r="AZ482" i="9"/>
  <c r="AZ481" i="9"/>
  <c r="AZ480" i="9"/>
  <c r="AZ479" i="9"/>
  <c r="AZ478" i="9"/>
  <c r="AZ477" i="9"/>
  <c r="AZ476" i="9"/>
  <c r="AZ475" i="9"/>
  <c r="AZ474" i="9"/>
  <c r="AZ473" i="9"/>
  <c r="AZ472" i="9"/>
  <c r="AZ471" i="9"/>
  <c r="AZ470" i="9"/>
  <c r="AZ469" i="9"/>
  <c r="AZ468" i="9"/>
  <c r="AZ467" i="9"/>
  <c r="AZ466" i="9"/>
  <c r="AZ465" i="9"/>
  <c r="AZ464" i="9"/>
  <c r="AZ463" i="9"/>
  <c r="AZ462" i="9"/>
  <c r="AZ461" i="9"/>
  <c r="AZ460" i="9"/>
  <c r="AZ459" i="9"/>
  <c r="AZ458" i="9"/>
  <c r="AZ457" i="9"/>
  <c r="AZ456" i="9"/>
  <c r="AZ455" i="9"/>
  <c r="AZ454" i="9"/>
  <c r="AZ453" i="9"/>
  <c r="AZ452" i="9"/>
  <c r="AZ451" i="9"/>
  <c r="AZ450" i="9"/>
  <c r="AZ449" i="9"/>
  <c r="AZ448" i="9"/>
  <c r="AZ447" i="9"/>
  <c r="AZ446" i="9"/>
  <c r="AZ445" i="9"/>
  <c r="AZ444"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18" i="9"/>
  <c r="AZ417" i="9"/>
  <c r="AZ416" i="9"/>
  <c r="AZ415" i="9"/>
  <c r="AZ414" i="9"/>
  <c r="AZ413" i="9"/>
  <c r="AZ412" i="9"/>
  <c r="AZ411" i="9"/>
  <c r="AZ410" i="9"/>
  <c r="AZ409" i="9"/>
  <c r="AZ408" i="9"/>
  <c r="AZ407" i="9"/>
  <c r="AZ406" i="9"/>
  <c r="AZ405" i="9"/>
  <c r="AZ404" i="9"/>
  <c r="AZ403" i="9"/>
  <c r="AZ402" i="9"/>
  <c r="AZ401" i="9"/>
  <c r="AZ400" i="9"/>
  <c r="AZ399" i="9"/>
  <c r="AZ398" i="9"/>
  <c r="AZ397" i="9"/>
  <c r="AZ396" i="9"/>
  <c r="AZ395" i="9"/>
  <c r="AZ394" i="9"/>
  <c r="AZ393" i="9"/>
  <c r="AZ392" i="9"/>
  <c r="AZ391" i="9"/>
  <c r="AZ390" i="9"/>
  <c r="AZ389" i="9"/>
  <c r="AZ388" i="9"/>
  <c r="AZ387" i="9"/>
  <c r="AZ386" i="9"/>
  <c r="AZ385" i="9"/>
  <c r="AZ384" i="9"/>
  <c r="AZ383" i="9"/>
  <c r="AZ382" i="9"/>
  <c r="AZ381" i="9"/>
  <c r="AZ380" i="9"/>
  <c r="AZ379" i="9"/>
  <c r="AZ378" i="9"/>
  <c r="AZ377" i="9"/>
  <c r="AZ376" i="9"/>
  <c r="AZ375" i="9"/>
  <c r="AZ374" i="9"/>
  <c r="AZ373" i="9"/>
  <c r="AZ372" i="9"/>
  <c r="AZ371" i="9"/>
  <c r="AZ370" i="9"/>
  <c r="AZ369" i="9"/>
  <c r="AZ368" i="9"/>
  <c r="AZ367" i="9"/>
  <c r="AZ366" i="9"/>
  <c r="AZ365" i="9"/>
  <c r="AZ364" i="9"/>
  <c r="AZ363" i="9"/>
  <c r="AZ362" i="9"/>
  <c r="AZ361" i="9"/>
  <c r="AZ360" i="9"/>
  <c r="AZ359" i="9"/>
  <c r="AZ358" i="9"/>
  <c r="AZ357" i="9"/>
  <c r="AZ356" i="9"/>
  <c r="AZ355" i="9"/>
  <c r="AZ354" i="9"/>
  <c r="AZ353" i="9"/>
  <c r="AZ352" i="9"/>
  <c r="AZ351" i="9"/>
  <c r="AZ350" i="9"/>
  <c r="AZ349" i="9"/>
  <c r="AZ348" i="9"/>
  <c r="AZ347" i="9"/>
  <c r="AZ346" i="9"/>
  <c r="AZ345" i="9"/>
  <c r="AZ344" i="9"/>
  <c r="AZ343" i="9"/>
  <c r="AZ342" i="9"/>
  <c r="AZ341" i="9"/>
  <c r="AZ340" i="9"/>
  <c r="AZ339" i="9"/>
  <c r="AZ338" i="9"/>
  <c r="AZ337" i="9"/>
  <c r="AZ336" i="9"/>
  <c r="AZ335" i="9"/>
  <c r="AZ334" i="9"/>
  <c r="AZ333" i="9"/>
  <c r="AZ332" i="9"/>
  <c r="AZ331" i="9"/>
  <c r="AZ330" i="9"/>
  <c r="AZ329" i="9"/>
  <c r="AZ328" i="9"/>
  <c r="AZ327"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3" i="9"/>
  <c r="AZ302" i="9"/>
  <c r="AZ301" i="9"/>
  <c r="AZ300" i="9"/>
  <c r="AZ299" i="9"/>
  <c r="AZ298" i="9"/>
  <c r="AZ297" i="9"/>
  <c r="AZ296" i="9"/>
  <c r="AZ295" i="9"/>
  <c r="AZ294" i="9"/>
  <c r="AZ293" i="9"/>
  <c r="AZ292" i="9"/>
  <c r="AZ291" i="9"/>
  <c r="AZ290" i="9"/>
  <c r="AZ289" i="9"/>
  <c r="AZ288" i="9"/>
  <c r="AZ287" i="9"/>
  <c r="AZ286" i="9"/>
  <c r="AZ285" i="9"/>
  <c r="AZ284" i="9"/>
  <c r="AZ283" i="9"/>
  <c r="AZ282" i="9"/>
  <c r="AZ281" i="9"/>
  <c r="AZ280" i="9"/>
  <c r="AZ279" i="9"/>
  <c r="AZ278" i="9"/>
  <c r="AZ277" i="9"/>
  <c r="AZ276" i="9"/>
  <c r="AZ275" i="9"/>
  <c r="AZ274" i="9"/>
  <c r="AZ273" i="9"/>
  <c r="AZ272" i="9"/>
  <c r="AZ271" i="9"/>
  <c r="AZ270" i="9"/>
  <c r="AZ269" i="9"/>
  <c r="AZ268" i="9"/>
  <c r="AZ267" i="9"/>
  <c r="AZ266" i="9"/>
  <c r="AZ265" i="9"/>
  <c r="AZ264" i="9"/>
  <c r="AZ263" i="9"/>
  <c r="AZ262" i="9"/>
  <c r="AZ261" i="9"/>
  <c r="AZ260" i="9"/>
  <c r="AZ259" i="9"/>
  <c r="AZ258" i="9"/>
  <c r="AZ257" i="9"/>
  <c r="AZ256" i="9"/>
  <c r="AZ255" i="9"/>
  <c r="AZ254" i="9"/>
  <c r="AZ253" i="9"/>
  <c r="AZ252" i="9"/>
  <c r="AZ251" i="9"/>
  <c r="AZ250" i="9"/>
  <c r="AZ249" i="9"/>
  <c r="AZ248" i="9"/>
  <c r="AZ247" i="9"/>
  <c r="AZ246" i="9"/>
  <c r="AZ245" i="9"/>
  <c r="AZ244" i="9"/>
  <c r="AZ243" i="9"/>
  <c r="AZ242" i="9"/>
  <c r="AZ241" i="9"/>
  <c r="AZ240" i="9"/>
  <c r="AZ239" i="9"/>
  <c r="AZ238" i="9"/>
  <c r="AZ237" i="9"/>
  <c r="AZ236" i="9"/>
  <c r="AZ235" i="9"/>
  <c r="AZ234" i="9"/>
  <c r="AZ233" i="9"/>
  <c r="AZ232" i="9"/>
  <c r="AZ231" i="9"/>
  <c r="AZ230" i="9"/>
  <c r="AZ229" i="9"/>
  <c r="AZ228" i="9"/>
  <c r="AZ227" i="9"/>
  <c r="AZ226" i="9"/>
  <c r="AZ225" i="9"/>
  <c r="AZ224" i="9"/>
  <c r="AZ223" i="9"/>
  <c r="AZ222" i="9"/>
  <c r="AZ221" i="9"/>
  <c r="AZ220" i="9"/>
  <c r="AZ219" i="9"/>
  <c r="AZ218" i="9"/>
  <c r="AZ217" i="9"/>
  <c r="AZ216" i="9"/>
  <c r="AZ215" i="9"/>
  <c r="AZ214" i="9"/>
  <c r="AZ213" i="9"/>
  <c r="AZ212" i="9"/>
  <c r="AZ211" i="9"/>
  <c r="AZ210" i="9"/>
  <c r="AZ209" i="9"/>
  <c r="AZ208" i="9"/>
  <c r="AZ207" i="9"/>
  <c r="AZ206" i="9"/>
  <c r="AZ205" i="9"/>
  <c r="AZ204" i="9"/>
  <c r="AZ203" i="9"/>
  <c r="AZ202" i="9"/>
  <c r="AZ201" i="9"/>
  <c r="AZ200" i="9"/>
  <c r="AZ199" i="9"/>
  <c r="AZ198" i="9"/>
  <c r="AZ197" i="9"/>
  <c r="AZ196" i="9"/>
  <c r="AZ195" i="9"/>
  <c r="AZ194" i="9"/>
  <c r="AZ193" i="9"/>
  <c r="AZ192" i="9"/>
  <c r="AZ191" i="9"/>
  <c r="AZ190" i="9"/>
  <c r="AZ189" i="9"/>
  <c r="AZ188" i="9"/>
  <c r="AZ187" i="9"/>
  <c r="AZ186" i="9"/>
  <c r="AZ185" i="9"/>
  <c r="AZ184" i="9"/>
  <c r="AZ183" i="9"/>
  <c r="AZ182" i="9"/>
  <c r="AZ181" i="9"/>
  <c r="AZ180" i="9"/>
  <c r="AZ179" i="9"/>
  <c r="AZ178" i="9"/>
  <c r="AZ177" i="9"/>
  <c r="AZ176" i="9"/>
  <c r="AZ175" i="9"/>
  <c r="AZ174" i="9"/>
  <c r="AZ173" i="9"/>
  <c r="AZ172" i="9"/>
  <c r="AZ17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50"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3" i="9"/>
  <c r="AZ22" i="9"/>
  <c r="AZ21" i="9"/>
  <c r="AZ20" i="9"/>
  <c r="AZ19" i="9"/>
  <c r="AZ18" i="9"/>
  <c r="AZ17" i="9"/>
  <c r="AZ16" i="9"/>
  <c r="AZ15" i="9"/>
  <c r="AZ14" i="9"/>
  <c r="AZ13" i="9"/>
  <c r="AZ12" i="9"/>
  <c r="AZ11" i="9"/>
  <c r="CN9" i="8"/>
  <c r="X31" i="6"/>
  <c r="Y7" i="9"/>
  <c r="AT510" i="9"/>
  <c r="AT509" i="9"/>
  <c r="AT508" i="9"/>
  <c r="AT507" i="9"/>
  <c r="AT506" i="9"/>
  <c r="AT505" i="9"/>
  <c r="AT504" i="9"/>
  <c r="AT503" i="9"/>
  <c r="AT502" i="9"/>
  <c r="AT501" i="9"/>
  <c r="AT500" i="9"/>
  <c r="AT499" i="9"/>
  <c r="AT498" i="9"/>
  <c r="AT497" i="9"/>
  <c r="AT496" i="9"/>
  <c r="AT495" i="9"/>
  <c r="AT494" i="9"/>
  <c r="AT493" i="9"/>
  <c r="AT492" i="9"/>
  <c r="AT491" i="9"/>
  <c r="AT490" i="9"/>
  <c r="AT489" i="9"/>
  <c r="AT488" i="9"/>
  <c r="AT487" i="9"/>
  <c r="AT486" i="9"/>
  <c r="AT485" i="9"/>
  <c r="AT484" i="9"/>
  <c r="AT483" i="9"/>
  <c r="AT482" i="9"/>
  <c r="AT481" i="9"/>
  <c r="AT480" i="9"/>
  <c r="AT479" i="9"/>
  <c r="AT478" i="9"/>
  <c r="AT477" i="9"/>
  <c r="AT476" i="9"/>
  <c r="AT475" i="9"/>
  <c r="AT474" i="9"/>
  <c r="AT473" i="9"/>
  <c r="AT472" i="9"/>
  <c r="AT471" i="9"/>
  <c r="AT470" i="9"/>
  <c r="AT469" i="9"/>
  <c r="AT468" i="9"/>
  <c r="AT467" i="9"/>
  <c r="AT466" i="9"/>
  <c r="AT465" i="9"/>
  <c r="AT464" i="9"/>
  <c r="AT463" i="9"/>
  <c r="AT462" i="9"/>
  <c r="AT461" i="9"/>
  <c r="AT460" i="9"/>
  <c r="AT459" i="9"/>
  <c r="AT458" i="9"/>
  <c r="AT457" i="9"/>
  <c r="AT456" i="9"/>
  <c r="AT455" i="9"/>
  <c r="AT454" i="9"/>
  <c r="AT453" i="9"/>
  <c r="AT452" i="9"/>
  <c r="AT451" i="9"/>
  <c r="AT450" i="9"/>
  <c r="AT449" i="9"/>
  <c r="AT448" i="9"/>
  <c r="AT447" i="9"/>
  <c r="AT446" i="9"/>
  <c r="AT445" i="9"/>
  <c r="AT444" i="9"/>
  <c r="AT443" i="9"/>
  <c r="AT442" i="9"/>
  <c r="AT441" i="9"/>
  <c r="AT440" i="9"/>
  <c r="AT439" i="9"/>
  <c r="AT438" i="9"/>
  <c r="AT437" i="9"/>
  <c r="AT436" i="9"/>
  <c r="AT435" i="9"/>
  <c r="AT434" i="9"/>
  <c r="AT433" i="9"/>
  <c r="AT432" i="9"/>
  <c r="AT431" i="9"/>
  <c r="AT430" i="9"/>
  <c r="AT429" i="9"/>
  <c r="AT428" i="9"/>
  <c r="AT427" i="9"/>
  <c r="AT426" i="9"/>
  <c r="AT425" i="9"/>
  <c r="AT424" i="9"/>
  <c r="AT423" i="9"/>
  <c r="AT422" i="9"/>
  <c r="AT421" i="9"/>
  <c r="AT420" i="9"/>
  <c r="AT419" i="9"/>
  <c r="AT418" i="9"/>
  <c r="AT417" i="9"/>
  <c r="AT416" i="9"/>
  <c r="AT415" i="9"/>
  <c r="AT414" i="9"/>
  <c r="AT413" i="9"/>
  <c r="AT412" i="9"/>
  <c r="AT411" i="9"/>
  <c r="AT410" i="9"/>
  <c r="AT409" i="9"/>
  <c r="AT408" i="9"/>
  <c r="AT407" i="9"/>
  <c r="AT406" i="9"/>
  <c r="AT405" i="9"/>
  <c r="AT404" i="9"/>
  <c r="AT403" i="9"/>
  <c r="AT402" i="9"/>
  <c r="AT401" i="9"/>
  <c r="AT400" i="9"/>
  <c r="AT399" i="9"/>
  <c r="AT398" i="9"/>
  <c r="AT397" i="9"/>
  <c r="AT396" i="9"/>
  <c r="AT395" i="9"/>
  <c r="AT394" i="9"/>
  <c r="AT393" i="9"/>
  <c r="AT392" i="9"/>
  <c r="AT391" i="9"/>
  <c r="AT390" i="9"/>
  <c r="AT389" i="9"/>
  <c r="AT388" i="9"/>
  <c r="AT387" i="9"/>
  <c r="AT386" i="9"/>
  <c r="AT385" i="9"/>
  <c r="AT384" i="9"/>
  <c r="AT383" i="9"/>
  <c r="AT382" i="9"/>
  <c r="AT381" i="9"/>
  <c r="AT380" i="9"/>
  <c r="AT379" i="9"/>
  <c r="AT378" i="9"/>
  <c r="AT377" i="9"/>
  <c r="AT376" i="9"/>
  <c r="AT375" i="9"/>
  <c r="AT374" i="9"/>
  <c r="AT373" i="9"/>
  <c r="AT372" i="9"/>
  <c r="AT371" i="9"/>
  <c r="AT370" i="9"/>
  <c r="AT369" i="9"/>
  <c r="AT368" i="9"/>
  <c r="AT367" i="9"/>
  <c r="AT366" i="9"/>
  <c r="AT365" i="9"/>
  <c r="AT364" i="9"/>
  <c r="AT363" i="9"/>
  <c r="AT362" i="9"/>
  <c r="AT361" i="9"/>
  <c r="AT360" i="9"/>
  <c r="AT359" i="9"/>
  <c r="AT358" i="9"/>
  <c r="AT357" i="9"/>
  <c r="AT356" i="9"/>
  <c r="AT355" i="9"/>
  <c r="AT354" i="9"/>
  <c r="AT353" i="9"/>
  <c r="AT352" i="9"/>
  <c r="AT351" i="9"/>
  <c r="AT350" i="9"/>
  <c r="AT349" i="9"/>
  <c r="AT348" i="9"/>
  <c r="AT347" i="9"/>
  <c r="AT346" i="9"/>
  <c r="AT345" i="9"/>
  <c r="AT344" i="9"/>
  <c r="AT343" i="9"/>
  <c r="AT342" i="9"/>
  <c r="AT341" i="9"/>
  <c r="AT340" i="9"/>
  <c r="AT339" i="9"/>
  <c r="AT338" i="9"/>
  <c r="AT337" i="9"/>
  <c r="AT336" i="9"/>
  <c r="AT335" i="9"/>
  <c r="AT334" i="9"/>
  <c r="AT333" i="9"/>
  <c r="AT332" i="9"/>
  <c r="AT331" i="9"/>
  <c r="AT330" i="9"/>
  <c r="AT329" i="9"/>
  <c r="AT328" i="9"/>
  <c r="AT327" i="9"/>
  <c r="AT326" i="9"/>
  <c r="AT325" i="9"/>
  <c r="AT324" i="9"/>
  <c r="AT323" i="9"/>
  <c r="AT322" i="9"/>
  <c r="AT321" i="9"/>
  <c r="AT320" i="9"/>
  <c r="AT319" i="9"/>
  <c r="AT318" i="9"/>
  <c r="AT317" i="9"/>
  <c r="AT316" i="9"/>
  <c r="AT315" i="9"/>
  <c r="AT314" i="9"/>
  <c r="AT313" i="9"/>
  <c r="AT312" i="9"/>
  <c r="AT311" i="9"/>
  <c r="AT310" i="9"/>
  <c r="AT309" i="9"/>
  <c r="AT308" i="9"/>
  <c r="AT307" i="9"/>
  <c r="AT306" i="9"/>
  <c r="AT305" i="9"/>
  <c r="AT304" i="9"/>
  <c r="AT303" i="9"/>
  <c r="AT302" i="9"/>
  <c r="AT301" i="9"/>
  <c r="AT300" i="9"/>
  <c r="AT299" i="9"/>
  <c r="AT298" i="9"/>
  <c r="AT297" i="9"/>
  <c r="AT296" i="9"/>
  <c r="AT295" i="9"/>
  <c r="AT294" i="9"/>
  <c r="AT293" i="9"/>
  <c r="AT292" i="9"/>
  <c r="AT291" i="9"/>
  <c r="AT290" i="9"/>
  <c r="AT289" i="9"/>
  <c r="AT288" i="9"/>
  <c r="AT287" i="9"/>
  <c r="AT286" i="9"/>
  <c r="AT285" i="9"/>
  <c r="AT284" i="9"/>
  <c r="AT283" i="9"/>
  <c r="AT282" i="9"/>
  <c r="AT281" i="9"/>
  <c r="AT280" i="9"/>
  <c r="AT279" i="9"/>
  <c r="AT278" i="9"/>
  <c r="AT277" i="9"/>
  <c r="AT276" i="9"/>
  <c r="AT275" i="9"/>
  <c r="AT274" i="9"/>
  <c r="AT273" i="9"/>
  <c r="AT272" i="9"/>
  <c r="AT271" i="9"/>
  <c r="AT270" i="9"/>
  <c r="AT269" i="9"/>
  <c r="AT268" i="9"/>
  <c r="AT267" i="9"/>
  <c r="AT266" i="9"/>
  <c r="AT265" i="9"/>
  <c r="AT264" i="9"/>
  <c r="AT263" i="9"/>
  <c r="AT262" i="9"/>
  <c r="AT261" i="9"/>
  <c r="AT260" i="9"/>
  <c r="AT259" i="9"/>
  <c r="AT258" i="9"/>
  <c r="AT257" i="9"/>
  <c r="AT256" i="9"/>
  <c r="AT255" i="9"/>
  <c r="AT254" i="9"/>
  <c r="AT253" i="9"/>
  <c r="AT252" i="9"/>
  <c r="AT251" i="9"/>
  <c r="AT250" i="9"/>
  <c r="AT249" i="9"/>
  <c r="AT248" i="9"/>
  <c r="AT247" i="9"/>
  <c r="AT246" i="9"/>
  <c r="AT245" i="9"/>
  <c r="AT244" i="9"/>
  <c r="AT243" i="9"/>
  <c r="AT242" i="9"/>
  <c r="AT241" i="9"/>
  <c r="AT240" i="9"/>
  <c r="AT239" i="9"/>
  <c r="AT238" i="9"/>
  <c r="AT237" i="9"/>
  <c r="AT236" i="9"/>
  <c r="AT235" i="9"/>
  <c r="AT234" i="9"/>
  <c r="AT233" i="9"/>
  <c r="AT232" i="9"/>
  <c r="AT231" i="9"/>
  <c r="AT230" i="9"/>
  <c r="AT229" i="9"/>
  <c r="AT228" i="9"/>
  <c r="AT227" i="9"/>
  <c r="AT226" i="9"/>
  <c r="AT225" i="9"/>
  <c r="AT224" i="9"/>
  <c r="AT223" i="9"/>
  <c r="AT222" i="9"/>
  <c r="AT221" i="9"/>
  <c r="AT220" i="9"/>
  <c r="AT219" i="9"/>
  <c r="AT218" i="9"/>
  <c r="AT217" i="9"/>
  <c r="AT216" i="9"/>
  <c r="AT215" i="9"/>
  <c r="AT214" i="9"/>
  <c r="AT213" i="9"/>
  <c r="AT212" i="9"/>
  <c r="AT211" i="9"/>
  <c r="AT210" i="9"/>
  <c r="AT209" i="9"/>
  <c r="AT208" i="9"/>
  <c r="AT207" i="9"/>
  <c r="AT206" i="9"/>
  <c r="AT205" i="9"/>
  <c r="AT204" i="9"/>
  <c r="AT203" i="9"/>
  <c r="AT202" i="9"/>
  <c r="AT201" i="9"/>
  <c r="AT200" i="9"/>
  <c r="AT199" i="9"/>
  <c r="AT198" i="9"/>
  <c r="AT197" i="9"/>
  <c r="AT196" i="9"/>
  <c r="AT195" i="9"/>
  <c r="AT194" i="9"/>
  <c r="AT193" i="9"/>
  <c r="AT192" i="9"/>
  <c r="AT191" i="9"/>
  <c r="AT190" i="9"/>
  <c r="AT189" i="9"/>
  <c r="AT188" i="9"/>
  <c r="AT187" i="9"/>
  <c r="AT186" i="9"/>
  <c r="AT185" i="9"/>
  <c r="AT184" i="9"/>
  <c r="AT183" i="9"/>
  <c r="AT182" i="9"/>
  <c r="AT181" i="9"/>
  <c r="AT180" i="9"/>
  <c r="AT179" i="9"/>
  <c r="AT178" i="9"/>
  <c r="AT177" i="9"/>
  <c r="AT176" i="9"/>
  <c r="AT175" i="9"/>
  <c r="AT174" i="9"/>
  <c r="AT173" i="9"/>
  <c r="AT172" i="9"/>
  <c r="AT171" i="9"/>
  <c r="AT170" i="9"/>
  <c r="AT169" i="9"/>
  <c r="AT168" i="9"/>
  <c r="AT167" i="9"/>
  <c r="AT166" i="9"/>
  <c r="AT165" i="9"/>
  <c r="AT164" i="9"/>
  <c r="AT163" i="9"/>
  <c r="AT162" i="9"/>
  <c r="AT161" i="9"/>
  <c r="AT160" i="9"/>
  <c r="AT159" i="9"/>
  <c r="AT158" i="9"/>
  <c r="AT157" i="9"/>
  <c r="AT156" i="9"/>
  <c r="AT155" i="9"/>
  <c r="AT154" i="9"/>
  <c r="AT153" i="9"/>
  <c r="AT152" i="9"/>
  <c r="AT151" i="9"/>
  <c r="AT150" i="9"/>
  <c r="AT149" i="9"/>
  <c r="AT148" i="9"/>
  <c r="AT147" i="9"/>
  <c r="AT146" i="9"/>
  <c r="AT145" i="9"/>
  <c r="AT144" i="9"/>
  <c r="AT143" i="9"/>
  <c r="AT142" i="9"/>
  <c r="AT141" i="9"/>
  <c r="AT140" i="9"/>
  <c r="AT139" i="9"/>
  <c r="AT138" i="9"/>
  <c r="AT137" i="9"/>
  <c r="AT136" i="9"/>
  <c r="AT135" i="9"/>
  <c r="AT134" i="9"/>
  <c r="AT133" i="9"/>
  <c r="AT132" i="9"/>
  <c r="AT131" i="9"/>
  <c r="AT130" i="9"/>
  <c r="AT129" i="9"/>
  <c r="AT128" i="9"/>
  <c r="AT127" i="9"/>
  <c r="AT126" i="9"/>
  <c r="AT125" i="9"/>
  <c r="AT124" i="9"/>
  <c r="AT123" i="9"/>
  <c r="AT122" i="9"/>
  <c r="AT121" i="9"/>
  <c r="AT120" i="9"/>
  <c r="AT119" i="9"/>
  <c r="AT118" i="9"/>
  <c r="AT117" i="9"/>
  <c r="AT116" i="9"/>
  <c r="AT115" i="9"/>
  <c r="AT114" i="9"/>
  <c r="AT113" i="9"/>
  <c r="AT112" i="9"/>
  <c r="AT111" i="9"/>
  <c r="AT110" i="9"/>
  <c r="AT109" i="9"/>
  <c r="AT108" i="9"/>
  <c r="AT107" i="9"/>
  <c r="AT106" i="9"/>
  <c r="AT105" i="9"/>
  <c r="AT104" i="9"/>
  <c r="AT103" i="9"/>
  <c r="AT102" i="9"/>
  <c r="AT101" i="9"/>
  <c r="AT100" i="9"/>
  <c r="AT99" i="9"/>
  <c r="AT98" i="9"/>
  <c r="AT97" i="9"/>
  <c r="AT96" i="9"/>
  <c r="AT95" i="9"/>
  <c r="AT94" i="9"/>
  <c r="AT93" i="9"/>
  <c r="AT92" i="9"/>
  <c r="AT91" i="9"/>
  <c r="AT90" i="9"/>
  <c r="AT89" i="9"/>
  <c r="AT88" i="9"/>
  <c r="AT87" i="9"/>
  <c r="AT86" i="9"/>
  <c r="AT85" i="9"/>
  <c r="AT84" i="9"/>
  <c r="AT83" i="9"/>
  <c r="AT82" i="9"/>
  <c r="AT81" i="9"/>
  <c r="AT80" i="9"/>
  <c r="AT79" i="9"/>
  <c r="AT78" i="9"/>
  <c r="AT77" i="9"/>
  <c r="AT76" i="9"/>
  <c r="AT75" i="9"/>
  <c r="AT74" i="9"/>
  <c r="AT73" i="9"/>
  <c r="AT72" i="9"/>
  <c r="AT71" i="9"/>
  <c r="AT70" i="9"/>
  <c r="AT69" i="9"/>
  <c r="AT68" i="9"/>
  <c r="AT67" i="9"/>
  <c r="AT66" i="9"/>
  <c r="AT65" i="9"/>
  <c r="AT64" i="9"/>
  <c r="AT63" i="9"/>
  <c r="AT62" i="9"/>
  <c r="AT61" i="9"/>
  <c r="AT60" i="9"/>
  <c r="AT59" i="9"/>
  <c r="AT58" i="9"/>
  <c r="AT57" i="9"/>
  <c r="AT56" i="9"/>
  <c r="AT55" i="9"/>
  <c r="AT54" i="9"/>
  <c r="AT53" i="9"/>
  <c r="AT52" i="9"/>
  <c r="AT51" i="9"/>
  <c r="AT50" i="9"/>
  <c r="AT49" i="9"/>
  <c r="AT48" i="9"/>
  <c r="AT47" i="9"/>
  <c r="AT46" i="9"/>
  <c r="AT45" i="9"/>
  <c r="AT44" i="9"/>
  <c r="AT43" i="9"/>
  <c r="AT42" i="9"/>
  <c r="AT41" i="9"/>
  <c r="AT40" i="9"/>
  <c r="AT39" i="9"/>
  <c r="AT38" i="9"/>
  <c r="AT37" i="9"/>
  <c r="AT36" i="9"/>
  <c r="AT35" i="9"/>
  <c r="AT34" i="9"/>
  <c r="AT33" i="9"/>
  <c r="AT32" i="9"/>
  <c r="AT31" i="9"/>
  <c r="AT30" i="9"/>
  <c r="AT29" i="9"/>
  <c r="AT28" i="9"/>
  <c r="AT27" i="9"/>
  <c r="AT26" i="9"/>
  <c r="AT25" i="9"/>
  <c r="AT24" i="9"/>
  <c r="AT23" i="9"/>
  <c r="AT22" i="9"/>
  <c r="AT21" i="9"/>
  <c r="AT20" i="9"/>
  <c r="AT19" i="9"/>
  <c r="AT18" i="9"/>
  <c r="AT17" i="9"/>
  <c r="AT16" i="9"/>
  <c r="AT15" i="9"/>
  <c r="AT14" i="9"/>
  <c r="AT13" i="9"/>
  <c r="AT12" i="9"/>
  <c r="AT11" i="9"/>
  <c r="AA11" i="9"/>
  <c r="AF510" i="9"/>
  <c r="AF509" i="9"/>
  <c r="BF509" i="9" s="1"/>
  <c r="AF508" i="9"/>
  <c r="BF508" i="9" s="1"/>
  <c r="AF507" i="9"/>
  <c r="BF507" i="9" s="1"/>
  <c r="AF506" i="9"/>
  <c r="BF506" i="9" s="1"/>
  <c r="AF505" i="9"/>
  <c r="BF505" i="9" s="1"/>
  <c r="AF504" i="9"/>
  <c r="BF504" i="9" s="1"/>
  <c r="AF503" i="9"/>
  <c r="BF503" i="9" s="1"/>
  <c r="AF502" i="9"/>
  <c r="BF502" i="9" s="1"/>
  <c r="AF501" i="9"/>
  <c r="AF500" i="9"/>
  <c r="BF500" i="9" s="1"/>
  <c r="AF499" i="9"/>
  <c r="BF499" i="9" s="1"/>
  <c r="AF498" i="9"/>
  <c r="AF497" i="9"/>
  <c r="AF496" i="9"/>
  <c r="BF496" i="9" s="1"/>
  <c r="AF495" i="9"/>
  <c r="AF494" i="9"/>
  <c r="BF494" i="9" s="1"/>
  <c r="AF493" i="9"/>
  <c r="BF493" i="9" s="1"/>
  <c r="AF492" i="9"/>
  <c r="BF492" i="9" s="1"/>
  <c r="AF491" i="9"/>
  <c r="AF490" i="9"/>
  <c r="BF490" i="9" s="1"/>
  <c r="AF489" i="9"/>
  <c r="BF489" i="9" s="1"/>
  <c r="AF488" i="9"/>
  <c r="BF488" i="9" s="1"/>
  <c r="AF487" i="9"/>
  <c r="BF487" i="9" s="1"/>
  <c r="AF486" i="9"/>
  <c r="AF485" i="9"/>
  <c r="BF485" i="9" s="1"/>
  <c r="AF484" i="9"/>
  <c r="AF483" i="9"/>
  <c r="AF482" i="9"/>
  <c r="AF481" i="9"/>
  <c r="BF481" i="9" s="1"/>
  <c r="AF480" i="9"/>
  <c r="AF479" i="9"/>
  <c r="BF479" i="9" s="1"/>
  <c r="AF478" i="9"/>
  <c r="AF477" i="9"/>
  <c r="AF476" i="9"/>
  <c r="AF475" i="9"/>
  <c r="BF475" i="9" s="1"/>
  <c r="AF474" i="9"/>
  <c r="BF474" i="9" s="1"/>
  <c r="AF473" i="9"/>
  <c r="AF472" i="9"/>
  <c r="AF471" i="9"/>
  <c r="BF471" i="9" s="1"/>
  <c r="AF470" i="9"/>
  <c r="BF470" i="9" s="1"/>
  <c r="AF469" i="9"/>
  <c r="BF469" i="9" s="1"/>
  <c r="AF468" i="9"/>
  <c r="BF468" i="9" s="1"/>
  <c r="AF467" i="9"/>
  <c r="AF466" i="9"/>
  <c r="AF465" i="9"/>
  <c r="AF464" i="9"/>
  <c r="AF463" i="9"/>
  <c r="BF463" i="9" s="1"/>
  <c r="AF462" i="9"/>
  <c r="AF461" i="9"/>
  <c r="BF461" i="9" s="1"/>
  <c r="AF460" i="9"/>
  <c r="AF459" i="9"/>
  <c r="AF458" i="9"/>
  <c r="AF457" i="9"/>
  <c r="BF457" i="9" s="1"/>
  <c r="AF456" i="9"/>
  <c r="AF455" i="9"/>
  <c r="AF454" i="9"/>
  <c r="AF453" i="9"/>
  <c r="BF453" i="9" s="1"/>
  <c r="AF452" i="9"/>
  <c r="BF452" i="9" s="1"/>
  <c r="AF451" i="9"/>
  <c r="BF451" i="9" s="1"/>
  <c r="AF450" i="9"/>
  <c r="AF449" i="9"/>
  <c r="BF449" i="9" s="1"/>
  <c r="AF448" i="9"/>
  <c r="AF447" i="9"/>
  <c r="AF446" i="9"/>
  <c r="BF446" i="9" s="1"/>
  <c r="AF445" i="9"/>
  <c r="BF445" i="9" s="1"/>
  <c r="AF444" i="9"/>
  <c r="BF444" i="9" s="1"/>
  <c r="AF443" i="9"/>
  <c r="BF443" i="9" s="1"/>
  <c r="AF442" i="9"/>
  <c r="AF441" i="9"/>
  <c r="AF440" i="9"/>
  <c r="AF439" i="9"/>
  <c r="BF439" i="9" s="1"/>
  <c r="AF438" i="9"/>
  <c r="BF438" i="9" s="1"/>
  <c r="AF437" i="9"/>
  <c r="BF437" i="9" s="1"/>
  <c r="AF436" i="9"/>
  <c r="AF435" i="9"/>
  <c r="AF434" i="9"/>
  <c r="AF433" i="9"/>
  <c r="BF433" i="9" s="1"/>
  <c r="AF432" i="9"/>
  <c r="AF431" i="9"/>
  <c r="BF431" i="9" s="1"/>
  <c r="AF430" i="9"/>
  <c r="AF429" i="9"/>
  <c r="AF428" i="9"/>
  <c r="AF427" i="9"/>
  <c r="BF427" i="9" s="1"/>
  <c r="AF426" i="9"/>
  <c r="BF426" i="9" s="1"/>
  <c r="AF425" i="9"/>
  <c r="BF425" i="9" s="1"/>
  <c r="AF424" i="9"/>
  <c r="AF423" i="9"/>
  <c r="AF422" i="9"/>
  <c r="AF421" i="9"/>
  <c r="BF421" i="9" s="1"/>
  <c r="AF420" i="9"/>
  <c r="AF419" i="9"/>
  <c r="BF419" i="9" s="1"/>
  <c r="AF418" i="9"/>
  <c r="AF417" i="9"/>
  <c r="AF416" i="9"/>
  <c r="AF415" i="9"/>
  <c r="BF415" i="9" s="1"/>
  <c r="AF414" i="9"/>
  <c r="BF414" i="9" s="1"/>
  <c r="AF413" i="9"/>
  <c r="BF413" i="9" s="1"/>
  <c r="AF412" i="9"/>
  <c r="AF411" i="9"/>
  <c r="AF410" i="9"/>
  <c r="AF409" i="9"/>
  <c r="BF409" i="9" s="1"/>
  <c r="AF408" i="9"/>
  <c r="BF408" i="9" s="1"/>
  <c r="AF407" i="9"/>
  <c r="BF407" i="9" s="1"/>
  <c r="AF406" i="9"/>
  <c r="AF405" i="9"/>
  <c r="AF404" i="9"/>
  <c r="AF403" i="9"/>
  <c r="BF403" i="9" s="1"/>
  <c r="AF402" i="9"/>
  <c r="BF402" i="9" s="1"/>
  <c r="AF401" i="9"/>
  <c r="BF401" i="9" s="1"/>
  <c r="AF400" i="9"/>
  <c r="AF399" i="9"/>
  <c r="AF398" i="9"/>
  <c r="AF397" i="9"/>
  <c r="BF397" i="9" s="1"/>
  <c r="AF396" i="9"/>
  <c r="BF396" i="9" s="1"/>
  <c r="AF395" i="9"/>
  <c r="BF395" i="9" s="1"/>
  <c r="AF394" i="9"/>
  <c r="AF393" i="9"/>
  <c r="AF392" i="9"/>
  <c r="AF391" i="9"/>
  <c r="BF391" i="9" s="1"/>
  <c r="AF390" i="9"/>
  <c r="AF389" i="9"/>
  <c r="BF389" i="9" s="1"/>
  <c r="AF388" i="9"/>
  <c r="AF387" i="9"/>
  <c r="AF386" i="9"/>
  <c r="AF385" i="9"/>
  <c r="BF385" i="9" s="1"/>
  <c r="AF384" i="9"/>
  <c r="AF383" i="9"/>
  <c r="BF383" i="9" s="1"/>
  <c r="AF382" i="9"/>
  <c r="AF381" i="9"/>
  <c r="AF380" i="9"/>
  <c r="AF379" i="9"/>
  <c r="BF379" i="9" s="1"/>
  <c r="AF378" i="9"/>
  <c r="BF378" i="9" s="1"/>
  <c r="AF377" i="9"/>
  <c r="BF377" i="9" s="1"/>
  <c r="AF376" i="9"/>
  <c r="AF375" i="9"/>
  <c r="AF374" i="9"/>
  <c r="AF373" i="9"/>
  <c r="BF373" i="9" s="1"/>
  <c r="AF372" i="9"/>
  <c r="BF372" i="9" s="1"/>
  <c r="AF371" i="9"/>
  <c r="BF371" i="9" s="1"/>
  <c r="AF370" i="9"/>
  <c r="AF369" i="9"/>
  <c r="AF368" i="9"/>
  <c r="AF367" i="9"/>
  <c r="BF367" i="9" s="1"/>
  <c r="AF366" i="9"/>
  <c r="BF366" i="9" s="1"/>
  <c r="AF365" i="9"/>
  <c r="BF365" i="9" s="1"/>
  <c r="AF364" i="9"/>
  <c r="AF363" i="9"/>
  <c r="AF362" i="9"/>
  <c r="AF361" i="9"/>
  <c r="BF361" i="9" s="1"/>
  <c r="AF360" i="9"/>
  <c r="AF359" i="9"/>
  <c r="BF359" i="9" s="1"/>
  <c r="AF358" i="9"/>
  <c r="AF357" i="9"/>
  <c r="AF356" i="9"/>
  <c r="AF355" i="9"/>
  <c r="BF355" i="9" s="1"/>
  <c r="AF354" i="9"/>
  <c r="AF353" i="9"/>
  <c r="BF353" i="9" s="1"/>
  <c r="AF352" i="9"/>
  <c r="AF351" i="9"/>
  <c r="AF350" i="9"/>
  <c r="AF349" i="9"/>
  <c r="BF349" i="9" s="1"/>
  <c r="AF348" i="9"/>
  <c r="AF347" i="9"/>
  <c r="BF347" i="9" s="1"/>
  <c r="AF346" i="9"/>
  <c r="AF345" i="9"/>
  <c r="AF344" i="9"/>
  <c r="AF343" i="9"/>
  <c r="BF343" i="9" s="1"/>
  <c r="AF342" i="9"/>
  <c r="BF342" i="9" s="1"/>
  <c r="AF341" i="9"/>
  <c r="BF341" i="9" s="1"/>
  <c r="AF340" i="9"/>
  <c r="AF339" i="9"/>
  <c r="AF338" i="9"/>
  <c r="AF337" i="9"/>
  <c r="BF337" i="9" s="1"/>
  <c r="AF336" i="9"/>
  <c r="BF336" i="9" s="1"/>
  <c r="AF335" i="9"/>
  <c r="BF335" i="9" s="1"/>
  <c r="AF334" i="9"/>
  <c r="AF333" i="9"/>
  <c r="AF332" i="9"/>
  <c r="AF331" i="9"/>
  <c r="BF331" i="9" s="1"/>
  <c r="AF330" i="9"/>
  <c r="AF329" i="9"/>
  <c r="BF329" i="9" s="1"/>
  <c r="AF328" i="9"/>
  <c r="AF327" i="9"/>
  <c r="AF326" i="9"/>
  <c r="AF325" i="9"/>
  <c r="BF325" i="9" s="1"/>
  <c r="AF324" i="9"/>
  <c r="BF324" i="9" s="1"/>
  <c r="AF323" i="9"/>
  <c r="BF323" i="9" s="1"/>
  <c r="AF322" i="9"/>
  <c r="AF321" i="9"/>
  <c r="AF320" i="9"/>
  <c r="AF319" i="9"/>
  <c r="BF319" i="9" s="1"/>
  <c r="AF318" i="9"/>
  <c r="AF317" i="9"/>
  <c r="BF317" i="9" s="1"/>
  <c r="AF316" i="9"/>
  <c r="AF315" i="9"/>
  <c r="AF314" i="9"/>
  <c r="AF313" i="9"/>
  <c r="BF313" i="9" s="1"/>
  <c r="AF312" i="9"/>
  <c r="AF311" i="9"/>
  <c r="BF311" i="9" s="1"/>
  <c r="AF310" i="9"/>
  <c r="AF309" i="9"/>
  <c r="AF308" i="9"/>
  <c r="AF307" i="9"/>
  <c r="BF307" i="9" s="1"/>
  <c r="AF306" i="9"/>
  <c r="BF306" i="9" s="1"/>
  <c r="AF305" i="9"/>
  <c r="BF305" i="9" s="1"/>
  <c r="AF304" i="9"/>
  <c r="AF303" i="9"/>
  <c r="AF302" i="9"/>
  <c r="AF301" i="9"/>
  <c r="BF301" i="9" s="1"/>
  <c r="AF300" i="9"/>
  <c r="AF299" i="9"/>
  <c r="BF299" i="9" s="1"/>
  <c r="AF298" i="9"/>
  <c r="AF297" i="9"/>
  <c r="AF296" i="9"/>
  <c r="AF295" i="9"/>
  <c r="BF295" i="9" s="1"/>
  <c r="AF294" i="9"/>
  <c r="AF293" i="9"/>
  <c r="BF293" i="9" s="1"/>
  <c r="AF292" i="9"/>
  <c r="AF291" i="9"/>
  <c r="AF290" i="9"/>
  <c r="AF289" i="9"/>
  <c r="BF289" i="9" s="1"/>
  <c r="AF288" i="9"/>
  <c r="BF288" i="9" s="1"/>
  <c r="AF287" i="9"/>
  <c r="BF287" i="9" s="1"/>
  <c r="AF286" i="9"/>
  <c r="AF285" i="9"/>
  <c r="AF284" i="9"/>
  <c r="AF283" i="9"/>
  <c r="BF283" i="9" s="1"/>
  <c r="AF282" i="9"/>
  <c r="BF282" i="9" s="1"/>
  <c r="AF281" i="9"/>
  <c r="BF281" i="9" s="1"/>
  <c r="AF280" i="9"/>
  <c r="AF279" i="9"/>
  <c r="AF278" i="9"/>
  <c r="AF277" i="9"/>
  <c r="BF277" i="9" s="1"/>
  <c r="AF276" i="9"/>
  <c r="BF276" i="9" s="1"/>
  <c r="AF275" i="9"/>
  <c r="BF275" i="9" s="1"/>
  <c r="AF274" i="9"/>
  <c r="AF273" i="9"/>
  <c r="AF272" i="9"/>
  <c r="AF271" i="9"/>
  <c r="BF271" i="9" s="1"/>
  <c r="AF270" i="9"/>
  <c r="AF269" i="9"/>
  <c r="BF269" i="9" s="1"/>
  <c r="AF268" i="9"/>
  <c r="AF267" i="9"/>
  <c r="AF266" i="9"/>
  <c r="AF265" i="9"/>
  <c r="BF265" i="9" s="1"/>
  <c r="AF264" i="9"/>
  <c r="BF264" i="9" s="1"/>
  <c r="AF263" i="9"/>
  <c r="BF263" i="9" s="1"/>
  <c r="AF262" i="9"/>
  <c r="AF261" i="9"/>
  <c r="AF260" i="9"/>
  <c r="AF259" i="9"/>
  <c r="BF259" i="9" s="1"/>
  <c r="AF258" i="9"/>
  <c r="BF258" i="9" s="1"/>
  <c r="AF257" i="9"/>
  <c r="BF257" i="9" s="1"/>
  <c r="AF256" i="9"/>
  <c r="AF255" i="9"/>
  <c r="AF254" i="9"/>
  <c r="AF253" i="9"/>
  <c r="BF253" i="9" s="1"/>
  <c r="AF252" i="9"/>
  <c r="BF252" i="9" s="1"/>
  <c r="AF251" i="9"/>
  <c r="BF251" i="9" s="1"/>
  <c r="AF250" i="9"/>
  <c r="AF249" i="9"/>
  <c r="AF248" i="9"/>
  <c r="AF247" i="9"/>
  <c r="BF247" i="9" s="1"/>
  <c r="AF246" i="9"/>
  <c r="BF246" i="9" s="1"/>
  <c r="AF245" i="9"/>
  <c r="BF245" i="9" s="1"/>
  <c r="AF244" i="9"/>
  <c r="AF243" i="9"/>
  <c r="AF242" i="9"/>
  <c r="AF241" i="9"/>
  <c r="BF241" i="9" s="1"/>
  <c r="AF240" i="9"/>
  <c r="BF240" i="9" s="1"/>
  <c r="AF239" i="9"/>
  <c r="BF239" i="9" s="1"/>
  <c r="AF238" i="9"/>
  <c r="AF237" i="9"/>
  <c r="AF236" i="9"/>
  <c r="AF235" i="9"/>
  <c r="BF235" i="9" s="1"/>
  <c r="AF234" i="9"/>
  <c r="BF234" i="9" s="1"/>
  <c r="AF233" i="9"/>
  <c r="BF233" i="9" s="1"/>
  <c r="AF232" i="9"/>
  <c r="AF231" i="9"/>
  <c r="AF230" i="9"/>
  <c r="AF229" i="9"/>
  <c r="BF229" i="9" s="1"/>
  <c r="AF228" i="9"/>
  <c r="BF228" i="9" s="1"/>
  <c r="AF227" i="9"/>
  <c r="BF227" i="9" s="1"/>
  <c r="AF226" i="9"/>
  <c r="AF225" i="9"/>
  <c r="AF224" i="9"/>
  <c r="AF223" i="9"/>
  <c r="BF223" i="9" s="1"/>
  <c r="AF222" i="9"/>
  <c r="BF222" i="9" s="1"/>
  <c r="AF221" i="9"/>
  <c r="BF221" i="9" s="1"/>
  <c r="AF220" i="9"/>
  <c r="AF219" i="9"/>
  <c r="AF218" i="9"/>
  <c r="AF217" i="9"/>
  <c r="BF217" i="9" s="1"/>
  <c r="AF216" i="9"/>
  <c r="BF216" i="9" s="1"/>
  <c r="AF215" i="9"/>
  <c r="BF215" i="9" s="1"/>
  <c r="AF214" i="9"/>
  <c r="AF213" i="9"/>
  <c r="AF212" i="9"/>
  <c r="AF211" i="9"/>
  <c r="BF211" i="9" s="1"/>
  <c r="AF210" i="9"/>
  <c r="BF210" i="9" s="1"/>
  <c r="AF209" i="9"/>
  <c r="BF209" i="9" s="1"/>
  <c r="AF208" i="9"/>
  <c r="AF207" i="9"/>
  <c r="AF206" i="9"/>
  <c r="AF205" i="9"/>
  <c r="BF205" i="9" s="1"/>
  <c r="AF204" i="9"/>
  <c r="BF204" i="9" s="1"/>
  <c r="AF203" i="9"/>
  <c r="BF203" i="9" s="1"/>
  <c r="AF202" i="9"/>
  <c r="AF201" i="9"/>
  <c r="AF200" i="9"/>
  <c r="AF199" i="9"/>
  <c r="BF199" i="9" s="1"/>
  <c r="AF198" i="9"/>
  <c r="BF198" i="9" s="1"/>
  <c r="AF197" i="9"/>
  <c r="BF197" i="9" s="1"/>
  <c r="AF196" i="9"/>
  <c r="AF195" i="9"/>
  <c r="AF194" i="9"/>
  <c r="AF193" i="9"/>
  <c r="BF193" i="9" s="1"/>
  <c r="AF192" i="9"/>
  <c r="BF192" i="9" s="1"/>
  <c r="AF191" i="9"/>
  <c r="BF191" i="9" s="1"/>
  <c r="AF190" i="9"/>
  <c r="AF189" i="9"/>
  <c r="AF188" i="9"/>
  <c r="AF187" i="9"/>
  <c r="BF187" i="9" s="1"/>
  <c r="AF186" i="9"/>
  <c r="BF186" i="9" s="1"/>
  <c r="AF185" i="9"/>
  <c r="BF185" i="9" s="1"/>
  <c r="AF184" i="9"/>
  <c r="AF183" i="9"/>
  <c r="AF182" i="9"/>
  <c r="AF181" i="9"/>
  <c r="BF181" i="9" s="1"/>
  <c r="AF180" i="9"/>
  <c r="BF180" i="9" s="1"/>
  <c r="AF179" i="9"/>
  <c r="BF179" i="9" s="1"/>
  <c r="AF178" i="9"/>
  <c r="AF177" i="9"/>
  <c r="AF176" i="9"/>
  <c r="AF175" i="9"/>
  <c r="BF175" i="9" s="1"/>
  <c r="AF174" i="9"/>
  <c r="BF174" i="9" s="1"/>
  <c r="AF173" i="9"/>
  <c r="BF173" i="9" s="1"/>
  <c r="AF172" i="9"/>
  <c r="AF171" i="9"/>
  <c r="AF170" i="9"/>
  <c r="AF169" i="9"/>
  <c r="BF169" i="9" s="1"/>
  <c r="AF168" i="9"/>
  <c r="BF168" i="9" s="1"/>
  <c r="AF167" i="9"/>
  <c r="BF167" i="9" s="1"/>
  <c r="AF166" i="9"/>
  <c r="AF165" i="9"/>
  <c r="AF164" i="9"/>
  <c r="AF163" i="9"/>
  <c r="BF163" i="9" s="1"/>
  <c r="AF162" i="9"/>
  <c r="BF162" i="9" s="1"/>
  <c r="AF161" i="9"/>
  <c r="BF161" i="9" s="1"/>
  <c r="AF160" i="9"/>
  <c r="AF159" i="9"/>
  <c r="AF158" i="9"/>
  <c r="AF157" i="9"/>
  <c r="BF157" i="9" s="1"/>
  <c r="AF156" i="9"/>
  <c r="AF155" i="9"/>
  <c r="BF155" i="9" s="1"/>
  <c r="AF154" i="9"/>
  <c r="AF153" i="9"/>
  <c r="AF152" i="9"/>
  <c r="AF151" i="9"/>
  <c r="BF151" i="9" s="1"/>
  <c r="AF150" i="9"/>
  <c r="BF150" i="9" s="1"/>
  <c r="AF149" i="9"/>
  <c r="BF149" i="9" s="1"/>
  <c r="AF148" i="9"/>
  <c r="AF147" i="9"/>
  <c r="AF146" i="9"/>
  <c r="AF145" i="9"/>
  <c r="BF145" i="9" s="1"/>
  <c r="AF144" i="9"/>
  <c r="BF144" i="9" s="1"/>
  <c r="AF143" i="9"/>
  <c r="BF143" i="9" s="1"/>
  <c r="AF142" i="9"/>
  <c r="AF141" i="9"/>
  <c r="AF140" i="9"/>
  <c r="AF139" i="9"/>
  <c r="BF139" i="9" s="1"/>
  <c r="AF138" i="9"/>
  <c r="BF138" i="9" s="1"/>
  <c r="AF137" i="9"/>
  <c r="BF137" i="9" s="1"/>
  <c r="AF136" i="9"/>
  <c r="AF135" i="9"/>
  <c r="AF134" i="9"/>
  <c r="AF133" i="9"/>
  <c r="BF133" i="9" s="1"/>
  <c r="AF132" i="9"/>
  <c r="BF132" i="9" s="1"/>
  <c r="AF131" i="9"/>
  <c r="BF131" i="9" s="1"/>
  <c r="AF130" i="9"/>
  <c r="AF129" i="9"/>
  <c r="AF128" i="9"/>
  <c r="AF127" i="9"/>
  <c r="BF127" i="9" s="1"/>
  <c r="AF126" i="9"/>
  <c r="AF125" i="9"/>
  <c r="BF125" i="9" s="1"/>
  <c r="AF124" i="9"/>
  <c r="AF123" i="9"/>
  <c r="AF122" i="9"/>
  <c r="AF121" i="9"/>
  <c r="BF121" i="9" s="1"/>
  <c r="AF120" i="9"/>
  <c r="BF120" i="9" s="1"/>
  <c r="AF119" i="9"/>
  <c r="BF119" i="9" s="1"/>
  <c r="AF118" i="9"/>
  <c r="AF117" i="9"/>
  <c r="AF116" i="9"/>
  <c r="AF115" i="9"/>
  <c r="BF115" i="9" s="1"/>
  <c r="AF114" i="9"/>
  <c r="BF114" i="9" s="1"/>
  <c r="AF113" i="9"/>
  <c r="BF113" i="9" s="1"/>
  <c r="AF112" i="9"/>
  <c r="AF111" i="9"/>
  <c r="AF110" i="9"/>
  <c r="AF109" i="9"/>
  <c r="BF109" i="9" s="1"/>
  <c r="AF108" i="9"/>
  <c r="AF107" i="9"/>
  <c r="BF107" i="9" s="1"/>
  <c r="AF106" i="9"/>
  <c r="AF105" i="9"/>
  <c r="AF104" i="9"/>
  <c r="AF103" i="9"/>
  <c r="BF103" i="9" s="1"/>
  <c r="AF102" i="9"/>
  <c r="BF102" i="9" s="1"/>
  <c r="AF101" i="9"/>
  <c r="BF101" i="9" s="1"/>
  <c r="AF100" i="9"/>
  <c r="AF99" i="9"/>
  <c r="AF98" i="9"/>
  <c r="AF97" i="9"/>
  <c r="BF97" i="9" s="1"/>
  <c r="AF96" i="9"/>
  <c r="BF96" i="9" s="1"/>
  <c r="AF95" i="9"/>
  <c r="BF95" i="9" s="1"/>
  <c r="AF94" i="9"/>
  <c r="AF93" i="9"/>
  <c r="AF92" i="9"/>
  <c r="AF91" i="9"/>
  <c r="BF91" i="9" s="1"/>
  <c r="AF90" i="9"/>
  <c r="AF89" i="9"/>
  <c r="BF89" i="9" s="1"/>
  <c r="AF88" i="9"/>
  <c r="AF87" i="9"/>
  <c r="AF86" i="9"/>
  <c r="AF85" i="9"/>
  <c r="BF85" i="9" s="1"/>
  <c r="AF84" i="9"/>
  <c r="BF84" i="9" s="1"/>
  <c r="AF83" i="9"/>
  <c r="BF83" i="9" s="1"/>
  <c r="AF82" i="9"/>
  <c r="AF81" i="9"/>
  <c r="AF80" i="9"/>
  <c r="AF79" i="9"/>
  <c r="BF79" i="9" s="1"/>
  <c r="AF78" i="9"/>
  <c r="AF77" i="9"/>
  <c r="BF77" i="9" s="1"/>
  <c r="AF76" i="9"/>
  <c r="AF75" i="9"/>
  <c r="AF74" i="9"/>
  <c r="AF73" i="9"/>
  <c r="BF73" i="9" s="1"/>
  <c r="AF72" i="9"/>
  <c r="AF71" i="9"/>
  <c r="BF71" i="9" s="1"/>
  <c r="AF70" i="9"/>
  <c r="AF69" i="9"/>
  <c r="AF68" i="9"/>
  <c r="AF67" i="9"/>
  <c r="BF67" i="9" s="1"/>
  <c r="AF66" i="9"/>
  <c r="BF66" i="9" s="1"/>
  <c r="AF65" i="9"/>
  <c r="BF65" i="9" s="1"/>
  <c r="AF64" i="9"/>
  <c r="AF63" i="9"/>
  <c r="AF62" i="9"/>
  <c r="AF61" i="9"/>
  <c r="BF61" i="9" s="1"/>
  <c r="AF60" i="9"/>
  <c r="BF60" i="9" s="1"/>
  <c r="AF59" i="9"/>
  <c r="BF59" i="9" s="1"/>
  <c r="AF58" i="9"/>
  <c r="AF57" i="9"/>
  <c r="AF56" i="9"/>
  <c r="AF55" i="9"/>
  <c r="BF55" i="9" s="1"/>
  <c r="AF54" i="9"/>
  <c r="BF54" i="9" s="1"/>
  <c r="AF53" i="9"/>
  <c r="BF53" i="9" s="1"/>
  <c r="AF52" i="9"/>
  <c r="AF51" i="9"/>
  <c r="AF50" i="9"/>
  <c r="AF49" i="9"/>
  <c r="BF49" i="9" s="1"/>
  <c r="AF48" i="9"/>
  <c r="BF48" i="9" s="1"/>
  <c r="AF47" i="9"/>
  <c r="BF47" i="9" s="1"/>
  <c r="AF46" i="9"/>
  <c r="AF45" i="9"/>
  <c r="AF44" i="9"/>
  <c r="AF43" i="9"/>
  <c r="BF43" i="9" s="1"/>
  <c r="AF42" i="9"/>
  <c r="BF42" i="9" s="1"/>
  <c r="AF41" i="9"/>
  <c r="BF41" i="9" s="1"/>
  <c r="AF40" i="9"/>
  <c r="AF39" i="9"/>
  <c r="AF38" i="9"/>
  <c r="AF37" i="9"/>
  <c r="BF37" i="9" s="1"/>
  <c r="AF36" i="9"/>
  <c r="BF36" i="9" s="1"/>
  <c r="AF35" i="9"/>
  <c r="BF35" i="9" s="1"/>
  <c r="AF34" i="9"/>
  <c r="AF33" i="9"/>
  <c r="AF32" i="9"/>
  <c r="AF31" i="9"/>
  <c r="BF31" i="9" s="1"/>
  <c r="AF30" i="9"/>
  <c r="BF30" i="9" s="1"/>
  <c r="AF29" i="9"/>
  <c r="BF29" i="9" s="1"/>
  <c r="AF28" i="9"/>
  <c r="AF27" i="9"/>
  <c r="AF26" i="9"/>
  <c r="AF25" i="9"/>
  <c r="BF25" i="9" s="1"/>
  <c r="AF24" i="9"/>
  <c r="BF24" i="9" s="1"/>
  <c r="AF23" i="9"/>
  <c r="BF23" i="9" s="1"/>
  <c r="AF22" i="9"/>
  <c r="AF21" i="9"/>
  <c r="AF20" i="9"/>
  <c r="AF19" i="9"/>
  <c r="BF19" i="9" s="1"/>
  <c r="AF13" i="9"/>
  <c r="BF13" i="9" s="1"/>
  <c r="AF12" i="9"/>
  <c r="BF12" i="9" s="1"/>
  <c r="AF11" i="9"/>
  <c r="BF11" i="9" s="1"/>
  <c r="AH426" i="9"/>
  <c r="AH228" i="9"/>
  <c r="AH203" i="9"/>
  <c r="AH126" i="9"/>
  <c r="Y11" i="9"/>
  <c r="AK20" i="9" l="1"/>
  <c r="BF20" i="9"/>
  <c r="AK56" i="9"/>
  <c r="BF56" i="9"/>
  <c r="AK92" i="9"/>
  <c r="BF92" i="9"/>
  <c r="AK122" i="9"/>
  <c r="BF122" i="9"/>
  <c r="AK164" i="9"/>
  <c r="BF164" i="9"/>
  <c r="AK230" i="9"/>
  <c r="BF230" i="9"/>
  <c r="AK254" i="9"/>
  <c r="BF254" i="9"/>
  <c r="AK290" i="9"/>
  <c r="BF290" i="9"/>
  <c r="AK380" i="9"/>
  <c r="BF380" i="9"/>
  <c r="AK32" i="9"/>
  <c r="BF32" i="9"/>
  <c r="AK86" i="9"/>
  <c r="BF86" i="9"/>
  <c r="AK140" i="9"/>
  <c r="BF140" i="9"/>
  <c r="AK188" i="9"/>
  <c r="BF188" i="9"/>
  <c r="AK236" i="9"/>
  <c r="BF236" i="9"/>
  <c r="AK278" i="9"/>
  <c r="BF278" i="9"/>
  <c r="AK308" i="9"/>
  <c r="BF308" i="9"/>
  <c r="AK338" i="9"/>
  <c r="BF338" i="9"/>
  <c r="AK356" i="9"/>
  <c r="BF356" i="9"/>
  <c r="AK374" i="9"/>
  <c r="BF374" i="9"/>
  <c r="AK386" i="9"/>
  <c r="BF386" i="9"/>
  <c r="AK392" i="9"/>
  <c r="BF392" i="9"/>
  <c r="AK398" i="9"/>
  <c r="BF398" i="9"/>
  <c r="AK410" i="9"/>
  <c r="BF410" i="9"/>
  <c r="AK416" i="9"/>
  <c r="BF416" i="9"/>
  <c r="AK422" i="9"/>
  <c r="BF422" i="9"/>
  <c r="AK428" i="9"/>
  <c r="BF428" i="9"/>
  <c r="AK434" i="9"/>
  <c r="BF434" i="9"/>
  <c r="AK440" i="9"/>
  <c r="BF440" i="9"/>
  <c r="AK464" i="9"/>
  <c r="BF464" i="9"/>
  <c r="AK476" i="9"/>
  <c r="BF476" i="9"/>
  <c r="AK482" i="9"/>
  <c r="BF482" i="9"/>
  <c r="AK50" i="9"/>
  <c r="BF50" i="9"/>
  <c r="AK80" i="9"/>
  <c r="BF80" i="9"/>
  <c r="AK116" i="9"/>
  <c r="BF116" i="9"/>
  <c r="AK146" i="9"/>
  <c r="BF146" i="9"/>
  <c r="AK182" i="9"/>
  <c r="BF182" i="9"/>
  <c r="AK206" i="9"/>
  <c r="BF206" i="9"/>
  <c r="AK218" i="9"/>
  <c r="BF218" i="9"/>
  <c r="AK248" i="9"/>
  <c r="BF248" i="9"/>
  <c r="AK266" i="9"/>
  <c r="BF266" i="9"/>
  <c r="AK296" i="9"/>
  <c r="BF296" i="9"/>
  <c r="AK320" i="9"/>
  <c r="BF320" i="9"/>
  <c r="AK350" i="9"/>
  <c r="BF350" i="9"/>
  <c r="AK368" i="9"/>
  <c r="BF368" i="9"/>
  <c r="AK458" i="9"/>
  <c r="BF458" i="9"/>
  <c r="AK21" i="9"/>
  <c r="BF21" i="9"/>
  <c r="AK27" i="9"/>
  <c r="BF27" i="9"/>
  <c r="AK33" i="9"/>
  <c r="BF33" i="9"/>
  <c r="AK39" i="9"/>
  <c r="BF39" i="9"/>
  <c r="AK45" i="9"/>
  <c r="BF45" i="9"/>
  <c r="AK51" i="9"/>
  <c r="BF51" i="9"/>
  <c r="AK57" i="9"/>
  <c r="BF57" i="9"/>
  <c r="AK63" i="9"/>
  <c r="BF63" i="9"/>
  <c r="AK69" i="9"/>
  <c r="BF69" i="9"/>
  <c r="AK75" i="9"/>
  <c r="BF75" i="9"/>
  <c r="AK81" i="9"/>
  <c r="BF81" i="9"/>
  <c r="AK87" i="9"/>
  <c r="BF87" i="9"/>
  <c r="AK93" i="9"/>
  <c r="BF93" i="9"/>
  <c r="AK99" i="9"/>
  <c r="BF99" i="9"/>
  <c r="AK105" i="9"/>
  <c r="BF105" i="9"/>
  <c r="AK111" i="9"/>
  <c r="BF111" i="9"/>
  <c r="AK117" i="9"/>
  <c r="BF117" i="9"/>
  <c r="AK123" i="9"/>
  <c r="BF123" i="9"/>
  <c r="AK129" i="9"/>
  <c r="BF129" i="9"/>
  <c r="AK135" i="9"/>
  <c r="BF135" i="9"/>
  <c r="AK141" i="9"/>
  <c r="BF141" i="9"/>
  <c r="AK147" i="9"/>
  <c r="BF147" i="9"/>
  <c r="AK153" i="9"/>
  <c r="BF153" i="9"/>
  <c r="AK159" i="9"/>
  <c r="BF159" i="9"/>
  <c r="AK165" i="9"/>
  <c r="BF165" i="9"/>
  <c r="AK171" i="9"/>
  <c r="BF171" i="9"/>
  <c r="AK177" i="9"/>
  <c r="BF177" i="9"/>
  <c r="AK183" i="9"/>
  <c r="BF183" i="9"/>
  <c r="AK189" i="9"/>
  <c r="BF189" i="9"/>
  <c r="AK195" i="9"/>
  <c r="BF195" i="9"/>
  <c r="AK201" i="9"/>
  <c r="BF201" i="9"/>
  <c r="AK207" i="9"/>
  <c r="BF207" i="9"/>
  <c r="AK213" i="9"/>
  <c r="BF213" i="9"/>
  <c r="AK219" i="9"/>
  <c r="BF219" i="9"/>
  <c r="AK225" i="9"/>
  <c r="BF225" i="9"/>
  <c r="AK231" i="9"/>
  <c r="BF231" i="9"/>
  <c r="AK237" i="9"/>
  <c r="BF237" i="9"/>
  <c r="AK243" i="9"/>
  <c r="BF243" i="9"/>
  <c r="AK249" i="9"/>
  <c r="BF249" i="9"/>
  <c r="AK255" i="9"/>
  <c r="BF255" i="9"/>
  <c r="AK261" i="9"/>
  <c r="BF261" i="9"/>
  <c r="AK267" i="9"/>
  <c r="BF267" i="9"/>
  <c r="AK273" i="9"/>
  <c r="BF273" i="9"/>
  <c r="AK279" i="9"/>
  <c r="BF279" i="9"/>
  <c r="AK285" i="9"/>
  <c r="BF285" i="9"/>
  <c r="AK291" i="9"/>
  <c r="BF291" i="9"/>
  <c r="AK297" i="9"/>
  <c r="BF297" i="9"/>
  <c r="AK303" i="9"/>
  <c r="BF303" i="9"/>
  <c r="AK309" i="9"/>
  <c r="BF309" i="9"/>
  <c r="AK315" i="9"/>
  <c r="BF315" i="9"/>
  <c r="AK321" i="9"/>
  <c r="BF321" i="9"/>
  <c r="AK327" i="9"/>
  <c r="BF327" i="9"/>
  <c r="AK333" i="9"/>
  <c r="BF333" i="9"/>
  <c r="AK339" i="9"/>
  <c r="BF339" i="9"/>
  <c r="AK345" i="9"/>
  <c r="BF345" i="9"/>
  <c r="AK351" i="9"/>
  <c r="BF351" i="9"/>
  <c r="AK357" i="9"/>
  <c r="BF357" i="9"/>
  <c r="AK363" i="9"/>
  <c r="BF363" i="9"/>
  <c r="AK369" i="9"/>
  <c r="BF369" i="9"/>
  <c r="AK375" i="9"/>
  <c r="BF375" i="9"/>
  <c r="AK381" i="9"/>
  <c r="BF381" i="9"/>
  <c r="AK387" i="9"/>
  <c r="BF387" i="9"/>
  <c r="AK393" i="9"/>
  <c r="BF393" i="9"/>
  <c r="AK399" i="9"/>
  <c r="BF399" i="9"/>
  <c r="AK405" i="9"/>
  <c r="BF405" i="9"/>
  <c r="AK411" i="9"/>
  <c r="BF411" i="9"/>
  <c r="AK417" i="9"/>
  <c r="BF417" i="9"/>
  <c r="AK423" i="9"/>
  <c r="BF423" i="9"/>
  <c r="AK429" i="9"/>
  <c r="BF429" i="9"/>
  <c r="AK435" i="9"/>
  <c r="BF435" i="9"/>
  <c r="AK441" i="9"/>
  <c r="BF441" i="9"/>
  <c r="AK447" i="9"/>
  <c r="BF447" i="9"/>
  <c r="AK459" i="9"/>
  <c r="BF459" i="9"/>
  <c r="AK465" i="9"/>
  <c r="BF465" i="9"/>
  <c r="AK477" i="9"/>
  <c r="BF477" i="9"/>
  <c r="AK483" i="9"/>
  <c r="BF483" i="9"/>
  <c r="AK495" i="9"/>
  <c r="BF495" i="9"/>
  <c r="AK501" i="9"/>
  <c r="BF501" i="9"/>
  <c r="AK44" i="9"/>
  <c r="BF44" i="9"/>
  <c r="AK74" i="9"/>
  <c r="BF74" i="9"/>
  <c r="AK110" i="9"/>
  <c r="BF110" i="9"/>
  <c r="AK134" i="9"/>
  <c r="BF134" i="9"/>
  <c r="AK170" i="9"/>
  <c r="BF170" i="9"/>
  <c r="AK200" i="9"/>
  <c r="BF200" i="9"/>
  <c r="AK224" i="9"/>
  <c r="BF224" i="9"/>
  <c r="AK272" i="9"/>
  <c r="BF272" i="9"/>
  <c r="AK302" i="9"/>
  <c r="BF302" i="9"/>
  <c r="AK314" i="9"/>
  <c r="BF314" i="9"/>
  <c r="AK344" i="9"/>
  <c r="BF344" i="9"/>
  <c r="AK362" i="9"/>
  <c r="BF362" i="9"/>
  <c r="AK22" i="9"/>
  <c r="BF22" i="9"/>
  <c r="AK28" i="9"/>
  <c r="BF28" i="9"/>
  <c r="AK34" i="9"/>
  <c r="BF34" i="9"/>
  <c r="AK40" i="9"/>
  <c r="BF40" i="9"/>
  <c r="AK46" i="9"/>
  <c r="BF46" i="9"/>
  <c r="AK52" i="9"/>
  <c r="BF52" i="9"/>
  <c r="AK58" i="9"/>
  <c r="BF58" i="9"/>
  <c r="AK64" i="9"/>
  <c r="BF64" i="9"/>
  <c r="AK70" i="9"/>
  <c r="BF70" i="9"/>
  <c r="AK76" i="9"/>
  <c r="BF76" i="9"/>
  <c r="AK82" i="9"/>
  <c r="BF82" i="9"/>
  <c r="AK88" i="9"/>
  <c r="BF88" i="9"/>
  <c r="AK94" i="9"/>
  <c r="BF94" i="9"/>
  <c r="AK100" i="9"/>
  <c r="BF100" i="9"/>
  <c r="AK106" i="9"/>
  <c r="BF106" i="9"/>
  <c r="AK112" i="9"/>
  <c r="BF112" i="9"/>
  <c r="AK118" i="9"/>
  <c r="BF118" i="9"/>
  <c r="AK124" i="9"/>
  <c r="BF124" i="9"/>
  <c r="AK130" i="9"/>
  <c r="BF130" i="9"/>
  <c r="AK136" i="9"/>
  <c r="BF136" i="9"/>
  <c r="AK142" i="9"/>
  <c r="BF142" i="9"/>
  <c r="AK148" i="9"/>
  <c r="BF148" i="9"/>
  <c r="AK154" i="9"/>
  <c r="BF154" i="9"/>
  <c r="AK160" i="9"/>
  <c r="BF160" i="9"/>
  <c r="AK166" i="9"/>
  <c r="BF166" i="9"/>
  <c r="AK172" i="9"/>
  <c r="BF172" i="9"/>
  <c r="AK178" i="9"/>
  <c r="BF178" i="9"/>
  <c r="AK184" i="9"/>
  <c r="BF184" i="9"/>
  <c r="AK190" i="9"/>
  <c r="BF190" i="9"/>
  <c r="AK196" i="9"/>
  <c r="BF196" i="9"/>
  <c r="AK202" i="9"/>
  <c r="BF202" i="9"/>
  <c r="AK208" i="9"/>
  <c r="BF208" i="9"/>
  <c r="AK214" i="9"/>
  <c r="BF214" i="9"/>
  <c r="AK220" i="9"/>
  <c r="BF220" i="9"/>
  <c r="AK226" i="9"/>
  <c r="BF226" i="9"/>
  <c r="AK232" i="9"/>
  <c r="BF232" i="9"/>
  <c r="AK238" i="9"/>
  <c r="BF238" i="9"/>
  <c r="AK244" i="9"/>
  <c r="BF244" i="9"/>
  <c r="AK250" i="9"/>
  <c r="BF250" i="9"/>
  <c r="AK256" i="9"/>
  <c r="BF256" i="9"/>
  <c r="AK262" i="9"/>
  <c r="BF262" i="9"/>
  <c r="AK268" i="9"/>
  <c r="BF268" i="9"/>
  <c r="AK274" i="9"/>
  <c r="BF274" i="9"/>
  <c r="AK280" i="9"/>
  <c r="BF280" i="9"/>
  <c r="AK286" i="9"/>
  <c r="BF286" i="9"/>
  <c r="AK292" i="9"/>
  <c r="BF292" i="9"/>
  <c r="AK298" i="9"/>
  <c r="BF298" i="9"/>
  <c r="AK304" i="9"/>
  <c r="BF304" i="9"/>
  <c r="AK310" i="9"/>
  <c r="BF310" i="9"/>
  <c r="AK316" i="9"/>
  <c r="BF316" i="9"/>
  <c r="AK322" i="9"/>
  <c r="BF322" i="9"/>
  <c r="AK328" i="9"/>
  <c r="BF328" i="9"/>
  <c r="AK334" i="9"/>
  <c r="BF334" i="9"/>
  <c r="AK340" i="9"/>
  <c r="BF340" i="9"/>
  <c r="AK346" i="9"/>
  <c r="BF346" i="9"/>
  <c r="AK352" i="9"/>
  <c r="BF352" i="9"/>
  <c r="AK358" i="9"/>
  <c r="BF358" i="9"/>
  <c r="AK364" i="9"/>
  <c r="BF364" i="9"/>
  <c r="AK370" i="9"/>
  <c r="BF370" i="9"/>
  <c r="AK376" i="9"/>
  <c r="BF376" i="9"/>
  <c r="AK382" i="9"/>
  <c r="BF382" i="9"/>
  <c r="AK388" i="9"/>
  <c r="BF388" i="9"/>
  <c r="AK394" i="9"/>
  <c r="BF394" i="9"/>
  <c r="AK400" i="9"/>
  <c r="BF400" i="9"/>
  <c r="AK406" i="9"/>
  <c r="BF406" i="9"/>
  <c r="AK412" i="9"/>
  <c r="BF412" i="9"/>
  <c r="AK418" i="9"/>
  <c r="BF418" i="9"/>
  <c r="AK424" i="9"/>
  <c r="BF424" i="9"/>
  <c r="AK430" i="9"/>
  <c r="BF430" i="9"/>
  <c r="AK436" i="9"/>
  <c r="BF436" i="9"/>
  <c r="AK442" i="9"/>
  <c r="BF442" i="9"/>
  <c r="AK448" i="9"/>
  <c r="BF448" i="9"/>
  <c r="AK454" i="9"/>
  <c r="BF454" i="9"/>
  <c r="AK460" i="9"/>
  <c r="BF460" i="9"/>
  <c r="AK466" i="9"/>
  <c r="BF466" i="9"/>
  <c r="AK472" i="9"/>
  <c r="BF472" i="9"/>
  <c r="AK478" i="9"/>
  <c r="BF478" i="9"/>
  <c r="AK484" i="9"/>
  <c r="BF484" i="9"/>
  <c r="AK38" i="9"/>
  <c r="BF38" i="9"/>
  <c r="AK68" i="9"/>
  <c r="BF68" i="9"/>
  <c r="AK104" i="9"/>
  <c r="BF104" i="9"/>
  <c r="AK128" i="9"/>
  <c r="BF128" i="9"/>
  <c r="AK152" i="9"/>
  <c r="BF152" i="9"/>
  <c r="AK176" i="9"/>
  <c r="BF176" i="9"/>
  <c r="AK194" i="9"/>
  <c r="BF194" i="9"/>
  <c r="AK212" i="9"/>
  <c r="BF212" i="9"/>
  <c r="AK242" i="9"/>
  <c r="BF242" i="9"/>
  <c r="AK260" i="9"/>
  <c r="BF260" i="9"/>
  <c r="AK284" i="9"/>
  <c r="BF284" i="9"/>
  <c r="AK332" i="9"/>
  <c r="BF332" i="9"/>
  <c r="AK404" i="9"/>
  <c r="BF404" i="9"/>
  <c r="AK455" i="9"/>
  <c r="BF455" i="9"/>
  <c r="AH467" i="9"/>
  <c r="BF467" i="9"/>
  <c r="AK473" i="9"/>
  <c r="BF473" i="9"/>
  <c r="AH491" i="9"/>
  <c r="BF491" i="9"/>
  <c r="AK497" i="9"/>
  <c r="BF497" i="9"/>
  <c r="AK26" i="9"/>
  <c r="BF26" i="9"/>
  <c r="AK62" i="9"/>
  <c r="BF62" i="9"/>
  <c r="AK98" i="9"/>
  <c r="BF98" i="9"/>
  <c r="AK158" i="9"/>
  <c r="BF158" i="9"/>
  <c r="AK326" i="9"/>
  <c r="BF326" i="9"/>
  <c r="AN72" i="9"/>
  <c r="BF72" i="9"/>
  <c r="AN78" i="9"/>
  <c r="BF78" i="9"/>
  <c r="AH90" i="9"/>
  <c r="BF90" i="9"/>
  <c r="AN108" i="9"/>
  <c r="BF108" i="9"/>
  <c r="AK126" i="9"/>
  <c r="BF126" i="9"/>
  <c r="AK156" i="9"/>
  <c r="BF156" i="9"/>
  <c r="AK270" i="9"/>
  <c r="BF270" i="9"/>
  <c r="AH294" i="9"/>
  <c r="BF294" i="9"/>
  <c r="AK300" i="9"/>
  <c r="BF300" i="9"/>
  <c r="AH312" i="9"/>
  <c r="BF312" i="9"/>
  <c r="AH318" i="9"/>
  <c r="BF318" i="9"/>
  <c r="AK330" i="9"/>
  <c r="BF330" i="9"/>
  <c r="AH348" i="9"/>
  <c r="BF348" i="9"/>
  <c r="AH354" i="9"/>
  <c r="BF354" i="9"/>
  <c r="AK360" i="9"/>
  <c r="BF360" i="9"/>
  <c r="AH384" i="9"/>
  <c r="BF384" i="9"/>
  <c r="AK390" i="9"/>
  <c r="BF390" i="9"/>
  <c r="AK420" i="9"/>
  <c r="BF420" i="9"/>
  <c r="AH432" i="9"/>
  <c r="BF432" i="9"/>
  <c r="AK450" i="9"/>
  <c r="BF450" i="9"/>
  <c r="AH456" i="9"/>
  <c r="BF456" i="9"/>
  <c r="AH462" i="9"/>
  <c r="BF462" i="9"/>
  <c r="AH480" i="9"/>
  <c r="BF480" i="9"/>
  <c r="AH486" i="9"/>
  <c r="BF486" i="9"/>
  <c r="AH498" i="9"/>
  <c r="BF498" i="9"/>
  <c r="AH510" i="9"/>
  <c r="BF510" i="9"/>
  <c r="AK54" i="9"/>
  <c r="AH455" i="9"/>
  <c r="AH390" i="9"/>
  <c r="AH454" i="9"/>
  <c r="AH30" i="9"/>
  <c r="AH60" i="9"/>
  <c r="AH84" i="9"/>
  <c r="AH114" i="9"/>
  <c r="AI144" i="9"/>
  <c r="AN282" i="9"/>
  <c r="AN312" i="9"/>
  <c r="AN342" i="9"/>
  <c r="AN378" i="9"/>
  <c r="AN408" i="9"/>
  <c r="AN438" i="9"/>
  <c r="AK474" i="9"/>
  <c r="AN474" i="9"/>
  <c r="AK504" i="9"/>
  <c r="AN504" i="9"/>
  <c r="AN186" i="9"/>
  <c r="AH342" i="9"/>
  <c r="AH378" i="9"/>
  <c r="AH102" i="9"/>
  <c r="AH222" i="9"/>
  <c r="AH300" i="9"/>
  <c r="AH420" i="9"/>
  <c r="AJ12" i="9"/>
  <c r="AH23" i="9"/>
  <c r="AH29" i="9"/>
  <c r="AH35" i="9"/>
  <c r="AJ41" i="9"/>
  <c r="AJ47" i="9"/>
  <c r="AH53" i="9"/>
  <c r="AH59" i="9"/>
  <c r="AH65" i="9"/>
  <c r="AN65" i="9"/>
  <c r="AH71" i="9"/>
  <c r="AN71" i="9"/>
  <c r="AH77" i="9"/>
  <c r="AN77" i="9"/>
  <c r="AJ83" i="9"/>
  <c r="AN83" i="9"/>
  <c r="AH89" i="9"/>
  <c r="AN89" i="9"/>
  <c r="AH95" i="9"/>
  <c r="AN95" i="9"/>
  <c r="AI101" i="9"/>
  <c r="AN101" i="9"/>
  <c r="AH107" i="9"/>
  <c r="AN107" i="9"/>
  <c r="AI113" i="9"/>
  <c r="AN113" i="9"/>
  <c r="AJ119" i="9"/>
  <c r="AN119" i="9"/>
  <c r="AH125" i="9"/>
  <c r="AN125" i="9"/>
  <c r="AH131" i="9"/>
  <c r="AN131" i="9"/>
  <c r="AH137" i="9"/>
  <c r="AN137" i="9"/>
  <c r="AH143" i="9"/>
  <c r="AN143" i="9"/>
  <c r="AH149" i="9"/>
  <c r="AN149" i="9"/>
  <c r="AJ155" i="9"/>
  <c r="AN155" i="9"/>
  <c r="AH161" i="9"/>
  <c r="AN161" i="9"/>
  <c r="AH167" i="9"/>
  <c r="AN167" i="9"/>
  <c r="AN173" i="9"/>
  <c r="AN179" i="9"/>
  <c r="AN185" i="9"/>
  <c r="AN191" i="9"/>
  <c r="AN197" i="9"/>
  <c r="AN203" i="9"/>
  <c r="AN209" i="9"/>
  <c r="AN215" i="9"/>
  <c r="AN221" i="9"/>
  <c r="AN227" i="9"/>
  <c r="AN233" i="9"/>
  <c r="AN239" i="9"/>
  <c r="AN245" i="9"/>
  <c r="AN251" i="9"/>
  <c r="AN257" i="9"/>
  <c r="AN263" i="9"/>
  <c r="AN269" i="9"/>
  <c r="AN275" i="9"/>
  <c r="AN281" i="9"/>
  <c r="AN287" i="9"/>
  <c r="AN293" i="9"/>
  <c r="AN299" i="9"/>
  <c r="AN305" i="9"/>
  <c r="AN311" i="9"/>
  <c r="AN317" i="9"/>
  <c r="AN323" i="9"/>
  <c r="AN329" i="9"/>
  <c r="AN335" i="9"/>
  <c r="AN341" i="9"/>
  <c r="AN347" i="9"/>
  <c r="AN353" i="9"/>
  <c r="AN359" i="9"/>
  <c r="AN365" i="9"/>
  <c r="AN371" i="9"/>
  <c r="AN377" i="9"/>
  <c r="AN383" i="9"/>
  <c r="AN389" i="9"/>
  <c r="AN395" i="9"/>
  <c r="AN401" i="9"/>
  <c r="AN407" i="9"/>
  <c r="AN413" i="9"/>
  <c r="AN419" i="9"/>
  <c r="AN425" i="9"/>
  <c r="AN431" i="9"/>
  <c r="AN437" i="9"/>
  <c r="AN443" i="9"/>
  <c r="AN449" i="9"/>
  <c r="AN455" i="9"/>
  <c r="AN461" i="9"/>
  <c r="AN467" i="9"/>
  <c r="AN473" i="9"/>
  <c r="AN479" i="9"/>
  <c r="AN485" i="9"/>
  <c r="AN491" i="9"/>
  <c r="AN497" i="9"/>
  <c r="AN503" i="9"/>
  <c r="AN509" i="9"/>
  <c r="AN144" i="9"/>
  <c r="AN180" i="9"/>
  <c r="AN216" i="9"/>
  <c r="AN252" i="9"/>
  <c r="AI36" i="9"/>
  <c r="AH66" i="9"/>
  <c r="AJ90" i="9"/>
  <c r="AH120" i="9"/>
  <c r="AH150" i="9"/>
  <c r="AN276" i="9"/>
  <c r="AN306" i="9"/>
  <c r="AN336" i="9"/>
  <c r="AN366" i="9"/>
  <c r="AN396" i="9"/>
  <c r="AN426" i="9"/>
  <c r="AK456" i="9"/>
  <c r="AN456" i="9"/>
  <c r="AK492" i="9"/>
  <c r="AN492" i="9"/>
  <c r="AN222" i="9"/>
  <c r="AH168" i="9"/>
  <c r="AH360" i="9"/>
  <c r="AH396" i="9"/>
  <c r="AI25" i="9"/>
  <c r="AI55" i="9"/>
  <c r="AI61" i="9"/>
  <c r="AN67" i="9"/>
  <c r="AN73" i="9"/>
  <c r="AN79" i="9"/>
  <c r="AN85" i="9"/>
  <c r="AN91" i="9"/>
  <c r="AI97" i="9"/>
  <c r="AN97" i="9"/>
  <c r="AN103" i="9"/>
  <c r="AN109" i="9"/>
  <c r="AN115" i="9"/>
  <c r="AN121" i="9"/>
  <c r="AN127" i="9"/>
  <c r="AN133" i="9"/>
  <c r="AN139" i="9"/>
  <c r="AN145" i="9"/>
  <c r="AN151" i="9"/>
  <c r="AN157" i="9"/>
  <c r="AN163" i="9"/>
  <c r="AI169" i="9"/>
  <c r="AN169" i="9"/>
  <c r="AN175" i="9"/>
  <c r="AN181" i="9"/>
  <c r="AN187" i="9"/>
  <c r="AN193" i="9"/>
  <c r="AN199" i="9"/>
  <c r="AI205" i="9"/>
  <c r="AN205" i="9"/>
  <c r="AN211" i="9"/>
  <c r="AN217" i="9"/>
  <c r="AN223" i="9"/>
  <c r="AN229" i="9"/>
  <c r="AN235" i="9"/>
  <c r="AN241" i="9"/>
  <c r="AN247" i="9"/>
  <c r="AN253" i="9"/>
  <c r="AN259" i="9"/>
  <c r="AN265" i="9"/>
  <c r="AN271" i="9"/>
  <c r="AN277" i="9"/>
  <c r="AN283" i="9"/>
  <c r="AN289" i="9"/>
  <c r="AN295" i="9"/>
  <c r="AN301" i="9"/>
  <c r="AN307" i="9"/>
  <c r="AN313" i="9"/>
  <c r="AN319" i="9"/>
  <c r="AN325" i="9"/>
  <c r="AN331" i="9"/>
  <c r="AN337" i="9"/>
  <c r="AN343" i="9"/>
  <c r="AN349" i="9"/>
  <c r="AN355" i="9"/>
  <c r="AN361" i="9"/>
  <c r="AN367" i="9"/>
  <c r="AN373" i="9"/>
  <c r="AN379" i="9"/>
  <c r="AN385" i="9"/>
  <c r="AN391" i="9"/>
  <c r="AN397" i="9"/>
  <c r="AN403" i="9"/>
  <c r="AN409" i="9"/>
  <c r="AN415" i="9"/>
  <c r="AN421" i="9"/>
  <c r="AN427" i="9"/>
  <c r="AN433" i="9"/>
  <c r="AN439" i="9"/>
  <c r="AK445" i="9"/>
  <c r="AN445" i="9"/>
  <c r="AK451" i="9"/>
  <c r="AN451" i="9"/>
  <c r="AK457" i="9"/>
  <c r="AN457" i="9"/>
  <c r="AK463" i="9"/>
  <c r="AN463" i="9"/>
  <c r="AK469" i="9"/>
  <c r="AN469" i="9"/>
  <c r="AK475" i="9"/>
  <c r="AN475" i="9"/>
  <c r="AK481" i="9"/>
  <c r="AN481" i="9"/>
  <c r="AK487" i="9"/>
  <c r="AN487" i="9"/>
  <c r="AK493" i="9"/>
  <c r="AN493" i="9"/>
  <c r="AK499" i="9"/>
  <c r="AN499" i="9"/>
  <c r="AI505" i="9"/>
  <c r="AK505" i="9"/>
  <c r="AN505" i="9"/>
  <c r="AK449" i="9"/>
  <c r="AN84" i="9"/>
  <c r="AN120" i="9"/>
  <c r="AN156" i="9"/>
  <c r="AN192" i="9"/>
  <c r="AN228" i="9"/>
  <c r="AH42" i="9"/>
  <c r="AH78" i="9"/>
  <c r="AH108" i="9"/>
  <c r="AH138" i="9"/>
  <c r="AJ162" i="9"/>
  <c r="AN288" i="9"/>
  <c r="AN318" i="9"/>
  <c r="AN348" i="9"/>
  <c r="AN372" i="9"/>
  <c r="AN402" i="9"/>
  <c r="AN432" i="9"/>
  <c r="AK462" i="9"/>
  <c r="AN462" i="9"/>
  <c r="AK498" i="9"/>
  <c r="AN498" i="9"/>
  <c r="AN258" i="9"/>
  <c r="AH240" i="9"/>
  <c r="AH180" i="9"/>
  <c r="AH246" i="9"/>
  <c r="AH330" i="9"/>
  <c r="AH366" i="9"/>
  <c r="AH402" i="9"/>
  <c r="AH438" i="9"/>
  <c r="AH504" i="9"/>
  <c r="AN68" i="9"/>
  <c r="AN74" i="9"/>
  <c r="AN80" i="9"/>
  <c r="AN86" i="9"/>
  <c r="AN92" i="9"/>
  <c r="AN98" i="9"/>
  <c r="AI104" i="9"/>
  <c r="AN104" i="9"/>
  <c r="AN110" i="9"/>
  <c r="AN116" i="9"/>
  <c r="AN122" i="9"/>
  <c r="AN128" i="9"/>
  <c r="AN134" i="9"/>
  <c r="AN140" i="9"/>
  <c r="AN146" i="9"/>
  <c r="AN152" i="9"/>
  <c r="AN158" i="9"/>
  <c r="AN164" i="9"/>
  <c r="AN170" i="9"/>
  <c r="AN176" i="9"/>
  <c r="AN182" i="9"/>
  <c r="AN188" i="9"/>
  <c r="AN194" i="9"/>
  <c r="AN200" i="9"/>
  <c r="AN206" i="9"/>
  <c r="AN212" i="9"/>
  <c r="AN218" i="9"/>
  <c r="AN224" i="9"/>
  <c r="AN230" i="9"/>
  <c r="AN236" i="9"/>
  <c r="AI242" i="9"/>
  <c r="AN242" i="9"/>
  <c r="AN248" i="9"/>
  <c r="AN254" i="9"/>
  <c r="AN260" i="9"/>
  <c r="AN266" i="9"/>
  <c r="AN272" i="9"/>
  <c r="AN278" i="9"/>
  <c r="AN284" i="9"/>
  <c r="AN290" i="9"/>
  <c r="AN296" i="9"/>
  <c r="AN302" i="9"/>
  <c r="AN308" i="9"/>
  <c r="AN314" i="9"/>
  <c r="AN320" i="9"/>
  <c r="AN326" i="9"/>
  <c r="AN332" i="9"/>
  <c r="AN338" i="9"/>
  <c r="AN344" i="9"/>
  <c r="AN350" i="9"/>
  <c r="AN356" i="9"/>
  <c r="AN362" i="9"/>
  <c r="AN368" i="9"/>
  <c r="AN374" i="9"/>
  <c r="AN380" i="9"/>
  <c r="AN386" i="9"/>
  <c r="AN392" i="9"/>
  <c r="AN398" i="9"/>
  <c r="AN404" i="9"/>
  <c r="AN410" i="9"/>
  <c r="AN416" i="9"/>
  <c r="AN422" i="9"/>
  <c r="AN428" i="9"/>
  <c r="AN434" i="9"/>
  <c r="AN440" i="9"/>
  <c r="AN446" i="9"/>
  <c r="AN452" i="9"/>
  <c r="AN458" i="9"/>
  <c r="AN464" i="9"/>
  <c r="AN470" i="9"/>
  <c r="AN476" i="9"/>
  <c r="AN482" i="9"/>
  <c r="AN488" i="9"/>
  <c r="AK488" i="9"/>
  <c r="AN494" i="9"/>
  <c r="AK494" i="9"/>
  <c r="AN500" i="9"/>
  <c r="AK500" i="9"/>
  <c r="AN506" i="9"/>
  <c r="AK506" i="9"/>
  <c r="AK23" i="9"/>
  <c r="AK29" i="9"/>
  <c r="AK35" i="9"/>
  <c r="AK41" i="9"/>
  <c r="AK47" i="9"/>
  <c r="AK53" i="9"/>
  <c r="AK59" i="9"/>
  <c r="AK65" i="9"/>
  <c r="AK71" i="9"/>
  <c r="AK77" i="9"/>
  <c r="AK83" i="9"/>
  <c r="AK89" i="9"/>
  <c r="AK95" i="9"/>
  <c r="AK101" i="9"/>
  <c r="AK107" i="9"/>
  <c r="AK113" i="9"/>
  <c r="AK119" i="9"/>
  <c r="AK125" i="9"/>
  <c r="AK131" i="9"/>
  <c r="AK137" i="9"/>
  <c r="AK143" i="9"/>
  <c r="AK149" i="9"/>
  <c r="AK155" i="9"/>
  <c r="AK161" i="9"/>
  <c r="AK167" i="9"/>
  <c r="AK173" i="9"/>
  <c r="AK179" i="9"/>
  <c r="AK185" i="9"/>
  <c r="AK191" i="9"/>
  <c r="AK197" i="9"/>
  <c r="AK203" i="9"/>
  <c r="AK209" i="9"/>
  <c r="AK215" i="9"/>
  <c r="AK221" i="9"/>
  <c r="AK227" i="9"/>
  <c r="AK233" i="9"/>
  <c r="AK239" i="9"/>
  <c r="AK245" i="9"/>
  <c r="AK251" i="9"/>
  <c r="AK257" i="9"/>
  <c r="AK263" i="9"/>
  <c r="AK269" i="9"/>
  <c r="AK275" i="9"/>
  <c r="AK281" i="9"/>
  <c r="AK287" i="9"/>
  <c r="AK293" i="9"/>
  <c r="AK299" i="9"/>
  <c r="AK305" i="9"/>
  <c r="AK311" i="9"/>
  <c r="AK317" i="9"/>
  <c r="AK323" i="9"/>
  <c r="AK329" i="9"/>
  <c r="AK335" i="9"/>
  <c r="AK341" i="9"/>
  <c r="AK347" i="9"/>
  <c r="AK353" i="9"/>
  <c r="AK359" i="9"/>
  <c r="AK365" i="9"/>
  <c r="AK371" i="9"/>
  <c r="AK377" i="9"/>
  <c r="AK383" i="9"/>
  <c r="AK389" i="9"/>
  <c r="AK395" i="9"/>
  <c r="AK401" i="9"/>
  <c r="AK407" i="9"/>
  <c r="AK413" i="9"/>
  <c r="AK419" i="9"/>
  <c r="AK425" i="9"/>
  <c r="AK431" i="9"/>
  <c r="AK437" i="9"/>
  <c r="AK443" i="9"/>
  <c r="AK467" i="9"/>
  <c r="AK485" i="9"/>
  <c r="AK503" i="9"/>
  <c r="AN90" i="9"/>
  <c r="AN126" i="9"/>
  <c r="AN162" i="9"/>
  <c r="AN198" i="9"/>
  <c r="AN234" i="9"/>
  <c r="AI48" i="9"/>
  <c r="AH72" i="9"/>
  <c r="AH96" i="9"/>
  <c r="AH132" i="9"/>
  <c r="AN264" i="9"/>
  <c r="AN294" i="9"/>
  <c r="AN324" i="9"/>
  <c r="AN354" i="9"/>
  <c r="AN384" i="9"/>
  <c r="AN414" i="9"/>
  <c r="AN444" i="9"/>
  <c r="AK468" i="9"/>
  <c r="AN468" i="9"/>
  <c r="AK486" i="9"/>
  <c r="AN486" i="9"/>
  <c r="AN114" i="9"/>
  <c r="AH282" i="9"/>
  <c r="AH336" i="9"/>
  <c r="AH372" i="9"/>
  <c r="AH408" i="9"/>
  <c r="AH444" i="9"/>
  <c r="AH468" i="9"/>
  <c r="AJ33" i="9"/>
  <c r="AI39" i="9"/>
  <c r="AH51" i="9"/>
  <c r="AN69" i="9"/>
  <c r="AI75" i="9"/>
  <c r="AN75" i="9"/>
  <c r="AN81" i="9"/>
  <c r="AN87" i="9"/>
  <c r="AN93" i="9"/>
  <c r="AN99" i="9"/>
  <c r="AN105" i="9"/>
  <c r="AN111" i="9"/>
  <c r="AN117" i="9"/>
  <c r="AI123" i="9"/>
  <c r="AN123" i="9"/>
  <c r="AN129" i="9"/>
  <c r="AN135" i="9"/>
  <c r="AN141" i="9"/>
  <c r="AN147" i="9"/>
  <c r="AN153" i="9"/>
  <c r="AH159" i="9"/>
  <c r="AN159" i="9"/>
  <c r="AN165" i="9"/>
  <c r="AN171" i="9"/>
  <c r="AH177" i="9"/>
  <c r="AN177" i="9"/>
  <c r="AI183" i="9"/>
  <c r="AN183" i="9"/>
  <c r="AN189" i="9"/>
  <c r="AI195" i="9"/>
  <c r="AN195" i="9"/>
  <c r="AN201" i="9"/>
  <c r="AN207" i="9"/>
  <c r="AI213" i="9"/>
  <c r="AN213" i="9"/>
  <c r="AN219" i="9"/>
  <c r="AN225" i="9"/>
  <c r="AH231" i="9"/>
  <c r="AN231" i="9"/>
  <c r="AN237" i="9"/>
  <c r="AN243" i="9"/>
  <c r="AH249" i="9"/>
  <c r="AN249" i="9"/>
  <c r="AN255" i="9"/>
  <c r="AN261" i="9"/>
  <c r="AH267" i="9"/>
  <c r="AN267" i="9"/>
  <c r="AN273" i="9"/>
  <c r="AN279" i="9"/>
  <c r="AH285" i="9"/>
  <c r="AN285" i="9"/>
  <c r="AN291" i="9"/>
  <c r="AN297" i="9"/>
  <c r="AN303" i="9"/>
  <c r="AN309" i="9"/>
  <c r="AN315" i="9"/>
  <c r="AH321" i="9"/>
  <c r="AN321" i="9"/>
  <c r="AN327" i="9"/>
  <c r="AN333" i="9"/>
  <c r="AH339" i="9"/>
  <c r="AN339" i="9"/>
  <c r="AN345" i="9"/>
  <c r="AN351" i="9"/>
  <c r="AN357" i="9"/>
  <c r="AN363" i="9"/>
  <c r="AN369" i="9"/>
  <c r="AN375" i="9"/>
  <c r="AN381" i="9"/>
  <c r="AN387" i="9"/>
  <c r="AH393" i="9"/>
  <c r="AN393" i="9"/>
  <c r="AN399" i="9"/>
  <c r="AN405" i="9"/>
  <c r="AN411" i="9"/>
  <c r="AN417" i="9"/>
  <c r="AN423" i="9"/>
  <c r="AN429" i="9"/>
  <c r="AN435" i="9"/>
  <c r="AN441" i="9"/>
  <c r="AH447" i="9"/>
  <c r="AN447" i="9"/>
  <c r="AN453" i="9"/>
  <c r="AN459" i="9"/>
  <c r="AH465" i="9"/>
  <c r="AN465" i="9"/>
  <c r="AN471" i="9"/>
  <c r="AN477" i="9"/>
  <c r="AH483" i="9"/>
  <c r="AN483" i="9"/>
  <c r="AN489" i="9"/>
  <c r="AN495" i="9"/>
  <c r="AH501" i="9"/>
  <c r="AN501" i="9"/>
  <c r="AH507" i="9"/>
  <c r="AN507" i="9"/>
  <c r="AK24" i="9"/>
  <c r="AK30" i="9"/>
  <c r="AK36" i="9"/>
  <c r="AK42" i="9"/>
  <c r="AK48" i="9"/>
  <c r="AK60" i="9"/>
  <c r="AK66" i="9"/>
  <c r="AK72" i="9"/>
  <c r="AK78" i="9"/>
  <c r="AK84" i="9"/>
  <c r="AK90" i="9"/>
  <c r="AK96" i="9"/>
  <c r="AK102" i="9"/>
  <c r="AK108" i="9"/>
  <c r="AK114" i="9"/>
  <c r="AK120" i="9"/>
  <c r="AK132" i="9"/>
  <c r="AK138" i="9"/>
  <c r="AK144" i="9"/>
  <c r="AK150" i="9"/>
  <c r="AK162" i="9"/>
  <c r="AK168" i="9"/>
  <c r="AK174" i="9"/>
  <c r="AK180" i="9"/>
  <c r="AK186" i="9"/>
  <c r="AK192" i="9"/>
  <c r="AK198" i="9"/>
  <c r="AK204" i="9"/>
  <c r="AK210" i="9"/>
  <c r="AK216" i="9"/>
  <c r="AK222" i="9"/>
  <c r="AK228" i="9"/>
  <c r="AK234" i="9"/>
  <c r="AK240" i="9"/>
  <c r="AK246" i="9"/>
  <c r="AK252" i="9"/>
  <c r="AK258" i="9"/>
  <c r="AK264" i="9"/>
  <c r="AK276" i="9"/>
  <c r="AK282" i="9"/>
  <c r="AK288" i="9"/>
  <c r="AK294" i="9"/>
  <c r="AK306" i="9"/>
  <c r="AK312" i="9"/>
  <c r="AK318" i="9"/>
  <c r="AK324" i="9"/>
  <c r="AK336" i="9"/>
  <c r="AK342" i="9"/>
  <c r="AK348" i="9"/>
  <c r="AK354" i="9"/>
  <c r="AK366" i="9"/>
  <c r="AK372" i="9"/>
  <c r="AK378" i="9"/>
  <c r="AK384" i="9"/>
  <c r="AK396" i="9"/>
  <c r="AK402" i="9"/>
  <c r="AK408" i="9"/>
  <c r="AK414" i="9"/>
  <c r="AK426" i="9"/>
  <c r="AK432" i="9"/>
  <c r="AK438" i="9"/>
  <c r="AK444" i="9"/>
  <c r="AK452" i="9"/>
  <c r="AK470" i="9"/>
  <c r="AK489" i="9"/>
  <c r="AK507" i="9"/>
  <c r="AN96" i="9"/>
  <c r="AN132" i="9"/>
  <c r="AN168" i="9"/>
  <c r="AN204" i="9"/>
  <c r="AN240" i="9"/>
  <c r="AH24" i="9"/>
  <c r="AJ54" i="9"/>
  <c r="AJ126" i="9"/>
  <c r="AI156" i="9"/>
  <c r="AN270" i="9"/>
  <c r="AN300" i="9"/>
  <c r="AN330" i="9"/>
  <c r="AN360" i="9"/>
  <c r="AN390" i="9"/>
  <c r="AN420" i="9"/>
  <c r="AN450" i="9"/>
  <c r="AK480" i="9"/>
  <c r="AN480" i="9"/>
  <c r="AK510" i="9"/>
  <c r="AN510" i="9"/>
  <c r="AN150" i="9"/>
  <c r="AH204" i="9"/>
  <c r="AH414" i="9"/>
  <c r="AH28" i="9"/>
  <c r="AH34" i="9"/>
  <c r="AH40" i="9"/>
  <c r="AH46" i="9"/>
  <c r="AI58" i="9"/>
  <c r="AI70" i="9"/>
  <c r="AN70" i="9"/>
  <c r="AN76" i="9"/>
  <c r="AH82" i="9"/>
  <c r="AN82" i="9"/>
  <c r="AH88" i="9"/>
  <c r="AN88" i="9"/>
  <c r="AH94" i="9"/>
  <c r="AN94" i="9"/>
  <c r="AH100" i="9"/>
  <c r="AN100" i="9"/>
  <c r="AH106" i="9"/>
  <c r="AN106" i="9"/>
  <c r="AH112" i="9"/>
  <c r="AN112" i="9"/>
  <c r="AH118" i="9"/>
  <c r="AN118" i="9"/>
  <c r="AH124" i="9"/>
  <c r="AN124" i="9"/>
  <c r="AH130" i="9"/>
  <c r="AN130" i="9"/>
  <c r="AH136" i="9"/>
  <c r="AN136" i="9"/>
  <c r="AH142" i="9"/>
  <c r="AN142" i="9"/>
  <c r="AH148" i="9"/>
  <c r="AN148" i="9"/>
  <c r="AH154" i="9"/>
  <c r="AN154" i="9"/>
  <c r="AH160" i="9"/>
  <c r="AN160" i="9"/>
  <c r="AI166" i="9"/>
  <c r="AN166" i="9"/>
  <c r="AH172" i="9"/>
  <c r="AN172" i="9"/>
  <c r="AN178" i="9"/>
  <c r="AN184" i="9"/>
  <c r="AN190" i="9"/>
  <c r="AN196" i="9"/>
  <c r="AN202" i="9"/>
  <c r="AN208" i="9"/>
  <c r="AN214" i="9"/>
  <c r="AN220" i="9"/>
  <c r="AN226" i="9"/>
  <c r="AN232" i="9"/>
  <c r="AN238" i="9"/>
  <c r="AN244" i="9"/>
  <c r="AN250" i="9"/>
  <c r="AN256" i="9"/>
  <c r="AN262" i="9"/>
  <c r="AN268" i="9"/>
  <c r="AN274" i="9"/>
  <c r="AN280" i="9"/>
  <c r="AN286" i="9"/>
  <c r="AN292" i="9"/>
  <c r="AN298" i="9"/>
  <c r="AN304" i="9"/>
  <c r="AN310" i="9"/>
  <c r="AN316" i="9"/>
  <c r="AN322" i="9"/>
  <c r="AN328" i="9"/>
  <c r="AN334" i="9"/>
  <c r="AN340" i="9"/>
  <c r="AN346" i="9"/>
  <c r="AN352" i="9"/>
  <c r="AN358" i="9"/>
  <c r="AN364" i="9"/>
  <c r="AN370" i="9"/>
  <c r="AN376" i="9"/>
  <c r="AN382" i="9"/>
  <c r="AN388" i="9"/>
  <c r="AN394" i="9"/>
  <c r="AN400" i="9"/>
  <c r="AN406" i="9"/>
  <c r="AN412" i="9"/>
  <c r="AN418" i="9"/>
  <c r="AN424" i="9"/>
  <c r="AN430" i="9"/>
  <c r="AN436" i="9"/>
  <c r="AN442" i="9"/>
  <c r="AN448" i="9"/>
  <c r="AN454" i="9"/>
  <c r="AN460" i="9"/>
  <c r="AN466" i="9"/>
  <c r="AN472" i="9"/>
  <c r="AN478" i="9"/>
  <c r="AN484" i="9"/>
  <c r="AN490" i="9"/>
  <c r="AK490" i="9"/>
  <c r="AN496" i="9"/>
  <c r="AK496" i="9"/>
  <c r="AN502" i="9"/>
  <c r="AK502" i="9"/>
  <c r="AN508" i="9"/>
  <c r="AK508" i="9"/>
  <c r="AK25" i="9"/>
  <c r="AK31" i="9"/>
  <c r="AK37" i="9"/>
  <c r="AK43" i="9"/>
  <c r="AK49" i="9"/>
  <c r="AK55" i="9"/>
  <c r="AK61" i="9"/>
  <c r="AK67" i="9"/>
  <c r="AK73" i="9"/>
  <c r="AK79" i="9"/>
  <c r="AK85" i="9"/>
  <c r="AK91" i="9"/>
  <c r="AK97" i="9"/>
  <c r="AK103" i="9"/>
  <c r="AK109" i="9"/>
  <c r="AK115" i="9"/>
  <c r="AK121" i="9"/>
  <c r="AK127" i="9"/>
  <c r="AK133" i="9"/>
  <c r="AK139" i="9"/>
  <c r="AK145" i="9"/>
  <c r="AK151" i="9"/>
  <c r="AK157" i="9"/>
  <c r="AK163" i="9"/>
  <c r="AK169" i="9"/>
  <c r="AK175" i="9"/>
  <c r="AK181" i="9"/>
  <c r="AK187" i="9"/>
  <c r="AK193" i="9"/>
  <c r="AK199" i="9"/>
  <c r="AK205" i="9"/>
  <c r="AK211" i="9"/>
  <c r="AK217" i="9"/>
  <c r="AK223" i="9"/>
  <c r="AK229" i="9"/>
  <c r="AK235" i="9"/>
  <c r="AK241" i="9"/>
  <c r="AK247" i="9"/>
  <c r="AK253" i="9"/>
  <c r="AK259" i="9"/>
  <c r="AK265" i="9"/>
  <c r="AK271" i="9"/>
  <c r="AK277" i="9"/>
  <c r="AK283" i="9"/>
  <c r="AK289" i="9"/>
  <c r="AK295" i="9"/>
  <c r="AK301" i="9"/>
  <c r="AK307" i="9"/>
  <c r="AK313" i="9"/>
  <c r="AK319" i="9"/>
  <c r="AK325" i="9"/>
  <c r="AK331" i="9"/>
  <c r="AK337" i="9"/>
  <c r="AK343" i="9"/>
  <c r="AK349" i="9"/>
  <c r="AK355" i="9"/>
  <c r="AK361" i="9"/>
  <c r="AK367" i="9"/>
  <c r="AK373" i="9"/>
  <c r="AK379" i="9"/>
  <c r="AK385" i="9"/>
  <c r="AK391" i="9"/>
  <c r="AK397" i="9"/>
  <c r="AK403" i="9"/>
  <c r="AK409" i="9"/>
  <c r="AK415" i="9"/>
  <c r="AK421" i="9"/>
  <c r="AK427" i="9"/>
  <c r="AK433" i="9"/>
  <c r="AK439" i="9"/>
  <c r="AK446" i="9"/>
  <c r="AK453" i="9"/>
  <c r="AK461" i="9"/>
  <c r="AK471" i="9"/>
  <c r="AK479" i="9"/>
  <c r="AK491" i="9"/>
  <c r="AK509" i="9"/>
  <c r="AN66" i="9"/>
  <c r="AN102" i="9"/>
  <c r="AN138" i="9"/>
  <c r="AN174" i="9"/>
  <c r="AN210" i="9"/>
  <c r="AN246" i="9"/>
  <c r="BG510" i="9"/>
  <c r="BG504" i="9"/>
  <c r="BG498" i="9"/>
  <c r="BG492" i="9"/>
  <c r="BG486" i="9"/>
  <c r="BG480" i="9"/>
  <c r="BG474" i="9"/>
  <c r="BG468" i="9"/>
  <c r="BG462" i="9"/>
  <c r="BG456" i="9"/>
  <c r="BG450" i="9"/>
  <c r="BG444" i="9"/>
  <c r="BG438" i="9"/>
  <c r="BG432" i="9"/>
  <c r="BG426" i="9"/>
  <c r="BG420" i="9"/>
  <c r="BG414" i="9"/>
  <c r="BG408" i="9"/>
  <c r="BG402" i="9"/>
  <c r="BG396" i="9"/>
  <c r="BG390" i="9"/>
  <c r="BG384" i="9"/>
  <c r="BG378" i="9"/>
  <c r="BG372" i="9"/>
  <c r="BG366" i="9"/>
  <c r="BG360" i="9"/>
  <c r="BG354" i="9"/>
  <c r="BG348" i="9"/>
  <c r="BG342" i="9"/>
  <c r="BG336" i="9"/>
  <c r="BG324" i="9"/>
  <c r="BG318" i="9"/>
  <c r="BG312" i="9"/>
  <c r="BG306" i="9"/>
  <c r="BG300" i="9"/>
  <c r="BG294" i="9"/>
  <c r="BG288" i="9"/>
  <c r="BG282" i="9"/>
  <c r="BG270" i="9"/>
  <c r="BG264" i="9"/>
  <c r="BG252" i="9"/>
  <c r="BG240" i="9"/>
  <c r="BG509" i="9"/>
  <c r="BG503" i="9"/>
  <c r="BG497" i="9"/>
  <c r="BG491" i="9"/>
  <c r="BG485" i="9"/>
  <c r="BG479" i="9"/>
  <c r="BG473" i="9"/>
  <c r="BG467" i="9"/>
  <c r="BG461" i="9"/>
  <c r="BG455" i="9"/>
  <c r="BG449" i="9"/>
  <c r="BG443" i="9"/>
  <c r="BG437" i="9"/>
  <c r="BG431" i="9"/>
  <c r="BG425" i="9"/>
  <c r="BG419" i="9"/>
  <c r="BG413" i="9"/>
  <c r="BG407" i="9"/>
  <c r="BG401" i="9"/>
  <c r="BG395" i="9"/>
  <c r="BG389" i="9"/>
  <c r="BG383" i="9"/>
  <c r="BG377" i="9"/>
  <c r="BG371" i="9"/>
  <c r="BG365" i="9"/>
  <c r="BG359" i="9"/>
  <c r="BG353" i="9"/>
  <c r="BG347" i="9"/>
  <c r="BG341" i="9"/>
  <c r="BG335" i="9"/>
  <c r="BG329" i="9"/>
  <c r="BG323" i="9"/>
  <c r="BG317" i="9"/>
  <c r="BG508" i="9"/>
  <c r="BG502" i="9"/>
  <c r="BG496" i="9"/>
  <c r="BG490" i="9"/>
  <c r="BG484" i="9"/>
  <c r="BG478" i="9"/>
  <c r="BG472" i="9"/>
  <c r="BG466" i="9"/>
  <c r="BG460" i="9"/>
  <c r="BG454" i="9"/>
  <c r="BG448" i="9"/>
  <c r="BG442" i="9"/>
  <c r="BG436" i="9"/>
  <c r="BG430" i="9"/>
  <c r="BG424" i="9"/>
  <c r="BG418" i="9"/>
  <c r="BG412" i="9"/>
  <c r="BG406" i="9"/>
  <c r="BG400" i="9"/>
  <c r="BG394" i="9"/>
  <c r="BG388" i="9"/>
  <c r="BG382" i="9"/>
  <c r="BG376" i="9"/>
  <c r="BG370" i="9"/>
  <c r="BG364" i="9"/>
  <c r="BG358" i="9"/>
  <c r="BG352" i="9"/>
  <c r="BG346" i="9"/>
  <c r="BG340" i="9"/>
  <c r="BG334" i="9"/>
  <c r="BG328" i="9"/>
  <c r="BG322" i="9"/>
  <c r="BG316" i="9"/>
  <c r="BG310" i="9"/>
  <c r="BG304" i="9"/>
  <c r="BG298" i="9"/>
  <c r="BG292" i="9"/>
  <c r="BG286" i="9"/>
  <c r="BG280" i="9"/>
  <c r="BG274" i="9"/>
  <c r="BG268" i="9"/>
  <c r="BG262" i="9"/>
  <c r="BG256" i="9"/>
  <c r="BG250" i="9"/>
  <c r="BG244" i="9"/>
  <c r="BG238" i="9"/>
  <c r="BG507" i="9"/>
  <c r="BG501" i="9"/>
  <c r="BG495" i="9"/>
  <c r="BG489" i="9"/>
  <c r="BG483" i="9"/>
  <c r="BG477" i="9"/>
  <c r="BG471" i="9"/>
  <c r="BG465" i="9"/>
  <c r="BG459" i="9"/>
  <c r="BG453" i="9"/>
  <c r="BG447" i="9"/>
  <c r="BG441" i="9"/>
  <c r="BG435" i="9"/>
  <c r="BG429" i="9"/>
  <c r="BG423" i="9"/>
  <c r="BG417" i="9"/>
  <c r="BG411" i="9"/>
  <c r="BG405" i="9"/>
  <c r="BG399" i="9"/>
  <c r="BG393" i="9"/>
  <c r="BG387" i="9"/>
  <c r="BG381" i="9"/>
  <c r="BG375" i="9"/>
  <c r="BG369" i="9"/>
  <c r="BG363" i="9"/>
  <c r="BG357" i="9"/>
  <c r="BG351" i="9"/>
  <c r="BG345" i="9"/>
  <c r="BG339" i="9"/>
  <c r="BG333" i="9"/>
  <c r="BG327" i="9"/>
  <c r="BG321" i="9"/>
  <c r="BG315" i="9"/>
  <c r="BG309" i="9"/>
  <c r="BG303" i="9"/>
  <c r="BG297" i="9"/>
  <c r="BG291" i="9"/>
  <c r="BG285" i="9"/>
  <c r="BG279" i="9"/>
  <c r="BG273" i="9"/>
  <c r="BG267" i="9"/>
  <c r="BG261" i="9"/>
  <c r="BG255" i="9"/>
  <c r="BG249" i="9"/>
  <c r="BG505" i="9"/>
  <c r="BG499" i="9"/>
  <c r="BG493" i="9"/>
  <c r="BG487" i="9"/>
  <c r="BG481" i="9"/>
  <c r="BG475" i="9"/>
  <c r="BG469" i="9"/>
  <c r="BG463" i="9"/>
  <c r="BG457" i="9"/>
  <c r="BG451" i="9"/>
  <c r="BG445" i="9"/>
  <c r="BG439" i="9"/>
  <c r="BG433" i="9"/>
  <c r="BG427" i="9"/>
  <c r="BG421" i="9"/>
  <c r="BG415" i="9"/>
  <c r="BG409" i="9"/>
  <c r="BG403" i="9"/>
  <c r="BG397" i="9"/>
  <c r="BG391" i="9"/>
  <c r="BG385" i="9"/>
  <c r="BG379" i="9"/>
  <c r="BG373" i="9"/>
  <c r="BG367" i="9"/>
  <c r="BG361" i="9"/>
  <c r="BG355" i="9"/>
  <c r="BG349" i="9"/>
  <c r="BG343" i="9"/>
  <c r="BG337" i="9"/>
  <c r="BG331" i="9"/>
  <c r="BG325" i="9"/>
  <c r="BG319" i="9"/>
  <c r="BG313" i="9"/>
  <c r="BG307" i="9"/>
  <c r="BG301" i="9"/>
  <c r="BG295" i="9"/>
  <c r="BG289" i="9"/>
  <c r="BG283" i="9"/>
  <c r="BG277" i="9"/>
  <c r="BG271" i="9"/>
  <c r="BG265" i="9"/>
  <c r="BG259" i="9"/>
  <c r="BG253" i="9"/>
  <c r="BG247" i="9"/>
  <c r="BG241" i="9"/>
  <c r="BG235" i="9"/>
  <c r="BG229" i="9"/>
  <c r="BG223" i="9"/>
  <c r="BG217" i="9"/>
  <c r="BG211" i="9"/>
  <c r="BG205" i="9"/>
  <c r="BG199" i="9"/>
  <c r="BG193" i="9"/>
  <c r="BG187" i="9"/>
  <c r="BG181" i="9"/>
  <c r="BG175" i="9"/>
  <c r="BG169" i="9"/>
  <c r="BG163" i="9"/>
  <c r="BG157" i="9"/>
  <c r="BG151" i="9"/>
  <c r="BG145" i="9"/>
  <c r="BG139" i="9"/>
  <c r="BG133" i="9"/>
  <c r="BG127" i="9"/>
  <c r="BG121" i="9"/>
  <c r="BG115" i="9"/>
  <c r="BG109" i="9"/>
  <c r="BG103" i="9"/>
  <c r="BG97" i="9"/>
  <c r="BG91" i="9"/>
  <c r="BG85" i="9"/>
  <c r="BG79" i="9"/>
  <c r="BG73" i="9"/>
  <c r="BG67" i="9"/>
  <c r="BG61" i="9"/>
  <c r="BG55" i="9"/>
  <c r="BG49" i="9"/>
  <c r="BG43" i="9"/>
  <c r="BG37" i="9"/>
  <c r="BG31" i="9"/>
  <c r="BG25" i="9"/>
  <c r="BG330" i="9"/>
  <c r="BG276" i="9"/>
  <c r="BG258" i="9"/>
  <c r="BG246" i="9"/>
  <c r="BG506" i="9"/>
  <c r="BG470" i="9"/>
  <c r="BG434" i="9"/>
  <c r="BG398" i="9"/>
  <c r="BG362" i="9"/>
  <c r="BG326" i="9"/>
  <c r="BG302" i="9"/>
  <c r="BG284" i="9"/>
  <c r="BG266" i="9"/>
  <c r="BG248" i="9"/>
  <c r="BG236" i="9"/>
  <c r="BG228" i="9"/>
  <c r="BG221" i="9"/>
  <c r="BG214" i="9"/>
  <c r="BG207" i="9"/>
  <c r="BG200" i="9"/>
  <c r="BG192" i="9"/>
  <c r="BG185" i="9"/>
  <c r="BG178" i="9"/>
  <c r="BG171" i="9"/>
  <c r="BG164" i="9"/>
  <c r="BG156" i="9"/>
  <c r="BG149" i="9"/>
  <c r="BG142" i="9"/>
  <c r="BG135" i="9"/>
  <c r="BG128" i="9"/>
  <c r="BG120" i="9"/>
  <c r="BG113" i="9"/>
  <c r="BG106" i="9"/>
  <c r="BG99" i="9"/>
  <c r="BG92" i="9"/>
  <c r="BG84" i="9"/>
  <c r="BG77" i="9"/>
  <c r="BG70" i="9"/>
  <c r="BG63" i="9"/>
  <c r="BG56" i="9"/>
  <c r="BG48" i="9"/>
  <c r="BG41" i="9"/>
  <c r="BG34" i="9"/>
  <c r="BG27" i="9"/>
  <c r="BG20" i="9"/>
  <c r="BG105" i="9"/>
  <c r="BG47" i="9"/>
  <c r="BG458" i="9"/>
  <c r="BG314" i="9"/>
  <c r="BG260" i="9"/>
  <c r="BG219" i="9"/>
  <c r="BG197" i="9"/>
  <c r="BG168" i="9"/>
  <c r="BG140" i="9"/>
  <c r="BG111" i="9"/>
  <c r="BG89" i="9"/>
  <c r="BG68" i="9"/>
  <c r="BG46" i="9"/>
  <c r="BG39" i="9"/>
  <c r="BG416" i="9"/>
  <c r="BG380" i="9"/>
  <c r="BG344" i="9"/>
  <c r="BG275" i="9"/>
  <c r="BG242" i="9"/>
  <c r="BG218" i="9"/>
  <c r="BG196" i="9"/>
  <c r="BG167" i="9"/>
  <c r="BG138" i="9"/>
  <c r="BG131" i="9"/>
  <c r="BG110" i="9"/>
  <c r="BG88" i="9"/>
  <c r="BG66" i="9"/>
  <c r="BG45" i="9"/>
  <c r="BG30" i="9"/>
  <c r="BG482" i="9"/>
  <c r="BG374" i="9"/>
  <c r="BG338" i="9"/>
  <c r="BG290" i="9"/>
  <c r="BG239" i="9"/>
  <c r="BG216" i="9"/>
  <c r="BG202" i="9"/>
  <c r="BG180" i="9"/>
  <c r="BG159" i="9"/>
  <c r="BG144" i="9"/>
  <c r="BG123" i="9"/>
  <c r="BG94" i="9"/>
  <c r="BG65" i="9"/>
  <c r="BG44" i="9"/>
  <c r="BG29" i="9"/>
  <c r="BG500" i="9"/>
  <c r="BG464" i="9"/>
  <c r="BG428" i="9"/>
  <c r="BG392" i="9"/>
  <c r="BG356" i="9"/>
  <c r="BG320" i="9"/>
  <c r="BG299" i="9"/>
  <c r="BG281" i="9"/>
  <c r="BG263" i="9"/>
  <c r="BG245" i="9"/>
  <c r="BG234" i="9"/>
  <c r="BG227" i="9"/>
  <c r="BG220" i="9"/>
  <c r="BG213" i="9"/>
  <c r="BG206" i="9"/>
  <c r="BG198" i="9"/>
  <c r="BG191" i="9"/>
  <c r="BG184" i="9"/>
  <c r="BG177" i="9"/>
  <c r="BG170" i="9"/>
  <c r="BG162" i="9"/>
  <c r="BG155" i="9"/>
  <c r="BG148" i="9"/>
  <c r="BG141" i="9"/>
  <c r="BG134" i="9"/>
  <c r="BG126" i="9"/>
  <c r="BG112" i="9"/>
  <c r="BG98" i="9"/>
  <c r="BG90" i="9"/>
  <c r="BG83" i="9"/>
  <c r="BG76" i="9"/>
  <c r="BG69" i="9"/>
  <c r="BG54" i="9"/>
  <c r="BG33" i="9"/>
  <c r="BG422" i="9"/>
  <c r="BG350" i="9"/>
  <c r="BG278" i="9"/>
  <c r="BG233" i="9"/>
  <c r="BG212" i="9"/>
  <c r="BG190" i="9"/>
  <c r="BG161" i="9"/>
  <c r="BG147" i="9"/>
  <c r="BG125" i="9"/>
  <c r="BG104" i="9"/>
  <c r="BG82" i="9"/>
  <c r="BG60" i="9"/>
  <c r="BG24" i="9"/>
  <c r="BG488" i="9"/>
  <c r="BG293" i="9"/>
  <c r="BG232" i="9"/>
  <c r="BG210" i="9"/>
  <c r="BG189" i="9"/>
  <c r="BG174" i="9"/>
  <c r="BG153" i="9"/>
  <c r="BG124" i="9"/>
  <c r="BG95" i="9"/>
  <c r="BG74" i="9"/>
  <c r="BG52" i="9"/>
  <c r="BG410" i="9"/>
  <c r="BG308" i="9"/>
  <c r="BG254" i="9"/>
  <c r="BG224" i="9"/>
  <c r="BG195" i="9"/>
  <c r="BG166" i="9"/>
  <c r="BG137" i="9"/>
  <c r="BG108" i="9"/>
  <c r="BG87" i="9"/>
  <c r="BG72" i="9"/>
  <c r="BG58" i="9"/>
  <c r="BG36" i="9"/>
  <c r="BG476" i="9"/>
  <c r="BG440" i="9"/>
  <c r="BG404" i="9"/>
  <c r="BG368" i="9"/>
  <c r="BG332" i="9"/>
  <c r="BG305" i="9"/>
  <c r="BG287" i="9"/>
  <c r="BG269" i="9"/>
  <c r="BG251" i="9"/>
  <c r="BG237" i="9"/>
  <c r="BG230" i="9"/>
  <c r="BG222" i="9"/>
  <c r="BG215" i="9"/>
  <c r="BG208" i="9"/>
  <c r="BG201" i="9"/>
  <c r="BG194" i="9"/>
  <c r="BG186" i="9"/>
  <c r="BG179" i="9"/>
  <c r="BG172" i="9"/>
  <c r="BG165" i="9"/>
  <c r="BG158" i="9"/>
  <c r="BG150" i="9"/>
  <c r="BG143" i="9"/>
  <c r="BG136" i="9"/>
  <c r="BG129" i="9"/>
  <c r="BG122" i="9"/>
  <c r="BG114" i="9"/>
  <c r="BG107" i="9"/>
  <c r="BG100" i="9"/>
  <c r="BG93" i="9"/>
  <c r="BG86" i="9"/>
  <c r="BG78" i="9"/>
  <c r="BG71" i="9"/>
  <c r="BG64" i="9"/>
  <c r="BG57" i="9"/>
  <c r="BG50" i="9"/>
  <c r="BG42" i="9"/>
  <c r="BG35" i="9"/>
  <c r="BG28" i="9"/>
  <c r="BG21" i="9"/>
  <c r="BG119" i="9"/>
  <c r="BG62" i="9"/>
  <c r="BG40" i="9"/>
  <c r="BG26" i="9"/>
  <c r="BG494" i="9"/>
  <c r="BG386" i="9"/>
  <c r="BG296" i="9"/>
  <c r="BG243" i="9"/>
  <c r="BG226" i="9"/>
  <c r="BG204" i="9"/>
  <c r="BG183" i="9"/>
  <c r="BG176" i="9"/>
  <c r="BG154" i="9"/>
  <c r="BG132" i="9"/>
  <c r="BG118" i="9"/>
  <c r="BG96" i="9"/>
  <c r="BG75" i="9"/>
  <c r="BG53" i="9"/>
  <c r="BG32" i="9"/>
  <c r="BG452" i="9"/>
  <c r="BG311" i="9"/>
  <c r="BG257" i="9"/>
  <c r="BG225" i="9"/>
  <c r="BG203" i="9"/>
  <c r="BG182" i="9"/>
  <c r="BG160" i="9"/>
  <c r="BG146" i="9"/>
  <c r="BG117" i="9"/>
  <c r="BG102" i="9"/>
  <c r="BG81" i="9"/>
  <c r="BG59" i="9"/>
  <c r="BG38" i="9"/>
  <c r="BG23" i="9"/>
  <c r="BG446" i="9"/>
  <c r="BG272" i="9"/>
  <c r="BG231" i="9"/>
  <c r="BG209" i="9"/>
  <c r="BG188" i="9"/>
  <c r="BG173" i="9"/>
  <c r="BG152" i="9"/>
  <c r="BG130" i="9"/>
  <c r="BG116" i="9"/>
  <c r="BG101" i="9"/>
  <c r="BG80" i="9"/>
  <c r="BG51" i="9"/>
  <c r="BG22" i="9"/>
  <c r="BG19" i="9"/>
  <c r="BG14" i="9"/>
  <c r="BG13" i="9"/>
  <c r="BG18" i="9"/>
  <c r="BG12" i="9"/>
  <c r="BG17" i="9"/>
  <c r="BG11" i="9"/>
  <c r="BG16" i="9"/>
  <c r="BG15" i="9"/>
  <c r="AI19" i="9"/>
  <c r="AK19" i="9"/>
  <c r="T62" i="10"/>
  <c r="M62" i="10"/>
  <c r="R64" i="10"/>
  <c r="I63" i="10"/>
  <c r="B63" i="10" s="1"/>
  <c r="AF15" i="9"/>
  <c r="AF14" i="9"/>
  <c r="BF14" i="9" s="1"/>
  <c r="AK11" i="9"/>
  <c r="AK13" i="9"/>
  <c r="AK12" i="9"/>
  <c r="AH280" i="9"/>
  <c r="AH76" i="9"/>
  <c r="AH262" i="9"/>
  <c r="AH496" i="9"/>
  <c r="AH69" i="9"/>
  <c r="AH162" i="9"/>
  <c r="AI260" i="9"/>
  <c r="AI296" i="9"/>
  <c r="AI314" i="9"/>
  <c r="AJ338" i="9"/>
  <c r="AI350" i="9"/>
  <c r="AI368" i="9"/>
  <c r="AI404" i="9"/>
  <c r="AI422" i="9"/>
  <c r="AI458" i="9"/>
  <c r="AI476" i="9"/>
  <c r="AH178" i="9"/>
  <c r="AH184" i="9"/>
  <c r="AH190" i="9"/>
  <c r="AH196" i="9"/>
  <c r="AH202" i="9"/>
  <c r="AH208" i="9"/>
  <c r="AH214" i="9"/>
  <c r="AH220" i="9"/>
  <c r="AH226" i="9"/>
  <c r="AH232" i="9"/>
  <c r="AH238" i="9"/>
  <c r="AH244" i="9"/>
  <c r="AH250" i="9"/>
  <c r="AH256" i="9"/>
  <c r="AH268" i="9"/>
  <c r="AH274" i="9"/>
  <c r="AH286" i="9"/>
  <c r="AH292" i="9"/>
  <c r="AH298" i="9"/>
  <c r="AH304" i="9"/>
  <c r="AH310" i="9"/>
  <c r="AH316" i="9"/>
  <c r="AH322" i="9"/>
  <c r="AH328" i="9"/>
  <c r="AH334" i="9"/>
  <c r="AH340" i="9"/>
  <c r="AH346" i="9"/>
  <c r="AH352" i="9"/>
  <c r="AH358" i="9"/>
  <c r="AH364" i="9"/>
  <c r="AH370" i="9"/>
  <c r="AH376" i="9"/>
  <c r="AH382" i="9"/>
  <c r="AH388" i="9"/>
  <c r="AH394" i="9"/>
  <c r="AH400" i="9"/>
  <c r="AH406" i="9"/>
  <c r="AH412" i="9"/>
  <c r="AH418" i="9"/>
  <c r="AH424" i="9"/>
  <c r="AH430" i="9"/>
  <c r="AH436" i="9"/>
  <c r="AH442" i="9"/>
  <c r="AH448" i="9"/>
  <c r="AH460" i="9"/>
  <c r="AH466" i="9"/>
  <c r="AH472" i="9"/>
  <c r="AH478" i="9"/>
  <c r="AH484" i="9"/>
  <c r="AH490" i="9"/>
  <c r="AH502" i="9"/>
  <c r="AJ508" i="9"/>
  <c r="AH173" i="9"/>
  <c r="AI179" i="9"/>
  <c r="AH185" i="9"/>
  <c r="AJ191" i="9"/>
  <c r="AH197" i="9"/>
  <c r="AH209" i="9"/>
  <c r="AH215" i="9"/>
  <c r="AH221" i="9"/>
  <c r="AJ227" i="9"/>
  <c r="AH233" i="9"/>
  <c r="AH239" i="9"/>
  <c r="AH245" i="9"/>
  <c r="AH251" i="9"/>
  <c r="AH257" i="9"/>
  <c r="AH263" i="9"/>
  <c r="AH269" i="9"/>
  <c r="AH275" i="9"/>
  <c r="AH281" i="9"/>
  <c r="AH287" i="9"/>
  <c r="AH293" i="9"/>
  <c r="AH299" i="9"/>
  <c r="AH305" i="9"/>
  <c r="AH311" i="9"/>
  <c r="AH317" i="9"/>
  <c r="AH323" i="9"/>
  <c r="AH329" i="9"/>
  <c r="AH335" i="9"/>
  <c r="AH341" i="9"/>
  <c r="AH347" i="9"/>
  <c r="AH353" i="9"/>
  <c r="AH359" i="9"/>
  <c r="AH365" i="9"/>
  <c r="AH371" i="9"/>
  <c r="AH377" i="9"/>
  <c r="AH383" i="9"/>
  <c r="AH389" i="9"/>
  <c r="AH395" i="9"/>
  <c r="AH401" i="9"/>
  <c r="AH407" i="9"/>
  <c r="AH413" i="9"/>
  <c r="AH419" i="9"/>
  <c r="AH425" i="9"/>
  <c r="AH431" i="9"/>
  <c r="AH437" i="9"/>
  <c r="AH443" i="9"/>
  <c r="AH449" i="9"/>
  <c r="AH461" i="9"/>
  <c r="AJ467" i="9"/>
  <c r="AJ473" i="9"/>
  <c r="AJ479" i="9"/>
  <c r="AJ485" i="9"/>
  <c r="AJ491" i="9"/>
  <c r="AJ497" i="9"/>
  <c r="AH503" i="9"/>
  <c r="AH509" i="9"/>
  <c r="AH192" i="9"/>
  <c r="AH216" i="9"/>
  <c r="AJ234" i="9"/>
  <c r="AJ252" i="9"/>
  <c r="AJ258" i="9"/>
  <c r="AJ264" i="9"/>
  <c r="AJ270" i="9"/>
  <c r="AJ276" i="9"/>
  <c r="AJ282" i="9"/>
  <c r="AJ288" i="9"/>
  <c r="AJ294" i="9"/>
  <c r="AJ300" i="9"/>
  <c r="AJ306" i="9"/>
  <c r="AJ312" i="9"/>
  <c r="AJ318" i="9"/>
  <c r="AJ324" i="9"/>
  <c r="AJ330" i="9"/>
  <c r="AJ336" i="9"/>
  <c r="AJ342" i="9"/>
  <c r="AJ348" i="9"/>
  <c r="AJ354" i="9"/>
  <c r="AJ360" i="9"/>
  <c r="AJ366" i="9"/>
  <c r="AJ372" i="9"/>
  <c r="AJ378" i="9"/>
  <c r="AJ384" i="9"/>
  <c r="AJ390" i="9"/>
  <c r="AJ396" i="9"/>
  <c r="AJ402" i="9"/>
  <c r="AJ408" i="9"/>
  <c r="AJ414" i="9"/>
  <c r="AJ420" i="9"/>
  <c r="AJ426" i="9"/>
  <c r="AJ432" i="9"/>
  <c r="AJ438" i="9"/>
  <c r="AJ444" i="9"/>
  <c r="AJ450" i="9"/>
  <c r="AJ456" i="9"/>
  <c r="AJ462" i="9"/>
  <c r="AJ468" i="9"/>
  <c r="AJ474" i="9"/>
  <c r="AJ480" i="9"/>
  <c r="AJ486" i="9"/>
  <c r="AJ492" i="9"/>
  <c r="AJ498" i="9"/>
  <c r="AJ504" i="9"/>
  <c r="AJ510" i="9"/>
  <c r="AH174" i="9"/>
  <c r="AH186" i="9"/>
  <c r="AJ198" i="9"/>
  <c r="AH144" i="9"/>
  <c r="AH210" i="9"/>
  <c r="AH264" i="9"/>
  <c r="AH54" i="9"/>
  <c r="AH36" i="9"/>
  <c r="AH306" i="9"/>
  <c r="AH70" i="9"/>
  <c r="AH258" i="9"/>
  <c r="AH276" i="9"/>
  <c r="AH450" i="9"/>
  <c r="AH479" i="9"/>
  <c r="AH492" i="9"/>
  <c r="AH508" i="9"/>
  <c r="AH166" i="9"/>
  <c r="AH58" i="9"/>
  <c r="AH252" i="9"/>
  <c r="AH270" i="9"/>
  <c r="AH474" i="9"/>
  <c r="AH156" i="9"/>
  <c r="AH198" i="9"/>
  <c r="AH234" i="9"/>
  <c r="AH288" i="9"/>
  <c r="AH324" i="9"/>
  <c r="AH191" i="9"/>
  <c r="AH119" i="9"/>
  <c r="AH227" i="9"/>
  <c r="AI396" i="9"/>
  <c r="AI456" i="9"/>
  <c r="AH83" i="9"/>
  <c r="AH101" i="9"/>
  <c r="AH113" i="9"/>
  <c r="AH155" i="9"/>
  <c r="AH179" i="9"/>
  <c r="AI480" i="9"/>
  <c r="AH12" i="9"/>
  <c r="AH47" i="9"/>
  <c r="AH473" i="9"/>
  <c r="AH485" i="9"/>
  <c r="AH497" i="9"/>
  <c r="AI270" i="9"/>
  <c r="AJ48" i="9"/>
  <c r="AH48" i="9"/>
  <c r="AI342" i="9"/>
  <c r="AI324" i="9"/>
  <c r="AI390" i="9"/>
  <c r="AI420" i="9"/>
  <c r="AI450" i="9"/>
  <c r="AH123" i="9"/>
  <c r="AI191" i="9"/>
  <c r="AI288" i="9"/>
  <c r="AI402" i="9"/>
  <c r="AI426" i="9"/>
  <c r="AI486" i="9"/>
  <c r="AJ113" i="9"/>
  <c r="AI234" i="9"/>
  <c r="AI360" i="9"/>
  <c r="AI432" i="9"/>
  <c r="AI462" i="9"/>
  <c r="AI492" i="9"/>
  <c r="AJ179" i="9"/>
  <c r="AI306" i="9"/>
  <c r="AI408" i="9"/>
  <c r="AI438" i="9"/>
  <c r="AI468" i="9"/>
  <c r="AI498" i="9"/>
  <c r="AI252" i="9"/>
  <c r="AI378" i="9"/>
  <c r="AI414" i="9"/>
  <c r="AI444" i="9"/>
  <c r="AI474" i="9"/>
  <c r="AI504" i="9"/>
  <c r="AH27" i="9"/>
  <c r="AI27" i="9"/>
  <c r="AH57" i="9"/>
  <c r="AI57" i="9"/>
  <c r="AJ57" i="9"/>
  <c r="AJ87" i="9"/>
  <c r="AI87" i="9"/>
  <c r="AJ105" i="9"/>
  <c r="AI105" i="9"/>
  <c r="AH135" i="9"/>
  <c r="AI135" i="9"/>
  <c r="AH165" i="9"/>
  <c r="AI165" i="9"/>
  <c r="AJ165" i="9"/>
  <c r="AH219" i="9"/>
  <c r="AJ219" i="9"/>
  <c r="AH243" i="9"/>
  <c r="AI243" i="9"/>
  <c r="AJ243" i="9"/>
  <c r="AH273" i="9"/>
  <c r="AI273" i="9"/>
  <c r="AJ273" i="9"/>
  <c r="AJ303" i="9"/>
  <c r="AI303" i="9"/>
  <c r="AH333" i="9"/>
  <c r="AJ333" i="9"/>
  <c r="AI333" i="9"/>
  <c r="AH363" i="9"/>
  <c r="AJ363" i="9"/>
  <c r="AI363" i="9"/>
  <c r="AH387" i="9"/>
  <c r="AJ387" i="9"/>
  <c r="AI387" i="9"/>
  <c r="AH417" i="9"/>
  <c r="AJ417" i="9"/>
  <c r="AI417" i="9"/>
  <c r="AH435" i="9"/>
  <c r="AJ435" i="9"/>
  <c r="AI435" i="9"/>
  <c r="AH33" i="9"/>
  <c r="AH87" i="9"/>
  <c r="AH20" i="9"/>
  <c r="AJ20" i="9"/>
  <c r="AI20" i="9"/>
  <c r="AH26" i="9"/>
  <c r="AJ26" i="9"/>
  <c r="AH32" i="9"/>
  <c r="AJ32" i="9"/>
  <c r="AH38" i="9"/>
  <c r="AJ38" i="9"/>
  <c r="AI38" i="9"/>
  <c r="AH44" i="9"/>
  <c r="AJ44" i="9"/>
  <c r="AI44" i="9"/>
  <c r="AH50" i="9"/>
  <c r="AI50" i="9"/>
  <c r="AJ50" i="9"/>
  <c r="AH56" i="9"/>
  <c r="AJ56" i="9"/>
  <c r="AI56" i="9"/>
  <c r="AH62" i="9"/>
  <c r="AJ62" i="9"/>
  <c r="AI62" i="9"/>
  <c r="AH68" i="9"/>
  <c r="AJ68" i="9"/>
  <c r="AH74" i="9"/>
  <c r="AJ74" i="9"/>
  <c r="AI74" i="9"/>
  <c r="AH80" i="9"/>
  <c r="AI80" i="9"/>
  <c r="AH86" i="9"/>
  <c r="AJ86" i="9"/>
  <c r="AI86" i="9"/>
  <c r="AH92" i="9"/>
  <c r="AI92" i="9"/>
  <c r="AH98" i="9"/>
  <c r="AJ98" i="9"/>
  <c r="AI98" i="9"/>
  <c r="AH104" i="9"/>
  <c r="AJ104" i="9"/>
  <c r="AH110" i="9"/>
  <c r="AJ110" i="9"/>
  <c r="AI110" i="9"/>
  <c r="AH116" i="9"/>
  <c r="AI116" i="9"/>
  <c r="AJ116" i="9"/>
  <c r="AH122" i="9"/>
  <c r="AI122" i="9"/>
  <c r="AJ122" i="9"/>
  <c r="AH128" i="9"/>
  <c r="AJ128" i="9"/>
  <c r="AI128" i="9"/>
  <c r="AH134" i="9"/>
  <c r="AI134" i="9"/>
  <c r="AJ134" i="9"/>
  <c r="AH140" i="9"/>
  <c r="AJ140" i="9"/>
  <c r="AH146" i="9"/>
  <c r="AJ146" i="9"/>
  <c r="AI146" i="9"/>
  <c r="AH152" i="9"/>
  <c r="AJ152" i="9"/>
  <c r="AI152" i="9"/>
  <c r="AH158" i="9"/>
  <c r="AI158" i="9"/>
  <c r="AJ158" i="9"/>
  <c r="AH164" i="9"/>
  <c r="AJ164" i="9"/>
  <c r="AI164" i="9"/>
  <c r="AH170" i="9"/>
  <c r="AJ170" i="9"/>
  <c r="AI170" i="9"/>
  <c r="AH176" i="9"/>
  <c r="AJ176" i="9"/>
  <c r="AH182" i="9"/>
  <c r="AJ182" i="9"/>
  <c r="AI182" i="9"/>
  <c r="AH188" i="9"/>
  <c r="AJ188" i="9"/>
  <c r="AI188" i="9"/>
  <c r="AH194" i="9"/>
  <c r="AI194" i="9"/>
  <c r="AJ194" i="9"/>
  <c r="AH200" i="9"/>
  <c r="AJ200" i="9"/>
  <c r="AI200" i="9"/>
  <c r="AH206" i="9"/>
  <c r="AJ206" i="9"/>
  <c r="AI206" i="9"/>
  <c r="AH212" i="9"/>
  <c r="AJ212" i="9"/>
  <c r="AH218" i="9"/>
  <c r="AJ218" i="9"/>
  <c r="AI218" i="9"/>
  <c r="AH224" i="9"/>
  <c r="AI224" i="9"/>
  <c r="AJ224" i="9"/>
  <c r="AH230" i="9"/>
  <c r="AJ230" i="9"/>
  <c r="AI230" i="9"/>
  <c r="AH236" i="9"/>
  <c r="AI236" i="9"/>
  <c r="AH242" i="9"/>
  <c r="AJ242" i="9"/>
  <c r="AH248" i="9"/>
  <c r="AJ248" i="9"/>
  <c r="AI248" i="9"/>
  <c r="AH254" i="9"/>
  <c r="AJ254" i="9"/>
  <c r="AI254" i="9"/>
  <c r="AH260" i="9"/>
  <c r="AJ260" i="9"/>
  <c r="AH266" i="9"/>
  <c r="AJ266" i="9"/>
  <c r="AI266" i="9"/>
  <c r="AH272" i="9"/>
  <c r="AJ272" i="9"/>
  <c r="AI272" i="9"/>
  <c r="AH278" i="9"/>
  <c r="AJ278" i="9"/>
  <c r="AH284" i="9"/>
  <c r="AJ284" i="9"/>
  <c r="AI284" i="9"/>
  <c r="AH290" i="9"/>
  <c r="AJ290" i="9"/>
  <c r="AI290" i="9"/>
  <c r="AH296" i="9"/>
  <c r="AJ296" i="9"/>
  <c r="AH302" i="9"/>
  <c r="AI302" i="9"/>
  <c r="AJ302" i="9"/>
  <c r="AH308" i="9"/>
  <c r="AJ308" i="9"/>
  <c r="AI308" i="9"/>
  <c r="AH314" i="9"/>
  <c r="AJ314" i="9"/>
  <c r="AH320" i="9"/>
  <c r="AJ320" i="9"/>
  <c r="AI320" i="9"/>
  <c r="AH326" i="9"/>
  <c r="AJ326" i="9"/>
  <c r="AI326" i="9"/>
  <c r="AH332" i="9"/>
  <c r="AJ332" i="9"/>
  <c r="AH338" i="9"/>
  <c r="AI338" i="9"/>
  <c r="AH344" i="9"/>
  <c r="AJ344" i="9"/>
  <c r="AI344" i="9"/>
  <c r="AH350" i="9"/>
  <c r="AJ350" i="9"/>
  <c r="AH356" i="9"/>
  <c r="AJ356" i="9"/>
  <c r="AI356" i="9"/>
  <c r="AH362" i="9"/>
  <c r="AJ362" i="9"/>
  <c r="AI362" i="9"/>
  <c r="AH368" i="9"/>
  <c r="AJ368" i="9"/>
  <c r="AH374" i="9"/>
  <c r="AI374" i="9"/>
  <c r="AJ374" i="9"/>
  <c r="AH380" i="9"/>
  <c r="AJ380" i="9"/>
  <c r="AI380" i="9"/>
  <c r="AH386" i="9"/>
  <c r="AJ386" i="9"/>
  <c r="AH392" i="9"/>
  <c r="AJ392" i="9"/>
  <c r="AI392" i="9"/>
  <c r="AH398" i="9"/>
  <c r="AJ398" i="9"/>
  <c r="AI398" i="9"/>
  <c r="AH404" i="9"/>
  <c r="AJ404" i="9"/>
  <c r="AH410" i="9"/>
  <c r="AI410" i="9"/>
  <c r="AJ410" i="9"/>
  <c r="AH416" i="9"/>
  <c r="AJ416" i="9"/>
  <c r="AI416" i="9"/>
  <c r="AH422" i="9"/>
  <c r="AJ422" i="9"/>
  <c r="AH428" i="9"/>
  <c r="AJ428" i="9"/>
  <c r="AI428" i="9"/>
  <c r="AH434" i="9"/>
  <c r="AJ434" i="9"/>
  <c r="AI434" i="9"/>
  <c r="AH440" i="9"/>
  <c r="AJ440" i="9"/>
  <c r="AH446" i="9"/>
  <c r="AI446" i="9"/>
  <c r="AJ446" i="9"/>
  <c r="AH452" i="9"/>
  <c r="AJ452" i="9"/>
  <c r="AI452" i="9"/>
  <c r="AH458" i="9"/>
  <c r="AJ458" i="9"/>
  <c r="AH464" i="9"/>
  <c r="AJ464" i="9"/>
  <c r="AI464" i="9"/>
  <c r="AH470" i="9"/>
  <c r="AJ470" i="9"/>
  <c r="AI470" i="9"/>
  <c r="AH476" i="9"/>
  <c r="AJ476" i="9"/>
  <c r="AH482" i="9"/>
  <c r="AJ482" i="9"/>
  <c r="AI482" i="9"/>
  <c r="AH488" i="9"/>
  <c r="AJ488" i="9"/>
  <c r="AI488" i="9"/>
  <c r="AH494" i="9"/>
  <c r="AJ494" i="9"/>
  <c r="AH500" i="9"/>
  <c r="AJ500" i="9"/>
  <c r="AI500" i="9"/>
  <c r="AH506" i="9"/>
  <c r="AJ506" i="9"/>
  <c r="AI506" i="9"/>
  <c r="AI12" i="9"/>
  <c r="AI33" i="9"/>
  <c r="AI140" i="9"/>
  <c r="AI227" i="9"/>
  <c r="AI278" i="9"/>
  <c r="AI332" i="9"/>
  <c r="AI386" i="9"/>
  <c r="AI440" i="9"/>
  <c r="AI494" i="9"/>
  <c r="AJ36" i="9"/>
  <c r="AJ101" i="9"/>
  <c r="AJ166" i="9"/>
  <c r="AH21" i="9"/>
  <c r="AJ21" i="9"/>
  <c r="AI21" i="9"/>
  <c r="AI51" i="9"/>
  <c r="AJ51" i="9"/>
  <c r="AH81" i="9"/>
  <c r="AJ81" i="9"/>
  <c r="AI81" i="9"/>
  <c r="AH111" i="9"/>
  <c r="AJ111" i="9"/>
  <c r="AI159" i="9"/>
  <c r="AJ159" i="9"/>
  <c r="AH189" i="9"/>
  <c r="AJ189" i="9"/>
  <c r="AI189" i="9"/>
  <c r="AH255" i="9"/>
  <c r="AI255" i="9"/>
  <c r="AJ255" i="9"/>
  <c r="AJ285" i="9"/>
  <c r="AI285" i="9"/>
  <c r="AH327" i="9"/>
  <c r="AJ327" i="9"/>
  <c r="AI327" i="9"/>
  <c r="AJ357" i="9"/>
  <c r="AI357" i="9"/>
  <c r="AJ393" i="9"/>
  <c r="AI393" i="9"/>
  <c r="AH423" i="9"/>
  <c r="AJ423" i="9"/>
  <c r="AI423" i="9"/>
  <c r="AH441" i="9"/>
  <c r="AJ441" i="9"/>
  <c r="AI441" i="9"/>
  <c r="AI22" i="9"/>
  <c r="AJ22" i="9"/>
  <c r="AI28" i="9"/>
  <c r="AJ28" i="9"/>
  <c r="AI34" i="9"/>
  <c r="AJ34" i="9"/>
  <c r="AI40" i="9"/>
  <c r="AJ40" i="9"/>
  <c r="AJ46" i="9"/>
  <c r="AI46" i="9"/>
  <c r="AJ52" i="9"/>
  <c r="AI52" i="9"/>
  <c r="AI64" i="9"/>
  <c r="AJ64" i="9"/>
  <c r="AI76" i="9"/>
  <c r="AJ76" i="9"/>
  <c r="AJ82" i="9"/>
  <c r="AI82" i="9"/>
  <c r="AJ88" i="9"/>
  <c r="AI88" i="9"/>
  <c r="AI94" i="9"/>
  <c r="AJ94" i="9"/>
  <c r="AI100" i="9"/>
  <c r="AJ100" i="9"/>
  <c r="AI106" i="9"/>
  <c r="AJ106" i="9"/>
  <c r="AI112" i="9"/>
  <c r="AJ112" i="9"/>
  <c r="AJ118" i="9"/>
  <c r="AI118" i="9"/>
  <c r="AJ124" i="9"/>
  <c r="AI124" i="9"/>
  <c r="AI130" i="9"/>
  <c r="AJ130" i="9"/>
  <c r="AI136" i="9"/>
  <c r="AJ136" i="9"/>
  <c r="AI142" i="9"/>
  <c r="AJ142" i="9"/>
  <c r="AI148" i="9"/>
  <c r="AJ148" i="9"/>
  <c r="AJ154" i="9"/>
  <c r="AI154" i="9"/>
  <c r="AJ160" i="9"/>
  <c r="AI160" i="9"/>
  <c r="AI172" i="9"/>
  <c r="AJ172" i="9"/>
  <c r="AI178" i="9"/>
  <c r="AJ178" i="9"/>
  <c r="AI184" i="9"/>
  <c r="AJ184" i="9"/>
  <c r="AJ190" i="9"/>
  <c r="AI190" i="9"/>
  <c r="AJ196" i="9"/>
  <c r="AI196" i="9"/>
  <c r="AI202" i="9"/>
  <c r="AJ202" i="9"/>
  <c r="AJ208" i="9"/>
  <c r="AI208" i="9"/>
  <c r="AJ214" i="9"/>
  <c r="AI214" i="9"/>
  <c r="AI220" i="9"/>
  <c r="AJ220" i="9"/>
  <c r="AJ226" i="9"/>
  <c r="AI226" i="9"/>
  <c r="AI232" i="9"/>
  <c r="AJ232" i="9"/>
  <c r="AJ238" i="9"/>
  <c r="AI238" i="9"/>
  <c r="AI244" i="9"/>
  <c r="AJ244" i="9"/>
  <c r="AJ250" i="9"/>
  <c r="AI250" i="9"/>
  <c r="AJ256" i="9"/>
  <c r="AI256" i="9"/>
  <c r="AJ262" i="9"/>
  <c r="AI262" i="9"/>
  <c r="AJ268" i="9"/>
  <c r="AI268" i="9"/>
  <c r="AJ274" i="9"/>
  <c r="AI274" i="9"/>
  <c r="AJ280" i="9"/>
  <c r="AI280" i="9"/>
  <c r="AJ286" i="9"/>
  <c r="AI286" i="9"/>
  <c r="AJ292" i="9"/>
  <c r="AI292" i="9"/>
  <c r="AJ298" i="9"/>
  <c r="AI298" i="9"/>
  <c r="AJ304" i="9"/>
  <c r="AI304" i="9"/>
  <c r="AJ310" i="9"/>
  <c r="AI310" i="9"/>
  <c r="AJ316" i="9"/>
  <c r="AI316" i="9"/>
  <c r="AJ322" i="9"/>
  <c r="AI322" i="9"/>
  <c r="AJ328" i="9"/>
  <c r="AI328" i="9"/>
  <c r="AJ334" i="9"/>
  <c r="AI334" i="9"/>
  <c r="AJ340" i="9"/>
  <c r="AI340" i="9"/>
  <c r="AJ346" i="9"/>
  <c r="AI346" i="9"/>
  <c r="AJ352" i="9"/>
  <c r="AI352" i="9"/>
  <c r="AJ358" i="9"/>
  <c r="AI358" i="9"/>
  <c r="AJ364" i="9"/>
  <c r="AI364" i="9"/>
  <c r="AJ370" i="9"/>
  <c r="AI370" i="9"/>
  <c r="AJ376" i="9"/>
  <c r="AI376" i="9"/>
  <c r="AJ382" i="9"/>
  <c r="AI382" i="9"/>
  <c r="AJ388" i="9"/>
  <c r="AI388" i="9"/>
  <c r="AJ394" i="9"/>
  <c r="AI394" i="9"/>
  <c r="AJ400" i="9"/>
  <c r="AI400" i="9"/>
  <c r="AJ406" i="9"/>
  <c r="AI406" i="9"/>
  <c r="AJ412" i="9"/>
  <c r="AI412" i="9"/>
  <c r="AJ418" i="9"/>
  <c r="AI418" i="9"/>
  <c r="AJ424" i="9"/>
  <c r="AI424" i="9"/>
  <c r="AJ430" i="9"/>
  <c r="AI430" i="9"/>
  <c r="AJ436" i="9"/>
  <c r="AI436" i="9"/>
  <c r="AJ442" i="9"/>
  <c r="AI442" i="9"/>
  <c r="AJ448" i="9"/>
  <c r="AI448" i="9"/>
  <c r="AJ454" i="9"/>
  <c r="AI454" i="9"/>
  <c r="AI41" i="9"/>
  <c r="AI68" i="9"/>
  <c r="AI111" i="9"/>
  <c r="AI155" i="9"/>
  <c r="AI198" i="9"/>
  <c r="AJ58" i="9"/>
  <c r="AJ123" i="9"/>
  <c r="AJ195" i="9"/>
  <c r="AH39" i="9"/>
  <c r="AJ39" i="9"/>
  <c r="AI69" i="9"/>
  <c r="AJ69" i="9"/>
  <c r="AH99" i="9"/>
  <c r="AJ99" i="9"/>
  <c r="AI99" i="9"/>
  <c r="AH129" i="9"/>
  <c r="AJ129" i="9"/>
  <c r="AI129" i="9"/>
  <c r="AJ141" i="9"/>
  <c r="AI141" i="9"/>
  <c r="AH171" i="9"/>
  <c r="AJ171" i="9"/>
  <c r="AI171" i="9"/>
  <c r="AH201" i="9"/>
  <c r="AI201" i="9"/>
  <c r="AJ201" i="9"/>
  <c r="AH225" i="9"/>
  <c r="AJ225" i="9"/>
  <c r="AI225" i="9"/>
  <c r="AI249" i="9"/>
  <c r="AJ249" i="9"/>
  <c r="AH279" i="9"/>
  <c r="AJ279" i="9"/>
  <c r="AI279" i="9"/>
  <c r="AH309" i="9"/>
  <c r="AJ309" i="9"/>
  <c r="AI309" i="9"/>
  <c r="AJ339" i="9"/>
  <c r="AI339" i="9"/>
  <c r="AH369" i="9"/>
  <c r="AJ369" i="9"/>
  <c r="AI369" i="9"/>
  <c r="AH399" i="9"/>
  <c r="AJ399" i="9"/>
  <c r="AI399" i="9"/>
  <c r="AJ429" i="9"/>
  <c r="AI429" i="9"/>
  <c r="AH459" i="9"/>
  <c r="AJ459" i="9"/>
  <c r="AI459" i="9"/>
  <c r="AH105" i="9"/>
  <c r="AH11" i="9"/>
  <c r="AJ11" i="9"/>
  <c r="AJ23" i="9"/>
  <c r="AI23" i="9"/>
  <c r="AI29" i="9"/>
  <c r="AJ29" i="9"/>
  <c r="AI35" i="9"/>
  <c r="AJ35" i="9"/>
  <c r="AJ53" i="9"/>
  <c r="AI53" i="9"/>
  <c r="AJ59" i="9"/>
  <c r="AI59" i="9"/>
  <c r="AJ65" i="9"/>
  <c r="AI65" i="9"/>
  <c r="AI71" i="9"/>
  <c r="AJ71" i="9"/>
  <c r="AJ77" i="9"/>
  <c r="AI77" i="9"/>
  <c r="AJ89" i="9"/>
  <c r="AI89" i="9"/>
  <c r="AJ95" i="9"/>
  <c r="AI95" i="9"/>
  <c r="AJ107" i="9"/>
  <c r="AI107" i="9"/>
  <c r="AJ125" i="9"/>
  <c r="AI125" i="9"/>
  <c r="AJ131" i="9"/>
  <c r="AI131" i="9"/>
  <c r="AI137" i="9"/>
  <c r="AJ137" i="9"/>
  <c r="AI143" i="9"/>
  <c r="AJ143" i="9"/>
  <c r="AJ149" i="9"/>
  <c r="AI149" i="9"/>
  <c r="AJ161" i="9"/>
  <c r="AI161" i="9"/>
  <c r="AJ167" i="9"/>
  <c r="AI167" i="9"/>
  <c r="AJ173" i="9"/>
  <c r="AI173" i="9"/>
  <c r="AJ185" i="9"/>
  <c r="AI185" i="9"/>
  <c r="AJ197" i="9"/>
  <c r="AI197" i="9"/>
  <c r="AI203" i="9"/>
  <c r="AJ203" i="9"/>
  <c r="AJ209" i="9"/>
  <c r="AI209" i="9"/>
  <c r="AJ215" i="9"/>
  <c r="AI215" i="9"/>
  <c r="AJ221" i="9"/>
  <c r="AI221" i="9"/>
  <c r="AJ233" i="9"/>
  <c r="AI233" i="9"/>
  <c r="AJ239" i="9"/>
  <c r="AI239" i="9"/>
  <c r="AJ245" i="9"/>
  <c r="AI245" i="9"/>
  <c r="AJ251" i="9"/>
  <c r="AI251" i="9"/>
  <c r="AJ257" i="9"/>
  <c r="AI257" i="9"/>
  <c r="AJ263" i="9"/>
  <c r="AI263" i="9"/>
  <c r="AJ269" i="9"/>
  <c r="AI269" i="9"/>
  <c r="AJ275" i="9"/>
  <c r="AI275" i="9"/>
  <c r="AJ281" i="9"/>
  <c r="AI281" i="9"/>
  <c r="AJ287" i="9"/>
  <c r="AI287" i="9"/>
  <c r="AJ293" i="9"/>
  <c r="AI293" i="9"/>
  <c r="AJ299" i="9"/>
  <c r="AI299" i="9"/>
  <c r="AJ305" i="9"/>
  <c r="AI305" i="9"/>
  <c r="AJ311" i="9"/>
  <c r="AI311" i="9"/>
  <c r="AJ317" i="9"/>
  <c r="AI317" i="9"/>
  <c r="AJ323" i="9"/>
  <c r="AI323" i="9"/>
  <c r="AJ329" i="9"/>
  <c r="AI329" i="9"/>
  <c r="AJ335" i="9"/>
  <c r="AI335" i="9"/>
  <c r="AJ341" i="9"/>
  <c r="AI341" i="9"/>
  <c r="AJ347" i="9"/>
  <c r="AI347" i="9"/>
  <c r="AJ353" i="9"/>
  <c r="AI353" i="9"/>
  <c r="AJ359" i="9"/>
  <c r="AI359" i="9"/>
  <c r="AJ365" i="9"/>
  <c r="AI365" i="9"/>
  <c r="AJ371" i="9"/>
  <c r="AI371" i="9"/>
  <c r="AJ377" i="9"/>
  <c r="AI377" i="9"/>
  <c r="AJ383" i="9"/>
  <c r="AI383" i="9"/>
  <c r="AJ389" i="9"/>
  <c r="AI389" i="9"/>
  <c r="AJ395" i="9"/>
  <c r="AI395" i="9"/>
  <c r="AJ401" i="9"/>
  <c r="AI401" i="9"/>
  <c r="AJ407" i="9"/>
  <c r="AI407" i="9"/>
  <c r="AJ413" i="9"/>
  <c r="AI413" i="9"/>
  <c r="AJ419" i="9"/>
  <c r="AI419" i="9"/>
  <c r="AJ425" i="9"/>
  <c r="AI425" i="9"/>
  <c r="AJ431" i="9"/>
  <c r="AI431" i="9"/>
  <c r="AJ437" i="9"/>
  <c r="AI437" i="9"/>
  <c r="AJ443" i="9"/>
  <c r="AI443" i="9"/>
  <c r="AJ449" i="9"/>
  <c r="AI449" i="9"/>
  <c r="AJ455" i="9"/>
  <c r="AI455" i="9"/>
  <c r="AJ461" i="9"/>
  <c r="AI461" i="9"/>
  <c r="AI47" i="9"/>
  <c r="AI119" i="9"/>
  <c r="AI162" i="9"/>
  <c r="AJ70" i="9"/>
  <c r="AJ135" i="9"/>
  <c r="AJ213" i="9"/>
  <c r="AH63" i="9"/>
  <c r="AJ63" i="9"/>
  <c r="AI63" i="9"/>
  <c r="AH93" i="9"/>
  <c r="AI93" i="9"/>
  <c r="AJ93" i="9"/>
  <c r="AH117" i="9"/>
  <c r="AJ117" i="9"/>
  <c r="AI117" i="9"/>
  <c r="AH147" i="9"/>
  <c r="AJ147" i="9"/>
  <c r="AJ177" i="9"/>
  <c r="AI177" i="9"/>
  <c r="AH207" i="9"/>
  <c r="AJ207" i="9"/>
  <c r="AI207" i="9"/>
  <c r="AJ231" i="9"/>
  <c r="AI231" i="9"/>
  <c r="AH261" i="9"/>
  <c r="AI261" i="9"/>
  <c r="AJ261" i="9"/>
  <c r="AH291" i="9"/>
  <c r="AJ291" i="9"/>
  <c r="AI291" i="9"/>
  <c r="AH315" i="9"/>
  <c r="AJ315" i="9"/>
  <c r="AI315" i="9"/>
  <c r="AH345" i="9"/>
  <c r="AJ345" i="9"/>
  <c r="AI345" i="9"/>
  <c r="AJ375" i="9"/>
  <c r="AI375" i="9"/>
  <c r="AH405" i="9"/>
  <c r="AJ405" i="9"/>
  <c r="AI405" i="9"/>
  <c r="AJ447" i="9"/>
  <c r="AI447" i="9"/>
  <c r="AI147" i="9"/>
  <c r="AH375" i="9"/>
  <c r="AH429" i="9"/>
  <c r="AH41" i="9"/>
  <c r="AH52" i="9"/>
  <c r="AH64" i="9"/>
  <c r="AJ24" i="9"/>
  <c r="AI24" i="9"/>
  <c r="AJ30" i="9"/>
  <c r="AI30" i="9"/>
  <c r="AJ42" i="9"/>
  <c r="AI42" i="9"/>
  <c r="AJ60" i="9"/>
  <c r="AI60" i="9"/>
  <c r="AJ66" i="9"/>
  <c r="AI66" i="9"/>
  <c r="AI72" i="9"/>
  <c r="AJ72" i="9"/>
  <c r="AI78" i="9"/>
  <c r="AJ78" i="9"/>
  <c r="AJ84" i="9"/>
  <c r="AI84" i="9"/>
  <c r="AJ96" i="9"/>
  <c r="AI96" i="9"/>
  <c r="AJ102" i="9"/>
  <c r="AI102" i="9"/>
  <c r="AJ108" i="9"/>
  <c r="AI108" i="9"/>
  <c r="AI114" i="9"/>
  <c r="AJ114" i="9"/>
  <c r="AJ120" i="9"/>
  <c r="AI120" i="9"/>
  <c r="AJ132" i="9"/>
  <c r="AI132" i="9"/>
  <c r="AJ138" i="9"/>
  <c r="AI138" i="9"/>
  <c r="AJ150" i="9"/>
  <c r="AI150" i="9"/>
  <c r="AJ168" i="9"/>
  <c r="AI168" i="9"/>
  <c r="AJ174" i="9"/>
  <c r="AI174" i="9"/>
  <c r="AJ180" i="9"/>
  <c r="AI180" i="9"/>
  <c r="AJ186" i="9"/>
  <c r="AI186" i="9"/>
  <c r="AJ192" i="9"/>
  <c r="AI192" i="9"/>
  <c r="AJ204" i="9"/>
  <c r="AI204" i="9"/>
  <c r="AJ210" i="9"/>
  <c r="AI210" i="9"/>
  <c r="AJ216" i="9"/>
  <c r="AI216" i="9"/>
  <c r="AJ222" i="9"/>
  <c r="AI222" i="9"/>
  <c r="AJ228" i="9"/>
  <c r="AI228" i="9"/>
  <c r="AJ240" i="9"/>
  <c r="AI240" i="9"/>
  <c r="AJ246" i="9"/>
  <c r="AI246" i="9"/>
  <c r="AI26" i="9"/>
  <c r="AI83" i="9"/>
  <c r="AI126" i="9"/>
  <c r="AI212" i="9"/>
  <c r="AJ80" i="9"/>
  <c r="AJ144" i="9"/>
  <c r="AJ236" i="9"/>
  <c r="AH45" i="9"/>
  <c r="AJ45" i="9"/>
  <c r="AI45" i="9"/>
  <c r="AH75" i="9"/>
  <c r="AJ75" i="9"/>
  <c r="AH153" i="9"/>
  <c r="AJ153" i="9"/>
  <c r="AI153" i="9"/>
  <c r="AH183" i="9"/>
  <c r="AJ183" i="9"/>
  <c r="AH237" i="9"/>
  <c r="AI237" i="9"/>
  <c r="AJ237" i="9"/>
  <c r="AI267" i="9"/>
  <c r="AJ267" i="9"/>
  <c r="AH297" i="9"/>
  <c r="AJ297" i="9"/>
  <c r="AI297" i="9"/>
  <c r="AJ321" i="9"/>
  <c r="AI321" i="9"/>
  <c r="AH351" i="9"/>
  <c r="AJ351" i="9"/>
  <c r="AI351" i="9"/>
  <c r="AH381" i="9"/>
  <c r="AJ381" i="9"/>
  <c r="AI381" i="9"/>
  <c r="AJ411" i="9"/>
  <c r="AI411" i="9"/>
  <c r="AH453" i="9"/>
  <c r="AJ453" i="9"/>
  <c r="AI453" i="9"/>
  <c r="AH213" i="9"/>
  <c r="AH22" i="9"/>
  <c r="AH141" i="9"/>
  <c r="AH195" i="9"/>
  <c r="AH303" i="9"/>
  <c r="AH357" i="9"/>
  <c r="AH411" i="9"/>
  <c r="AH13" i="9"/>
  <c r="AJ13" i="9"/>
  <c r="AI13" i="9"/>
  <c r="AH19" i="9"/>
  <c r="AJ19" i="9"/>
  <c r="AH25" i="9"/>
  <c r="AJ25" i="9"/>
  <c r="AH31" i="9"/>
  <c r="AJ31" i="9"/>
  <c r="AI31" i="9"/>
  <c r="AH37" i="9"/>
  <c r="AJ37" i="9"/>
  <c r="AI37" i="9"/>
  <c r="AH43" i="9"/>
  <c r="AJ43" i="9"/>
  <c r="AI43" i="9"/>
  <c r="AH49" i="9"/>
  <c r="AJ49" i="9"/>
  <c r="AI49" i="9"/>
  <c r="AH55" i="9"/>
  <c r="AJ55" i="9"/>
  <c r="AH61" i="9"/>
  <c r="AJ61" i="9"/>
  <c r="AH67" i="9"/>
  <c r="AJ67" i="9"/>
  <c r="AI67" i="9"/>
  <c r="AH73" i="9"/>
  <c r="AJ73" i="9"/>
  <c r="AI73" i="9"/>
  <c r="AH79" i="9"/>
  <c r="AJ79" i="9"/>
  <c r="AI79" i="9"/>
  <c r="AH85" i="9"/>
  <c r="AJ85" i="9"/>
  <c r="AI85" i="9"/>
  <c r="AH91" i="9"/>
  <c r="AJ91" i="9"/>
  <c r="AI91" i="9"/>
  <c r="AH97" i="9"/>
  <c r="AJ97" i="9"/>
  <c r="AH103" i="9"/>
  <c r="AJ103" i="9"/>
  <c r="AI103" i="9"/>
  <c r="AH109" i="9"/>
  <c r="AJ109" i="9"/>
  <c r="AI109" i="9"/>
  <c r="AH115" i="9"/>
  <c r="AJ115" i="9"/>
  <c r="AI115" i="9"/>
  <c r="AH121" i="9"/>
  <c r="AJ121" i="9"/>
  <c r="AI121" i="9"/>
  <c r="AH127" i="9"/>
  <c r="AJ127" i="9"/>
  <c r="AI127" i="9"/>
  <c r="AH133" i="9"/>
  <c r="AJ133" i="9"/>
  <c r="AH139" i="9"/>
  <c r="AJ139" i="9"/>
  <c r="AI139" i="9"/>
  <c r="AH145" i="9"/>
  <c r="AJ145" i="9"/>
  <c r="AI145" i="9"/>
  <c r="AH151" i="9"/>
  <c r="AJ151" i="9"/>
  <c r="AI151" i="9"/>
  <c r="AH157" i="9"/>
  <c r="AJ157" i="9"/>
  <c r="AI157" i="9"/>
  <c r="AH163" i="9"/>
  <c r="AJ163" i="9"/>
  <c r="AI163" i="9"/>
  <c r="AH169" i="9"/>
  <c r="AJ169" i="9"/>
  <c r="AH175" i="9"/>
  <c r="AJ175" i="9"/>
  <c r="AI175" i="9"/>
  <c r="AH181" i="9"/>
  <c r="AJ181" i="9"/>
  <c r="AI181" i="9"/>
  <c r="AH187" i="9"/>
  <c r="AJ187" i="9"/>
  <c r="AI187" i="9"/>
  <c r="AH193" i="9"/>
  <c r="AJ193" i="9"/>
  <c r="AI193" i="9"/>
  <c r="AH199" i="9"/>
  <c r="AJ199" i="9"/>
  <c r="AI199" i="9"/>
  <c r="AH205" i="9"/>
  <c r="AJ205" i="9"/>
  <c r="AH211" i="9"/>
  <c r="AJ211" i="9"/>
  <c r="AI211" i="9"/>
  <c r="AH217" i="9"/>
  <c r="AJ217" i="9"/>
  <c r="AI217" i="9"/>
  <c r="AH223" i="9"/>
  <c r="AJ223" i="9"/>
  <c r="AI223" i="9"/>
  <c r="AH229" i="9"/>
  <c r="AJ229" i="9"/>
  <c r="AI229" i="9"/>
  <c r="AH235" i="9"/>
  <c r="AJ235" i="9"/>
  <c r="AI235" i="9"/>
  <c r="AH241" i="9"/>
  <c r="AJ241" i="9"/>
  <c r="AI241" i="9"/>
  <c r="AH247" i="9"/>
  <c r="AJ247" i="9"/>
  <c r="AI247" i="9"/>
  <c r="AH253" i="9"/>
  <c r="AJ253" i="9"/>
  <c r="AI253" i="9"/>
  <c r="AH259" i="9"/>
  <c r="AJ259" i="9"/>
  <c r="AI259" i="9"/>
  <c r="AH265" i="9"/>
  <c r="AJ265" i="9"/>
  <c r="AI265" i="9"/>
  <c r="AH271" i="9"/>
  <c r="AJ271" i="9"/>
  <c r="AI271" i="9"/>
  <c r="AH277" i="9"/>
  <c r="AJ277" i="9"/>
  <c r="AI277" i="9"/>
  <c r="AH283" i="9"/>
  <c r="AJ283" i="9"/>
  <c r="AI283" i="9"/>
  <c r="AH289" i="9"/>
  <c r="AJ289" i="9"/>
  <c r="AI289" i="9"/>
  <c r="AH295" i="9"/>
  <c r="AJ295" i="9"/>
  <c r="AI295" i="9"/>
  <c r="AH301" i="9"/>
  <c r="AJ301" i="9"/>
  <c r="AI301" i="9"/>
  <c r="AH307" i="9"/>
  <c r="AJ307" i="9"/>
  <c r="AI307" i="9"/>
  <c r="AH313" i="9"/>
  <c r="AJ313" i="9"/>
  <c r="AI313" i="9"/>
  <c r="AH319" i="9"/>
  <c r="AJ319" i="9"/>
  <c r="AI319" i="9"/>
  <c r="AH325" i="9"/>
  <c r="AJ325" i="9"/>
  <c r="AI325" i="9"/>
  <c r="AH331" i="9"/>
  <c r="AJ331" i="9"/>
  <c r="AI331" i="9"/>
  <c r="AH337" i="9"/>
  <c r="AJ337" i="9"/>
  <c r="AI337" i="9"/>
  <c r="AH343" i="9"/>
  <c r="AJ343" i="9"/>
  <c r="AI343" i="9"/>
  <c r="AH349" i="9"/>
  <c r="AJ349" i="9"/>
  <c r="AI349" i="9"/>
  <c r="AH355" i="9"/>
  <c r="AJ355" i="9"/>
  <c r="AI355" i="9"/>
  <c r="AH361" i="9"/>
  <c r="AJ361" i="9"/>
  <c r="AI361" i="9"/>
  <c r="AH367" i="9"/>
  <c r="AJ367" i="9"/>
  <c r="AI367" i="9"/>
  <c r="AH373" i="9"/>
  <c r="AJ373" i="9"/>
  <c r="AI373" i="9"/>
  <c r="AH379" i="9"/>
  <c r="AJ379" i="9"/>
  <c r="AI379" i="9"/>
  <c r="AH385" i="9"/>
  <c r="AJ385" i="9"/>
  <c r="AI385" i="9"/>
  <c r="AH391" i="9"/>
  <c r="AJ391" i="9"/>
  <c r="AI391" i="9"/>
  <c r="AH397" i="9"/>
  <c r="AJ397" i="9"/>
  <c r="AI397" i="9"/>
  <c r="AH403" i="9"/>
  <c r="AJ403" i="9"/>
  <c r="AI403" i="9"/>
  <c r="AH409" i="9"/>
  <c r="AJ409" i="9"/>
  <c r="AI409" i="9"/>
  <c r="AH415" i="9"/>
  <c r="AJ415" i="9"/>
  <c r="AI415" i="9"/>
  <c r="AH421" i="9"/>
  <c r="AJ421" i="9"/>
  <c r="AI421" i="9"/>
  <c r="AH427" i="9"/>
  <c r="AJ427" i="9"/>
  <c r="AI427" i="9"/>
  <c r="AH433" i="9"/>
  <c r="AJ433" i="9"/>
  <c r="AI433" i="9"/>
  <c r="AH439" i="9"/>
  <c r="AJ439" i="9"/>
  <c r="AI439" i="9"/>
  <c r="AH445" i="9"/>
  <c r="AJ445" i="9"/>
  <c r="AI445" i="9"/>
  <c r="AH451" i="9"/>
  <c r="AJ451" i="9"/>
  <c r="AI451" i="9"/>
  <c r="AH457" i="9"/>
  <c r="AJ457" i="9"/>
  <c r="AI457" i="9"/>
  <c r="AH463" i="9"/>
  <c r="AJ463" i="9"/>
  <c r="AI463" i="9"/>
  <c r="AH469" i="9"/>
  <c r="AJ469" i="9"/>
  <c r="AI469" i="9"/>
  <c r="AH475" i="9"/>
  <c r="AJ475" i="9"/>
  <c r="AI475" i="9"/>
  <c r="AH481" i="9"/>
  <c r="AJ481" i="9"/>
  <c r="AI481" i="9"/>
  <c r="AH487" i="9"/>
  <c r="AJ487" i="9"/>
  <c r="AI487" i="9"/>
  <c r="AH493" i="9"/>
  <c r="AJ493" i="9"/>
  <c r="AI493" i="9"/>
  <c r="AH499" i="9"/>
  <c r="AJ499" i="9"/>
  <c r="AI499" i="9"/>
  <c r="AH505" i="9"/>
  <c r="AJ505" i="9"/>
  <c r="AI11" i="9"/>
  <c r="AI32" i="9"/>
  <c r="AI54" i="9"/>
  <c r="AI90" i="9"/>
  <c r="AI133" i="9"/>
  <c r="AI176" i="9"/>
  <c r="AI219" i="9"/>
  <c r="AJ27" i="9"/>
  <c r="AJ92" i="9"/>
  <c r="AJ156" i="9"/>
  <c r="AI467" i="9"/>
  <c r="AI485" i="9"/>
  <c r="AI479" i="9"/>
  <c r="AI497" i="9"/>
  <c r="AJ465" i="9"/>
  <c r="AI465" i="9"/>
  <c r="AH471" i="9"/>
  <c r="AJ471" i="9"/>
  <c r="AI471" i="9"/>
  <c r="AH477" i="9"/>
  <c r="AJ477" i="9"/>
  <c r="AI477" i="9"/>
  <c r="AJ483" i="9"/>
  <c r="AI483" i="9"/>
  <c r="AH489" i="9"/>
  <c r="AJ489" i="9"/>
  <c r="AI489" i="9"/>
  <c r="AH495" i="9"/>
  <c r="AJ495" i="9"/>
  <c r="AI495" i="9"/>
  <c r="AJ501" i="9"/>
  <c r="AI501" i="9"/>
  <c r="AJ507" i="9"/>
  <c r="AI507" i="9"/>
  <c r="AI264" i="9"/>
  <c r="AI282" i="9"/>
  <c r="AI300" i="9"/>
  <c r="AI318" i="9"/>
  <c r="AI336" i="9"/>
  <c r="AI354" i="9"/>
  <c r="AI372" i="9"/>
  <c r="AI508" i="9"/>
  <c r="AJ460" i="9"/>
  <c r="AI460" i="9"/>
  <c r="AJ466" i="9"/>
  <c r="AI466" i="9"/>
  <c r="AJ472" i="9"/>
  <c r="AI472" i="9"/>
  <c r="AJ478" i="9"/>
  <c r="AI478" i="9"/>
  <c r="AJ484" i="9"/>
  <c r="AI484" i="9"/>
  <c r="AJ490" i="9"/>
  <c r="AI490" i="9"/>
  <c r="AJ496" i="9"/>
  <c r="AI496" i="9"/>
  <c r="AJ502" i="9"/>
  <c r="AI502" i="9"/>
  <c r="AI473" i="9"/>
  <c r="AI491" i="9"/>
  <c r="AJ503" i="9"/>
  <c r="AI503" i="9"/>
  <c r="AJ509" i="9"/>
  <c r="AI509" i="9"/>
  <c r="AI258" i="9"/>
  <c r="AI276" i="9"/>
  <c r="AI294" i="9"/>
  <c r="AI312" i="9"/>
  <c r="AI330" i="9"/>
  <c r="AI348" i="9"/>
  <c r="AI366" i="9"/>
  <c r="AI384" i="9"/>
  <c r="AI510" i="9"/>
  <c r="AB10" i="11"/>
  <c r="N10" i="10"/>
  <c r="M10" i="10"/>
  <c r="I9" i="10"/>
  <c r="AL50" i="9"/>
  <c r="AL12" i="9"/>
  <c r="AN10" i="9"/>
  <c r="AM10" i="9"/>
  <c r="AL10" i="9"/>
  <c r="AK10" i="9"/>
  <c r="AJ10" i="9"/>
  <c r="AI10" i="9"/>
  <c r="AH10" i="9"/>
  <c r="AD9" i="9"/>
  <c r="AC9" i="9"/>
  <c r="AB9" i="9"/>
  <c r="AA9" i="9"/>
  <c r="Z9" i="9"/>
  <c r="Y9" i="9"/>
  <c r="AI15" i="9" l="1"/>
  <c r="BF15" i="9"/>
  <c r="AI14" i="9"/>
  <c r="BG5" i="9"/>
  <c r="CQ31" i="13" s="1"/>
  <c r="AJ15" i="9"/>
  <c r="T63" i="10"/>
  <c r="M63" i="10"/>
  <c r="R65" i="10"/>
  <c r="I64" i="10"/>
  <c r="B64" i="10" s="1"/>
  <c r="AK14" i="9"/>
  <c r="AJ14" i="9"/>
  <c r="AH14" i="9"/>
  <c r="AH15" i="9"/>
  <c r="AK15" i="9"/>
  <c r="AF16" i="9"/>
  <c r="AL427" i="9"/>
  <c r="AL429" i="9"/>
  <c r="AL301" i="9"/>
  <c r="AL337" i="9"/>
  <c r="AL403" i="9"/>
  <c r="AL32" i="9"/>
  <c r="AM275" i="9"/>
  <c r="AL331" i="9"/>
  <c r="AL456" i="9"/>
  <c r="AM323" i="9"/>
  <c r="AM344" i="9"/>
  <c r="AL360" i="9"/>
  <c r="AL421" i="9"/>
  <c r="AL11" i="9"/>
  <c r="AL36" i="9"/>
  <c r="AL222" i="9"/>
  <c r="AL230" i="9"/>
  <c r="AL237" i="9"/>
  <c r="AL255" i="9"/>
  <c r="AL363" i="9"/>
  <c r="AM422" i="9"/>
  <c r="AL443" i="9"/>
  <c r="AL62" i="9"/>
  <c r="AL200" i="9"/>
  <c r="AL339" i="9"/>
  <c r="AM368" i="9"/>
  <c r="AL415" i="9"/>
  <c r="AL433" i="9"/>
  <c r="AL501" i="9"/>
  <c r="AL288" i="9"/>
  <c r="AL307" i="9"/>
  <c r="AL381" i="9"/>
  <c r="AL471" i="9"/>
  <c r="AL489" i="9"/>
  <c r="AL245" i="9"/>
  <c r="AL295" i="9"/>
  <c r="AL305" i="9"/>
  <c r="AL355" i="9"/>
  <c r="AL361" i="9"/>
  <c r="AL453" i="9"/>
  <c r="AL179" i="9"/>
  <c r="AM234" i="9"/>
  <c r="AM300" i="9"/>
  <c r="AL333" i="9"/>
  <c r="AM383" i="9"/>
  <c r="AL480" i="9"/>
  <c r="AL437" i="9"/>
  <c r="AL35" i="9"/>
  <c r="AL167" i="9"/>
  <c r="AL191" i="9"/>
  <c r="AL227" i="9"/>
  <c r="AM238" i="9"/>
  <c r="AM262" i="9"/>
  <c r="AL271" i="9"/>
  <c r="AM302" i="9"/>
  <c r="AM310" i="9"/>
  <c r="AL317" i="9"/>
  <c r="AL319" i="9"/>
  <c r="AL14" i="9"/>
  <c r="AL155" i="9"/>
  <c r="AL158" i="9"/>
  <c r="AL164" i="9"/>
  <c r="AL182" i="9"/>
  <c r="AL188" i="9"/>
  <c r="AL215" i="9"/>
  <c r="AM257" i="9"/>
  <c r="AL279" i="9"/>
  <c r="AM284" i="9"/>
  <c r="AM292" i="9"/>
  <c r="AL293" i="9"/>
  <c r="AL297" i="9"/>
  <c r="AL313" i="9"/>
  <c r="AM317" i="9"/>
  <c r="AL318" i="9"/>
  <c r="AL321" i="9"/>
  <c r="AL327" i="9"/>
  <c r="AM335" i="9"/>
  <c r="AM347" i="9"/>
  <c r="AL367" i="9"/>
  <c r="AM371" i="9"/>
  <c r="AL389" i="9"/>
  <c r="AL397" i="9"/>
  <c r="AL44" i="9"/>
  <c r="AL47" i="9"/>
  <c r="AL56" i="9"/>
  <c r="AL59" i="9"/>
  <c r="AL68" i="9"/>
  <c r="AL71" i="9"/>
  <c r="AL80" i="9"/>
  <c r="AL83" i="9"/>
  <c r="AL92" i="9"/>
  <c r="AL95" i="9"/>
  <c r="AL104" i="9"/>
  <c r="AL107" i="9"/>
  <c r="AL116" i="9"/>
  <c r="AL119" i="9"/>
  <c r="AL128" i="9"/>
  <c r="AL131" i="9"/>
  <c r="AL140" i="9"/>
  <c r="AL143" i="9"/>
  <c r="AL152" i="9"/>
  <c r="AL225" i="9"/>
  <c r="AL247" i="9"/>
  <c r="AM316" i="9"/>
  <c r="AM320" i="9"/>
  <c r="AL343" i="9"/>
  <c r="AL357" i="9"/>
  <c r="AL366" i="9"/>
  <c r="AL369" i="9"/>
  <c r="AL379" i="9"/>
  <c r="AL384" i="9"/>
  <c r="AL409" i="9"/>
  <c r="AL203" i="9"/>
  <c r="AL233" i="9"/>
  <c r="AL240" i="9"/>
  <c r="AM244" i="9"/>
  <c r="AM258" i="9"/>
  <c r="AM263" i="9"/>
  <c r="AL277" i="9"/>
  <c r="AM278" i="9"/>
  <c r="AL289" i="9"/>
  <c r="AL300" i="9"/>
  <c r="AL342" i="9"/>
  <c r="AL345" i="9"/>
  <c r="AL351" i="9"/>
  <c r="AM359" i="9"/>
  <c r="AL375" i="9"/>
  <c r="AL74" i="9"/>
  <c r="AL86" i="9"/>
  <c r="AL98" i="9"/>
  <c r="AL110" i="9"/>
  <c r="AL122" i="9"/>
  <c r="AL134" i="9"/>
  <c r="AL146" i="9"/>
  <c r="AL170" i="9"/>
  <c r="AL176" i="9"/>
  <c r="AL432" i="9"/>
  <c r="AL492" i="9"/>
  <c r="AL507" i="9"/>
  <c r="AL495" i="9"/>
  <c r="AL431" i="9"/>
  <c r="AL468" i="9"/>
  <c r="AL483" i="9"/>
  <c r="AL445" i="9"/>
  <c r="AL459" i="9"/>
  <c r="AL477" i="9"/>
  <c r="AL447" i="9"/>
  <c r="AL465" i="9"/>
  <c r="AL504" i="9"/>
  <c r="AL253" i="9"/>
  <c r="AM334" i="9"/>
  <c r="AL212" i="9"/>
  <c r="AL224" i="9"/>
  <c r="AL231" i="9"/>
  <c r="AL235" i="9"/>
  <c r="AM239" i="9"/>
  <c r="AL241" i="9"/>
  <c r="AL243" i="9"/>
  <c r="AM245" i="9"/>
  <c r="AM248" i="9"/>
  <c r="AM260" i="9"/>
  <c r="AL265" i="9"/>
  <c r="AL273" i="9"/>
  <c r="AL285" i="9"/>
  <c r="AL291" i="9"/>
  <c r="AL336" i="9"/>
  <c r="AL26" i="9"/>
  <c r="AL30" i="9"/>
  <c r="AL42" i="9"/>
  <c r="AL54" i="9"/>
  <c r="AL66" i="9"/>
  <c r="AL78" i="9"/>
  <c r="AL90" i="9"/>
  <c r="AL102" i="9"/>
  <c r="AL114" i="9"/>
  <c r="AL126" i="9"/>
  <c r="AL138" i="9"/>
  <c r="AL150" i="9"/>
  <c r="AL162" i="9"/>
  <c r="AL174" i="9"/>
  <c r="AL186" i="9"/>
  <c r="AL198" i="9"/>
  <c r="AL210" i="9"/>
  <c r="AL259" i="9"/>
  <c r="AL267" i="9"/>
  <c r="AM274" i="9"/>
  <c r="AL281" i="9"/>
  <c r="AM311" i="9"/>
  <c r="AM322" i="9"/>
  <c r="AM346" i="9"/>
  <c r="AL29" i="9"/>
  <c r="AL41" i="9"/>
  <c r="AL53" i="9"/>
  <c r="AL65" i="9"/>
  <c r="AL77" i="9"/>
  <c r="AL89" i="9"/>
  <c r="AL101" i="9"/>
  <c r="AL113" i="9"/>
  <c r="AL125" i="9"/>
  <c r="AL137" i="9"/>
  <c r="AL149" i="9"/>
  <c r="AL161" i="9"/>
  <c r="AL173" i="9"/>
  <c r="AL185" i="9"/>
  <c r="AL197" i="9"/>
  <c r="AL209" i="9"/>
  <c r="AL221" i="9"/>
  <c r="AM242" i="9"/>
  <c r="AL249" i="9"/>
  <c r="AM256" i="9"/>
  <c r="AM280" i="9"/>
  <c r="AM298" i="9"/>
  <c r="AM299" i="9"/>
  <c r="AL315" i="9"/>
  <c r="AL24" i="9"/>
  <c r="AL194" i="9"/>
  <c r="AL206" i="9"/>
  <c r="AL218" i="9"/>
  <c r="AL228" i="9"/>
  <c r="AM240" i="9"/>
  <c r="AL261" i="9"/>
  <c r="AM264" i="9"/>
  <c r="AL269" i="9"/>
  <c r="AL276" i="9"/>
  <c r="AM281" i="9"/>
  <c r="AL372" i="9"/>
  <c r="AM294" i="9"/>
  <c r="AM358" i="9"/>
  <c r="AL20" i="9"/>
  <c r="AL23" i="9"/>
  <c r="AL38" i="9"/>
  <c r="AL48" i="9"/>
  <c r="AL60" i="9"/>
  <c r="AL72" i="9"/>
  <c r="AL84" i="9"/>
  <c r="AL96" i="9"/>
  <c r="AL108" i="9"/>
  <c r="AL120" i="9"/>
  <c r="AL132" i="9"/>
  <c r="AL144" i="9"/>
  <c r="AL156" i="9"/>
  <c r="AL168" i="9"/>
  <c r="AL180" i="9"/>
  <c r="AL192" i="9"/>
  <c r="AL204" i="9"/>
  <c r="AL216" i="9"/>
  <c r="AM228" i="9"/>
  <c r="AL234" i="9"/>
  <c r="AM246" i="9"/>
  <c r="AL252" i="9"/>
  <c r="AL264" i="9"/>
  <c r="AM266" i="9"/>
  <c r="AM276" i="9"/>
  <c r="AM282" i="9"/>
  <c r="AL324" i="9"/>
  <c r="AL348" i="9"/>
  <c r="AL283" i="9"/>
  <c r="AM312" i="9"/>
  <c r="AL325" i="9"/>
  <c r="AL349" i="9"/>
  <c r="AL373" i="9"/>
  <c r="AM382" i="9"/>
  <c r="AL391" i="9"/>
  <c r="AL423" i="9"/>
  <c r="AL439" i="9"/>
  <c r="AM440" i="9"/>
  <c r="AL449" i="9"/>
  <c r="AL450" i="9"/>
  <c r="AL461" i="9"/>
  <c r="AL462" i="9"/>
  <c r="AL473" i="9"/>
  <c r="AL474" i="9"/>
  <c r="AL485" i="9"/>
  <c r="AL486" i="9"/>
  <c r="AL497" i="9"/>
  <c r="AL498" i="9"/>
  <c r="AL509" i="9"/>
  <c r="AL390" i="9"/>
  <c r="AL438" i="9"/>
  <c r="AL444" i="9"/>
  <c r="AL257" i="9"/>
  <c r="AL303" i="9"/>
  <c r="AL309" i="9"/>
  <c r="AL385" i="9"/>
  <c r="AL435" i="9"/>
  <c r="AL441" i="9"/>
  <c r="AL457" i="9"/>
  <c r="AL469" i="9"/>
  <c r="AL481" i="9"/>
  <c r="AL493" i="9"/>
  <c r="AL505" i="9"/>
  <c r="AM370" i="9"/>
  <c r="AL393" i="9"/>
  <c r="AL399" i="9"/>
  <c r="AL405" i="9"/>
  <c r="AL411" i="9"/>
  <c r="AL417" i="9"/>
  <c r="AL455" i="9"/>
  <c r="AL467" i="9"/>
  <c r="AL479" i="9"/>
  <c r="AL491" i="9"/>
  <c r="AL503" i="9"/>
  <c r="AM293" i="9"/>
  <c r="AM296" i="9"/>
  <c r="AL312" i="9"/>
  <c r="AM314" i="9"/>
  <c r="AL330" i="9"/>
  <c r="AM332" i="9"/>
  <c r="AL354" i="9"/>
  <c r="AM356" i="9"/>
  <c r="AL378" i="9"/>
  <c r="AM380" i="9"/>
  <c r="AL387" i="9"/>
  <c r="AL395" i="9"/>
  <c r="AL396" i="9"/>
  <c r="AM398" i="9"/>
  <c r="AL401" i="9"/>
  <c r="AL402" i="9"/>
  <c r="AM404" i="9"/>
  <c r="AL407" i="9"/>
  <c r="AL408" i="9"/>
  <c r="AM410" i="9"/>
  <c r="AL413" i="9"/>
  <c r="AL414" i="9"/>
  <c r="AM416" i="9"/>
  <c r="AL419" i="9"/>
  <c r="AL420" i="9"/>
  <c r="AL425" i="9"/>
  <c r="AL426" i="9"/>
  <c r="AL451" i="9"/>
  <c r="AL463" i="9"/>
  <c r="AL475" i="9"/>
  <c r="AL487" i="9"/>
  <c r="AL499" i="9"/>
  <c r="AM12" i="9"/>
  <c r="AL13" i="9"/>
  <c r="AL19" i="9"/>
  <c r="AM24" i="9"/>
  <c r="AL25" i="9"/>
  <c r="AM30" i="9"/>
  <c r="AL31" i="9"/>
  <c r="AM36" i="9"/>
  <c r="AL37" i="9"/>
  <c r="AM42" i="9"/>
  <c r="AL43" i="9"/>
  <c r="AM48" i="9"/>
  <c r="AL49" i="9"/>
  <c r="AM54" i="9"/>
  <c r="AL55" i="9"/>
  <c r="AM60" i="9"/>
  <c r="AL61" i="9"/>
  <c r="AM66" i="9"/>
  <c r="AL67" i="9"/>
  <c r="AM72" i="9"/>
  <c r="AL73" i="9"/>
  <c r="AM78" i="9"/>
  <c r="AL79" i="9"/>
  <c r="AM84" i="9"/>
  <c r="AL85" i="9"/>
  <c r="AM90" i="9"/>
  <c r="AL91" i="9"/>
  <c r="AM96" i="9"/>
  <c r="AL97" i="9"/>
  <c r="AM102" i="9"/>
  <c r="AL103" i="9"/>
  <c r="AM108" i="9"/>
  <c r="AL109" i="9"/>
  <c r="AM114" i="9"/>
  <c r="AL115" i="9"/>
  <c r="AM120" i="9"/>
  <c r="AL121" i="9"/>
  <c r="AM126" i="9"/>
  <c r="AL127" i="9"/>
  <c r="AM132" i="9"/>
  <c r="AL133" i="9"/>
  <c r="AM138" i="9"/>
  <c r="AL139" i="9"/>
  <c r="AM144" i="9"/>
  <c r="AL145" i="9"/>
  <c r="AM150" i="9"/>
  <c r="AL151" i="9"/>
  <c r="AM156" i="9"/>
  <c r="AL157" i="9"/>
  <c r="AM162" i="9"/>
  <c r="AL163" i="9"/>
  <c r="AM168" i="9"/>
  <c r="AL169" i="9"/>
  <c r="AM174" i="9"/>
  <c r="AL175" i="9"/>
  <c r="AM180" i="9"/>
  <c r="AL181" i="9"/>
  <c r="AM186" i="9"/>
  <c r="AL187" i="9"/>
  <c r="AM192" i="9"/>
  <c r="AL193" i="9"/>
  <c r="AM198" i="9"/>
  <c r="AL199" i="9"/>
  <c r="AM204" i="9"/>
  <c r="AL205" i="9"/>
  <c r="AM210" i="9"/>
  <c r="AL211" i="9"/>
  <c r="AM216" i="9"/>
  <c r="AL217" i="9"/>
  <c r="AM222" i="9"/>
  <c r="AL223" i="9"/>
  <c r="AM226" i="9"/>
  <c r="AM229" i="9"/>
  <c r="AM232" i="9"/>
  <c r="AL238" i="9"/>
  <c r="AL239" i="9"/>
  <c r="AL242" i="9"/>
  <c r="AL258" i="9"/>
  <c r="AL274" i="9"/>
  <c r="AL275" i="9"/>
  <c r="AL278" i="9"/>
  <c r="AL294" i="9"/>
  <c r="AL310" i="9"/>
  <c r="AL311" i="9"/>
  <c r="AL314" i="9"/>
  <c r="AL320" i="9"/>
  <c r="AL322" i="9"/>
  <c r="AL323" i="9"/>
  <c r="AM326" i="9"/>
  <c r="AM328" i="9"/>
  <c r="AL332" i="9"/>
  <c r="AL334" i="9"/>
  <c r="AL335" i="9"/>
  <c r="AM338" i="9"/>
  <c r="AM340" i="9"/>
  <c r="AL344" i="9"/>
  <c r="AL346" i="9"/>
  <c r="AL347" i="9"/>
  <c r="AM350" i="9"/>
  <c r="AM352" i="9"/>
  <c r="AL356" i="9"/>
  <c r="AL358" i="9"/>
  <c r="AL359" i="9"/>
  <c r="AM362" i="9"/>
  <c r="AM364" i="9"/>
  <c r="AL368" i="9"/>
  <c r="AL370" i="9"/>
  <c r="AL371" i="9"/>
  <c r="AM374" i="9"/>
  <c r="AM376" i="9"/>
  <c r="AL380" i="9"/>
  <c r="AL382" i="9"/>
  <c r="AL383" i="9"/>
  <c r="AM388" i="9"/>
  <c r="AM394" i="9"/>
  <c r="AM400" i="9"/>
  <c r="AM406" i="9"/>
  <c r="AM412" i="9"/>
  <c r="AM418" i="9"/>
  <c r="AM428" i="9"/>
  <c r="AM446" i="9"/>
  <c r="AM13" i="9"/>
  <c r="AM19" i="9"/>
  <c r="AM25" i="9"/>
  <c r="AM31" i="9"/>
  <c r="AM37" i="9"/>
  <c r="AM43" i="9"/>
  <c r="AM49" i="9"/>
  <c r="AM55" i="9"/>
  <c r="AM61" i="9"/>
  <c r="AM67" i="9"/>
  <c r="AM73" i="9"/>
  <c r="AM79" i="9"/>
  <c r="AM85" i="9"/>
  <c r="AM91" i="9"/>
  <c r="AM97" i="9"/>
  <c r="AM103" i="9"/>
  <c r="AM109" i="9"/>
  <c r="AM115" i="9"/>
  <c r="AM121" i="9"/>
  <c r="AM127" i="9"/>
  <c r="AM133" i="9"/>
  <c r="AM139" i="9"/>
  <c r="AM145" i="9"/>
  <c r="AM151" i="9"/>
  <c r="AM157" i="9"/>
  <c r="AM163" i="9"/>
  <c r="AM169" i="9"/>
  <c r="AM175" i="9"/>
  <c r="AM181" i="9"/>
  <c r="AM187" i="9"/>
  <c r="AM193" i="9"/>
  <c r="AM199" i="9"/>
  <c r="AM205" i="9"/>
  <c r="AM211" i="9"/>
  <c r="AM217" i="9"/>
  <c r="AM223" i="9"/>
  <c r="AL226" i="9"/>
  <c r="AL232" i="9"/>
  <c r="AL236" i="9"/>
  <c r="AL268" i="9"/>
  <c r="AL272" i="9"/>
  <c r="AL304" i="9"/>
  <c r="AL308" i="9"/>
  <c r="AL434" i="9"/>
  <c r="AM14" i="9"/>
  <c r="AL15" i="9"/>
  <c r="AM20" i="9"/>
  <c r="AL21" i="9"/>
  <c r="AM26" i="9"/>
  <c r="AL27" i="9"/>
  <c r="AM32" i="9"/>
  <c r="AL33" i="9"/>
  <c r="AM38" i="9"/>
  <c r="AL39" i="9"/>
  <c r="AM44" i="9"/>
  <c r="AL45" i="9"/>
  <c r="AM50" i="9"/>
  <c r="AL51" i="9"/>
  <c r="AM56" i="9"/>
  <c r="AL57" i="9"/>
  <c r="AM62" i="9"/>
  <c r="AL63" i="9"/>
  <c r="AM68" i="9"/>
  <c r="AL69" i="9"/>
  <c r="AM74" i="9"/>
  <c r="AL75" i="9"/>
  <c r="AM80" i="9"/>
  <c r="AL81" i="9"/>
  <c r="AM86" i="9"/>
  <c r="AL87" i="9"/>
  <c r="AM92" i="9"/>
  <c r="AL93" i="9"/>
  <c r="AM98" i="9"/>
  <c r="AL99" i="9"/>
  <c r="AM104" i="9"/>
  <c r="AL105" i="9"/>
  <c r="AM110" i="9"/>
  <c r="AL111" i="9"/>
  <c r="AM116" i="9"/>
  <c r="AL117" i="9"/>
  <c r="AM122" i="9"/>
  <c r="AL123" i="9"/>
  <c r="AM128" i="9"/>
  <c r="AL129" i="9"/>
  <c r="AM134" i="9"/>
  <c r="AL135" i="9"/>
  <c r="AM140" i="9"/>
  <c r="AL141" i="9"/>
  <c r="AM146" i="9"/>
  <c r="AL147" i="9"/>
  <c r="AM152" i="9"/>
  <c r="AL153" i="9"/>
  <c r="AM158" i="9"/>
  <c r="AL159" i="9"/>
  <c r="AM164" i="9"/>
  <c r="AL165" i="9"/>
  <c r="AM170" i="9"/>
  <c r="AL171" i="9"/>
  <c r="AM176" i="9"/>
  <c r="AL177" i="9"/>
  <c r="AM182" i="9"/>
  <c r="AL183" i="9"/>
  <c r="AM188" i="9"/>
  <c r="AL189" i="9"/>
  <c r="AM194" i="9"/>
  <c r="AL195" i="9"/>
  <c r="AM200" i="9"/>
  <c r="AL201" i="9"/>
  <c r="AM206" i="9"/>
  <c r="AL207" i="9"/>
  <c r="AM212" i="9"/>
  <c r="AL213" i="9"/>
  <c r="AM218" i="9"/>
  <c r="AL219" i="9"/>
  <c r="AM224" i="9"/>
  <c r="AM227" i="9"/>
  <c r="AM230" i="9"/>
  <c r="AM233" i="9"/>
  <c r="AL246" i="9"/>
  <c r="AM250" i="9"/>
  <c r="AM252" i="9"/>
  <c r="AM254" i="9"/>
  <c r="AL262" i="9"/>
  <c r="AL263" i="9"/>
  <c r="AL266" i="9"/>
  <c r="AM269" i="9"/>
  <c r="AL282" i="9"/>
  <c r="AM286" i="9"/>
  <c r="AM288" i="9"/>
  <c r="AM290" i="9"/>
  <c r="AL298" i="9"/>
  <c r="AL299" i="9"/>
  <c r="AL302" i="9"/>
  <c r="AM305" i="9"/>
  <c r="AM434" i="9"/>
  <c r="AM15" i="9"/>
  <c r="AM21" i="9"/>
  <c r="AL22" i="9"/>
  <c r="AM27" i="9"/>
  <c r="AL28" i="9"/>
  <c r="AM33" i="9"/>
  <c r="AL34" i="9"/>
  <c r="AM39" i="9"/>
  <c r="AL40" i="9"/>
  <c r="AM45" i="9"/>
  <c r="AL46" i="9"/>
  <c r="AM51" i="9"/>
  <c r="AL52" i="9"/>
  <c r="AM57" i="9"/>
  <c r="AL58" i="9"/>
  <c r="AM63" i="9"/>
  <c r="AL64" i="9"/>
  <c r="AM69" i="9"/>
  <c r="AL70" i="9"/>
  <c r="AM75" i="9"/>
  <c r="AL76" i="9"/>
  <c r="AM81" i="9"/>
  <c r="AL82" i="9"/>
  <c r="AM87" i="9"/>
  <c r="AL88" i="9"/>
  <c r="AM93" i="9"/>
  <c r="AL94" i="9"/>
  <c r="AM99" i="9"/>
  <c r="AL100" i="9"/>
  <c r="AM105" i="9"/>
  <c r="AL106" i="9"/>
  <c r="AM111" i="9"/>
  <c r="AL112" i="9"/>
  <c r="AM117" i="9"/>
  <c r="AL118" i="9"/>
  <c r="AM123" i="9"/>
  <c r="AL124" i="9"/>
  <c r="AM129" i="9"/>
  <c r="AL130" i="9"/>
  <c r="AM135" i="9"/>
  <c r="AL136" i="9"/>
  <c r="AM141" i="9"/>
  <c r="AL142" i="9"/>
  <c r="AM147" i="9"/>
  <c r="AL148" i="9"/>
  <c r="AM153" i="9"/>
  <c r="AL154" i="9"/>
  <c r="AM159" i="9"/>
  <c r="AL160" i="9"/>
  <c r="AM165" i="9"/>
  <c r="AL166" i="9"/>
  <c r="AM171" i="9"/>
  <c r="AL172" i="9"/>
  <c r="AM177" i="9"/>
  <c r="AL178" i="9"/>
  <c r="AM183" i="9"/>
  <c r="AL184" i="9"/>
  <c r="AM189" i="9"/>
  <c r="AL190" i="9"/>
  <c r="AM195" i="9"/>
  <c r="AL196" i="9"/>
  <c r="AM201" i="9"/>
  <c r="AL202" i="9"/>
  <c r="AM207" i="9"/>
  <c r="AL208" i="9"/>
  <c r="AM213" i="9"/>
  <c r="AL214" i="9"/>
  <c r="AM219" i="9"/>
  <c r="AL220" i="9"/>
  <c r="AL256" i="9"/>
  <c r="AL260" i="9"/>
  <c r="AL292" i="9"/>
  <c r="AL296" i="9"/>
  <c r="AL326" i="9"/>
  <c r="AL328" i="9"/>
  <c r="AL329" i="9"/>
  <c r="AL338" i="9"/>
  <c r="AL340" i="9"/>
  <c r="AL341" i="9"/>
  <c r="AL350" i="9"/>
  <c r="AL352" i="9"/>
  <c r="AL353" i="9"/>
  <c r="AL362" i="9"/>
  <c r="AL364" i="9"/>
  <c r="AL365" i="9"/>
  <c r="AL374" i="9"/>
  <c r="AL376" i="9"/>
  <c r="AL377" i="9"/>
  <c r="AL386" i="9"/>
  <c r="AL392" i="9"/>
  <c r="AL398" i="9"/>
  <c r="AL404" i="9"/>
  <c r="AL410" i="9"/>
  <c r="AL416" i="9"/>
  <c r="AL422" i="9"/>
  <c r="AL440" i="9"/>
  <c r="AM22" i="9"/>
  <c r="AM28" i="9"/>
  <c r="AM34" i="9"/>
  <c r="AM40" i="9"/>
  <c r="AM46" i="9"/>
  <c r="AM52" i="9"/>
  <c r="AM58" i="9"/>
  <c r="AM64" i="9"/>
  <c r="AM70" i="9"/>
  <c r="AM76" i="9"/>
  <c r="AM82" i="9"/>
  <c r="AM88" i="9"/>
  <c r="AM94" i="9"/>
  <c r="AM100" i="9"/>
  <c r="AM106" i="9"/>
  <c r="AM112" i="9"/>
  <c r="AM118" i="9"/>
  <c r="AM124" i="9"/>
  <c r="AM130" i="9"/>
  <c r="AM136" i="9"/>
  <c r="AM142" i="9"/>
  <c r="AM148" i="9"/>
  <c r="AM154" i="9"/>
  <c r="AM160" i="9"/>
  <c r="AM166" i="9"/>
  <c r="AM172" i="9"/>
  <c r="AM178" i="9"/>
  <c r="AM184" i="9"/>
  <c r="AM190" i="9"/>
  <c r="AM196" i="9"/>
  <c r="AM202" i="9"/>
  <c r="AM208" i="9"/>
  <c r="AM214" i="9"/>
  <c r="AM220" i="9"/>
  <c r="AL250" i="9"/>
  <c r="AL251" i="9"/>
  <c r="AL254" i="9"/>
  <c r="AL270" i="9"/>
  <c r="AL286" i="9"/>
  <c r="AL287" i="9"/>
  <c r="AL290" i="9"/>
  <c r="AL306" i="9"/>
  <c r="AM329" i="9"/>
  <c r="AM341" i="9"/>
  <c r="AM353" i="9"/>
  <c r="AM365" i="9"/>
  <c r="AM377" i="9"/>
  <c r="AL388" i="9"/>
  <c r="AL394" i="9"/>
  <c r="AL400" i="9"/>
  <c r="AL406" i="9"/>
  <c r="AL412" i="9"/>
  <c r="AL418" i="9"/>
  <c r="AM11" i="9"/>
  <c r="AM23" i="9"/>
  <c r="AM29" i="9"/>
  <c r="AM35" i="9"/>
  <c r="AM41" i="9"/>
  <c r="AM47" i="9"/>
  <c r="AM53" i="9"/>
  <c r="AM59" i="9"/>
  <c r="AM65" i="9"/>
  <c r="AM71" i="9"/>
  <c r="AM77" i="9"/>
  <c r="AM83" i="9"/>
  <c r="AM89" i="9"/>
  <c r="AM95" i="9"/>
  <c r="AM101" i="9"/>
  <c r="AM107" i="9"/>
  <c r="AM113" i="9"/>
  <c r="AM119" i="9"/>
  <c r="AM125" i="9"/>
  <c r="AM131" i="9"/>
  <c r="AM137" i="9"/>
  <c r="AM143" i="9"/>
  <c r="AM149" i="9"/>
  <c r="AM155" i="9"/>
  <c r="AM161" i="9"/>
  <c r="AM167" i="9"/>
  <c r="AM173" i="9"/>
  <c r="AM179" i="9"/>
  <c r="AM185" i="9"/>
  <c r="AM191" i="9"/>
  <c r="AM197" i="9"/>
  <c r="AM203" i="9"/>
  <c r="AM209" i="9"/>
  <c r="AM215" i="9"/>
  <c r="AM221" i="9"/>
  <c r="AL229" i="9"/>
  <c r="AM236" i="9"/>
  <c r="AL244" i="9"/>
  <c r="AL248" i="9"/>
  <c r="AM251" i="9"/>
  <c r="AM268" i="9"/>
  <c r="AM270" i="9"/>
  <c r="AM272" i="9"/>
  <c r="AL280" i="9"/>
  <c r="AL284" i="9"/>
  <c r="AM287" i="9"/>
  <c r="AM304" i="9"/>
  <c r="AM306" i="9"/>
  <c r="AM308" i="9"/>
  <c r="AL316" i="9"/>
  <c r="AM386" i="9"/>
  <c r="AM392" i="9"/>
  <c r="AL428" i="9"/>
  <c r="AL446" i="9"/>
  <c r="AM318" i="9"/>
  <c r="AM324" i="9"/>
  <c r="AM330" i="9"/>
  <c r="AM336" i="9"/>
  <c r="AM342" i="9"/>
  <c r="AM348" i="9"/>
  <c r="AM354" i="9"/>
  <c r="AM360" i="9"/>
  <c r="AM366" i="9"/>
  <c r="AM372" i="9"/>
  <c r="AM378" i="9"/>
  <c r="AM384" i="9"/>
  <c r="AM390" i="9"/>
  <c r="AM396" i="9"/>
  <c r="AM402" i="9"/>
  <c r="AM408" i="9"/>
  <c r="AM414" i="9"/>
  <c r="AM420" i="9"/>
  <c r="AM426" i="9"/>
  <c r="AM432" i="9"/>
  <c r="AM438" i="9"/>
  <c r="AM444" i="9"/>
  <c r="AM450" i="9"/>
  <c r="AM456" i="9"/>
  <c r="AM462" i="9"/>
  <c r="AM468" i="9"/>
  <c r="AM474" i="9"/>
  <c r="AM480" i="9"/>
  <c r="AM486" i="9"/>
  <c r="AM492" i="9"/>
  <c r="AM498" i="9"/>
  <c r="AM504" i="9"/>
  <c r="AM235" i="9"/>
  <c r="AM241" i="9"/>
  <c r="AM247" i="9"/>
  <c r="AM253" i="9"/>
  <c r="AM259" i="9"/>
  <c r="AM265" i="9"/>
  <c r="AM271" i="9"/>
  <c r="AM277" i="9"/>
  <c r="AM283" i="9"/>
  <c r="AM289" i="9"/>
  <c r="AM295" i="9"/>
  <c r="AM301" i="9"/>
  <c r="AM307" i="9"/>
  <c r="AM313" i="9"/>
  <c r="AM319" i="9"/>
  <c r="AM325" i="9"/>
  <c r="AM331" i="9"/>
  <c r="AM337" i="9"/>
  <c r="AM343" i="9"/>
  <c r="AM349" i="9"/>
  <c r="AM355" i="9"/>
  <c r="AM361" i="9"/>
  <c r="AM367" i="9"/>
  <c r="AM373" i="9"/>
  <c r="AM379" i="9"/>
  <c r="AM385" i="9"/>
  <c r="AM391" i="9"/>
  <c r="AM397" i="9"/>
  <c r="AM403" i="9"/>
  <c r="AM409" i="9"/>
  <c r="AM415" i="9"/>
  <c r="AM421" i="9"/>
  <c r="AM427" i="9"/>
  <c r="AM433" i="9"/>
  <c r="AM439" i="9"/>
  <c r="AM445" i="9"/>
  <c r="AM451" i="9"/>
  <c r="AL452" i="9"/>
  <c r="AM457" i="9"/>
  <c r="AL458" i="9"/>
  <c r="AM463" i="9"/>
  <c r="AL464" i="9"/>
  <c r="AM469" i="9"/>
  <c r="AL470" i="9"/>
  <c r="AM475" i="9"/>
  <c r="AL476" i="9"/>
  <c r="AM481" i="9"/>
  <c r="AL482" i="9"/>
  <c r="AM487" i="9"/>
  <c r="AL488" i="9"/>
  <c r="AM493" i="9"/>
  <c r="AL494" i="9"/>
  <c r="AM499" i="9"/>
  <c r="AL500" i="9"/>
  <c r="AM505" i="9"/>
  <c r="AL506" i="9"/>
  <c r="AM452" i="9"/>
  <c r="AM458" i="9"/>
  <c r="AM464" i="9"/>
  <c r="AM470" i="9"/>
  <c r="AM476" i="9"/>
  <c r="AM482" i="9"/>
  <c r="AM488" i="9"/>
  <c r="AM494" i="9"/>
  <c r="AM500" i="9"/>
  <c r="AM506" i="9"/>
  <c r="AM225" i="9"/>
  <c r="AM231" i="9"/>
  <c r="AM237" i="9"/>
  <c r="AM243" i="9"/>
  <c r="AM249" i="9"/>
  <c r="AM255" i="9"/>
  <c r="AM261" i="9"/>
  <c r="AM267" i="9"/>
  <c r="AM273" i="9"/>
  <c r="AM279" i="9"/>
  <c r="AM285" i="9"/>
  <c r="AM291" i="9"/>
  <c r="AM297" i="9"/>
  <c r="AM303" i="9"/>
  <c r="AM309" i="9"/>
  <c r="AM315" i="9"/>
  <c r="AM321" i="9"/>
  <c r="AM327" i="9"/>
  <c r="AM333" i="9"/>
  <c r="AM339" i="9"/>
  <c r="AM345" i="9"/>
  <c r="AM351" i="9"/>
  <c r="AM357" i="9"/>
  <c r="AM363" i="9"/>
  <c r="AM369" i="9"/>
  <c r="AM375" i="9"/>
  <c r="AM381" i="9"/>
  <c r="AM387" i="9"/>
  <c r="AM393" i="9"/>
  <c r="AM399" i="9"/>
  <c r="AM405" i="9"/>
  <c r="AM411" i="9"/>
  <c r="AM417" i="9"/>
  <c r="AM423" i="9"/>
  <c r="AL424" i="9"/>
  <c r="AM429" i="9"/>
  <c r="AL430" i="9"/>
  <c r="AM435" i="9"/>
  <c r="AL436" i="9"/>
  <c r="AM441" i="9"/>
  <c r="AL442" i="9"/>
  <c r="AM447" i="9"/>
  <c r="AL448" i="9"/>
  <c r="AM453" i="9"/>
  <c r="AL454" i="9"/>
  <c r="AM459" i="9"/>
  <c r="AL460" i="9"/>
  <c r="AM465" i="9"/>
  <c r="AL466" i="9"/>
  <c r="AM471" i="9"/>
  <c r="AL472" i="9"/>
  <c r="AM477" i="9"/>
  <c r="AL478" i="9"/>
  <c r="AM483" i="9"/>
  <c r="AL484" i="9"/>
  <c r="AM489" i="9"/>
  <c r="AL490" i="9"/>
  <c r="AM495" i="9"/>
  <c r="AL496" i="9"/>
  <c r="AM501" i="9"/>
  <c r="AL502" i="9"/>
  <c r="AM507" i="9"/>
  <c r="AL508" i="9"/>
  <c r="AM424" i="9"/>
  <c r="AM430" i="9"/>
  <c r="AM436" i="9"/>
  <c r="AM442" i="9"/>
  <c r="AM448" i="9"/>
  <c r="AM454" i="9"/>
  <c r="AM460" i="9"/>
  <c r="AM466" i="9"/>
  <c r="AM472" i="9"/>
  <c r="AM478" i="9"/>
  <c r="AM484" i="9"/>
  <c r="AM490" i="9"/>
  <c r="AM496" i="9"/>
  <c r="AM502" i="9"/>
  <c r="AM508" i="9"/>
  <c r="AM389" i="9"/>
  <c r="AM395" i="9"/>
  <c r="AM401" i="9"/>
  <c r="AM407" i="9"/>
  <c r="AM413" i="9"/>
  <c r="AM419" i="9"/>
  <c r="AM425" i="9"/>
  <c r="AM431" i="9"/>
  <c r="AM437" i="9"/>
  <c r="AM443" i="9"/>
  <c r="AM449" i="9"/>
  <c r="AM455" i="9"/>
  <c r="AM461" i="9"/>
  <c r="AM467" i="9"/>
  <c r="AM473" i="9"/>
  <c r="AM479" i="9"/>
  <c r="AM485" i="9"/>
  <c r="AM491" i="9"/>
  <c r="AM497" i="9"/>
  <c r="AM503" i="9"/>
  <c r="AM509" i="9"/>
  <c r="AL510" i="9"/>
  <c r="AM510" i="9"/>
  <c r="AL16" i="9" l="1"/>
  <c r="BF16" i="9"/>
  <c r="AM16" i="9"/>
  <c r="T64" i="10"/>
  <c r="M64" i="10"/>
  <c r="R66" i="10"/>
  <c r="I65" i="10"/>
  <c r="B65" i="10" s="1"/>
  <c r="N6" i="10"/>
  <c r="E6" i="10" s="1"/>
  <c r="N7" i="10"/>
  <c r="E7" i="10" s="1"/>
  <c r="AH16" i="9"/>
  <c r="AK16" i="9"/>
  <c r="AJ16" i="9"/>
  <c r="AI16" i="9"/>
  <c r="AF18" i="9"/>
  <c r="BF18" i="9" s="1"/>
  <c r="AF17" i="9"/>
  <c r="BF17" i="9" s="1"/>
  <c r="AB7" i="11"/>
  <c r="AB6" i="11"/>
  <c r="BI10" i="8"/>
  <c r="CN502" i="8" a="1"/>
  <c r="CN502" i="8" s="1"/>
  <c r="BI502" i="8" s="1"/>
  <c r="CN488" i="8" a="1"/>
  <c r="CN488" i="8" s="1"/>
  <c r="BI488" i="8" s="1"/>
  <c r="CN472" i="8" a="1"/>
  <c r="CN472" i="8" s="1"/>
  <c r="BI472" i="8" s="1"/>
  <c r="CN444" i="8" a="1"/>
  <c r="CN444" i="8" s="1"/>
  <c r="BI444" i="8" s="1"/>
  <c r="CN413" i="8" a="1"/>
  <c r="CN413" i="8" s="1"/>
  <c r="BI413" i="8" s="1"/>
  <c r="CN399" i="8" a="1"/>
  <c r="CN399" i="8" s="1"/>
  <c r="BI399" i="8" s="1"/>
  <c r="CN383" i="8" a="1"/>
  <c r="CN383" i="8" s="1"/>
  <c r="BI383" i="8" s="1"/>
  <c r="CN368" i="8" a="1"/>
  <c r="CN368" i="8" s="1"/>
  <c r="BI368" i="8" s="1"/>
  <c r="CN352" i="8" a="1"/>
  <c r="CN352" i="8" s="1"/>
  <c r="BI352" i="8" s="1"/>
  <c r="CN336" i="8" a="1"/>
  <c r="CN336" i="8" s="1"/>
  <c r="BI336" i="8" s="1"/>
  <c r="CN320" i="8" a="1"/>
  <c r="CN320" i="8" s="1"/>
  <c r="BI320" i="8" s="1"/>
  <c r="CN303" i="8" a="1"/>
  <c r="CN303" i="8" s="1"/>
  <c r="BI303" i="8" s="1"/>
  <c r="CN287" i="8" a="1"/>
  <c r="CN287" i="8" s="1"/>
  <c r="BI287" i="8" s="1"/>
  <c r="CN270" i="8" a="1"/>
  <c r="CN270" i="8" s="1"/>
  <c r="BI270" i="8" s="1"/>
  <c r="CN255" i="8" a="1"/>
  <c r="CN255" i="8" s="1"/>
  <c r="BI255" i="8" s="1"/>
  <c r="CN239" i="8" a="1"/>
  <c r="CN239" i="8" s="1"/>
  <c r="BI239" i="8" s="1"/>
  <c r="CN222" i="8" a="1"/>
  <c r="CN222" i="8" s="1"/>
  <c r="BI222" i="8" s="1"/>
  <c r="CN204" i="8" a="1"/>
  <c r="CN204" i="8" s="1"/>
  <c r="BI204" i="8" s="1"/>
  <c r="CN187" i="8" a="1"/>
  <c r="CN187" i="8" s="1"/>
  <c r="BI187" i="8" s="1"/>
  <c r="CN172" i="8" a="1"/>
  <c r="CN172" i="8" s="1"/>
  <c r="BI172" i="8" s="1"/>
  <c r="CN159" i="8" a="1"/>
  <c r="CN159" i="8" s="1"/>
  <c r="BI159" i="8" s="1"/>
  <c r="CN147" i="8" a="1"/>
  <c r="CN147" i="8" s="1"/>
  <c r="BI147" i="8" s="1"/>
  <c r="CN126" i="8" a="1"/>
  <c r="CN126" i="8" s="1"/>
  <c r="BI126" i="8" s="1"/>
  <c r="CN83" i="8" a="1"/>
  <c r="CN83" i="8" s="1"/>
  <c r="BI83" i="8" s="1"/>
  <c r="CN72" i="8" a="1"/>
  <c r="CN72" i="8" s="1"/>
  <c r="BI72" i="8" s="1"/>
  <c r="CD11" i="8"/>
  <c r="CC11" i="8"/>
  <c r="CB11" i="8"/>
  <c r="CA11" i="8"/>
  <c r="BZ11" i="8"/>
  <c r="CD9" i="8"/>
  <c r="CC9" i="8"/>
  <c r="CB9" i="8"/>
  <c r="CA9" i="8"/>
  <c r="BZ9" i="8"/>
  <c r="CD8" i="8"/>
  <c r="CC8" i="8"/>
  <c r="CB8" i="8"/>
  <c r="CA8" i="8"/>
  <c r="BZ8" i="8"/>
  <c r="X27" i="6"/>
  <c r="X25" i="6"/>
  <c r="X23" i="6"/>
  <c r="X21" i="6"/>
  <c r="X19" i="6"/>
  <c r="S27" i="6"/>
  <c r="S25" i="6"/>
  <c r="S23" i="6"/>
  <c r="S21" i="6"/>
  <c r="S19" i="6"/>
  <c r="BV511" i="8"/>
  <c r="BV510" i="8"/>
  <c r="CL510" i="8" s="1"/>
  <c r="BV509" i="8"/>
  <c r="CL508" i="8"/>
  <c r="BV508" i="8"/>
  <c r="CF507" i="8"/>
  <c r="CH507" i="8" s="1"/>
  <c r="BV507" i="8"/>
  <c r="CL507" i="8" s="1"/>
  <c r="BV506" i="8"/>
  <c r="CF505" i="8"/>
  <c r="CH505" i="8" s="1"/>
  <c r="BV505" i="8"/>
  <c r="CN505" i="8" s="1" a="1"/>
  <c r="CN505" i="8" s="1"/>
  <c r="BI505" i="8" s="1"/>
  <c r="BV504" i="8"/>
  <c r="BV503" i="8"/>
  <c r="CL502" i="8"/>
  <c r="BV502" i="8"/>
  <c r="CF502" i="8" s="1"/>
  <c r="CH502" i="8" s="1"/>
  <c r="BV501" i="8"/>
  <c r="CF501" i="8" s="1"/>
  <c r="CH501" i="8" s="1"/>
  <c r="BV500" i="8"/>
  <c r="CL499" i="8"/>
  <c r="CF499" i="8"/>
  <c r="CH499" i="8" s="1"/>
  <c r="BV499" i="8"/>
  <c r="CN499" i="8" s="1" a="1"/>
  <c r="CN499" i="8" s="1"/>
  <c r="BI499" i="8" s="1"/>
  <c r="BV498" i="8"/>
  <c r="CL498" i="8" s="1"/>
  <c r="BV497" i="8"/>
  <c r="CF497" i="8" s="1"/>
  <c r="CH497" i="8" s="1"/>
  <c r="CL496" i="8"/>
  <c r="BV496" i="8"/>
  <c r="BV495" i="8"/>
  <c r="BV494" i="8"/>
  <c r="CL494" i="8" s="1"/>
  <c r="CF493" i="8"/>
  <c r="CH493" i="8" s="1"/>
  <c r="BV493" i="8"/>
  <c r="BV492" i="8"/>
  <c r="CL492" i="8" s="1"/>
  <c r="BV491" i="8"/>
  <c r="CL490" i="8"/>
  <c r="BV490" i="8"/>
  <c r="BV489" i="8"/>
  <c r="BV488" i="8"/>
  <c r="CL488" i="8" s="1"/>
  <c r="CF487" i="8"/>
  <c r="CH487" i="8" s="1"/>
  <c r="BV487" i="8"/>
  <c r="BV486" i="8"/>
  <c r="CL486" i="8" s="1"/>
  <c r="BV485" i="8"/>
  <c r="CL484" i="8"/>
  <c r="BV484" i="8"/>
  <c r="BV483" i="8"/>
  <c r="CF483" i="8" s="1"/>
  <c r="CH483" i="8" s="1"/>
  <c r="BV482" i="8"/>
  <c r="CF481" i="8"/>
  <c r="CH481" i="8" s="1"/>
  <c r="BV481" i="8"/>
  <c r="CL481" i="8" s="1"/>
  <c r="BV480" i="8"/>
  <c r="BV479" i="8"/>
  <c r="CL478" i="8"/>
  <c r="BV478" i="8"/>
  <c r="CF478" i="8" s="1"/>
  <c r="CH478" i="8" s="1"/>
  <c r="BV477" i="8"/>
  <c r="BV476" i="8"/>
  <c r="CL476" i="8" s="1"/>
  <c r="BV475" i="8"/>
  <c r="BV474" i="8"/>
  <c r="CF473" i="8"/>
  <c r="CH473" i="8" s="1"/>
  <c r="BV473" i="8"/>
  <c r="CN473" i="8" s="1" a="1"/>
  <c r="CN473" i="8" s="1"/>
  <c r="BI473" i="8" s="1"/>
  <c r="BV472" i="8"/>
  <c r="CL472" i="8" s="1"/>
  <c r="BV471" i="8"/>
  <c r="CF470" i="8"/>
  <c r="CH470" i="8" s="1"/>
  <c r="BV470" i="8"/>
  <c r="BV469" i="8"/>
  <c r="BV468" i="8"/>
  <c r="CL468" i="8" s="1"/>
  <c r="BV467" i="8"/>
  <c r="CN467" i="8" s="1" a="1"/>
  <c r="CN467" i="8" s="1"/>
  <c r="BI467" i="8" s="1"/>
  <c r="CF466" i="8"/>
  <c r="CH466" i="8" s="1"/>
  <c r="BV466" i="8"/>
  <c r="CN466" i="8" s="1" a="1"/>
  <c r="CN466" i="8" s="1"/>
  <c r="BI466" i="8" s="1"/>
  <c r="BV465" i="8"/>
  <c r="CF464" i="8"/>
  <c r="CH464" i="8" s="1"/>
  <c r="BV464" i="8"/>
  <c r="CN464" i="8" s="1" a="1"/>
  <c r="CN464" i="8" s="1"/>
  <c r="BI464" i="8" s="1"/>
  <c r="BV463" i="8"/>
  <c r="CF463" i="8" s="1"/>
  <c r="CH463" i="8" s="1"/>
  <c r="BV462" i="8"/>
  <c r="BV461" i="8"/>
  <c r="CL461" i="8" s="1"/>
  <c r="BV460" i="8"/>
  <c r="CL460" i="8" s="1"/>
  <c r="BV459" i="8"/>
  <c r="BV458" i="8"/>
  <c r="CL458" i="8" s="1"/>
  <c r="BV457" i="8"/>
  <c r="BV456" i="8"/>
  <c r="CL456" i="8" s="1"/>
  <c r="CL455" i="8"/>
  <c r="CF455" i="8"/>
  <c r="CH455" i="8" s="1"/>
  <c r="BV455" i="8"/>
  <c r="CN455" i="8" s="1" a="1"/>
  <c r="CN455" i="8" s="1"/>
  <c r="BI455" i="8" s="1"/>
  <c r="BV454" i="8"/>
  <c r="BV453" i="8"/>
  <c r="CF453" i="8" s="1"/>
  <c r="CH453" i="8" s="1"/>
  <c r="CL452" i="8"/>
  <c r="BV452" i="8"/>
  <c r="CN452" i="8" s="1" a="1"/>
  <c r="CN452" i="8" s="1"/>
  <c r="BI452" i="8" s="1"/>
  <c r="BV451" i="8"/>
  <c r="CF451" i="8" s="1"/>
  <c r="CH451" i="8" s="1"/>
  <c r="BV450" i="8"/>
  <c r="CF449" i="8"/>
  <c r="CH449" i="8" s="1"/>
  <c r="BV449" i="8"/>
  <c r="CN449" i="8" s="1" a="1"/>
  <c r="CN449" i="8" s="1"/>
  <c r="BI449" i="8" s="1"/>
  <c r="BV448" i="8"/>
  <c r="CL448" i="8" s="1"/>
  <c r="BV447" i="8"/>
  <c r="CF447" i="8" s="1"/>
  <c r="CH447" i="8" s="1"/>
  <c r="CL446" i="8"/>
  <c r="BV446" i="8"/>
  <c r="CN446" i="8" s="1" a="1"/>
  <c r="CN446" i="8" s="1"/>
  <c r="BI446" i="8" s="1"/>
  <c r="BV445" i="8"/>
  <c r="BV444" i="8"/>
  <c r="CL444" i="8" s="1"/>
  <c r="CF443" i="8"/>
  <c r="CH443" i="8" s="1"/>
  <c r="BV443" i="8"/>
  <c r="CL443" i="8" s="1"/>
  <c r="BV442" i="8"/>
  <c r="BV441" i="8"/>
  <c r="BV440" i="8"/>
  <c r="CN440" i="8" s="1" a="1"/>
  <c r="CN440" i="8" s="1"/>
  <c r="BI440" i="8" s="1"/>
  <c r="BV439" i="8"/>
  <c r="BV438" i="8"/>
  <c r="CL438" i="8" s="1"/>
  <c r="CL437" i="8"/>
  <c r="CF437" i="8"/>
  <c r="CH437" i="8" s="1"/>
  <c r="BV437" i="8"/>
  <c r="CN437" i="8" s="1" a="1"/>
  <c r="CN437" i="8" s="1"/>
  <c r="BI437" i="8" s="1"/>
  <c r="BV436" i="8"/>
  <c r="BV435" i="8"/>
  <c r="CL434" i="8"/>
  <c r="BV434" i="8"/>
  <c r="CF434" i="8" s="1"/>
  <c r="CH434" i="8" s="1"/>
  <c r="BV433" i="8"/>
  <c r="BV432" i="8"/>
  <c r="CL432" i="8" s="1"/>
  <c r="CF431" i="8"/>
  <c r="CH431" i="8" s="1"/>
  <c r="BV431" i="8"/>
  <c r="CN431" i="8" s="1" a="1"/>
  <c r="CN431" i="8" s="1"/>
  <c r="BI431" i="8" s="1"/>
  <c r="BV430" i="8"/>
  <c r="BV429" i="8"/>
  <c r="CL428" i="8"/>
  <c r="BV428" i="8"/>
  <c r="CN428" i="8" s="1" a="1"/>
  <c r="CN428" i="8" s="1"/>
  <c r="BI428" i="8" s="1"/>
  <c r="BV427" i="8"/>
  <c r="CF427" i="8" s="1"/>
  <c r="CH427" i="8" s="1"/>
  <c r="BV426" i="8"/>
  <c r="CF425" i="8"/>
  <c r="CH425" i="8" s="1"/>
  <c r="BV425" i="8"/>
  <c r="CN425" i="8" s="1" a="1"/>
  <c r="CN425" i="8" s="1"/>
  <c r="BI425" i="8" s="1"/>
  <c r="BV424" i="8"/>
  <c r="BV423" i="8"/>
  <c r="BV422" i="8"/>
  <c r="CN422" i="8" s="1" a="1"/>
  <c r="CN422" i="8" s="1"/>
  <c r="BI422" i="8" s="1"/>
  <c r="BV421" i="8"/>
  <c r="BV420" i="8"/>
  <c r="CL419" i="8"/>
  <c r="CF419" i="8"/>
  <c r="CH419" i="8" s="1"/>
  <c r="BV419" i="8"/>
  <c r="CN419" i="8" s="1" a="1"/>
  <c r="CN419" i="8" s="1"/>
  <c r="BI419" i="8" s="1"/>
  <c r="BV418" i="8"/>
  <c r="CL418" i="8" s="1"/>
  <c r="BV417" i="8"/>
  <c r="CL416" i="8"/>
  <c r="BV416" i="8"/>
  <c r="CF416" i="8" s="1"/>
  <c r="CH416" i="8" s="1"/>
  <c r="BV415" i="8"/>
  <c r="BV414" i="8"/>
  <c r="CF413" i="8"/>
  <c r="CH413" i="8" s="1"/>
  <c r="BV413" i="8"/>
  <c r="CL413" i="8" s="1"/>
  <c r="BV412" i="8"/>
  <c r="BV411" i="8"/>
  <c r="CL410" i="8"/>
  <c r="BV410" i="8"/>
  <c r="CN410" i="8" s="1" a="1"/>
  <c r="CN410" i="8" s="1"/>
  <c r="BI410" i="8" s="1"/>
  <c r="BV409" i="8"/>
  <c r="BV408" i="8"/>
  <c r="CF407" i="8"/>
  <c r="CH407" i="8" s="1"/>
  <c r="BV407" i="8"/>
  <c r="CN407" i="8" s="1" a="1"/>
  <c r="CN407" i="8" s="1"/>
  <c r="BI407" i="8" s="1"/>
  <c r="BV406" i="8"/>
  <c r="BV405" i="8"/>
  <c r="BV404" i="8"/>
  <c r="CN404" i="8" s="1" a="1"/>
  <c r="CN404" i="8" s="1"/>
  <c r="BI404" i="8" s="1"/>
  <c r="BV403" i="8"/>
  <c r="BV402" i="8"/>
  <c r="CL402" i="8" s="1"/>
  <c r="CL401" i="8"/>
  <c r="CF401" i="8"/>
  <c r="CH401" i="8" s="1"/>
  <c r="BV401" i="8"/>
  <c r="CN401" i="8" s="1" a="1"/>
  <c r="CN401" i="8" s="1"/>
  <c r="BI401" i="8" s="1"/>
  <c r="BV400" i="8"/>
  <c r="BV399" i="8"/>
  <c r="CF399" i="8" s="1"/>
  <c r="CH399" i="8" s="1"/>
  <c r="CL398" i="8"/>
  <c r="BV398" i="8"/>
  <c r="CN398" i="8" s="1" a="1"/>
  <c r="CN398" i="8" s="1"/>
  <c r="BI398" i="8" s="1"/>
  <c r="BV397" i="8"/>
  <c r="CF397" i="8" s="1"/>
  <c r="CH397" i="8" s="1"/>
  <c r="BV396" i="8"/>
  <c r="CF395" i="8"/>
  <c r="CH395" i="8" s="1"/>
  <c r="BV395" i="8"/>
  <c r="CN395" i="8" s="1" a="1"/>
  <c r="CN395" i="8" s="1"/>
  <c r="BI395" i="8" s="1"/>
  <c r="BV394" i="8"/>
  <c r="BV393" i="8"/>
  <c r="CL392" i="8"/>
  <c r="BV392" i="8"/>
  <c r="CN392" i="8" s="1" a="1"/>
  <c r="CN392" i="8" s="1"/>
  <c r="BI392" i="8" s="1"/>
  <c r="BV391" i="8"/>
  <c r="BV390" i="8"/>
  <c r="CL389" i="8"/>
  <c r="CF389" i="8"/>
  <c r="CH389" i="8" s="1"/>
  <c r="BV389" i="8"/>
  <c r="CN389" i="8" s="1" a="1"/>
  <c r="CN389" i="8" s="1"/>
  <c r="BI389" i="8" s="1"/>
  <c r="BV388" i="8"/>
  <c r="CL388" i="8" s="1"/>
  <c r="BV387" i="8"/>
  <c r="BV386" i="8"/>
  <c r="CL386" i="8" s="1"/>
  <c r="BV385" i="8"/>
  <c r="BV384" i="8"/>
  <c r="CL383" i="8"/>
  <c r="CF383" i="8"/>
  <c r="CH383" i="8" s="1"/>
  <c r="BV383" i="8"/>
  <c r="BV382" i="8"/>
  <c r="BV381" i="8"/>
  <c r="CL380" i="8"/>
  <c r="BV380" i="8"/>
  <c r="CN380" i="8" s="1" a="1"/>
  <c r="CN380" i="8" s="1"/>
  <c r="BI380" i="8" s="1"/>
  <c r="BV379" i="8"/>
  <c r="BV378" i="8"/>
  <c r="CL378" i="8" s="1"/>
  <c r="BV377" i="8"/>
  <c r="CL377" i="8" s="1"/>
  <c r="BV376" i="8"/>
  <c r="BV375" i="8"/>
  <c r="BV374" i="8"/>
  <c r="CF374" i="8" s="1"/>
  <c r="CH374" i="8" s="1"/>
  <c r="BV373" i="8"/>
  <c r="BV372" i="8"/>
  <c r="CL372" i="8" s="1"/>
  <c r="BV371" i="8"/>
  <c r="BV370" i="8"/>
  <c r="BV369" i="8"/>
  <c r="CL368" i="8"/>
  <c r="BV368" i="8"/>
  <c r="CF368" i="8" s="1"/>
  <c r="CH368" i="8" s="1"/>
  <c r="BV367" i="8"/>
  <c r="BV366" i="8"/>
  <c r="CL366" i="8" s="1"/>
  <c r="BV365" i="8"/>
  <c r="BV364" i="8"/>
  <c r="BV363" i="8"/>
  <c r="BV362" i="8"/>
  <c r="CF362" i="8" s="1"/>
  <c r="CH362" i="8" s="1"/>
  <c r="BV361" i="8"/>
  <c r="BV360" i="8"/>
  <c r="CL360" i="8" s="1"/>
  <c r="BV359" i="8"/>
  <c r="BV358" i="8"/>
  <c r="BV357" i="8"/>
  <c r="CL356" i="8"/>
  <c r="BV356" i="8"/>
  <c r="CF356" i="8" s="1"/>
  <c r="CH356" i="8" s="1"/>
  <c r="BV355" i="8"/>
  <c r="CN355" i="8" s="1" a="1"/>
  <c r="CN355" i="8" s="1"/>
  <c r="BI355" i="8" s="1"/>
  <c r="BV354" i="8"/>
  <c r="CF354" i="8" s="1"/>
  <c r="CH354" i="8" s="1"/>
  <c r="BV353" i="8"/>
  <c r="BV352" i="8"/>
  <c r="CF352" i="8" s="1"/>
  <c r="CH352" i="8" s="1"/>
  <c r="BV351" i="8"/>
  <c r="CL350" i="8"/>
  <c r="BV350" i="8"/>
  <c r="CF350" i="8" s="1"/>
  <c r="CH350" i="8" s="1"/>
  <c r="CL349" i="8"/>
  <c r="BV349" i="8"/>
  <c r="CN349" i="8" s="1" a="1"/>
  <c r="CN349" i="8" s="1"/>
  <c r="BI349" i="8" s="1"/>
  <c r="BV348" i="8"/>
  <c r="BV347" i="8"/>
  <c r="CF347" i="8" s="1"/>
  <c r="CH347" i="8" s="1"/>
  <c r="BV346" i="8"/>
  <c r="BV345" i="8"/>
  <c r="CF345" i="8" s="1"/>
  <c r="CH345" i="8" s="1"/>
  <c r="BV344" i="8"/>
  <c r="CL344" i="8" s="1"/>
  <c r="CF343" i="8"/>
  <c r="CH343" i="8" s="1"/>
  <c r="BV343" i="8"/>
  <c r="CN343" i="8" s="1" a="1"/>
  <c r="CN343" i="8" s="1"/>
  <c r="BI343" i="8" s="1"/>
  <c r="CF342" i="8"/>
  <c r="CH342" i="8" s="1"/>
  <c r="BV342" i="8"/>
  <c r="BV341" i="8"/>
  <c r="CF341" i="8" s="1"/>
  <c r="CH341" i="8" s="1"/>
  <c r="BV340" i="8"/>
  <c r="CF340" i="8" s="1"/>
  <c r="CH340" i="8" s="1"/>
  <c r="BV339" i="8"/>
  <c r="CL338" i="8"/>
  <c r="BV338" i="8"/>
  <c r="CL337" i="8"/>
  <c r="BV337" i="8"/>
  <c r="CN337" i="8" s="1" a="1"/>
  <c r="CN337" i="8" s="1"/>
  <c r="BI337" i="8" s="1"/>
  <c r="BV336" i="8"/>
  <c r="CL336" i="8" s="1"/>
  <c r="BV335" i="8"/>
  <c r="CF334" i="8"/>
  <c r="CH334" i="8" s="1"/>
  <c r="BV334" i="8"/>
  <c r="CL334" i="8" s="1"/>
  <c r="BV333" i="8"/>
  <c r="BV332" i="8"/>
  <c r="CF331" i="8"/>
  <c r="CH331" i="8" s="1"/>
  <c r="BV331" i="8"/>
  <c r="CN331" i="8" s="1" a="1"/>
  <c r="CN331" i="8" s="1"/>
  <c r="BI331" i="8" s="1"/>
  <c r="CF330" i="8"/>
  <c r="CH330" i="8" s="1"/>
  <c r="BV330" i="8"/>
  <c r="CL330" i="8" s="1"/>
  <c r="BV329" i="8"/>
  <c r="BV328" i="8"/>
  <c r="CL328" i="8" s="1"/>
  <c r="BV327" i="8"/>
  <c r="CL326" i="8"/>
  <c r="BV326" i="8"/>
  <c r="BV325" i="8"/>
  <c r="CN325" i="8" s="1" a="1"/>
  <c r="CN325" i="8" s="1"/>
  <c r="BI325" i="8" s="1"/>
  <c r="BV324" i="8"/>
  <c r="CL324" i="8" s="1"/>
  <c r="BV323" i="8"/>
  <c r="BV322" i="8"/>
  <c r="CL322" i="8" s="1"/>
  <c r="BV321" i="8"/>
  <c r="CL320" i="8"/>
  <c r="BV320" i="8"/>
  <c r="CF320" i="8" s="1"/>
  <c r="CH320" i="8" s="1"/>
  <c r="BV319" i="8"/>
  <c r="CN319" i="8" s="1" a="1"/>
  <c r="CN319" i="8" s="1"/>
  <c r="BI319" i="8" s="1"/>
  <c r="BV318" i="8"/>
  <c r="CL318" i="8" s="1"/>
  <c r="BV317" i="8"/>
  <c r="CL316" i="8"/>
  <c r="CF316" i="8"/>
  <c r="CH316" i="8" s="1"/>
  <c r="BV316" i="8"/>
  <c r="CN316" i="8" s="1" a="1"/>
  <c r="CN316" i="8" s="1"/>
  <c r="BI316" i="8" s="1"/>
  <c r="BV315" i="8"/>
  <c r="BV314" i="8"/>
  <c r="CF314" i="8" s="1"/>
  <c r="CH314" i="8" s="1"/>
  <c r="CL313" i="8"/>
  <c r="CF313" i="8"/>
  <c r="CH313" i="8" s="1"/>
  <c r="BV313" i="8"/>
  <c r="CN313" i="8" s="1" a="1"/>
  <c r="CN313" i="8" s="1"/>
  <c r="BI313" i="8" s="1"/>
  <c r="BV312" i="8"/>
  <c r="CL312" i="8" s="1"/>
  <c r="BV311" i="8"/>
  <c r="CL310" i="8"/>
  <c r="BV310" i="8"/>
  <c r="CN310" i="8" s="1" a="1"/>
  <c r="CN310" i="8" s="1"/>
  <c r="BI310" i="8" s="1"/>
  <c r="BV309" i="8"/>
  <c r="CF309" i="8" s="1"/>
  <c r="CH309" i="8" s="1"/>
  <c r="BV308" i="8"/>
  <c r="CL308" i="8" s="1"/>
  <c r="CL307" i="8"/>
  <c r="CF307" i="8"/>
  <c r="CH307" i="8" s="1"/>
  <c r="BV307" i="8"/>
  <c r="CN307" i="8" s="1" a="1"/>
  <c r="CN307" i="8" s="1"/>
  <c r="BI307" i="8" s="1"/>
  <c r="CF306" i="8"/>
  <c r="CH306" i="8" s="1"/>
  <c r="BV306" i="8"/>
  <c r="BV305" i="8"/>
  <c r="CL304" i="8"/>
  <c r="CF304" i="8"/>
  <c r="CH304" i="8" s="1"/>
  <c r="BV304" i="8"/>
  <c r="CN304" i="8" s="1" a="1"/>
  <c r="CN304" i="8" s="1"/>
  <c r="BI304" i="8" s="1"/>
  <c r="CL303" i="8"/>
  <c r="BV303" i="8"/>
  <c r="CF303" i="8" s="1"/>
  <c r="CH303" i="8" s="1"/>
  <c r="CL302" i="8"/>
  <c r="BV302" i="8"/>
  <c r="CF302" i="8" s="1"/>
  <c r="CH302" i="8" s="1"/>
  <c r="BV301" i="8"/>
  <c r="CN301" i="8" s="1" a="1"/>
  <c r="CN301" i="8" s="1"/>
  <c r="BI301" i="8" s="1"/>
  <c r="BV300" i="8"/>
  <c r="CF300" i="8" s="1"/>
  <c r="CH300" i="8" s="1"/>
  <c r="BV299" i="8"/>
  <c r="BV298" i="8"/>
  <c r="CN298" i="8" s="1" a="1"/>
  <c r="CN298" i="8" s="1"/>
  <c r="BI298" i="8" s="1"/>
  <c r="BV297" i="8"/>
  <c r="CL297" i="8" s="1"/>
  <c r="BV296" i="8"/>
  <c r="CF296" i="8" s="1"/>
  <c r="CH296" i="8" s="1"/>
  <c r="CF295" i="8"/>
  <c r="CH295" i="8" s="1"/>
  <c r="BV295" i="8"/>
  <c r="CN295" i="8" s="1" a="1"/>
  <c r="CN295" i="8" s="1"/>
  <c r="BI295" i="8" s="1"/>
  <c r="BV294" i="8"/>
  <c r="BV293" i="8"/>
  <c r="CF293" i="8" s="1"/>
  <c r="CH293" i="8" s="1"/>
  <c r="BV292" i="8"/>
  <c r="CN292" i="8" s="1" a="1"/>
  <c r="CN292" i="8" s="1"/>
  <c r="BI292" i="8" s="1"/>
  <c r="BV291" i="8"/>
  <c r="CF291" i="8" s="1"/>
  <c r="CH291" i="8" s="1"/>
  <c r="BV290" i="8"/>
  <c r="BV289" i="8"/>
  <c r="CN289" i="8" s="1" a="1"/>
  <c r="CN289" i="8" s="1"/>
  <c r="BI289" i="8" s="1"/>
  <c r="BV288" i="8"/>
  <c r="BV287" i="8"/>
  <c r="CF287" i="8" s="1"/>
  <c r="CH287" i="8" s="1"/>
  <c r="CL286" i="8"/>
  <c r="CF286" i="8"/>
  <c r="CH286" i="8" s="1"/>
  <c r="BV286" i="8"/>
  <c r="CN286" i="8" s="1" a="1"/>
  <c r="CN286" i="8" s="1"/>
  <c r="BI286" i="8" s="1"/>
  <c r="CL285" i="8"/>
  <c r="BV285" i="8"/>
  <c r="BV284" i="8"/>
  <c r="CL283" i="8"/>
  <c r="CF283" i="8"/>
  <c r="CH283" i="8" s="1"/>
  <c r="BV283" i="8"/>
  <c r="CN283" i="8" s="1" a="1"/>
  <c r="CN283" i="8" s="1"/>
  <c r="BI283" i="8" s="1"/>
  <c r="CF282" i="8"/>
  <c r="CH282" i="8" s="1"/>
  <c r="BV282" i="8"/>
  <c r="CL282" i="8" s="1"/>
  <c r="BV281" i="8"/>
  <c r="CL280" i="8"/>
  <c r="CF280" i="8"/>
  <c r="CH280" i="8" s="1"/>
  <c r="BV280" i="8"/>
  <c r="CN280" i="8" s="1" a="1"/>
  <c r="CN280" i="8" s="1"/>
  <c r="BI280" i="8" s="1"/>
  <c r="CL279" i="8"/>
  <c r="BV279" i="8"/>
  <c r="BV278" i="8"/>
  <c r="CL277" i="8"/>
  <c r="CF277" i="8"/>
  <c r="CH277" i="8" s="1"/>
  <c r="BV277" i="8"/>
  <c r="CN277" i="8" s="1" a="1"/>
  <c r="CN277" i="8" s="1"/>
  <c r="BI277" i="8" s="1"/>
  <c r="BV276" i="8"/>
  <c r="CL276" i="8" s="1"/>
  <c r="BV275" i="8"/>
  <c r="CL274" i="8"/>
  <c r="BV274" i="8"/>
  <c r="CF274" i="8" s="1"/>
  <c r="CH274" i="8" s="1"/>
  <c r="BV273" i="8"/>
  <c r="BV272" i="8"/>
  <c r="CL271" i="8"/>
  <c r="BV271" i="8"/>
  <c r="CN271" i="8" s="1" a="1"/>
  <c r="CN271" i="8" s="1"/>
  <c r="BI271" i="8" s="1"/>
  <c r="BV270" i="8"/>
  <c r="CL270" i="8" s="1"/>
  <c r="BV269" i="8"/>
  <c r="CF268" i="8"/>
  <c r="CH268" i="8" s="1"/>
  <c r="BV268" i="8"/>
  <c r="CN268" i="8" s="1" a="1"/>
  <c r="CN268" i="8" s="1"/>
  <c r="BI268" i="8" s="1"/>
  <c r="CL267" i="8"/>
  <c r="BV267" i="8"/>
  <c r="BV266" i="8"/>
  <c r="CL266" i="8" s="1"/>
  <c r="BV265" i="8"/>
  <c r="BV264" i="8"/>
  <c r="CL264" i="8" s="1"/>
  <c r="BV263" i="8"/>
  <c r="CL262" i="8"/>
  <c r="BV262" i="8"/>
  <c r="CL261" i="8"/>
  <c r="BV261" i="8"/>
  <c r="CF260" i="8"/>
  <c r="CH260" i="8" s="1"/>
  <c r="BV260" i="8"/>
  <c r="CL260" i="8" s="1"/>
  <c r="BV259" i="8"/>
  <c r="BV258" i="8"/>
  <c r="CL258" i="8" s="1"/>
  <c r="BV257" i="8"/>
  <c r="BV256" i="8"/>
  <c r="CL256" i="8" s="1"/>
  <c r="BV255" i="8"/>
  <c r="CF255" i="8" s="1"/>
  <c r="CH255" i="8" s="1"/>
  <c r="BV254" i="8"/>
  <c r="CF254" i="8" s="1"/>
  <c r="CH254" i="8" s="1"/>
  <c r="BV253" i="8"/>
  <c r="CL253" i="8" s="1"/>
  <c r="BV252" i="8"/>
  <c r="BV251" i="8"/>
  <c r="CL250" i="8"/>
  <c r="BV250" i="8"/>
  <c r="CL249" i="8"/>
  <c r="BV249" i="8"/>
  <c r="CF249" i="8" s="1"/>
  <c r="CH249" i="8" s="1"/>
  <c r="CF248" i="8"/>
  <c r="CH248" i="8" s="1"/>
  <c r="BV248" i="8"/>
  <c r="CL248" i="8" s="1"/>
  <c r="BV247" i="8"/>
  <c r="BV246" i="8"/>
  <c r="BV245" i="8"/>
  <c r="BV244" i="8"/>
  <c r="CF244" i="8" s="1"/>
  <c r="CH244" i="8" s="1"/>
  <c r="BV243" i="8"/>
  <c r="BV242" i="8"/>
  <c r="CL242" i="8" s="1"/>
  <c r="CF241" i="8"/>
  <c r="CH241" i="8" s="1"/>
  <c r="BV241" i="8"/>
  <c r="BV240" i="8"/>
  <c r="BV239" i="8"/>
  <c r="BV238" i="8"/>
  <c r="CF237" i="8"/>
  <c r="CH237" i="8" s="1"/>
  <c r="BV237" i="8"/>
  <c r="CL237" i="8" s="1"/>
  <c r="CL236" i="8"/>
  <c r="BV236" i="8"/>
  <c r="CN236" i="8" s="1" a="1"/>
  <c r="CN236" i="8" s="1"/>
  <c r="BI236" i="8" s="1"/>
  <c r="BV235" i="8"/>
  <c r="CF235" i="8" s="1"/>
  <c r="CH235" i="8" s="1"/>
  <c r="BV234" i="8"/>
  <c r="CL233" i="8"/>
  <c r="BV233" i="8"/>
  <c r="CN233" i="8" s="1" a="1"/>
  <c r="CN233" i="8" s="1"/>
  <c r="BI233" i="8" s="1"/>
  <c r="BV232" i="8"/>
  <c r="CL232" i="8" s="1"/>
  <c r="CF231" i="8"/>
  <c r="CH231" i="8" s="1"/>
  <c r="BV231" i="8"/>
  <c r="CN231" i="8" s="1" a="1"/>
  <c r="CN231" i="8" s="1"/>
  <c r="BI231" i="8" s="1"/>
  <c r="BV230" i="8"/>
  <c r="CN230" i="8" s="1" a="1"/>
  <c r="CN230" i="8" s="1"/>
  <c r="BI230" i="8" s="1"/>
  <c r="BV229" i="8"/>
  <c r="CF229" i="8" s="1"/>
  <c r="CH229" i="8" s="1"/>
  <c r="BV228" i="8"/>
  <c r="CF228" i="8" s="1"/>
  <c r="CH228" i="8" s="1"/>
  <c r="BV227" i="8"/>
  <c r="CN227" i="8" s="1" a="1"/>
  <c r="CN227" i="8" s="1"/>
  <c r="BI227" i="8" s="1"/>
  <c r="BV226" i="8"/>
  <c r="CF226" i="8" s="1"/>
  <c r="CH226" i="8" s="1"/>
  <c r="CL225" i="8"/>
  <c r="CF225" i="8"/>
  <c r="CH225" i="8" s="1"/>
  <c r="BV225" i="8"/>
  <c r="CN225" i="8" s="1" a="1"/>
  <c r="CN225" i="8" s="1"/>
  <c r="BI225" i="8" s="1"/>
  <c r="CL224" i="8"/>
  <c r="BV224" i="8"/>
  <c r="CN224" i="8" s="1" a="1"/>
  <c r="CN224" i="8" s="1"/>
  <c r="BI224" i="8" s="1"/>
  <c r="BV223" i="8"/>
  <c r="BV222" i="8"/>
  <c r="CF222" i="8" s="1"/>
  <c r="CH222" i="8" s="1"/>
  <c r="CL221" i="8"/>
  <c r="BV221" i="8"/>
  <c r="CN221" i="8" s="1" a="1"/>
  <c r="CN221" i="8" s="1"/>
  <c r="BI221" i="8" s="1"/>
  <c r="BV220" i="8"/>
  <c r="CF220" i="8" s="1"/>
  <c r="CH220" i="8" s="1"/>
  <c r="CL219" i="8"/>
  <c r="CF219" i="8"/>
  <c r="CH219" i="8" s="1"/>
  <c r="BV219" i="8"/>
  <c r="CN219" i="8" s="1" a="1"/>
  <c r="CN219" i="8" s="1"/>
  <c r="BI219" i="8" s="1"/>
  <c r="CL218" i="8"/>
  <c r="BV218" i="8"/>
  <c r="CN218" i="8" s="1" a="1"/>
  <c r="CN218" i="8" s="1"/>
  <c r="BI218" i="8" s="1"/>
  <c r="BV217" i="8"/>
  <c r="CF217" i="8" s="1"/>
  <c r="CH217" i="8" s="1"/>
  <c r="BV216" i="8"/>
  <c r="CF216" i="8" s="1"/>
  <c r="CH216" i="8" s="1"/>
  <c r="CL215" i="8"/>
  <c r="BV215" i="8"/>
  <c r="CN215" i="8" s="1" a="1"/>
  <c r="CN215" i="8" s="1"/>
  <c r="BI215" i="8" s="1"/>
  <c r="BV214" i="8"/>
  <c r="CF214" i="8" s="1"/>
  <c r="CH214" i="8" s="1"/>
  <c r="CF213" i="8"/>
  <c r="CH213" i="8" s="1"/>
  <c r="BV213" i="8"/>
  <c r="CN213" i="8" s="1" a="1"/>
  <c r="CN213" i="8" s="1"/>
  <c r="BI213" i="8" s="1"/>
  <c r="BV212" i="8"/>
  <c r="CN212" i="8" s="1" a="1"/>
  <c r="CN212" i="8" s="1"/>
  <c r="BI212" i="8" s="1"/>
  <c r="BV211" i="8"/>
  <c r="CF211" i="8" s="1"/>
  <c r="CH211" i="8" s="1"/>
  <c r="BV210" i="8"/>
  <c r="CF210" i="8" s="1"/>
  <c r="CH210" i="8" s="1"/>
  <c r="BV209" i="8"/>
  <c r="CN209" i="8" s="1" a="1"/>
  <c r="CN209" i="8" s="1"/>
  <c r="BI209" i="8" s="1"/>
  <c r="BV208" i="8"/>
  <c r="CF208" i="8" s="1"/>
  <c r="CH208" i="8" s="1"/>
  <c r="CL207" i="8"/>
  <c r="CF207" i="8"/>
  <c r="CH207" i="8" s="1"/>
  <c r="BV207" i="8"/>
  <c r="CN207" i="8" s="1" a="1"/>
  <c r="CN207" i="8" s="1"/>
  <c r="BI207" i="8" s="1"/>
  <c r="CL206" i="8"/>
  <c r="BV206" i="8"/>
  <c r="CN206" i="8" s="1" a="1"/>
  <c r="CN206" i="8" s="1"/>
  <c r="BI206" i="8" s="1"/>
  <c r="BV205" i="8"/>
  <c r="BV204" i="8"/>
  <c r="CF204" i="8" s="1"/>
  <c r="CH204" i="8" s="1"/>
  <c r="CL203" i="8"/>
  <c r="BV203" i="8"/>
  <c r="CN203" i="8" s="1" a="1"/>
  <c r="CN203" i="8" s="1"/>
  <c r="BI203" i="8" s="1"/>
  <c r="BV202" i="8"/>
  <c r="CF202" i="8" s="1"/>
  <c r="CH202" i="8" s="1"/>
  <c r="CL201" i="8"/>
  <c r="CF201" i="8"/>
  <c r="CH201" i="8" s="1"/>
  <c r="BV201" i="8"/>
  <c r="CN201" i="8" s="1" a="1"/>
  <c r="CN201" i="8" s="1"/>
  <c r="BI201" i="8" s="1"/>
  <c r="CL200" i="8"/>
  <c r="BV200" i="8"/>
  <c r="CN200" i="8" s="1" a="1"/>
  <c r="CN200" i="8" s="1"/>
  <c r="BI200" i="8" s="1"/>
  <c r="BV199" i="8"/>
  <c r="BV198" i="8"/>
  <c r="CF198" i="8" s="1"/>
  <c r="CH198" i="8" s="1"/>
  <c r="CL197" i="8"/>
  <c r="BV197" i="8"/>
  <c r="CN197" i="8" s="1" a="1"/>
  <c r="CN197" i="8" s="1"/>
  <c r="BI197" i="8" s="1"/>
  <c r="BV196" i="8"/>
  <c r="CF196" i="8" s="1"/>
  <c r="CH196" i="8" s="1"/>
  <c r="CF195" i="8"/>
  <c r="CH195" i="8" s="1"/>
  <c r="BV195" i="8"/>
  <c r="CN195" i="8" s="1" a="1"/>
  <c r="CN195" i="8" s="1"/>
  <c r="BI195" i="8" s="1"/>
  <c r="BV194" i="8"/>
  <c r="CN194" i="8" s="1" a="1"/>
  <c r="CN194" i="8" s="1"/>
  <c r="BI194" i="8" s="1"/>
  <c r="BV193" i="8"/>
  <c r="CL193" i="8" s="1"/>
  <c r="BV192" i="8"/>
  <c r="BV191" i="8"/>
  <c r="CL191" i="8" s="1"/>
  <c r="BV190" i="8"/>
  <c r="CL190" i="8" s="1"/>
  <c r="CL189" i="8"/>
  <c r="CF189" i="8"/>
  <c r="CH189" i="8" s="1"/>
  <c r="BV189" i="8"/>
  <c r="CN189" i="8" s="1" a="1"/>
  <c r="CN189" i="8" s="1"/>
  <c r="BI189" i="8" s="1"/>
  <c r="CL188" i="8"/>
  <c r="BV188" i="8"/>
  <c r="CN188" i="8" s="1" a="1"/>
  <c r="CN188" i="8" s="1"/>
  <c r="BI188" i="8" s="1"/>
  <c r="BV187" i="8"/>
  <c r="CL187" i="8" s="1"/>
  <c r="BV186" i="8"/>
  <c r="CL185" i="8"/>
  <c r="BV185" i="8"/>
  <c r="CN185" i="8" s="1" a="1"/>
  <c r="CN185" i="8" s="1"/>
  <c r="BI185" i="8" s="1"/>
  <c r="BV184" i="8"/>
  <c r="CL183" i="8"/>
  <c r="CF183" i="8"/>
  <c r="CH183" i="8" s="1"/>
  <c r="BV183" i="8"/>
  <c r="CN183" i="8" s="1" a="1"/>
  <c r="CN183" i="8" s="1"/>
  <c r="BI183" i="8" s="1"/>
  <c r="CL182" i="8"/>
  <c r="BV182" i="8"/>
  <c r="CN182" i="8" s="1" a="1"/>
  <c r="CN182" i="8" s="1"/>
  <c r="BI182" i="8" s="1"/>
  <c r="BV181" i="8"/>
  <c r="BV180" i="8"/>
  <c r="CF180" i="8" s="1"/>
  <c r="CH180" i="8" s="1"/>
  <c r="CL179" i="8"/>
  <c r="BV179" i="8"/>
  <c r="CN179" i="8" s="1" a="1"/>
  <c r="CN179" i="8" s="1"/>
  <c r="BI179" i="8" s="1"/>
  <c r="BV178" i="8"/>
  <c r="CL178" i="8" s="1"/>
  <c r="CF177" i="8"/>
  <c r="CH177" i="8" s="1"/>
  <c r="BV177" i="8"/>
  <c r="CN177" i="8" s="1" a="1"/>
  <c r="CN177" i="8" s="1"/>
  <c r="BI177" i="8" s="1"/>
  <c r="BV176" i="8"/>
  <c r="CL176" i="8" s="1"/>
  <c r="BV175" i="8"/>
  <c r="CF175" i="8" s="1"/>
  <c r="CH175" i="8" s="1"/>
  <c r="BV174" i="8"/>
  <c r="BV173" i="8"/>
  <c r="CN173" i="8" s="1" a="1"/>
  <c r="CN173" i="8" s="1"/>
  <c r="BI173" i="8" s="1"/>
  <c r="BV172" i="8"/>
  <c r="CF172" i="8" s="1"/>
  <c r="CH172" i="8" s="1"/>
  <c r="CL171" i="8"/>
  <c r="CF171" i="8"/>
  <c r="CH171" i="8" s="1"/>
  <c r="BV171" i="8"/>
  <c r="CN171" i="8" s="1" a="1"/>
  <c r="CN171" i="8" s="1"/>
  <c r="BI171" i="8" s="1"/>
  <c r="CL170" i="8"/>
  <c r="BV170" i="8"/>
  <c r="CN170" i="8" s="1" a="1"/>
  <c r="CN170" i="8" s="1"/>
  <c r="BI170" i="8" s="1"/>
  <c r="BV169" i="8"/>
  <c r="BV168" i="8"/>
  <c r="CL167" i="8"/>
  <c r="BV167" i="8"/>
  <c r="CN167" i="8" s="1" a="1"/>
  <c r="CN167" i="8" s="1"/>
  <c r="BI167" i="8" s="1"/>
  <c r="BV166" i="8"/>
  <c r="CF166" i="8" s="1"/>
  <c r="CH166" i="8" s="1"/>
  <c r="CL165" i="8"/>
  <c r="CF165" i="8"/>
  <c r="CH165" i="8" s="1"/>
  <c r="BV165" i="8"/>
  <c r="CN165" i="8" s="1" a="1"/>
  <c r="CN165" i="8" s="1"/>
  <c r="BI165" i="8" s="1"/>
  <c r="CL164" i="8"/>
  <c r="BV164" i="8"/>
  <c r="CN164" i="8" s="1" a="1"/>
  <c r="CN164" i="8" s="1"/>
  <c r="BI164" i="8" s="1"/>
  <c r="BV163" i="8"/>
  <c r="BV162" i="8"/>
  <c r="CF162" i="8" s="1"/>
  <c r="CH162" i="8" s="1"/>
  <c r="CL161" i="8"/>
  <c r="BV161" i="8"/>
  <c r="CF161" i="8" s="1"/>
  <c r="CH161" i="8" s="1"/>
  <c r="BV160" i="8"/>
  <c r="CL160" i="8" s="1"/>
  <c r="CL159" i="8"/>
  <c r="CF159" i="8"/>
  <c r="CH159" i="8" s="1"/>
  <c r="BV159" i="8"/>
  <c r="BV158" i="8"/>
  <c r="CN158" i="8" s="1" a="1"/>
  <c r="CN158" i="8" s="1"/>
  <c r="BI158" i="8" s="1"/>
  <c r="BV157" i="8"/>
  <c r="CF157" i="8" s="1"/>
  <c r="CH157" i="8" s="1"/>
  <c r="BV156" i="8"/>
  <c r="CF156" i="8" s="1"/>
  <c r="CH156" i="8" s="1"/>
  <c r="BV155" i="8"/>
  <c r="CN155" i="8" s="1" a="1"/>
  <c r="CN155" i="8" s="1"/>
  <c r="BI155" i="8" s="1"/>
  <c r="BV154" i="8"/>
  <c r="CL154" i="8" s="1"/>
  <c r="CL153" i="8"/>
  <c r="CF153" i="8"/>
  <c r="CH153" i="8" s="1"/>
  <c r="BV153" i="8"/>
  <c r="CN153" i="8" s="1" a="1"/>
  <c r="CN153" i="8" s="1"/>
  <c r="BI153" i="8" s="1"/>
  <c r="CL152" i="8"/>
  <c r="BV152" i="8"/>
  <c r="CN152" i="8" s="1" a="1"/>
  <c r="CN152" i="8" s="1"/>
  <c r="BI152" i="8" s="1"/>
  <c r="BV151" i="8"/>
  <c r="BV150" i="8"/>
  <c r="CF150" i="8" s="1"/>
  <c r="CH150" i="8" s="1"/>
  <c r="CL149" i="8"/>
  <c r="BV149" i="8"/>
  <c r="CN149" i="8" s="1" a="1"/>
  <c r="CN149" i="8" s="1"/>
  <c r="BI149" i="8" s="1"/>
  <c r="BV148" i="8"/>
  <c r="CF147" i="8"/>
  <c r="CH147" i="8" s="1"/>
  <c r="BV147" i="8"/>
  <c r="CL147" i="8" s="1"/>
  <c r="CL146" i="8"/>
  <c r="BV146" i="8"/>
  <c r="CN146" i="8" s="1" a="1"/>
  <c r="CN146" i="8" s="1"/>
  <c r="BI146" i="8" s="1"/>
  <c r="BV145" i="8"/>
  <c r="CL145" i="8" s="1"/>
  <c r="BV144" i="8"/>
  <c r="CF144" i="8" s="1"/>
  <c r="CH144" i="8" s="1"/>
  <c r="CL143" i="8"/>
  <c r="BV143" i="8"/>
  <c r="CN143" i="8" s="1" a="1"/>
  <c r="CN143" i="8" s="1"/>
  <c r="BI143" i="8" s="1"/>
  <c r="BV142" i="8"/>
  <c r="CF142" i="8" s="1"/>
  <c r="CH142" i="8" s="1"/>
  <c r="CL141" i="8"/>
  <c r="CF141" i="8"/>
  <c r="CH141" i="8" s="1"/>
  <c r="BV141" i="8"/>
  <c r="CN141" i="8" s="1" a="1"/>
  <c r="CN141" i="8" s="1"/>
  <c r="BI141" i="8" s="1"/>
  <c r="BV140" i="8"/>
  <c r="CN140" i="8" s="1" a="1"/>
  <c r="CN140" i="8" s="1"/>
  <c r="BI140" i="8" s="1"/>
  <c r="BV139" i="8"/>
  <c r="CL139" i="8" s="1"/>
  <c r="BV138" i="8"/>
  <c r="CF138" i="8" s="1"/>
  <c r="CH138" i="8" s="1"/>
  <c r="BV137" i="8"/>
  <c r="CL137" i="8" s="1"/>
  <c r="BV136" i="8"/>
  <c r="CL136" i="8" s="1"/>
  <c r="CL135" i="8"/>
  <c r="CF135" i="8"/>
  <c r="CH135" i="8" s="1"/>
  <c r="BV135" i="8"/>
  <c r="CN135" i="8" s="1" a="1"/>
  <c r="CN135" i="8" s="1"/>
  <c r="BI135" i="8" s="1"/>
  <c r="CL134" i="8"/>
  <c r="BV134" i="8"/>
  <c r="CN134" i="8" s="1" a="1"/>
  <c r="CN134" i="8" s="1"/>
  <c r="BI134" i="8" s="1"/>
  <c r="BV133" i="8"/>
  <c r="CL133" i="8" s="1"/>
  <c r="BV132" i="8"/>
  <c r="CL131" i="8"/>
  <c r="BV131" i="8"/>
  <c r="CN131" i="8" s="1" a="1"/>
  <c r="CN131" i="8" s="1"/>
  <c r="BI131" i="8" s="1"/>
  <c r="BV130" i="8"/>
  <c r="CL129" i="8"/>
  <c r="CF129" i="8"/>
  <c r="CH129" i="8" s="1"/>
  <c r="BV129" i="8"/>
  <c r="CN129" i="8" s="1" a="1"/>
  <c r="CN129" i="8" s="1"/>
  <c r="BI129" i="8" s="1"/>
  <c r="CL128" i="8"/>
  <c r="BV128" i="8"/>
  <c r="CF128" i="8" s="1"/>
  <c r="CH128" i="8" s="1"/>
  <c r="BV127" i="8"/>
  <c r="CF127" i="8" s="1"/>
  <c r="CH127" i="8" s="1"/>
  <c r="BV126" i="8"/>
  <c r="CF126" i="8" s="1"/>
  <c r="CH126" i="8" s="1"/>
  <c r="CL125" i="8"/>
  <c r="BV125" i="8"/>
  <c r="CN125" i="8" s="1" a="1"/>
  <c r="CN125" i="8" s="1"/>
  <c r="BI125" i="8" s="1"/>
  <c r="BV124" i="8"/>
  <c r="CL124" i="8" s="1"/>
  <c r="CL123" i="8"/>
  <c r="CF123" i="8"/>
  <c r="CH123" i="8" s="1"/>
  <c r="BV123" i="8"/>
  <c r="CN123" i="8" s="1" a="1"/>
  <c r="CN123" i="8" s="1"/>
  <c r="BI123" i="8" s="1"/>
  <c r="BV122" i="8"/>
  <c r="CN122" i="8" s="1" a="1"/>
  <c r="CN122" i="8" s="1"/>
  <c r="BI122" i="8" s="1"/>
  <c r="BV121" i="8"/>
  <c r="CL121" i="8" s="1"/>
  <c r="BV120" i="8"/>
  <c r="CN120" i="8" s="1" a="1"/>
  <c r="CN120" i="8" s="1"/>
  <c r="BI120" i="8" s="1"/>
  <c r="CF119" i="8"/>
  <c r="CH119" i="8" s="1"/>
  <c r="BV119" i="8"/>
  <c r="CL119" i="8" s="1"/>
  <c r="CL118" i="8"/>
  <c r="BV118" i="8"/>
  <c r="CF118" i="8" s="1"/>
  <c r="CH118" i="8" s="1"/>
  <c r="CF117" i="8"/>
  <c r="CH117" i="8" s="1"/>
  <c r="BV117" i="8"/>
  <c r="BV116" i="8"/>
  <c r="CL116" i="8" s="1"/>
  <c r="BV115" i="8"/>
  <c r="CL114" i="8"/>
  <c r="BV114" i="8"/>
  <c r="BV113" i="8"/>
  <c r="CF113" i="8" s="1"/>
  <c r="CH113" i="8" s="1"/>
  <c r="BV112" i="8"/>
  <c r="CF112" i="8" s="1"/>
  <c r="CH112" i="8" s="1"/>
  <c r="CL111" i="8"/>
  <c r="BV111" i="8"/>
  <c r="BV110" i="8"/>
  <c r="CL110" i="8" s="1"/>
  <c r="CF109" i="8"/>
  <c r="CH109" i="8" s="1"/>
  <c r="BV109" i="8"/>
  <c r="CN109" i="8" s="1" a="1"/>
  <c r="CN109" i="8" s="1"/>
  <c r="BI109" i="8" s="1"/>
  <c r="BV108" i="8"/>
  <c r="BV107" i="8"/>
  <c r="CF107" i="8" s="1"/>
  <c r="CH107" i="8" s="1"/>
  <c r="BV106" i="8"/>
  <c r="CF106" i="8" s="1"/>
  <c r="CH106" i="8" s="1"/>
  <c r="BV105" i="8"/>
  <c r="BV104" i="8"/>
  <c r="CL104" i="8" s="1"/>
  <c r="CL103" i="8"/>
  <c r="CF103" i="8"/>
  <c r="CH103" i="8" s="1"/>
  <c r="BV103" i="8"/>
  <c r="CN103" i="8" s="1" a="1"/>
  <c r="CN103" i="8" s="1"/>
  <c r="BI103" i="8" s="1"/>
  <c r="BV102" i="8"/>
  <c r="CL102" i="8" s="1"/>
  <c r="BV101" i="8"/>
  <c r="CF101" i="8" s="1"/>
  <c r="CH101" i="8" s="1"/>
  <c r="BV100" i="8"/>
  <c r="BV99" i="8"/>
  <c r="CF99" i="8" s="1"/>
  <c r="CH99" i="8" s="1"/>
  <c r="BV98" i="8"/>
  <c r="CF97" i="8"/>
  <c r="CH97" i="8" s="1"/>
  <c r="BV97" i="8"/>
  <c r="CN97" i="8" s="1" a="1"/>
  <c r="CN97" i="8" s="1"/>
  <c r="BI97" i="8" s="1"/>
  <c r="BV96" i="8"/>
  <c r="CL96" i="8" s="1"/>
  <c r="BV95" i="8"/>
  <c r="CF95" i="8" s="1"/>
  <c r="CH95" i="8" s="1"/>
  <c r="BV94" i="8"/>
  <c r="BV93" i="8"/>
  <c r="CF93" i="8" s="1"/>
  <c r="CH93" i="8" s="1"/>
  <c r="BV92" i="8"/>
  <c r="CL92" i="8" s="1"/>
  <c r="CF91" i="8"/>
  <c r="CH91" i="8" s="1"/>
  <c r="BV91" i="8"/>
  <c r="CL91" i="8" s="1"/>
  <c r="BV90" i="8"/>
  <c r="CL90" i="8" s="1"/>
  <c r="BV89" i="8"/>
  <c r="BV88" i="8"/>
  <c r="CF88" i="8" s="1"/>
  <c r="CH88" i="8" s="1"/>
  <c r="BV87" i="8"/>
  <c r="BV86" i="8"/>
  <c r="CL86" i="8" s="1"/>
  <c r="CL85" i="8"/>
  <c r="CF85" i="8"/>
  <c r="CH85" i="8" s="1"/>
  <c r="BV85" i="8"/>
  <c r="CN85" i="8" s="1" a="1"/>
  <c r="CN85" i="8" s="1"/>
  <c r="BI85" i="8" s="1"/>
  <c r="BV84" i="8"/>
  <c r="CL84" i="8" s="1"/>
  <c r="BV83" i="8"/>
  <c r="CF83" i="8" s="1"/>
  <c r="CH83" i="8" s="1"/>
  <c r="CL82" i="8"/>
  <c r="BV82" i="8"/>
  <c r="CL81" i="8"/>
  <c r="BV81" i="8"/>
  <c r="CL80" i="8"/>
  <c r="BV80" i="8"/>
  <c r="CF80" i="8" s="1"/>
  <c r="CH80" i="8" s="1"/>
  <c r="CL79" i="8"/>
  <c r="BV79" i="8"/>
  <c r="CN79" i="8" s="1" a="1"/>
  <c r="CN79" i="8" s="1"/>
  <c r="BI79" i="8" s="1"/>
  <c r="BV78" i="8"/>
  <c r="BV77" i="8"/>
  <c r="BV76" i="8"/>
  <c r="BV75" i="8"/>
  <c r="CF75" i="8" s="1"/>
  <c r="CH75" i="8" s="1"/>
  <c r="BV74" i="8"/>
  <c r="CF74" i="8" s="1"/>
  <c r="CH74" i="8" s="1"/>
  <c r="CF73" i="8"/>
  <c r="CH73" i="8" s="1"/>
  <c r="BV73" i="8"/>
  <c r="CN73" i="8" s="1" a="1"/>
  <c r="CN73" i="8" s="1"/>
  <c r="BI73" i="8" s="1"/>
  <c r="BV72" i="8"/>
  <c r="CL72" i="8" s="1"/>
  <c r="BV71" i="8"/>
  <c r="CL70" i="8"/>
  <c r="BV70" i="8"/>
  <c r="CL69" i="8"/>
  <c r="BV69" i="8"/>
  <c r="CF69" i="8" s="1"/>
  <c r="CH69" i="8" s="1"/>
  <c r="CL68" i="8"/>
  <c r="BV68" i="8"/>
  <c r="CF68" i="8" s="1"/>
  <c r="CH68" i="8" s="1"/>
  <c r="BV67" i="8"/>
  <c r="CN67" i="8" s="1" a="1"/>
  <c r="CN67" i="8" s="1"/>
  <c r="BI67" i="8" s="1"/>
  <c r="BV66" i="8"/>
  <c r="CL66" i="8" s="1"/>
  <c r="BV65" i="8"/>
  <c r="CN65" i="8" s="1" a="1"/>
  <c r="CN65" i="8" s="1"/>
  <c r="BI65" i="8" s="1"/>
  <c r="BV64" i="8"/>
  <c r="CN64" i="8" s="1" a="1"/>
  <c r="CN64" i="8" s="1"/>
  <c r="BI64" i="8" s="1"/>
  <c r="BV63" i="8"/>
  <c r="CN63" i="8" s="1" a="1"/>
  <c r="CN63" i="8" s="1"/>
  <c r="BI63" i="8" s="1"/>
  <c r="BV62" i="8"/>
  <c r="CN62" i="8" s="1" a="1"/>
  <c r="CN62" i="8" s="1"/>
  <c r="BI62" i="8" s="1"/>
  <c r="BV61" i="8"/>
  <c r="CN61" i="8" s="1" a="1"/>
  <c r="CN61" i="8" s="1"/>
  <c r="BI61" i="8" s="1"/>
  <c r="BV60" i="8"/>
  <c r="CN60" i="8" s="1" a="1"/>
  <c r="CN60" i="8" s="1"/>
  <c r="BI60" i="8" s="1"/>
  <c r="BV59" i="8"/>
  <c r="CN59" i="8" s="1" a="1"/>
  <c r="CN59" i="8" s="1"/>
  <c r="BI59" i="8" s="1"/>
  <c r="BV58" i="8"/>
  <c r="CN58" i="8" s="1" a="1"/>
  <c r="CN58" i="8" s="1"/>
  <c r="BI58" i="8" s="1"/>
  <c r="BV57" i="8"/>
  <c r="CN57" i="8" s="1" a="1"/>
  <c r="CN57" i="8" s="1"/>
  <c r="BI57" i="8" s="1"/>
  <c r="BV56" i="8"/>
  <c r="CN56" i="8" s="1" a="1"/>
  <c r="CN56" i="8" s="1"/>
  <c r="BI56" i="8" s="1"/>
  <c r="BV55" i="8"/>
  <c r="CN55" i="8" s="1" a="1"/>
  <c r="CN55" i="8" s="1"/>
  <c r="BI55" i="8" s="1"/>
  <c r="BV54" i="8"/>
  <c r="CN54" i="8" s="1" a="1"/>
  <c r="CN54" i="8" s="1"/>
  <c r="BI54" i="8" s="1"/>
  <c r="BV53" i="8"/>
  <c r="CN53" i="8" s="1" a="1"/>
  <c r="CN53" i="8" s="1"/>
  <c r="BI53" i="8" s="1"/>
  <c r="BV52" i="8"/>
  <c r="CN52" i="8" s="1" a="1"/>
  <c r="CN52" i="8" s="1"/>
  <c r="BI52" i="8" s="1"/>
  <c r="BV51" i="8"/>
  <c r="CN51" i="8" s="1" a="1"/>
  <c r="CN51" i="8" s="1"/>
  <c r="BI51" i="8" s="1"/>
  <c r="BV50" i="8"/>
  <c r="CN50" i="8" s="1" a="1"/>
  <c r="CN50" i="8" s="1"/>
  <c r="BI50" i="8" s="1"/>
  <c r="BV49" i="8"/>
  <c r="CN49" i="8" s="1" a="1"/>
  <c r="CN49" i="8" s="1"/>
  <c r="BI49" i="8" s="1"/>
  <c r="BV48" i="8"/>
  <c r="CN48" i="8" s="1" a="1"/>
  <c r="CN48" i="8" s="1"/>
  <c r="BI48" i="8" s="1"/>
  <c r="BV47" i="8"/>
  <c r="CN47" i="8" s="1" a="1"/>
  <c r="CN47" i="8" s="1"/>
  <c r="BI47" i="8" s="1"/>
  <c r="BV46" i="8"/>
  <c r="CN46" i="8" s="1" a="1"/>
  <c r="CN46" i="8" s="1"/>
  <c r="BI46" i="8" s="1"/>
  <c r="BV45" i="8"/>
  <c r="CN45" i="8" s="1" a="1"/>
  <c r="CN45" i="8" s="1"/>
  <c r="BI45" i="8" s="1"/>
  <c r="BV44" i="8"/>
  <c r="CN44" i="8" s="1" a="1"/>
  <c r="CN44" i="8" s="1"/>
  <c r="BI44" i="8" s="1"/>
  <c r="BV43" i="8"/>
  <c r="CN43" i="8" s="1" a="1"/>
  <c r="CN43" i="8" s="1"/>
  <c r="BI43" i="8" s="1"/>
  <c r="BV42" i="8"/>
  <c r="CN42" i="8" s="1" a="1"/>
  <c r="CN42" i="8" s="1"/>
  <c r="BI42" i="8" s="1"/>
  <c r="BV41" i="8"/>
  <c r="CN41" i="8" s="1" a="1"/>
  <c r="CN41" i="8" s="1"/>
  <c r="BI41" i="8" s="1"/>
  <c r="BL41" i="8"/>
  <c r="BV40" i="8"/>
  <c r="CN40" i="8" s="1" a="1"/>
  <c r="CN40" i="8" s="1"/>
  <c r="BI40" i="8" s="1"/>
  <c r="BL40" i="8"/>
  <c r="BV39" i="8"/>
  <c r="CN39" i="8" s="1" a="1"/>
  <c r="CN39" i="8" s="1"/>
  <c r="BI39" i="8" s="1"/>
  <c r="BL39" i="8"/>
  <c r="BV38" i="8"/>
  <c r="CN38" i="8" s="1" a="1"/>
  <c r="CN38" i="8" s="1"/>
  <c r="BI38" i="8" s="1"/>
  <c r="BL38" i="8"/>
  <c r="BV37" i="8"/>
  <c r="CN37" i="8" s="1" a="1"/>
  <c r="CN37" i="8" s="1"/>
  <c r="BI37" i="8" s="1"/>
  <c r="BL37" i="8"/>
  <c r="BV36" i="8"/>
  <c r="CN36" i="8" s="1" a="1"/>
  <c r="CN36" i="8" s="1"/>
  <c r="BI36" i="8" s="1"/>
  <c r="BL36" i="8"/>
  <c r="BV35" i="8"/>
  <c r="CN35" i="8" s="1" a="1"/>
  <c r="CN35" i="8" s="1"/>
  <c r="BI35" i="8" s="1"/>
  <c r="BL35" i="8"/>
  <c r="BV34" i="8"/>
  <c r="CN34" i="8" s="1" a="1"/>
  <c r="CN34" i="8" s="1"/>
  <c r="BI34" i="8" s="1"/>
  <c r="BL34" i="8"/>
  <c r="BV33" i="8"/>
  <c r="CN33" i="8" s="1" a="1"/>
  <c r="CN33" i="8" s="1"/>
  <c r="BI33" i="8" s="1"/>
  <c r="BL33" i="8"/>
  <c r="BV32" i="8"/>
  <c r="CN32" i="8" s="1" a="1"/>
  <c r="CN32" i="8" s="1"/>
  <c r="BI32" i="8" s="1"/>
  <c r="BL32" i="8"/>
  <c r="BV31" i="8"/>
  <c r="CN31" i="8" s="1" a="1"/>
  <c r="CN31" i="8" s="1"/>
  <c r="BI31" i="8" s="1"/>
  <c r="BL31" i="8"/>
  <c r="BV30" i="8"/>
  <c r="CN30" i="8" s="1" a="1"/>
  <c r="CN30" i="8" s="1"/>
  <c r="BI30" i="8" s="1"/>
  <c r="BL30" i="8"/>
  <c r="BV29" i="8"/>
  <c r="CN29" i="8" s="1" a="1"/>
  <c r="CN29" i="8" s="1"/>
  <c r="BI29" i="8" s="1"/>
  <c r="BL29" i="8"/>
  <c r="BV28" i="8"/>
  <c r="CN28" i="8" s="1" a="1"/>
  <c r="CN28" i="8" s="1"/>
  <c r="BI28" i="8" s="1"/>
  <c r="BL28" i="8"/>
  <c r="BV27" i="8"/>
  <c r="CN27" i="8" s="1" a="1"/>
  <c r="CN27" i="8" s="1"/>
  <c r="BI27" i="8" s="1"/>
  <c r="BL27" i="8"/>
  <c r="BV26" i="8"/>
  <c r="CN26" i="8" s="1" a="1"/>
  <c r="CN26" i="8" s="1"/>
  <c r="BI26" i="8" s="1"/>
  <c r="BL26" i="8"/>
  <c r="BV25" i="8"/>
  <c r="CN25" i="8" s="1" a="1"/>
  <c r="CN25" i="8" s="1"/>
  <c r="BI25" i="8" s="1"/>
  <c r="BL25" i="8"/>
  <c r="BV24" i="8"/>
  <c r="CN24" i="8" s="1" a="1"/>
  <c r="CN24" i="8" s="1"/>
  <c r="BI24" i="8" s="1"/>
  <c r="BL24" i="8"/>
  <c r="BV23" i="8"/>
  <c r="CN23" i="8" s="1" a="1"/>
  <c r="CN23" i="8" s="1"/>
  <c r="BI23" i="8" s="1"/>
  <c r="BL23" i="8"/>
  <c r="BV22" i="8"/>
  <c r="CN22" i="8" s="1" a="1"/>
  <c r="CN22" i="8" s="1"/>
  <c r="BI22" i="8" s="1"/>
  <c r="BL22" i="8"/>
  <c r="BV21" i="8"/>
  <c r="CN21" i="8" s="1" a="1"/>
  <c r="CN21" i="8" s="1"/>
  <c r="BI21" i="8" s="1"/>
  <c r="BL21" i="8"/>
  <c r="BV20" i="8"/>
  <c r="CN20" i="8" s="1" a="1"/>
  <c r="CN20" i="8" s="1"/>
  <c r="BI20" i="8" s="1"/>
  <c r="BL20" i="8"/>
  <c r="BV19" i="8"/>
  <c r="CN19" i="8" s="1" a="1"/>
  <c r="CN19" i="8" s="1"/>
  <c r="BI19" i="8" s="1"/>
  <c r="BL19" i="8"/>
  <c r="BV18" i="8"/>
  <c r="CN18" i="8" s="1" a="1"/>
  <c r="CN18" i="8" s="1"/>
  <c r="BI18" i="8" s="1"/>
  <c r="BL18" i="8"/>
  <c r="BV17" i="8"/>
  <c r="CN17" i="8" s="1" a="1"/>
  <c r="CN17" i="8" s="1"/>
  <c r="BI17" i="8" s="1"/>
  <c r="BL17" i="8"/>
  <c r="BV16" i="8"/>
  <c r="CN16" i="8" s="1" a="1"/>
  <c r="CN16" i="8" s="1"/>
  <c r="BI16" i="8" s="1"/>
  <c r="BL16" i="8"/>
  <c r="BV15" i="8"/>
  <c r="CN15" i="8" s="1" a="1"/>
  <c r="CN15" i="8" s="1"/>
  <c r="BI15" i="8" s="1"/>
  <c r="BL15" i="8"/>
  <c r="BV14" i="8"/>
  <c r="CN14" i="8" s="1" a="1"/>
  <c r="CN14" i="8" s="1"/>
  <c r="BI14" i="8" s="1"/>
  <c r="BL14" i="8"/>
  <c r="BA14" i="8" a="1"/>
  <c r="BA14" i="8" s="1"/>
  <c r="BV13" i="8"/>
  <c r="CN13" i="8" s="1" a="1"/>
  <c r="CN13" i="8" s="1"/>
  <c r="BI13" i="8" s="1"/>
  <c r="BL13" i="8"/>
  <c r="BV12" i="8"/>
  <c r="CN12" i="8" s="1" a="1"/>
  <c r="CN12" i="8" s="1"/>
  <c r="BI12" i="8" s="1"/>
  <c r="BL12" i="8"/>
  <c r="BV11" i="8"/>
  <c r="BV7" i="8" s="1"/>
  <c r="BE11" i="8"/>
  <c r="BD11" i="8"/>
  <c r="BC11" i="8"/>
  <c r="BB11" i="8"/>
  <c r="BA11" i="8"/>
  <c r="AZ11" i="8"/>
  <c r="BS10" i="8"/>
  <c r="BR10" i="8"/>
  <c r="BQ10" i="8"/>
  <c r="BG10" i="8"/>
  <c r="BG19" i="8" s="1" a="1"/>
  <c r="BG19" i="8" s="1"/>
  <c r="BE10" i="8"/>
  <c r="BE123" i="8" s="1" a="1"/>
  <c r="BE123" i="8" s="1"/>
  <c r="CD123" i="8" s="1"/>
  <c r="BD10" i="8"/>
  <c r="BD113" i="8" s="1" a="1"/>
  <c r="BD113" i="8" s="1"/>
  <c r="CC113" i="8" s="1"/>
  <c r="BC10" i="8"/>
  <c r="BC125" i="8" s="1" a="1"/>
  <c r="BC125" i="8" s="1"/>
  <c r="CB125" i="8" s="1"/>
  <c r="BB10" i="8"/>
  <c r="BB112" i="8" s="1" a="1"/>
  <c r="BB112" i="8" s="1"/>
  <c r="CA112" i="8" s="1"/>
  <c r="BA10" i="8"/>
  <c r="BA121" i="8" s="1" a="1"/>
  <c r="BA121" i="8" s="1"/>
  <c r="BZ121" i="8" s="1"/>
  <c r="AZ10" i="8"/>
  <c r="BN20" i="8" s="1" a="1"/>
  <c r="BN20" i="8" s="1"/>
  <c r="AU4" i="8"/>
  <c r="AR4" i="8"/>
  <c r="B6" i="11" l="1"/>
  <c r="CQ9" i="13"/>
  <c r="B7" i="11"/>
  <c r="CR9" i="13"/>
  <c r="Q9" i="13" s="1"/>
  <c r="BF5" i="9"/>
  <c r="CQ20" i="13" s="1"/>
  <c r="BN21" i="8" a="1"/>
  <c r="BN21" i="8" s="1"/>
  <c r="AZ6" i="6"/>
  <c r="T65" i="10"/>
  <c r="M65" i="10"/>
  <c r="R67" i="10"/>
  <c r="I66" i="10"/>
  <c r="B66" i="10" s="1"/>
  <c r="AH17" i="9"/>
  <c r="AI17" i="9"/>
  <c r="AK17" i="9"/>
  <c r="AJ17" i="9"/>
  <c r="AL17" i="9"/>
  <c r="AM17" i="9"/>
  <c r="AJ18" i="9"/>
  <c r="AK18" i="9"/>
  <c r="AI18" i="9"/>
  <c r="AH18" i="9"/>
  <c r="AL18" i="9"/>
  <c r="AM18" i="9"/>
  <c r="CF273" i="8"/>
  <c r="CH273" i="8" s="1"/>
  <c r="CN273" i="8" a="1"/>
  <c r="CN273" i="8" s="1"/>
  <c r="BI273" i="8" s="1"/>
  <c r="CL348" i="8"/>
  <c r="CN348" i="8" a="1"/>
  <c r="CN348" i="8" s="1"/>
  <c r="BI348" i="8" s="1"/>
  <c r="CF358" i="8"/>
  <c r="CH358" i="8" s="1"/>
  <c r="CN358" i="8" a="1"/>
  <c r="CN358" i="8" s="1"/>
  <c r="BI358" i="8" s="1"/>
  <c r="CL382" i="8"/>
  <c r="CN382" i="8" a="1"/>
  <c r="CN382" i="8" s="1"/>
  <c r="BI382" i="8" s="1"/>
  <c r="CF477" i="8"/>
  <c r="CH477" i="8" s="1"/>
  <c r="CN477" i="8" a="1"/>
  <c r="CN477" i="8" s="1"/>
  <c r="BI477" i="8" s="1"/>
  <c r="CN137" i="8" a="1"/>
  <c r="CN137" i="8" s="1"/>
  <c r="BI137" i="8" s="1"/>
  <c r="BZ14" i="8"/>
  <c r="BC18" i="8" a="1"/>
  <c r="BC18" i="8" s="1"/>
  <c r="CB18" i="8" s="1"/>
  <c r="BD14" i="8" a="1"/>
  <c r="BD14" i="8" s="1"/>
  <c r="CC14" i="8" s="1"/>
  <c r="BG18" i="8" a="1"/>
  <c r="BG18" i="8" s="1"/>
  <c r="CL75" i="8"/>
  <c r="CF79" i="8"/>
  <c r="CH79" i="8" s="1"/>
  <c r="CF82" i="8"/>
  <c r="CH82" i="8" s="1"/>
  <c r="CN82" i="8" a="1"/>
  <c r="CN82" i="8" s="1"/>
  <c r="BI82" i="8" s="1"/>
  <c r="CF89" i="8"/>
  <c r="CH89" i="8" s="1"/>
  <c r="CN89" i="8" a="1"/>
  <c r="CN89" i="8" s="1"/>
  <c r="BI89" i="8" s="1"/>
  <c r="CL99" i="8"/>
  <c r="CF111" i="8"/>
  <c r="CH111" i="8" s="1"/>
  <c r="CN111" i="8" a="1"/>
  <c r="CN111" i="8" s="1"/>
  <c r="BI111" i="8" s="1"/>
  <c r="CL115" i="8"/>
  <c r="CN115" i="8" a="1"/>
  <c r="CN115" i="8" s="1"/>
  <c r="BI115" i="8" s="1"/>
  <c r="CF131" i="8"/>
  <c r="CH131" i="8" s="1"/>
  <c r="CF134" i="8"/>
  <c r="CH134" i="8" s="1"/>
  <c r="CF139" i="8"/>
  <c r="CH139" i="8" s="1"/>
  <c r="CF149" i="8"/>
  <c r="CH149" i="8" s="1"/>
  <c r="CF152" i="8"/>
  <c r="CH152" i="8" s="1"/>
  <c r="CF167" i="8"/>
  <c r="CH167" i="8" s="1"/>
  <c r="CF170" i="8"/>
  <c r="CH170" i="8" s="1"/>
  <c r="CL172" i="8"/>
  <c r="CL177" i="8"/>
  <c r="CF185" i="8"/>
  <c r="CH185" i="8" s="1"/>
  <c r="CF188" i="8"/>
  <c r="CH188" i="8" s="1"/>
  <c r="CF193" i="8"/>
  <c r="CH193" i="8" s="1"/>
  <c r="CL195" i="8"/>
  <c r="CF203" i="8"/>
  <c r="CH203" i="8" s="1"/>
  <c r="CF206" i="8"/>
  <c r="CH206" i="8" s="1"/>
  <c r="CL208" i="8"/>
  <c r="CL213" i="8"/>
  <c r="CF221" i="8"/>
  <c r="CH221" i="8" s="1"/>
  <c r="CF224" i="8"/>
  <c r="CH224" i="8" s="1"/>
  <c r="CL226" i="8"/>
  <c r="CL231" i="8"/>
  <c r="CF234" i="8"/>
  <c r="CH234" i="8" s="1"/>
  <c r="CN234" i="8" a="1"/>
  <c r="CN234" i="8" s="1"/>
  <c r="BI234" i="8" s="1"/>
  <c r="CL241" i="8"/>
  <c r="CN241" i="8" a="1"/>
  <c r="CN241" i="8" s="1"/>
  <c r="BI241" i="8" s="1"/>
  <c r="CL244" i="8"/>
  <c r="CF261" i="8"/>
  <c r="CH261" i="8" s="1"/>
  <c r="CN261" i="8" a="1"/>
  <c r="CN261" i="8" s="1"/>
  <c r="BI261" i="8" s="1"/>
  <c r="CL265" i="8"/>
  <c r="CN265" i="8" a="1"/>
  <c r="CN265" i="8" s="1"/>
  <c r="BI265" i="8" s="1"/>
  <c r="CL268" i="8"/>
  <c r="CL272" i="8"/>
  <c r="CN272" i="8" a="1"/>
  <c r="CN272" i="8" s="1"/>
  <c r="BI272" i="8" s="1"/>
  <c r="CF275" i="8"/>
  <c r="CH275" i="8" s="1"/>
  <c r="CN275" i="8" a="1"/>
  <c r="CN275" i="8" s="1"/>
  <c r="BI275" i="8" s="1"/>
  <c r="CF279" i="8"/>
  <c r="CH279" i="8" s="1"/>
  <c r="CN279" i="8" a="1"/>
  <c r="CN279" i="8" s="1"/>
  <c r="BI279" i="8" s="1"/>
  <c r="CF285" i="8"/>
  <c r="CH285" i="8" s="1"/>
  <c r="CN285" i="8" a="1"/>
  <c r="CN285" i="8" s="1"/>
  <c r="BI285" i="8" s="1"/>
  <c r="CL288" i="8"/>
  <c r="CN288" i="8" a="1"/>
  <c r="CN288" i="8" s="1"/>
  <c r="BI288" i="8" s="1"/>
  <c r="CL291" i="8"/>
  <c r="CL306" i="8"/>
  <c r="CN306" i="8" a="1"/>
  <c r="CN306" i="8" s="1"/>
  <c r="BI306" i="8" s="1"/>
  <c r="CF311" i="8"/>
  <c r="CH311" i="8" s="1"/>
  <c r="CN311" i="8" a="1"/>
  <c r="CN311" i="8" s="1"/>
  <c r="BI311" i="8" s="1"/>
  <c r="CL314" i="8"/>
  <c r="CF321" i="8"/>
  <c r="CH321" i="8" s="1"/>
  <c r="CN321" i="8" a="1"/>
  <c r="CN321" i="8" s="1"/>
  <c r="BI321" i="8" s="1"/>
  <c r="CF324" i="8"/>
  <c r="CH324" i="8" s="1"/>
  <c r="CF327" i="8"/>
  <c r="CH327" i="8" s="1"/>
  <c r="CN327" i="8" a="1"/>
  <c r="CN327" i="8" s="1"/>
  <c r="BI327" i="8" s="1"/>
  <c r="CF337" i="8"/>
  <c r="CH337" i="8" s="1"/>
  <c r="CL343" i="8"/>
  <c r="CF357" i="8"/>
  <c r="CH357" i="8" s="1"/>
  <c r="CN357" i="8" a="1"/>
  <c r="CN357" i="8" s="1"/>
  <c r="BI357" i="8" s="1"/>
  <c r="CL362" i="8"/>
  <c r="CF373" i="8"/>
  <c r="CH373" i="8" s="1"/>
  <c r="CN373" i="8" a="1"/>
  <c r="CN373" i="8" s="1"/>
  <c r="BI373" i="8" s="1"/>
  <c r="CF377" i="8"/>
  <c r="CH377" i="8" s="1"/>
  <c r="CF381" i="8"/>
  <c r="CH381" i="8" s="1"/>
  <c r="CN381" i="8" a="1"/>
  <c r="CN381" i="8" s="1"/>
  <c r="BI381" i="8" s="1"/>
  <c r="CF385" i="8"/>
  <c r="CH385" i="8" s="1"/>
  <c r="CN385" i="8" a="1"/>
  <c r="CN385" i="8" s="1"/>
  <c r="BI385" i="8" s="1"/>
  <c r="CF392" i="8"/>
  <c r="CH392" i="8" s="1"/>
  <c r="CL395" i="8"/>
  <c r="CF403" i="8"/>
  <c r="CH403" i="8" s="1"/>
  <c r="CN403" i="8" a="1"/>
  <c r="CN403" i="8" s="1"/>
  <c r="BI403" i="8" s="1"/>
  <c r="CF410" i="8"/>
  <c r="CH410" i="8" s="1"/>
  <c r="CF417" i="8"/>
  <c r="CH417" i="8" s="1"/>
  <c r="CN417" i="8" a="1"/>
  <c r="CN417" i="8" s="1"/>
  <c r="BI417" i="8" s="1"/>
  <c r="CF421" i="8"/>
  <c r="CH421" i="8" s="1"/>
  <c r="CN421" i="8" a="1"/>
  <c r="CN421" i="8" s="1"/>
  <c r="BI421" i="8" s="1"/>
  <c r="CF428" i="8"/>
  <c r="CH428" i="8" s="1"/>
  <c r="CL431" i="8"/>
  <c r="CF435" i="8"/>
  <c r="CH435" i="8" s="1"/>
  <c r="CN435" i="8" a="1"/>
  <c r="CN435" i="8" s="1"/>
  <c r="BI435" i="8" s="1"/>
  <c r="CF439" i="8"/>
  <c r="CH439" i="8" s="1"/>
  <c r="CN439" i="8" a="1"/>
  <c r="CN439" i="8" s="1"/>
  <c r="BI439" i="8" s="1"/>
  <c r="CF446" i="8"/>
  <c r="CH446" i="8" s="1"/>
  <c r="CL449" i="8"/>
  <c r="CF457" i="8"/>
  <c r="CH457" i="8" s="1"/>
  <c r="CN457" i="8" a="1"/>
  <c r="CN457" i="8" s="1"/>
  <c r="BI457" i="8" s="1"/>
  <c r="CL466" i="8"/>
  <c r="CL470" i="8"/>
  <c r="CN470" i="8" a="1"/>
  <c r="CN470" i="8" s="1"/>
  <c r="BI470" i="8" s="1"/>
  <c r="CF476" i="8"/>
  <c r="CH476" i="8" s="1"/>
  <c r="CF485" i="8"/>
  <c r="CH485" i="8" s="1"/>
  <c r="CN485" i="8" a="1"/>
  <c r="CN485" i="8" s="1"/>
  <c r="BI485" i="8" s="1"/>
  <c r="CF490" i="8"/>
  <c r="CH490" i="8" s="1"/>
  <c r="CN490" i="8" a="1"/>
  <c r="CN490" i="8" s="1"/>
  <c r="BI490" i="8" s="1"/>
  <c r="CL505" i="8"/>
  <c r="CF509" i="8"/>
  <c r="CH509" i="8" s="1"/>
  <c r="CN509" i="8" a="1"/>
  <c r="CN509" i="8" s="1"/>
  <c r="BI509" i="8" s="1"/>
  <c r="CN69" i="8" a="1"/>
  <c r="CN69" i="8" s="1"/>
  <c r="BI69" i="8" s="1"/>
  <c r="CN80" i="8" a="1"/>
  <c r="CN80" i="8" s="1"/>
  <c r="BI80" i="8" s="1"/>
  <c r="CN91" i="8" a="1"/>
  <c r="CN91" i="8" s="1"/>
  <c r="BI91" i="8" s="1"/>
  <c r="CN102" i="8" a="1"/>
  <c r="CN102" i="8" s="1"/>
  <c r="BI102" i="8" s="1"/>
  <c r="CN113" i="8" a="1"/>
  <c r="CN113" i="8" s="1"/>
  <c r="BI113" i="8" s="1"/>
  <c r="CN145" i="8" a="1"/>
  <c r="CN145" i="8" s="1"/>
  <c r="BI145" i="8" s="1"/>
  <c r="CN156" i="8" a="1"/>
  <c r="CN156" i="8" s="1"/>
  <c r="BI156" i="8" s="1"/>
  <c r="CN202" i="8" a="1"/>
  <c r="CN202" i="8" s="1"/>
  <c r="BI202" i="8" s="1"/>
  <c r="CN220" i="8" a="1"/>
  <c r="CN220" i="8" s="1"/>
  <c r="BI220" i="8" s="1"/>
  <c r="CN237" i="8" a="1"/>
  <c r="CN237" i="8" s="1"/>
  <c r="BI237" i="8" s="1"/>
  <c r="CN253" i="8" a="1"/>
  <c r="CN253" i="8" s="1"/>
  <c r="BI253" i="8" s="1"/>
  <c r="CN302" i="8" a="1"/>
  <c r="CN302" i="8" s="1"/>
  <c r="BI302" i="8" s="1"/>
  <c r="CN318" i="8" a="1"/>
  <c r="CN318" i="8" s="1"/>
  <c r="BI318" i="8" s="1"/>
  <c r="CN334" i="8" a="1"/>
  <c r="CN334" i="8" s="1"/>
  <c r="BI334" i="8" s="1"/>
  <c r="CN350" i="8" a="1"/>
  <c r="CN350" i="8" s="1"/>
  <c r="BI350" i="8" s="1"/>
  <c r="CN366" i="8" a="1"/>
  <c r="CN366" i="8" s="1"/>
  <c r="BI366" i="8" s="1"/>
  <c r="CN397" i="8" a="1"/>
  <c r="CN397" i="8" s="1"/>
  <c r="BI397" i="8" s="1"/>
  <c r="CN427" i="8" a="1"/>
  <c r="CN427" i="8" s="1"/>
  <c r="BI427" i="8" s="1"/>
  <c r="CN443" i="8" a="1"/>
  <c r="CN443" i="8" s="1"/>
  <c r="BI443" i="8" s="1"/>
  <c r="CN456" i="8" a="1"/>
  <c r="CN456" i="8" s="1"/>
  <c r="BI456" i="8" s="1"/>
  <c r="CN486" i="8" a="1"/>
  <c r="CN486" i="8" s="1"/>
  <c r="BI486" i="8" s="1"/>
  <c r="CN501" i="8" a="1"/>
  <c r="CN501" i="8" s="1"/>
  <c r="BI501" i="8" s="1"/>
  <c r="CF76" i="8"/>
  <c r="CH76" i="8" s="1"/>
  <c r="CN76" i="8" a="1"/>
  <c r="CN76" i="8" s="1"/>
  <c r="BI76" i="8" s="1"/>
  <c r="CL108" i="8"/>
  <c r="CN108" i="8" a="1"/>
  <c r="CN108" i="8" s="1"/>
  <c r="BI108" i="8" s="1"/>
  <c r="CL163" i="8"/>
  <c r="CN163" i="8" a="1"/>
  <c r="CN163" i="8" s="1"/>
  <c r="BI163" i="8" s="1"/>
  <c r="CL181" i="8"/>
  <c r="CN181" i="8" a="1"/>
  <c r="CN181" i="8" s="1"/>
  <c r="BI181" i="8" s="1"/>
  <c r="CL199" i="8"/>
  <c r="CN199" i="8" a="1"/>
  <c r="CN199" i="8" s="1"/>
  <c r="BI199" i="8" s="1"/>
  <c r="CL396" i="8"/>
  <c r="CN396" i="8" a="1"/>
  <c r="CN396" i="8" s="1"/>
  <c r="BI396" i="8" s="1"/>
  <c r="CL414" i="8"/>
  <c r="CN414" i="8" a="1"/>
  <c r="CN414" i="8" s="1"/>
  <c r="BI414" i="8" s="1"/>
  <c r="BX414" i="8" s="1"/>
  <c r="CL450" i="8"/>
  <c r="CN450" i="8" a="1"/>
  <c r="CN450" i="8" s="1"/>
  <c r="BI450" i="8" s="1"/>
  <c r="CF495" i="8"/>
  <c r="CH495" i="8" s="1"/>
  <c r="CN495" i="8" a="1"/>
  <c r="CN495" i="8" s="1"/>
  <c r="BI495" i="8" s="1"/>
  <c r="CN458" i="8" a="1"/>
  <c r="CN458" i="8" s="1"/>
  <c r="BI458" i="8" s="1"/>
  <c r="CF67" i="8"/>
  <c r="CH67" i="8" s="1"/>
  <c r="CF70" i="8"/>
  <c r="CH70" i="8" s="1"/>
  <c r="CN70" i="8" a="1"/>
  <c r="CN70" i="8" s="1"/>
  <c r="BI70" i="8" s="1"/>
  <c r="CL73" i="8"/>
  <c r="CL76" i="8"/>
  <c r="CL93" i="8"/>
  <c r="CL97" i="8"/>
  <c r="CF116" i="8"/>
  <c r="CH116" i="8" s="1"/>
  <c r="CF122" i="8"/>
  <c r="CH122" i="8" s="1"/>
  <c r="CF132" i="8"/>
  <c r="CH132" i="8" s="1"/>
  <c r="CN132" i="8" a="1"/>
  <c r="CN132" i="8" s="1"/>
  <c r="BI132" i="8" s="1"/>
  <c r="CF137" i="8"/>
  <c r="CH137" i="8" s="1"/>
  <c r="CF140" i="8"/>
  <c r="CH140" i="8" s="1"/>
  <c r="CL142" i="8"/>
  <c r="CF145" i="8"/>
  <c r="CH145" i="8" s="1"/>
  <c r="CF155" i="8"/>
  <c r="CH155" i="8" s="1"/>
  <c r="CF158" i="8"/>
  <c r="CH158" i="8" s="1"/>
  <c r="CF163" i="8"/>
  <c r="CH163" i="8" s="1"/>
  <c r="CF168" i="8"/>
  <c r="CH168" i="8" s="1"/>
  <c r="CN168" i="8" a="1"/>
  <c r="CN168" i="8" s="1"/>
  <c r="BI168" i="8" s="1"/>
  <c r="CF173" i="8"/>
  <c r="CH173" i="8" s="1"/>
  <c r="CF176" i="8"/>
  <c r="CH176" i="8" s="1"/>
  <c r="CF181" i="8"/>
  <c r="CH181" i="8" s="1"/>
  <c r="CF186" i="8"/>
  <c r="CH186" i="8" s="1"/>
  <c r="CN186" i="8" a="1"/>
  <c r="CN186" i="8" s="1"/>
  <c r="BI186" i="8" s="1"/>
  <c r="CF191" i="8"/>
  <c r="CH191" i="8" s="1"/>
  <c r="CF194" i="8"/>
  <c r="CH194" i="8" s="1"/>
  <c r="CL196" i="8"/>
  <c r="CF199" i="8"/>
  <c r="CH199" i="8" s="1"/>
  <c r="CF209" i="8"/>
  <c r="CH209" i="8" s="1"/>
  <c r="CF212" i="8"/>
  <c r="CH212" i="8" s="1"/>
  <c r="CL214" i="8"/>
  <c r="CF227" i="8"/>
  <c r="CH227" i="8" s="1"/>
  <c r="CF230" i="8"/>
  <c r="CH230" i="8" s="1"/>
  <c r="CL246" i="8"/>
  <c r="CN246" i="8" a="1"/>
  <c r="CN246" i="8" s="1"/>
  <c r="BI246" i="8" s="1"/>
  <c r="CF250" i="8"/>
  <c r="CH250" i="8" s="1"/>
  <c r="CN250" i="8" a="1"/>
  <c r="CN250" i="8" s="1"/>
  <c r="BI250" i="8" s="1"/>
  <c r="CF262" i="8"/>
  <c r="CH262" i="8" s="1"/>
  <c r="CN262" i="8" a="1"/>
  <c r="CN262" i="8" s="1"/>
  <c r="BI262" i="8" s="1"/>
  <c r="CF267" i="8"/>
  <c r="CH267" i="8" s="1"/>
  <c r="CN267" i="8" a="1"/>
  <c r="CN267" i="8" s="1"/>
  <c r="BI267" i="8" s="1"/>
  <c r="CL273" i="8"/>
  <c r="CF289" i="8"/>
  <c r="CH289" i="8" s="1"/>
  <c r="CF292" i="8"/>
  <c r="CH292" i="8" s="1"/>
  <c r="CL295" i="8"/>
  <c r="CF298" i="8"/>
  <c r="CH298" i="8" s="1"/>
  <c r="CF301" i="8"/>
  <c r="CH301" i="8" s="1"/>
  <c r="CL309" i="8"/>
  <c r="CF319" i="8"/>
  <c r="CH319" i="8" s="1"/>
  <c r="CF322" i="8"/>
  <c r="CH322" i="8" s="1"/>
  <c r="CF325" i="8"/>
  <c r="CH325" i="8" s="1"/>
  <c r="CF328" i="8"/>
  <c r="CH328" i="8" s="1"/>
  <c r="CL331" i="8"/>
  <c r="CF335" i="8"/>
  <c r="CH335" i="8" s="1"/>
  <c r="CN335" i="8" a="1"/>
  <c r="CN335" i="8" s="1"/>
  <c r="BI335" i="8" s="1"/>
  <c r="CF338" i="8"/>
  <c r="CH338" i="8" s="1"/>
  <c r="CN338" i="8" a="1"/>
  <c r="CN338" i="8" s="1"/>
  <c r="BI338" i="8" s="1"/>
  <c r="CL342" i="8"/>
  <c r="CN342" i="8" a="1"/>
  <c r="CN342" i="8" s="1"/>
  <c r="BI342" i="8" s="1"/>
  <c r="CF348" i="8"/>
  <c r="CH348" i="8" s="1"/>
  <c r="CF351" i="8"/>
  <c r="CH351" i="8" s="1"/>
  <c r="CN351" i="8" a="1"/>
  <c r="CN351" i="8" s="1"/>
  <c r="BI351" i="8" s="1"/>
  <c r="CF355" i="8"/>
  <c r="CH355" i="8" s="1"/>
  <c r="CL359" i="8"/>
  <c r="CN359" i="8" a="1"/>
  <c r="CN359" i="8" s="1"/>
  <c r="BI359" i="8" s="1"/>
  <c r="CL364" i="8"/>
  <c r="CN364" i="8" a="1"/>
  <c r="CN364" i="8" s="1"/>
  <c r="BI364" i="8" s="1"/>
  <c r="CF369" i="8"/>
  <c r="CH369" i="8" s="1"/>
  <c r="CN369" i="8" a="1"/>
  <c r="CN369" i="8" s="1"/>
  <c r="BI369" i="8" s="1"/>
  <c r="CL374" i="8"/>
  <c r="CF379" i="8"/>
  <c r="CH379" i="8" s="1"/>
  <c r="CN379" i="8" a="1"/>
  <c r="CN379" i="8" s="1"/>
  <c r="BI379" i="8" s="1"/>
  <c r="CF386" i="8"/>
  <c r="CH386" i="8" s="1"/>
  <c r="CF393" i="8"/>
  <c r="CH393" i="8" s="1"/>
  <c r="CN393" i="8" a="1"/>
  <c r="CN393" i="8" s="1"/>
  <c r="BI393" i="8" s="1"/>
  <c r="CF404" i="8"/>
  <c r="CH404" i="8" s="1"/>
  <c r="CL407" i="8"/>
  <c r="CF411" i="8"/>
  <c r="CH411" i="8" s="1"/>
  <c r="CN411" i="8" a="1"/>
  <c r="CN411" i="8" s="1"/>
  <c r="BI411" i="8" s="1"/>
  <c r="CF415" i="8"/>
  <c r="CH415" i="8" s="1"/>
  <c r="CN415" i="8" a="1"/>
  <c r="CN415" i="8" s="1"/>
  <c r="BI415" i="8" s="1"/>
  <c r="CF422" i="8"/>
  <c r="CH422" i="8" s="1"/>
  <c r="CL425" i="8"/>
  <c r="CF429" i="8"/>
  <c r="CH429" i="8" s="1"/>
  <c r="CN429" i="8" a="1"/>
  <c r="CN429" i="8" s="1"/>
  <c r="BI429" i="8" s="1"/>
  <c r="CF433" i="8"/>
  <c r="CH433" i="8" s="1"/>
  <c r="CN433" i="8" a="1"/>
  <c r="CN433" i="8" s="1"/>
  <c r="BI433" i="8" s="1"/>
  <c r="CF440" i="8"/>
  <c r="CH440" i="8" s="1"/>
  <c r="CF458" i="8"/>
  <c r="CH458" i="8" s="1"/>
  <c r="CF461" i="8"/>
  <c r="CH461" i="8" s="1"/>
  <c r="CL464" i="8"/>
  <c r="CF467" i="8"/>
  <c r="CH467" i="8" s="1"/>
  <c r="CF471" i="8"/>
  <c r="CH471" i="8" s="1"/>
  <c r="CN471" i="8" a="1"/>
  <c r="CN471" i="8" s="1"/>
  <c r="BI471" i="8" s="1"/>
  <c r="CL473" i="8"/>
  <c r="CL482" i="8"/>
  <c r="CN482" i="8" a="1"/>
  <c r="CN482" i="8" s="1"/>
  <c r="BI482" i="8" s="1"/>
  <c r="CL487" i="8"/>
  <c r="CN487" i="8" a="1"/>
  <c r="CN487" i="8" s="1"/>
  <c r="BI487" i="8" s="1"/>
  <c r="CF491" i="8"/>
  <c r="CH491" i="8" s="1"/>
  <c r="CN491" i="8" a="1"/>
  <c r="CN491" i="8" s="1"/>
  <c r="BI491" i="8" s="1"/>
  <c r="CF496" i="8"/>
  <c r="CH496" i="8" s="1"/>
  <c r="CN496" i="8" a="1"/>
  <c r="CN496" i="8" s="1"/>
  <c r="BI496" i="8" s="1"/>
  <c r="CF503" i="8"/>
  <c r="CH503" i="8" s="1"/>
  <c r="CN503" i="8" a="1"/>
  <c r="CN503" i="8" s="1"/>
  <c r="BI503" i="8" s="1"/>
  <c r="CL511" i="8"/>
  <c r="CN511" i="8" a="1"/>
  <c r="CN511" i="8" s="1"/>
  <c r="BI511" i="8" s="1"/>
  <c r="CN66" i="8" a="1"/>
  <c r="CN66" i="8" s="1"/>
  <c r="BI66" i="8" s="1"/>
  <c r="CN74" i="8" a="1"/>
  <c r="CN74" i="8" s="1"/>
  <c r="BI74" i="8" s="1"/>
  <c r="CN84" i="8" a="1"/>
  <c r="CN84" i="8" s="1"/>
  <c r="BI84" i="8" s="1"/>
  <c r="CN95" i="8" a="1"/>
  <c r="CN95" i="8" s="1"/>
  <c r="BI95" i="8" s="1"/>
  <c r="CN106" i="8" a="1"/>
  <c r="CN106" i="8" s="1"/>
  <c r="BI106" i="8" s="1"/>
  <c r="CN118" i="8" a="1"/>
  <c r="CN118" i="8" s="1"/>
  <c r="BI118" i="8" s="1"/>
  <c r="CN128" i="8" a="1"/>
  <c r="CN128" i="8" s="1"/>
  <c r="BI128" i="8" s="1"/>
  <c r="CN138" i="8" a="1"/>
  <c r="CN138" i="8" s="1"/>
  <c r="BI138" i="8" s="1"/>
  <c r="CN161" i="8" a="1"/>
  <c r="CN161" i="8" s="1"/>
  <c r="BI161" i="8" s="1"/>
  <c r="CN176" i="8" a="1"/>
  <c r="CN176" i="8" s="1"/>
  <c r="BI176" i="8" s="1"/>
  <c r="CN191" i="8" a="1"/>
  <c r="CN191" i="8" s="1"/>
  <c r="BI191" i="8" s="1"/>
  <c r="CN208" i="8" a="1"/>
  <c r="CN208" i="8" s="1"/>
  <c r="BI208" i="8" s="1"/>
  <c r="CN226" i="8" a="1"/>
  <c r="CN226" i="8" s="1"/>
  <c r="BI226" i="8" s="1"/>
  <c r="CN242" i="8" a="1"/>
  <c r="CN242" i="8" s="1"/>
  <c r="BI242" i="8" s="1"/>
  <c r="CN258" i="8" a="1"/>
  <c r="CN258" i="8" s="1"/>
  <c r="BI258" i="8" s="1"/>
  <c r="CN274" i="8" a="1"/>
  <c r="CN274" i="8" s="1"/>
  <c r="BI274" i="8" s="1"/>
  <c r="CN291" i="8" a="1"/>
  <c r="CN291" i="8" s="1"/>
  <c r="BI291" i="8" s="1"/>
  <c r="CN322" i="8" a="1"/>
  <c r="CN322" i="8" s="1"/>
  <c r="BI322" i="8" s="1"/>
  <c r="CN356" i="8" a="1"/>
  <c r="CN356" i="8" s="1"/>
  <c r="BI356" i="8" s="1"/>
  <c r="CN372" i="8" a="1"/>
  <c r="CN372" i="8" s="1"/>
  <c r="BI372" i="8" s="1"/>
  <c r="CN386" i="8" a="1"/>
  <c r="CN386" i="8" s="1"/>
  <c r="BI386" i="8" s="1"/>
  <c r="CN402" i="8" a="1"/>
  <c r="CN402" i="8" s="1"/>
  <c r="BI402" i="8" s="1"/>
  <c r="CN416" i="8" a="1"/>
  <c r="CN416" i="8" s="1"/>
  <c r="BI416" i="8" s="1"/>
  <c r="CN432" i="8" a="1"/>
  <c r="CN432" i="8" s="1"/>
  <c r="BI432" i="8" s="1"/>
  <c r="CN447" i="8" a="1"/>
  <c r="CN447" i="8" s="1"/>
  <c r="BI447" i="8" s="1"/>
  <c r="CN461" i="8" a="1"/>
  <c r="CN461" i="8" s="1"/>
  <c r="BI461" i="8" s="1"/>
  <c r="CN476" i="8" a="1"/>
  <c r="CN476" i="8" s="1"/>
  <c r="BI476" i="8" s="1"/>
  <c r="CN492" i="8" a="1"/>
  <c r="CN492" i="8" s="1"/>
  <c r="BI492" i="8" s="1"/>
  <c r="CF178" i="8"/>
  <c r="CH178" i="8" s="1"/>
  <c r="CN178" i="8" a="1"/>
  <c r="CN178" i="8" s="1"/>
  <c r="BI178" i="8" s="1"/>
  <c r="CF232" i="8"/>
  <c r="CH232" i="8" s="1"/>
  <c r="CN232" i="8" a="1"/>
  <c r="CN232" i="8" s="1"/>
  <c r="BI232" i="8" s="1"/>
  <c r="CF257" i="8"/>
  <c r="CH257" i="8" s="1"/>
  <c r="CN257" i="8" a="1"/>
  <c r="CN257" i="8" s="1"/>
  <c r="BI257" i="8" s="1"/>
  <c r="CN116" i="8" a="1"/>
  <c r="CN116" i="8" s="1"/>
  <c r="BI116" i="8" s="1"/>
  <c r="BA15" i="8" a="1"/>
  <c r="BA15" i="8" s="1"/>
  <c r="BZ15" i="8" s="1"/>
  <c r="BC19" i="8" a="1"/>
  <c r="BC19" i="8" s="1"/>
  <c r="CB19" i="8" s="1"/>
  <c r="CL67" i="8"/>
  <c r="CF77" i="8"/>
  <c r="CH77" i="8" s="1"/>
  <c r="CN77" i="8" a="1"/>
  <c r="CN77" i="8" s="1"/>
  <c r="BI77" i="8" s="1"/>
  <c r="CF87" i="8"/>
  <c r="CH87" i="8" s="1"/>
  <c r="CN87" i="8" a="1"/>
  <c r="CN87" i="8" s="1"/>
  <c r="BI87" i="8" s="1"/>
  <c r="CF94" i="8"/>
  <c r="CH94" i="8" s="1"/>
  <c r="CN94" i="8" a="1"/>
  <c r="CN94" i="8" s="1"/>
  <c r="BI94" i="8" s="1"/>
  <c r="CF98" i="8"/>
  <c r="CH98" i="8" s="1"/>
  <c r="CN98" i="8" a="1"/>
  <c r="CN98" i="8" s="1"/>
  <c r="BI98" i="8" s="1"/>
  <c r="CF105" i="8"/>
  <c r="CH105" i="8" s="1"/>
  <c r="CN105" i="8" a="1"/>
  <c r="CN105" i="8" s="1"/>
  <c r="BI105" i="8" s="1"/>
  <c r="CL122" i="8"/>
  <c r="CF130" i="8"/>
  <c r="CH130" i="8" s="1"/>
  <c r="CN130" i="8" a="1"/>
  <c r="CN130" i="8" s="1"/>
  <c r="BI130" i="8" s="1"/>
  <c r="CL140" i="8"/>
  <c r="CF148" i="8"/>
  <c r="CH148" i="8" s="1"/>
  <c r="CN148" i="8" a="1"/>
  <c r="CN148" i="8" s="1"/>
  <c r="BI148" i="8" s="1"/>
  <c r="CL151" i="8"/>
  <c r="CN151" i="8" a="1"/>
  <c r="CN151" i="8" s="1"/>
  <c r="BI151" i="8" s="1"/>
  <c r="CL155" i="8"/>
  <c r="CL158" i="8"/>
  <c r="CL169" i="8"/>
  <c r="CN169" i="8" a="1"/>
  <c r="CN169" i="8" s="1"/>
  <c r="BI169" i="8" s="1"/>
  <c r="CL173" i="8"/>
  <c r="CF184" i="8"/>
  <c r="CH184" i="8" s="1"/>
  <c r="CN184" i="8" a="1"/>
  <c r="CN184" i="8" s="1"/>
  <c r="BI184" i="8" s="1"/>
  <c r="CL194" i="8"/>
  <c r="CL205" i="8"/>
  <c r="CN205" i="8" a="1"/>
  <c r="CN205" i="8" s="1"/>
  <c r="BI205" i="8" s="1"/>
  <c r="CL209" i="8"/>
  <c r="CL212" i="8"/>
  <c r="CL223" i="8"/>
  <c r="CN223" i="8" a="1"/>
  <c r="CN223" i="8" s="1"/>
  <c r="BI223" i="8" s="1"/>
  <c r="CL227" i="8"/>
  <c r="CL230" i="8"/>
  <c r="CF238" i="8"/>
  <c r="CH238" i="8" s="1"/>
  <c r="CN238" i="8" a="1"/>
  <c r="CN238" i="8" s="1"/>
  <c r="BI238" i="8" s="1"/>
  <c r="CF243" i="8"/>
  <c r="CH243" i="8" s="1"/>
  <c r="CN243" i="8" a="1"/>
  <c r="CN243" i="8" s="1"/>
  <c r="BI243" i="8" s="1"/>
  <c r="CL247" i="8"/>
  <c r="CN247" i="8" a="1"/>
  <c r="CN247" i="8" s="1"/>
  <c r="BI247" i="8" s="1"/>
  <c r="CL259" i="8"/>
  <c r="CN259" i="8" a="1"/>
  <c r="CN259" i="8" s="1"/>
  <c r="BI259" i="8" s="1"/>
  <c r="CL289" i="8"/>
  <c r="CL292" i="8"/>
  <c r="CL298" i="8"/>
  <c r="CL301" i="8"/>
  <c r="CL319" i="8"/>
  <c r="CL325" i="8"/>
  <c r="CF329" i="8"/>
  <c r="CH329" i="8" s="1"/>
  <c r="CN329" i="8" a="1"/>
  <c r="CN329" i="8" s="1"/>
  <c r="BI329" i="8" s="1"/>
  <c r="CF332" i="8"/>
  <c r="CH332" i="8" s="1"/>
  <c r="CN332" i="8" a="1"/>
  <c r="CN332" i="8" s="1"/>
  <c r="BI332" i="8" s="1"/>
  <c r="CL355" i="8"/>
  <c r="CL365" i="8"/>
  <c r="CN365" i="8" a="1"/>
  <c r="CN365" i="8" s="1"/>
  <c r="BI365" i="8" s="1"/>
  <c r="CL370" i="8"/>
  <c r="CN370" i="8" a="1"/>
  <c r="CN370" i="8" s="1"/>
  <c r="BI370" i="8" s="1"/>
  <c r="CF375" i="8"/>
  <c r="CH375" i="8" s="1"/>
  <c r="CN375" i="8" a="1"/>
  <c r="CN375" i="8" s="1"/>
  <c r="BI375" i="8" s="1"/>
  <c r="CL390" i="8"/>
  <c r="CN390" i="8" a="1"/>
  <c r="CN390" i="8" s="1"/>
  <c r="BI390" i="8" s="1"/>
  <c r="CL394" i="8"/>
  <c r="CN394" i="8" a="1"/>
  <c r="CN394" i="8" s="1"/>
  <c r="BI394" i="8" s="1"/>
  <c r="CL404" i="8"/>
  <c r="CL408" i="8"/>
  <c r="CN408" i="8" a="1"/>
  <c r="CN408" i="8" s="1"/>
  <c r="BI408" i="8" s="1"/>
  <c r="CL412" i="8"/>
  <c r="CN412" i="8" a="1"/>
  <c r="CN412" i="8" s="1"/>
  <c r="BI412" i="8" s="1"/>
  <c r="CL422" i="8"/>
  <c r="CL426" i="8"/>
  <c r="CN426" i="8" a="1"/>
  <c r="CN426" i="8" s="1"/>
  <c r="BI426" i="8" s="1"/>
  <c r="CL430" i="8"/>
  <c r="CN430" i="8" a="1"/>
  <c r="CN430" i="8" s="1"/>
  <c r="BI430" i="8" s="1"/>
  <c r="CL440" i="8"/>
  <c r="CF465" i="8"/>
  <c r="CH465" i="8" s="1"/>
  <c r="CN465" i="8" a="1"/>
  <c r="CN465" i="8" s="1"/>
  <c r="BI465" i="8" s="1"/>
  <c r="CL467" i="8"/>
  <c r="CL474" i="8"/>
  <c r="CN474" i="8" a="1"/>
  <c r="CN474" i="8" s="1"/>
  <c r="BI474" i="8" s="1"/>
  <c r="CL500" i="8"/>
  <c r="CN500" i="8" a="1"/>
  <c r="CN500" i="8" s="1"/>
  <c r="BI500" i="8" s="1"/>
  <c r="CL504" i="8"/>
  <c r="CN504" i="8" a="1"/>
  <c r="CN504" i="8" s="1"/>
  <c r="BI504" i="8" s="1"/>
  <c r="CN75" i="8" a="1"/>
  <c r="CN75" i="8" s="1"/>
  <c r="BI75" i="8" s="1"/>
  <c r="CN96" i="8" a="1"/>
  <c r="CN96" i="8" s="1"/>
  <c r="BI96" i="8" s="1"/>
  <c r="CN107" i="8" a="1"/>
  <c r="CN107" i="8" s="1"/>
  <c r="BI107" i="8" s="1"/>
  <c r="CN119" i="8" a="1"/>
  <c r="CN119" i="8" s="1"/>
  <c r="BI119" i="8" s="1"/>
  <c r="CN139" i="8" a="1"/>
  <c r="CN139" i="8" s="1"/>
  <c r="BI139" i="8" s="1"/>
  <c r="CN150" i="8" a="1"/>
  <c r="CN150" i="8" s="1"/>
  <c r="BI150" i="8" s="1"/>
  <c r="CN162" i="8" a="1"/>
  <c r="CN162" i="8" s="1"/>
  <c r="BI162" i="8" s="1"/>
  <c r="CN193" i="8" a="1"/>
  <c r="CN193" i="8" s="1"/>
  <c r="BI193" i="8" s="1"/>
  <c r="CN210" i="8" a="1"/>
  <c r="CN210" i="8" s="1"/>
  <c r="BI210" i="8" s="1"/>
  <c r="CN228" i="8" a="1"/>
  <c r="CN228" i="8" s="1"/>
  <c r="BI228" i="8" s="1"/>
  <c r="CN244" i="8" a="1"/>
  <c r="CN244" i="8" s="1"/>
  <c r="BI244" i="8" s="1"/>
  <c r="CN260" i="8" a="1"/>
  <c r="CN260" i="8" s="1"/>
  <c r="BI260" i="8" s="1"/>
  <c r="CN276" i="8" a="1"/>
  <c r="CN276" i="8" s="1"/>
  <c r="BI276" i="8" s="1"/>
  <c r="CN293" i="8" a="1"/>
  <c r="CN293" i="8" s="1"/>
  <c r="BI293" i="8" s="1"/>
  <c r="CN309" i="8" a="1"/>
  <c r="CN309" i="8" s="1"/>
  <c r="BI309" i="8" s="1"/>
  <c r="CN324" i="8" a="1"/>
  <c r="CN324" i="8" s="1"/>
  <c r="BI324" i="8" s="1"/>
  <c r="CN341" i="8" a="1"/>
  <c r="CN341" i="8" s="1"/>
  <c r="BI341" i="8" s="1"/>
  <c r="CN374" i="8" a="1"/>
  <c r="CN374" i="8" s="1"/>
  <c r="BI374" i="8" s="1"/>
  <c r="BX374" i="8" s="1"/>
  <c r="CN388" i="8" a="1"/>
  <c r="CN388" i="8" s="1"/>
  <c r="BI388" i="8" s="1"/>
  <c r="CN418" i="8" a="1"/>
  <c r="CN418" i="8" s="1"/>
  <c r="BI418" i="8" s="1"/>
  <c r="CN434" i="8" a="1"/>
  <c r="CN434" i="8" s="1"/>
  <c r="BI434" i="8" s="1"/>
  <c r="CN448" i="8" a="1"/>
  <c r="CN448" i="8" s="1"/>
  <c r="BI448" i="8" s="1"/>
  <c r="CN463" i="8" a="1"/>
  <c r="CN463" i="8" s="1"/>
  <c r="BI463" i="8" s="1"/>
  <c r="CN478" i="8" a="1"/>
  <c r="CN478" i="8" s="1"/>
  <c r="BI478" i="8" s="1"/>
  <c r="CN494" i="8" a="1"/>
  <c r="CN494" i="8" s="1"/>
  <c r="BI494" i="8" s="1"/>
  <c r="CN507" i="8" a="1"/>
  <c r="CN507" i="8" s="1"/>
  <c r="BI507" i="8" s="1"/>
  <c r="BE22" i="8" a="1"/>
  <c r="BE22" i="8" s="1"/>
  <c r="CD22" i="8" s="1"/>
  <c r="CF86" i="8"/>
  <c r="CH86" i="8" s="1"/>
  <c r="CN86" i="8" a="1"/>
  <c r="CN86" i="8" s="1"/>
  <c r="BI86" i="8" s="1"/>
  <c r="CF100" i="8"/>
  <c r="CH100" i="8" s="1"/>
  <c r="CN100" i="8" a="1"/>
  <c r="CN100" i="8" s="1"/>
  <c r="BI100" i="8" s="1"/>
  <c r="CL127" i="8"/>
  <c r="CN127" i="8" a="1"/>
  <c r="CN127" i="8" s="1"/>
  <c r="BI127" i="8" s="1"/>
  <c r="CF160" i="8"/>
  <c r="CH160" i="8" s="1"/>
  <c r="CN160" i="8" a="1"/>
  <c r="CN160" i="8" s="1"/>
  <c r="BI160" i="8" s="1"/>
  <c r="CL217" i="8"/>
  <c r="CN217" i="8" a="1"/>
  <c r="CN217" i="8" s="1"/>
  <c r="BI217" i="8" s="1"/>
  <c r="CF245" i="8"/>
  <c r="CH245" i="8" s="1"/>
  <c r="CN245" i="8" a="1"/>
  <c r="CN245" i="8" s="1"/>
  <c r="BI245" i="8" s="1"/>
  <c r="CF269" i="8"/>
  <c r="CH269" i="8" s="1"/>
  <c r="CN269" i="8" a="1"/>
  <c r="CN269" i="8" s="1"/>
  <c r="BI269" i="8" s="1"/>
  <c r="CF344" i="8"/>
  <c r="CH344" i="8" s="1"/>
  <c r="CN344" i="8" a="1"/>
  <c r="CN344" i="8" s="1"/>
  <c r="BI344" i="8" s="1"/>
  <c r="CF363" i="8"/>
  <c r="CH363" i="8" s="1"/>
  <c r="CN363" i="8" a="1"/>
  <c r="CN363" i="8" s="1"/>
  <c r="BI363" i="8" s="1"/>
  <c r="CL454" i="8"/>
  <c r="CN454" i="8" a="1"/>
  <c r="CN454" i="8" s="1"/>
  <c r="BI454" i="8" s="1"/>
  <c r="CL506" i="8"/>
  <c r="CN506" i="8" a="1"/>
  <c r="CN506" i="8" s="1"/>
  <c r="BI506" i="8" s="1"/>
  <c r="CN93" i="8" a="1"/>
  <c r="CN93" i="8" s="1"/>
  <c r="BI93" i="8" s="1"/>
  <c r="BD15" i="8" a="1"/>
  <c r="BD15" i="8" s="1"/>
  <c r="CC15" i="8" s="1"/>
  <c r="CF71" i="8"/>
  <c r="CH71" i="8" s="1"/>
  <c r="CN71" i="8" a="1"/>
  <c r="CN71" i="8" s="1"/>
  <c r="BI71" i="8" s="1"/>
  <c r="CL74" i="8"/>
  <c r="CL78" i="8"/>
  <c r="CN78" i="8" a="1"/>
  <c r="CN78" i="8" s="1"/>
  <c r="BI78" i="8" s="1"/>
  <c r="CF81" i="8"/>
  <c r="CH81" i="8" s="1"/>
  <c r="CN81" i="8" a="1"/>
  <c r="CN81" i="8" s="1"/>
  <c r="BI81" i="8" s="1"/>
  <c r="CL87" i="8"/>
  <c r="CL98" i="8"/>
  <c r="CL105" i="8"/>
  <c r="CL109" i="8"/>
  <c r="CF114" i="8"/>
  <c r="CH114" i="8" s="1"/>
  <c r="CN114" i="8" a="1"/>
  <c r="CN114" i="8" s="1"/>
  <c r="BI114" i="8" s="1"/>
  <c r="CL117" i="8"/>
  <c r="CN117" i="8" a="1"/>
  <c r="CN117" i="8" s="1"/>
  <c r="BI117" i="8" s="1"/>
  <c r="CF125" i="8"/>
  <c r="CH125" i="8" s="1"/>
  <c r="CL130" i="8"/>
  <c r="CF133" i="8"/>
  <c r="CH133" i="8" s="1"/>
  <c r="CF143" i="8"/>
  <c r="CH143" i="8" s="1"/>
  <c r="CF146" i="8"/>
  <c r="CH146" i="8" s="1"/>
  <c r="CL148" i="8"/>
  <c r="CF151" i="8"/>
  <c r="CH151" i="8" s="1"/>
  <c r="CF164" i="8"/>
  <c r="CH164" i="8" s="1"/>
  <c r="CL166" i="8"/>
  <c r="CF169" i="8"/>
  <c r="CH169" i="8" s="1"/>
  <c r="CF174" i="8"/>
  <c r="CH174" i="8" s="1"/>
  <c r="CN174" i="8" a="1"/>
  <c r="CN174" i="8" s="1"/>
  <c r="BI174" i="8" s="1"/>
  <c r="CF179" i="8"/>
  <c r="CH179" i="8" s="1"/>
  <c r="CF182" i="8"/>
  <c r="CH182" i="8" s="1"/>
  <c r="CL184" i="8"/>
  <c r="CF187" i="8"/>
  <c r="CH187" i="8" s="1"/>
  <c r="CF192" i="8"/>
  <c r="CH192" i="8" s="1"/>
  <c r="CN192" i="8" a="1"/>
  <c r="CN192" i="8" s="1"/>
  <c r="BI192" i="8" s="1"/>
  <c r="CF197" i="8"/>
  <c r="CH197" i="8" s="1"/>
  <c r="CF200" i="8"/>
  <c r="CH200" i="8" s="1"/>
  <c r="CL202" i="8"/>
  <c r="CF205" i="8"/>
  <c r="CH205" i="8" s="1"/>
  <c r="CF215" i="8"/>
  <c r="CH215" i="8" s="1"/>
  <c r="CF218" i="8"/>
  <c r="CH218" i="8" s="1"/>
  <c r="CL220" i="8"/>
  <c r="CF223" i="8"/>
  <c r="CH223" i="8" s="1"/>
  <c r="CF233" i="8"/>
  <c r="CH233" i="8" s="1"/>
  <c r="CF236" i="8"/>
  <c r="CH236" i="8" s="1"/>
  <c r="CL243" i="8"/>
  <c r="CF251" i="8"/>
  <c r="CH251" i="8" s="1"/>
  <c r="CN251" i="8" a="1"/>
  <c r="CN251" i="8" s="1"/>
  <c r="BI251" i="8" s="1"/>
  <c r="CL255" i="8"/>
  <c r="CF263" i="8"/>
  <c r="CH263" i="8" s="1"/>
  <c r="CN263" i="8" a="1"/>
  <c r="CN263" i="8" s="1"/>
  <c r="BI263" i="8" s="1"/>
  <c r="CF271" i="8"/>
  <c r="CH271" i="8" s="1"/>
  <c r="CL290" i="8"/>
  <c r="CN290" i="8" a="1"/>
  <c r="CN290" i="8" s="1"/>
  <c r="BI290" i="8" s="1"/>
  <c r="CL296" i="8"/>
  <c r="CF299" i="8"/>
  <c r="CH299" i="8" s="1"/>
  <c r="CN299" i="8" a="1"/>
  <c r="CN299" i="8" s="1"/>
  <c r="BI299" i="8" s="1"/>
  <c r="CF310" i="8"/>
  <c r="CH310" i="8" s="1"/>
  <c r="CF323" i="8"/>
  <c r="CH323" i="8" s="1"/>
  <c r="CN323" i="8" a="1"/>
  <c r="CN323" i="8" s="1"/>
  <c r="BI323" i="8" s="1"/>
  <c r="CF326" i="8"/>
  <c r="CH326" i="8" s="1"/>
  <c r="CN326" i="8" a="1"/>
  <c r="CN326" i="8" s="1"/>
  <c r="BI326" i="8" s="1"/>
  <c r="CL332" i="8"/>
  <c r="CF336" i="8"/>
  <c r="CH336" i="8" s="1"/>
  <c r="CF339" i="8"/>
  <c r="CH339" i="8" s="1"/>
  <c r="CN339" i="8" a="1"/>
  <c r="CN339" i="8" s="1"/>
  <c r="BI339" i="8" s="1"/>
  <c r="CL345" i="8"/>
  <c r="CF349" i="8"/>
  <c r="CH349" i="8" s="1"/>
  <c r="CF353" i="8"/>
  <c r="CH353" i="8" s="1"/>
  <c r="CN353" i="8" a="1"/>
  <c r="CN353" i="8" s="1"/>
  <c r="BI353" i="8" s="1"/>
  <c r="CF361" i="8"/>
  <c r="CH361" i="8" s="1"/>
  <c r="CN361" i="8" a="1"/>
  <c r="CN361" i="8" s="1"/>
  <c r="BI361" i="8" s="1"/>
  <c r="CL371" i="8"/>
  <c r="CN371" i="8" a="1"/>
  <c r="CN371" i="8" s="1"/>
  <c r="BI371" i="8" s="1"/>
  <c r="CL376" i="8"/>
  <c r="CN376" i="8" a="1"/>
  <c r="CN376" i="8" s="1"/>
  <c r="BI376" i="8" s="1"/>
  <c r="CF380" i="8"/>
  <c r="CH380" i="8" s="1"/>
  <c r="CF387" i="8"/>
  <c r="CH387" i="8" s="1"/>
  <c r="CN387" i="8" a="1"/>
  <c r="CN387" i="8" s="1"/>
  <c r="BI387" i="8" s="1"/>
  <c r="CF391" i="8"/>
  <c r="CH391" i="8" s="1"/>
  <c r="CN391" i="8" a="1"/>
  <c r="CN391" i="8" s="1"/>
  <c r="BI391" i="8" s="1"/>
  <c r="CF398" i="8"/>
  <c r="CH398" i="8" s="1"/>
  <c r="CF405" i="8"/>
  <c r="CH405" i="8" s="1"/>
  <c r="CN405" i="8" a="1"/>
  <c r="CN405" i="8" s="1"/>
  <c r="BI405" i="8" s="1"/>
  <c r="CF409" i="8"/>
  <c r="CH409" i="8" s="1"/>
  <c r="CN409" i="8" a="1"/>
  <c r="CN409" i="8" s="1"/>
  <c r="BI409" i="8" s="1"/>
  <c r="CF423" i="8"/>
  <c r="CH423" i="8" s="1"/>
  <c r="CN423" i="8" a="1"/>
  <c r="CN423" i="8" s="1"/>
  <c r="BI423" i="8" s="1"/>
  <c r="CF441" i="8"/>
  <c r="CH441" i="8" s="1"/>
  <c r="CN441" i="8" a="1"/>
  <c r="CN441" i="8" s="1"/>
  <c r="BI441" i="8" s="1"/>
  <c r="CF445" i="8"/>
  <c r="CH445" i="8" s="1"/>
  <c r="CN445" i="8" a="1"/>
  <c r="CN445" i="8" s="1"/>
  <c r="BI445" i="8" s="1"/>
  <c r="CF452" i="8"/>
  <c r="CH452" i="8" s="1"/>
  <c r="CF459" i="8"/>
  <c r="CH459" i="8" s="1"/>
  <c r="CN459" i="8" a="1"/>
  <c r="CN459" i="8" s="1"/>
  <c r="BI459" i="8" s="1"/>
  <c r="BX459" i="8" s="1"/>
  <c r="CL462" i="8"/>
  <c r="CN462" i="8" a="1"/>
  <c r="CN462" i="8" s="1"/>
  <c r="BI462" i="8" s="1"/>
  <c r="CF472" i="8"/>
  <c r="CH472" i="8" s="1"/>
  <c r="CF475" i="8"/>
  <c r="CH475" i="8" s="1"/>
  <c r="CN475" i="8" a="1"/>
  <c r="CN475" i="8" s="1"/>
  <c r="BI475" i="8" s="1"/>
  <c r="CF479" i="8"/>
  <c r="CH479" i="8" s="1"/>
  <c r="CN479" i="8" a="1"/>
  <c r="CN479" i="8" s="1"/>
  <c r="BI479" i="8" s="1"/>
  <c r="CF484" i="8"/>
  <c r="CH484" i="8" s="1"/>
  <c r="CN484" i="8" a="1"/>
  <c r="CN484" i="8" s="1"/>
  <c r="BI484" i="8" s="1"/>
  <c r="CL493" i="8"/>
  <c r="CN493" i="8" a="1"/>
  <c r="CN493" i="8" s="1"/>
  <c r="BI493" i="8" s="1"/>
  <c r="CF508" i="8"/>
  <c r="CH508" i="8" s="1"/>
  <c r="CN508" i="8" a="1"/>
  <c r="CN508" i="8" s="1"/>
  <c r="BI508" i="8" s="1"/>
  <c r="CN68" i="8" a="1"/>
  <c r="CN68" i="8" s="1"/>
  <c r="BI68" i="8" s="1"/>
  <c r="CN88" i="8" a="1"/>
  <c r="CN88" i="8" s="1"/>
  <c r="BI88" i="8" s="1"/>
  <c r="CN99" i="8" a="1"/>
  <c r="CN99" i="8" s="1"/>
  <c r="BI99" i="8" s="1"/>
  <c r="CN110" i="8" a="1"/>
  <c r="CN110" i="8" s="1"/>
  <c r="BI110" i="8" s="1"/>
  <c r="CN121" i="8" a="1"/>
  <c r="CN121" i="8" s="1"/>
  <c r="BI121" i="8" s="1"/>
  <c r="CN142" i="8" a="1"/>
  <c r="CN142" i="8" s="1"/>
  <c r="BI142" i="8" s="1"/>
  <c r="CN180" i="8" a="1"/>
  <c r="CN180" i="8" s="1"/>
  <c r="BI180" i="8" s="1"/>
  <c r="CN196" i="8" a="1"/>
  <c r="CN196" i="8" s="1"/>
  <c r="BI196" i="8" s="1"/>
  <c r="CN214" i="8" a="1"/>
  <c r="CN214" i="8" s="1"/>
  <c r="BI214" i="8" s="1"/>
  <c r="CN248" i="8" a="1"/>
  <c r="CN248" i="8" s="1"/>
  <c r="BI248" i="8" s="1"/>
  <c r="CN264" i="8" a="1"/>
  <c r="CN264" i="8" s="1"/>
  <c r="BI264" i="8" s="1"/>
  <c r="CN296" i="8" a="1"/>
  <c r="CN296" i="8" s="1"/>
  <c r="BI296" i="8" s="1"/>
  <c r="CN312" i="8" a="1"/>
  <c r="CN312" i="8" s="1"/>
  <c r="BI312" i="8" s="1"/>
  <c r="CN328" i="8" a="1"/>
  <c r="CN328" i="8" s="1"/>
  <c r="BI328" i="8" s="1"/>
  <c r="CN345" i="8" a="1"/>
  <c r="CN345" i="8" s="1"/>
  <c r="BI345" i="8" s="1"/>
  <c r="CN360" i="8" a="1"/>
  <c r="CN360" i="8" s="1"/>
  <c r="BI360" i="8" s="1"/>
  <c r="CN377" i="8" a="1"/>
  <c r="CN377" i="8" s="1"/>
  <c r="BI377" i="8" s="1"/>
  <c r="CN438" i="8" a="1"/>
  <c r="CN438" i="8" s="1"/>
  <c r="BI438" i="8" s="1"/>
  <c r="CN451" i="8" a="1"/>
  <c r="CN451" i="8" s="1"/>
  <c r="BI451" i="8" s="1"/>
  <c r="CN481" i="8" a="1"/>
  <c r="CN481" i="8" s="1"/>
  <c r="BI481" i="8" s="1"/>
  <c r="CN497" i="8" a="1"/>
  <c r="CN497" i="8" s="1"/>
  <c r="BI497" i="8" s="1"/>
  <c r="CN510" i="8" a="1"/>
  <c r="CN510" i="8" s="1"/>
  <c r="BI510" i="8" s="1"/>
  <c r="CF104" i="8"/>
  <c r="CH104" i="8" s="1"/>
  <c r="CN104" i="8" a="1"/>
  <c r="CN104" i="8" s="1"/>
  <c r="BI104" i="8" s="1"/>
  <c r="CF124" i="8"/>
  <c r="CH124" i="8" s="1"/>
  <c r="CN124" i="8" a="1"/>
  <c r="CN124" i="8" s="1"/>
  <c r="BI124" i="8" s="1"/>
  <c r="CL235" i="8"/>
  <c r="CN235" i="8" a="1"/>
  <c r="CN235" i="8" s="1"/>
  <c r="BI235" i="8" s="1"/>
  <c r="CL254" i="8"/>
  <c r="CN254" i="8" a="1"/>
  <c r="CN254" i="8" s="1"/>
  <c r="BI254" i="8" s="1"/>
  <c r="CF315" i="8"/>
  <c r="CH315" i="8" s="1"/>
  <c r="CN315" i="8" a="1"/>
  <c r="CN315" i="8" s="1"/>
  <c r="BI315" i="8" s="1"/>
  <c r="CL400" i="8"/>
  <c r="CN400" i="8" a="1"/>
  <c r="CN400" i="8" s="1"/>
  <c r="BI400" i="8" s="1"/>
  <c r="CL436" i="8"/>
  <c r="CN436" i="8" a="1"/>
  <c r="CN436" i="8" s="1"/>
  <c r="BI436" i="8" s="1"/>
  <c r="CF92" i="8"/>
  <c r="CH92" i="8" s="1"/>
  <c r="CN92" i="8" a="1"/>
  <c r="CN92" i="8" s="1"/>
  <c r="BI92" i="8" s="1"/>
  <c r="CF136" i="8"/>
  <c r="CH136" i="8" s="1"/>
  <c r="CN136" i="8" a="1"/>
  <c r="CN136" i="8" s="1"/>
  <c r="BI136" i="8" s="1"/>
  <c r="CF154" i="8"/>
  <c r="CH154" i="8" s="1"/>
  <c r="CN154" i="8" a="1"/>
  <c r="CN154" i="8" s="1"/>
  <c r="BI154" i="8" s="1"/>
  <c r="CL157" i="8"/>
  <c r="CN157" i="8" a="1"/>
  <c r="CN157" i="8" s="1"/>
  <c r="BI157" i="8" s="1"/>
  <c r="CL175" i="8"/>
  <c r="CN175" i="8" a="1"/>
  <c r="CN175" i="8" s="1"/>
  <c r="BI175" i="8" s="1"/>
  <c r="CF190" i="8"/>
  <c r="CH190" i="8" s="1"/>
  <c r="CN190" i="8" a="1"/>
  <c r="CN190" i="8" s="1"/>
  <c r="BI190" i="8" s="1"/>
  <c r="CL211" i="8"/>
  <c r="CN211" i="8" a="1"/>
  <c r="CN211" i="8" s="1"/>
  <c r="BI211" i="8" s="1"/>
  <c r="CL229" i="8"/>
  <c r="CN229" i="8" a="1"/>
  <c r="CN229" i="8" s="1"/>
  <c r="BI229" i="8" s="1"/>
  <c r="CL240" i="8"/>
  <c r="CN240" i="8" a="1"/>
  <c r="CN240" i="8" s="1"/>
  <c r="BI240" i="8" s="1"/>
  <c r="CL252" i="8"/>
  <c r="CN252" i="8" a="1"/>
  <c r="CN252" i="8" s="1"/>
  <c r="BI252" i="8" s="1"/>
  <c r="CF256" i="8"/>
  <c r="CH256" i="8" s="1"/>
  <c r="CN256" i="8" a="1"/>
  <c r="CN256" i="8" s="1"/>
  <c r="BI256" i="8" s="1"/>
  <c r="CL278" i="8"/>
  <c r="CN278" i="8" a="1"/>
  <c r="CN278" i="8" s="1"/>
  <c r="BI278" i="8" s="1"/>
  <c r="CF281" i="8"/>
  <c r="CH281" i="8" s="1"/>
  <c r="CN281" i="8" a="1"/>
  <c r="CN281" i="8" s="1"/>
  <c r="BI281" i="8" s="1"/>
  <c r="CL284" i="8"/>
  <c r="CN284" i="8" a="1"/>
  <c r="CN284" i="8" s="1"/>
  <c r="BI284" i="8" s="1"/>
  <c r="CL294" i="8"/>
  <c r="CN294" i="8" a="1"/>
  <c r="CN294" i="8" s="1"/>
  <c r="BI294" i="8" s="1"/>
  <c r="CF297" i="8"/>
  <c r="CH297" i="8" s="1"/>
  <c r="CN297" i="8" a="1"/>
  <c r="CN297" i="8" s="1"/>
  <c r="BI297" i="8" s="1"/>
  <c r="CL300" i="8"/>
  <c r="CN300" i="8" a="1"/>
  <c r="CN300" i="8" s="1"/>
  <c r="BI300" i="8" s="1"/>
  <c r="CF305" i="8"/>
  <c r="CH305" i="8" s="1"/>
  <c r="CN305" i="8" a="1"/>
  <c r="CN305" i="8" s="1"/>
  <c r="BI305" i="8" s="1"/>
  <c r="CF308" i="8"/>
  <c r="CH308" i="8" s="1"/>
  <c r="CN308" i="8" a="1"/>
  <c r="CN308" i="8" s="1"/>
  <c r="BI308" i="8" s="1"/>
  <c r="CF317" i="8"/>
  <c r="CH317" i="8" s="1"/>
  <c r="CN317" i="8" a="1"/>
  <c r="CN317" i="8" s="1"/>
  <c r="BI317" i="8" s="1"/>
  <c r="CF333" i="8"/>
  <c r="CH333" i="8" s="1"/>
  <c r="CN333" i="8" a="1"/>
  <c r="CN333" i="8" s="1"/>
  <c r="BI333" i="8" s="1"/>
  <c r="CL340" i="8"/>
  <c r="CN340" i="8" a="1"/>
  <c r="CN340" i="8" s="1"/>
  <c r="BI340" i="8" s="1"/>
  <c r="CF346" i="8"/>
  <c r="CH346" i="8" s="1"/>
  <c r="CN346" i="8" a="1"/>
  <c r="CN346" i="8" s="1"/>
  <c r="BI346" i="8" s="1"/>
  <c r="CL354" i="8"/>
  <c r="CN354" i="8" a="1"/>
  <c r="CN354" i="8" s="1"/>
  <c r="BI354" i="8" s="1"/>
  <c r="CF367" i="8"/>
  <c r="CH367" i="8" s="1"/>
  <c r="CN367" i="8" a="1"/>
  <c r="CN367" i="8" s="1"/>
  <c r="BI367" i="8" s="1"/>
  <c r="CL384" i="8"/>
  <c r="CN384" i="8" a="1"/>
  <c r="CN384" i="8" s="1"/>
  <c r="BI384" i="8" s="1"/>
  <c r="CL406" i="8"/>
  <c r="CN406" i="8" a="1"/>
  <c r="CN406" i="8" s="1"/>
  <c r="BI406" i="8" s="1"/>
  <c r="CL420" i="8"/>
  <c r="CN420" i="8" a="1"/>
  <c r="CN420" i="8" s="1"/>
  <c r="BI420" i="8" s="1"/>
  <c r="CL424" i="8"/>
  <c r="CN424" i="8" a="1"/>
  <c r="CN424" i="8" s="1"/>
  <c r="BI424" i="8" s="1"/>
  <c r="CL442" i="8"/>
  <c r="CN442" i="8" a="1"/>
  <c r="CN442" i="8" s="1"/>
  <c r="BI442" i="8" s="1"/>
  <c r="CF460" i="8"/>
  <c r="CH460" i="8" s="1"/>
  <c r="CN460" i="8" a="1"/>
  <c r="CN460" i="8" s="1"/>
  <c r="BI460" i="8" s="1"/>
  <c r="CF469" i="8"/>
  <c r="CH469" i="8" s="1"/>
  <c r="CN469" i="8" a="1"/>
  <c r="CN469" i="8" s="1"/>
  <c r="BI469" i="8" s="1"/>
  <c r="CL480" i="8"/>
  <c r="CN480" i="8" a="1"/>
  <c r="CN480" i="8" s="1"/>
  <c r="BI480" i="8" s="1"/>
  <c r="CF489" i="8"/>
  <c r="CH489" i="8" s="1"/>
  <c r="CN489" i="8" a="1"/>
  <c r="CN489" i="8" s="1"/>
  <c r="BI489" i="8" s="1"/>
  <c r="CN90" i="8" a="1"/>
  <c r="CN90" i="8" s="1"/>
  <c r="BI90" i="8" s="1"/>
  <c r="CN101" i="8" a="1"/>
  <c r="CN101" i="8" s="1"/>
  <c r="BI101" i="8" s="1"/>
  <c r="CN112" i="8" a="1"/>
  <c r="CN112" i="8" s="1"/>
  <c r="BI112" i="8" s="1"/>
  <c r="CN133" i="8" a="1"/>
  <c r="CN133" i="8" s="1"/>
  <c r="BI133" i="8" s="1"/>
  <c r="CN144" i="8" a="1"/>
  <c r="CN144" i="8" s="1"/>
  <c r="BI144" i="8" s="1"/>
  <c r="CN166" i="8" a="1"/>
  <c r="CN166" i="8" s="1"/>
  <c r="BI166" i="8" s="1"/>
  <c r="CN198" i="8" a="1"/>
  <c r="CN198" i="8" s="1"/>
  <c r="BI198" i="8" s="1"/>
  <c r="CN216" i="8" a="1"/>
  <c r="CN216" i="8" s="1"/>
  <c r="BI216" i="8" s="1"/>
  <c r="CN249" i="8" a="1"/>
  <c r="CN249" i="8" s="1"/>
  <c r="BI249" i="8" s="1"/>
  <c r="CN266" i="8" a="1"/>
  <c r="CN266" i="8" s="1"/>
  <c r="BI266" i="8" s="1"/>
  <c r="CN282" i="8" a="1"/>
  <c r="CN282" i="8" s="1"/>
  <c r="BI282" i="8" s="1"/>
  <c r="CN314" i="8" a="1"/>
  <c r="CN314" i="8" s="1"/>
  <c r="BI314" i="8" s="1"/>
  <c r="CN330" i="8" a="1"/>
  <c r="CN330" i="8" s="1"/>
  <c r="BI330" i="8" s="1"/>
  <c r="CN347" i="8" a="1"/>
  <c r="CN347" i="8" s="1"/>
  <c r="BI347" i="8" s="1"/>
  <c r="CN362" i="8" a="1"/>
  <c r="CN362" i="8" s="1"/>
  <c r="BI362" i="8" s="1"/>
  <c r="CN378" i="8" a="1"/>
  <c r="CN378" i="8" s="1"/>
  <c r="BI378" i="8" s="1"/>
  <c r="CN453" i="8" a="1"/>
  <c r="CN453" i="8" s="1"/>
  <c r="BI453" i="8" s="1"/>
  <c r="CN468" i="8" a="1"/>
  <c r="CN468" i="8" s="1"/>
  <c r="BI468" i="8" s="1"/>
  <c r="CN483" i="8" a="1"/>
  <c r="CN483" i="8" s="1"/>
  <c r="BI483" i="8" s="1"/>
  <c r="CN498" i="8" a="1"/>
  <c r="CN498" i="8" s="1"/>
  <c r="BI498" i="8" s="1"/>
  <c r="BO21" i="8"/>
  <c r="BP21" i="8" s="1"/>
  <c r="BS21" i="8" s="1"/>
  <c r="BO20" i="8"/>
  <c r="BV8" i="8"/>
  <c r="BL7" i="8" s="1"/>
  <c r="BN511" i="8" a="1"/>
  <c r="BN511" i="8" s="1"/>
  <c r="BN509" i="8" a="1"/>
  <c r="BN509" i="8" s="1"/>
  <c r="BN503" i="8" a="1"/>
  <c r="BN503" i="8" s="1"/>
  <c r="BN497" i="8" a="1"/>
  <c r="BN497" i="8" s="1"/>
  <c r="BN491" i="8" a="1"/>
  <c r="BN491" i="8" s="1"/>
  <c r="BN485" i="8" a="1"/>
  <c r="BN485" i="8" s="1"/>
  <c r="BN510" i="8" a="1"/>
  <c r="BN510" i="8" s="1"/>
  <c r="BN504" i="8" a="1"/>
  <c r="BN504" i="8" s="1"/>
  <c r="BN498" i="8" a="1"/>
  <c r="BN498" i="8" s="1"/>
  <c r="BN492" i="8" a="1"/>
  <c r="BN492" i="8" s="1"/>
  <c r="BN486" i="8" a="1"/>
  <c r="BN486" i="8" s="1"/>
  <c r="BN480" i="8" a="1"/>
  <c r="BN480" i="8" s="1"/>
  <c r="BN505" i="8" a="1"/>
  <c r="BN505" i="8" s="1"/>
  <c r="BN499" i="8" a="1"/>
  <c r="BN499" i="8" s="1"/>
  <c r="BN493" i="8" a="1"/>
  <c r="BN493" i="8" s="1"/>
  <c r="BN487" i="8" a="1"/>
  <c r="BN487" i="8" s="1"/>
  <c r="BN481" i="8" a="1"/>
  <c r="BN481" i="8" s="1"/>
  <c r="BN506" i="8" a="1"/>
  <c r="BN506" i="8" s="1"/>
  <c r="BN500" i="8" a="1"/>
  <c r="BN500" i="8" s="1"/>
  <c r="BN494" i="8" a="1"/>
  <c r="BN494" i="8" s="1"/>
  <c r="BN488" i="8" a="1"/>
  <c r="BN488" i="8" s="1"/>
  <c r="BN482" i="8" a="1"/>
  <c r="BN482" i="8" s="1"/>
  <c r="BN507" i="8" a="1"/>
  <c r="BN507" i="8" s="1"/>
  <c r="BN501" i="8" a="1"/>
  <c r="BN501" i="8" s="1"/>
  <c r="BN495" i="8" a="1"/>
  <c r="BN495" i="8" s="1"/>
  <c r="BN489" i="8" a="1"/>
  <c r="BN489" i="8" s="1"/>
  <c r="BN483" i="8" a="1"/>
  <c r="BN483" i="8" s="1"/>
  <c r="BN508" i="8" a="1"/>
  <c r="BN508" i="8" s="1"/>
  <c r="BN502" i="8" a="1"/>
  <c r="BN502" i="8" s="1"/>
  <c r="BN496" i="8" a="1"/>
  <c r="BN496" i="8" s="1"/>
  <c r="BN490" i="8" a="1"/>
  <c r="BN490" i="8" s="1"/>
  <c r="BN484" i="8" a="1"/>
  <c r="BN484" i="8" s="1"/>
  <c r="BN477" i="8" a="1"/>
  <c r="BN477" i="8" s="1"/>
  <c r="BN471" i="8" a="1"/>
  <c r="BN471" i="8" s="1"/>
  <c r="BN465" i="8" a="1"/>
  <c r="BN465" i="8" s="1"/>
  <c r="BN459" i="8" a="1"/>
  <c r="BN459" i="8" s="1"/>
  <c r="BN453" i="8" a="1"/>
  <c r="BN453" i="8" s="1"/>
  <c r="BN447" i="8" a="1"/>
  <c r="BN447" i="8" s="1"/>
  <c r="BN441" i="8" a="1"/>
  <c r="BN441" i="8" s="1"/>
  <c r="BN435" i="8" a="1"/>
  <c r="BN435" i="8" s="1"/>
  <c r="BN429" i="8" a="1"/>
  <c r="BN429" i="8" s="1"/>
  <c r="BN423" i="8" a="1"/>
  <c r="BN423" i="8" s="1"/>
  <c r="BN417" i="8" a="1"/>
  <c r="BN417" i="8" s="1"/>
  <c r="BN411" i="8" a="1"/>
  <c r="BN411" i="8" s="1"/>
  <c r="BN405" i="8" a="1"/>
  <c r="BN405" i="8" s="1"/>
  <c r="BN399" i="8" a="1"/>
  <c r="BN399" i="8" s="1"/>
  <c r="BN393" i="8" a="1"/>
  <c r="BN393" i="8" s="1"/>
  <c r="BN387" i="8" a="1"/>
  <c r="BN387" i="8" s="1"/>
  <c r="BN381" i="8" a="1"/>
  <c r="BN381" i="8" s="1"/>
  <c r="BN375" i="8" a="1"/>
  <c r="BN375" i="8" s="1"/>
  <c r="BN369" i="8" a="1"/>
  <c r="BN369" i="8" s="1"/>
  <c r="BN363" i="8" a="1"/>
  <c r="BN363" i="8" s="1"/>
  <c r="BN478" i="8" a="1"/>
  <c r="BN478" i="8" s="1"/>
  <c r="BN472" i="8" a="1"/>
  <c r="BN472" i="8" s="1"/>
  <c r="BN466" i="8" a="1"/>
  <c r="BN466" i="8" s="1"/>
  <c r="BN460" i="8" a="1"/>
  <c r="BN460" i="8" s="1"/>
  <c r="BN454" i="8" a="1"/>
  <c r="BN454" i="8" s="1"/>
  <c r="BN448" i="8" a="1"/>
  <c r="BN448" i="8" s="1"/>
  <c r="BN442" i="8" a="1"/>
  <c r="BN442" i="8" s="1"/>
  <c r="BN436" i="8" a="1"/>
  <c r="BN436" i="8" s="1"/>
  <c r="BN430" i="8" a="1"/>
  <c r="BN430" i="8" s="1"/>
  <c r="BN424" i="8" a="1"/>
  <c r="BN424" i="8" s="1"/>
  <c r="BN418" i="8" a="1"/>
  <c r="BN418" i="8" s="1"/>
  <c r="BN412" i="8" a="1"/>
  <c r="BN412" i="8" s="1"/>
  <c r="BN406" i="8" a="1"/>
  <c r="BN406" i="8" s="1"/>
  <c r="BN400" i="8" a="1"/>
  <c r="BN400" i="8" s="1"/>
  <c r="BN394" i="8" a="1"/>
  <c r="BN394" i="8" s="1"/>
  <c r="BN388" i="8" a="1"/>
  <c r="BN388" i="8" s="1"/>
  <c r="BN382" i="8" a="1"/>
  <c r="BN382" i="8" s="1"/>
  <c r="BN376" i="8" a="1"/>
  <c r="BN376" i="8" s="1"/>
  <c r="BN370" i="8" a="1"/>
  <c r="BN370" i="8" s="1"/>
  <c r="BN364" i="8" a="1"/>
  <c r="BN364" i="8" s="1"/>
  <c r="BN479" i="8" a="1"/>
  <c r="BN479" i="8" s="1"/>
  <c r="BN473" i="8" a="1"/>
  <c r="BN473" i="8" s="1"/>
  <c r="BN467" i="8" a="1"/>
  <c r="BN467" i="8" s="1"/>
  <c r="BN461" i="8" a="1"/>
  <c r="BN461" i="8" s="1"/>
  <c r="BN455" i="8" a="1"/>
  <c r="BN455" i="8" s="1"/>
  <c r="BN449" i="8" a="1"/>
  <c r="BN449" i="8" s="1"/>
  <c r="BN443" i="8" a="1"/>
  <c r="BN443" i="8" s="1"/>
  <c r="BN437" i="8" a="1"/>
  <c r="BN437" i="8" s="1"/>
  <c r="BN431" i="8" a="1"/>
  <c r="BN431" i="8" s="1"/>
  <c r="BN425" i="8" a="1"/>
  <c r="BN425" i="8" s="1"/>
  <c r="BN419" i="8" a="1"/>
  <c r="BN419" i="8" s="1"/>
  <c r="BN413" i="8" a="1"/>
  <c r="BN413" i="8" s="1"/>
  <c r="BN407" i="8" a="1"/>
  <c r="BN407" i="8" s="1"/>
  <c r="BN401" i="8" a="1"/>
  <c r="BN401" i="8" s="1"/>
  <c r="BN395" i="8" a="1"/>
  <c r="BN395" i="8" s="1"/>
  <c r="BN389" i="8" a="1"/>
  <c r="BN389" i="8" s="1"/>
  <c r="BN383" i="8" a="1"/>
  <c r="BN383" i="8" s="1"/>
  <c r="BN377" i="8" a="1"/>
  <c r="BN377" i="8" s="1"/>
  <c r="BN371" i="8" a="1"/>
  <c r="BN371" i="8" s="1"/>
  <c r="BN365" i="8" a="1"/>
  <c r="BN365" i="8" s="1"/>
  <c r="BN359" i="8" a="1"/>
  <c r="BN359" i="8" s="1"/>
  <c r="BN474" i="8" a="1"/>
  <c r="BN474" i="8" s="1"/>
  <c r="BN468" i="8" a="1"/>
  <c r="BN468" i="8" s="1"/>
  <c r="BN462" i="8" a="1"/>
  <c r="BN462" i="8" s="1"/>
  <c r="BN456" i="8" a="1"/>
  <c r="BN456" i="8" s="1"/>
  <c r="BN450" i="8" a="1"/>
  <c r="BN450" i="8" s="1"/>
  <c r="BN444" i="8" a="1"/>
  <c r="BN444" i="8" s="1"/>
  <c r="BN438" i="8" a="1"/>
  <c r="BN438" i="8" s="1"/>
  <c r="BN432" i="8" a="1"/>
  <c r="BN432" i="8" s="1"/>
  <c r="BN426" i="8" a="1"/>
  <c r="BN426" i="8" s="1"/>
  <c r="BN420" i="8" a="1"/>
  <c r="BN420" i="8" s="1"/>
  <c r="BN414" i="8" a="1"/>
  <c r="BN414" i="8" s="1"/>
  <c r="BN408" i="8" a="1"/>
  <c r="BN408" i="8" s="1"/>
  <c r="BN402" i="8" a="1"/>
  <c r="BN402" i="8" s="1"/>
  <c r="BN396" i="8" a="1"/>
  <c r="BN396" i="8" s="1"/>
  <c r="BN390" i="8" a="1"/>
  <c r="BN390" i="8" s="1"/>
  <c r="BN384" i="8" a="1"/>
  <c r="BN384" i="8" s="1"/>
  <c r="BN378" i="8" a="1"/>
  <c r="BN378" i="8" s="1"/>
  <c r="BN372" i="8" a="1"/>
  <c r="BN372" i="8" s="1"/>
  <c r="BN366" i="8" a="1"/>
  <c r="BN366" i="8" s="1"/>
  <c r="BN360" i="8" a="1"/>
  <c r="BN360" i="8" s="1"/>
  <c r="BN475" i="8" a="1"/>
  <c r="BN475" i="8" s="1"/>
  <c r="BN469" i="8" a="1"/>
  <c r="BN469" i="8" s="1"/>
  <c r="BN463" i="8" a="1"/>
  <c r="BN463" i="8" s="1"/>
  <c r="BN457" i="8" a="1"/>
  <c r="BN457" i="8" s="1"/>
  <c r="BN451" i="8" a="1"/>
  <c r="BN451" i="8" s="1"/>
  <c r="BN445" i="8" a="1"/>
  <c r="BN445" i="8" s="1"/>
  <c r="BN439" i="8" a="1"/>
  <c r="BN439" i="8" s="1"/>
  <c r="BN433" i="8" a="1"/>
  <c r="BN433" i="8" s="1"/>
  <c r="BN427" i="8" a="1"/>
  <c r="BN427" i="8" s="1"/>
  <c r="BN421" i="8" a="1"/>
  <c r="BN421" i="8" s="1"/>
  <c r="BN415" i="8" a="1"/>
  <c r="BN415" i="8" s="1"/>
  <c r="BN409" i="8" a="1"/>
  <c r="BN409" i="8" s="1"/>
  <c r="BN403" i="8" a="1"/>
  <c r="BN403" i="8" s="1"/>
  <c r="BN397" i="8" a="1"/>
  <c r="BN397" i="8" s="1"/>
  <c r="BN391" i="8" a="1"/>
  <c r="BN391" i="8" s="1"/>
  <c r="BN385" i="8" a="1"/>
  <c r="BN385" i="8" s="1"/>
  <c r="BN379" i="8" a="1"/>
  <c r="BN379" i="8" s="1"/>
  <c r="BN373" i="8" a="1"/>
  <c r="BN373" i="8" s="1"/>
  <c r="BN367" i="8" a="1"/>
  <c r="BN367" i="8" s="1"/>
  <c r="BN361" i="8" a="1"/>
  <c r="BN361" i="8" s="1"/>
  <c r="BN476" i="8" a="1"/>
  <c r="BN476" i="8" s="1"/>
  <c r="BN470" i="8" a="1"/>
  <c r="BN470" i="8" s="1"/>
  <c r="BN464" i="8" a="1"/>
  <c r="BN464" i="8" s="1"/>
  <c r="BN458" i="8" a="1"/>
  <c r="BN458" i="8" s="1"/>
  <c r="BN452" i="8" a="1"/>
  <c r="BN452" i="8" s="1"/>
  <c r="BN446" i="8" a="1"/>
  <c r="BN446" i="8" s="1"/>
  <c r="BN440" i="8" a="1"/>
  <c r="BN440" i="8" s="1"/>
  <c r="BN434" i="8" a="1"/>
  <c r="BN434" i="8" s="1"/>
  <c r="BN428" i="8" a="1"/>
  <c r="BN428" i="8" s="1"/>
  <c r="BN422" i="8" a="1"/>
  <c r="BN422" i="8" s="1"/>
  <c r="BN416" i="8" a="1"/>
  <c r="BN416" i="8" s="1"/>
  <c r="BN410" i="8" a="1"/>
  <c r="BN410" i="8" s="1"/>
  <c r="BN404" i="8" a="1"/>
  <c r="BN404" i="8" s="1"/>
  <c r="BN398" i="8" a="1"/>
  <c r="BN398" i="8" s="1"/>
  <c r="BN392" i="8" a="1"/>
  <c r="BN392" i="8" s="1"/>
  <c r="BN386" i="8" a="1"/>
  <c r="BN386" i="8" s="1"/>
  <c r="BN380" i="8" a="1"/>
  <c r="BN380" i="8" s="1"/>
  <c r="BN374" i="8" a="1"/>
  <c r="BN374" i="8" s="1"/>
  <c r="BN368" i="8" a="1"/>
  <c r="BN368" i="8" s="1"/>
  <c r="BN362" i="8" a="1"/>
  <c r="BN362" i="8" s="1"/>
  <c r="BN353" i="8" a="1"/>
  <c r="BN353" i="8" s="1"/>
  <c r="BN347" i="8" a="1"/>
  <c r="BN347" i="8" s="1"/>
  <c r="BN341" i="8" a="1"/>
  <c r="BN341" i="8" s="1"/>
  <c r="BN335" i="8" a="1"/>
  <c r="BN335" i="8" s="1"/>
  <c r="BN329" i="8" a="1"/>
  <c r="BN329" i="8" s="1"/>
  <c r="BN323" i="8" a="1"/>
  <c r="BN323" i="8" s="1"/>
  <c r="BN317" i="8" a="1"/>
  <c r="BN317" i="8" s="1"/>
  <c r="BN311" i="8" a="1"/>
  <c r="BN311" i="8" s="1"/>
  <c r="BN305" i="8" a="1"/>
  <c r="BN305" i="8" s="1"/>
  <c r="BN299" i="8" a="1"/>
  <c r="BN299" i="8" s="1"/>
  <c r="BN293" i="8" a="1"/>
  <c r="BN293" i="8" s="1"/>
  <c r="BN287" i="8" a="1"/>
  <c r="BN287" i="8" s="1"/>
  <c r="BN281" i="8" a="1"/>
  <c r="BN281" i="8" s="1"/>
  <c r="BN275" i="8" a="1"/>
  <c r="BN275" i="8" s="1"/>
  <c r="BN269" i="8" a="1"/>
  <c r="BN269" i="8" s="1"/>
  <c r="BN263" i="8" a="1"/>
  <c r="BN263" i="8" s="1"/>
  <c r="BN257" i="8" a="1"/>
  <c r="BN257" i="8" s="1"/>
  <c r="BN251" i="8" a="1"/>
  <c r="BN251" i="8" s="1"/>
  <c r="BN245" i="8" a="1"/>
  <c r="BN245" i="8" s="1"/>
  <c r="BN239" i="8" a="1"/>
  <c r="BN239" i="8" s="1"/>
  <c r="BN354" i="8" a="1"/>
  <c r="BN354" i="8" s="1"/>
  <c r="BN348" i="8" a="1"/>
  <c r="BN348" i="8" s="1"/>
  <c r="BN342" i="8" a="1"/>
  <c r="BN342" i="8" s="1"/>
  <c r="BN336" i="8" a="1"/>
  <c r="BN336" i="8" s="1"/>
  <c r="BN330" i="8" a="1"/>
  <c r="BN330" i="8" s="1"/>
  <c r="BN324" i="8" a="1"/>
  <c r="BN324" i="8" s="1"/>
  <c r="BN318" i="8" a="1"/>
  <c r="BN318" i="8" s="1"/>
  <c r="BN312" i="8" a="1"/>
  <c r="BN312" i="8" s="1"/>
  <c r="BN306" i="8" a="1"/>
  <c r="BN306" i="8" s="1"/>
  <c r="BN300" i="8" a="1"/>
  <c r="BN300" i="8" s="1"/>
  <c r="BN294" i="8" a="1"/>
  <c r="BN294" i="8" s="1"/>
  <c r="BN288" i="8" a="1"/>
  <c r="BN288" i="8" s="1"/>
  <c r="BN282" i="8" a="1"/>
  <c r="BN282" i="8" s="1"/>
  <c r="BN276" i="8" a="1"/>
  <c r="BN276" i="8" s="1"/>
  <c r="BN270" i="8" a="1"/>
  <c r="BN270" i="8" s="1"/>
  <c r="BN264" i="8" a="1"/>
  <c r="BN264" i="8" s="1"/>
  <c r="BN258" i="8" a="1"/>
  <c r="BN258" i="8" s="1"/>
  <c r="BN252" i="8" a="1"/>
  <c r="BN252" i="8" s="1"/>
  <c r="BN246" i="8" a="1"/>
  <c r="BN246" i="8" s="1"/>
  <c r="BN240" i="8" a="1"/>
  <c r="BN240" i="8" s="1"/>
  <c r="BN355" i="8" a="1"/>
  <c r="BN355" i="8" s="1"/>
  <c r="BN349" i="8" a="1"/>
  <c r="BN349" i="8" s="1"/>
  <c r="BN343" i="8" a="1"/>
  <c r="BN343" i="8" s="1"/>
  <c r="BN337" i="8" a="1"/>
  <c r="BN337" i="8" s="1"/>
  <c r="BN331" i="8" a="1"/>
  <c r="BN331" i="8" s="1"/>
  <c r="BN325" i="8" a="1"/>
  <c r="BN325" i="8" s="1"/>
  <c r="BN319" i="8" a="1"/>
  <c r="BN319" i="8" s="1"/>
  <c r="BN313" i="8" a="1"/>
  <c r="BN313" i="8" s="1"/>
  <c r="BN307" i="8" a="1"/>
  <c r="BN307" i="8" s="1"/>
  <c r="BN301" i="8" a="1"/>
  <c r="BN301" i="8" s="1"/>
  <c r="BN295" i="8" a="1"/>
  <c r="BN295" i="8" s="1"/>
  <c r="BN289" i="8" a="1"/>
  <c r="BN289" i="8" s="1"/>
  <c r="BN283" i="8" a="1"/>
  <c r="BN283" i="8" s="1"/>
  <c r="BN277" i="8" a="1"/>
  <c r="BN277" i="8" s="1"/>
  <c r="BN271" i="8" a="1"/>
  <c r="BN271" i="8" s="1"/>
  <c r="BN265" i="8" a="1"/>
  <c r="BN265" i="8" s="1"/>
  <c r="BN259" i="8" a="1"/>
  <c r="BN259" i="8" s="1"/>
  <c r="BN253" i="8" a="1"/>
  <c r="BN253" i="8" s="1"/>
  <c r="BN247" i="8" a="1"/>
  <c r="BN247" i="8" s="1"/>
  <c r="BN241" i="8" a="1"/>
  <c r="BN241" i="8" s="1"/>
  <c r="BN356" i="8" a="1"/>
  <c r="BN356" i="8" s="1"/>
  <c r="BN350" i="8" a="1"/>
  <c r="BN350" i="8" s="1"/>
  <c r="BN344" i="8" a="1"/>
  <c r="BN344" i="8" s="1"/>
  <c r="BN338" i="8" a="1"/>
  <c r="BN338" i="8" s="1"/>
  <c r="BN332" i="8" a="1"/>
  <c r="BN332" i="8" s="1"/>
  <c r="BN326" i="8" a="1"/>
  <c r="BN326" i="8" s="1"/>
  <c r="BN320" i="8" a="1"/>
  <c r="BN320" i="8" s="1"/>
  <c r="BN314" i="8" a="1"/>
  <c r="BN314" i="8" s="1"/>
  <c r="BN308" i="8" a="1"/>
  <c r="BN308" i="8" s="1"/>
  <c r="BN302" i="8" a="1"/>
  <c r="BN302" i="8" s="1"/>
  <c r="BN296" i="8" a="1"/>
  <c r="BN296" i="8" s="1"/>
  <c r="BN290" i="8" a="1"/>
  <c r="BN290" i="8" s="1"/>
  <c r="BN284" i="8" a="1"/>
  <c r="BN284" i="8" s="1"/>
  <c r="BN278" i="8" a="1"/>
  <c r="BN278" i="8" s="1"/>
  <c r="BN272" i="8" a="1"/>
  <c r="BN272" i="8" s="1"/>
  <c r="BN266" i="8" a="1"/>
  <c r="BN266" i="8" s="1"/>
  <c r="BN260" i="8" a="1"/>
  <c r="BN260" i="8" s="1"/>
  <c r="BN254" i="8" a="1"/>
  <c r="BN254" i="8" s="1"/>
  <c r="BN248" i="8" a="1"/>
  <c r="BN248" i="8" s="1"/>
  <c r="BN242" i="8" a="1"/>
  <c r="BN242" i="8" s="1"/>
  <c r="BN357" i="8" a="1"/>
  <c r="BN357" i="8" s="1"/>
  <c r="BN351" i="8" a="1"/>
  <c r="BN351" i="8" s="1"/>
  <c r="BN345" i="8" a="1"/>
  <c r="BN345" i="8" s="1"/>
  <c r="BN339" i="8" a="1"/>
  <c r="BN339" i="8" s="1"/>
  <c r="BN333" i="8" a="1"/>
  <c r="BN333" i="8" s="1"/>
  <c r="BN327" i="8" a="1"/>
  <c r="BN327" i="8" s="1"/>
  <c r="BN321" i="8" a="1"/>
  <c r="BN321" i="8" s="1"/>
  <c r="BN315" i="8" a="1"/>
  <c r="BN315" i="8" s="1"/>
  <c r="BN309" i="8" a="1"/>
  <c r="BN309" i="8" s="1"/>
  <c r="BN303" i="8" a="1"/>
  <c r="BN303" i="8" s="1"/>
  <c r="BN297" i="8" a="1"/>
  <c r="BN297" i="8" s="1"/>
  <c r="BN291" i="8" a="1"/>
  <c r="BN291" i="8" s="1"/>
  <c r="BN285" i="8" a="1"/>
  <c r="BN285" i="8" s="1"/>
  <c r="BN279" i="8" a="1"/>
  <c r="BN279" i="8" s="1"/>
  <c r="BN273" i="8" a="1"/>
  <c r="BN273" i="8" s="1"/>
  <c r="BN267" i="8" a="1"/>
  <c r="BN267" i="8" s="1"/>
  <c r="BN261" i="8" a="1"/>
  <c r="BN261" i="8" s="1"/>
  <c r="BN255" i="8" a="1"/>
  <c r="BN255" i="8" s="1"/>
  <c r="BN249" i="8" a="1"/>
  <c r="BN249" i="8" s="1"/>
  <c r="BN243" i="8" a="1"/>
  <c r="BN243" i="8" s="1"/>
  <c r="BN358" i="8" a="1"/>
  <c r="BN358" i="8" s="1"/>
  <c r="BN352" i="8" a="1"/>
  <c r="BN352" i="8" s="1"/>
  <c r="BN346" i="8" a="1"/>
  <c r="BN346" i="8" s="1"/>
  <c r="BN340" i="8" a="1"/>
  <c r="BN340" i="8" s="1"/>
  <c r="BN334" i="8" a="1"/>
  <c r="BN334" i="8" s="1"/>
  <c r="BN328" i="8" a="1"/>
  <c r="BN328" i="8" s="1"/>
  <c r="BN322" i="8" a="1"/>
  <c r="BN322" i="8" s="1"/>
  <c r="BN316" i="8" a="1"/>
  <c r="BN316" i="8" s="1"/>
  <c r="BN310" i="8" a="1"/>
  <c r="BN310" i="8" s="1"/>
  <c r="BN304" i="8" a="1"/>
  <c r="BN304" i="8" s="1"/>
  <c r="BN298" i="8" a="1"/>
  <c r="BN298" i="8" s="1"/>
  <c r="BN292" i="8" a="1"/>
  <c r="BN292" i="8" s="1"/>
  <c r="BN286" i="8" a="1"/>
  <c r="BN286" i="8" s="1"/>
  <c r="BN280" i="8" a="1"/>
  <c r="BN280" i="8" s="1"/>
  <c r="BN274" i="8" a="1"/>
  <c r="BN274" i="8" s="1"/>
  <c r="BN268" i="8" a="1"/>
  <c r="BN268" i="8" s="1"/>
  <c r="BN262" i="8" a="1"/>
  <c r="BN262" i="8" s="1"/>
  <c r="BN256" i="8" a="1"/>
  <c r="BN256" i="8" s="1"/>
  <c r="BN250" i="8" a="1"/>
  <c r="BN250" i="8" s="1"/>
  <c r="BN244" i="8" a="1"/>
  <c r="BN244" i="8" s="1"/>
  <c r="BN235" i="8" a="1"/>
  <c r="BN235" i="8" s="1"/>
  <c r="BN229" i="8" a="1"/>
  <c r="BN229" i="8" s="1"/>
  <c r="BN223" i="8" a="1"/>
  <c r="BN223" i="8" s="1"/>
  <c r="BN217" i="8" a="1"/>
  <c r="BN217" i="8" s="1"/>
  <c r="BN211" i="8" a="1"/>
  <c r="BN211" i="8" s="1"/>
  <c r="BN205" i="8" a="1"/>
  <c r="BN205" i="8" s="1"/>
  <c r="BN199" i="8" a="1"/>
  <c r="BN199" i="8" s="1"/>
  <c r="BN193" i="8" a="1"/>
  <c r="BN193" i="8" s="1"/>
  <c r="BN187" i="8" a="1"/>
  <c r="BN187" i="8" s="1"/>
  <c r="BN181" i="8" a="1"/>
  <c r="BN181" i="8" s="1"/>
  <c r="BN175" i="8" a="1"/>
  <c r="BN175" i="8" s="1"/>
  <c r="BN169" i="8" a="1"/>
  <c r="BN169" i="8" s="1"/>
  <c r="BN163" i="8" a="1"/>
  <c r="BN163" i="8" s="1"/>
  <c r="BN157" i="8" a="1"/>
  <c r="BN157" i="8" s="1"/>
  <c r="BN151" i="8" a="1"/>
  <c r="BN151" i="8" s="1"/>
  <c r="BN145" i="8" a="1"/>
  <c r="BN145" i="8" s="1"/>
  <c r="BN139" i="8" a="1"/>
  <c r="BN139" i="8" s="1"/>
  <c r="BN133" i="8" a="1"/>
  <c r="BN133" i="8" s="1"/>
  <c r="BN127" i="8" a="1"/>
  <c r="BN127" i="8" s="1"/>
  <c r="BN121" i="8" a="1"/>
  <c r="BN121" i="8" s="1"/>
  <c r="BN236" i="8" a="1"/>
  <c r="BN236" i="8" s="1"/>
  <c r="BN230" i="8" a="1"/>
  <c r="BN230" i="8" s="1"/>
  <c r="BN224" i="8" a="1"/>
  <c r="BN224" i="8" s="1"/>
  <c r="BN218" i="8" a="1"/>
  <c r="BN218" i="8" s="1"/>
  <c r="BN212" i="8" a="1"/>
  <c r="BN212" i="8" s="1"/>
  <c r="BN206" i="8" a="1"/>
  <c r="BN206" i="8" s="1"/>
  <c r="BN200" i="8" a="1"/>
  <c r="BN200" i="8" s="1"/>
  <c r="BN194" i="8" a="1"/>
  <c r="BN194" i="8" s="1"/>
  <c r="BN188" i="8" a="1"/>
  <c r="BN188" i="8" s="1"/>
  <c r="BN182" i="8" a="1"/>
  <c r="BN182" i="8" s="1"/>
  <c r="BN176" i="8" a="1"/>
  <c r="BN176" i="8" s="1"/>
  <c r="BN170" i="8" a="1"/>
  <c r="BN170" i="8" s="1"/>
  <c r="BN164" i="8" a="1"/>
  <c r="BN164" i="8" s="1"/>
  <c r="BN158" i="8" a="1"/>
  <c r="BN158" i="8" s="1"/>
  <c r="BN152" i="8" a="1"/>
  <c r="BN152" i="8" s="1"/>
  <c r="BN146" i="8" a="1"/>
  <c r="BN146" i="8" s="1"/>
  <c r="BN140" i="8" a="1"/>
  <c r="BN140" i="8" s="1"/>
  <c r="BN134" i="8" a="1"/>
  <c r="BN134" i="8" s="1"/>
  <c r="BN128" i="8" a="1"/>
  <c r="BN128" i="8" s="1"/>
  <c r="BN122" i="8" a="1"/>
  <c r="BN122" i="8" s="1"/>
  <c r="BN116" i="8" a="1"/>
  <c r="BN116" i="8" s="1"/>
  <c r="BN237" i="8" a="1"/>
  <c r="BN237" i="8" s="1"/>
  <c r="BN231" i="8" a="1"/>
  <c r="BN231" i="8" s="1"/>
  <c r="BN225" i="8" a="1"/>
  <c r="BN225" i="8" s="1"/>
  <c r="BN219" i="8" a="1"/>
  <c r="BN219" i="8" s="1"/>
  <c r="BN213" i="8" a="1"/>
  <c r="BN213" i="8" s="1"/>
  <c r="BN207" i="8" a="1"/>
  <c r="BN207" i="8" s="1"/>
  <c r="BN201" i="8" a="1"/>
  <c r="BN201" i="8" s="1"/>
  <c r="BN195" i="8" a="1"/>
  <c r="BN195" i="8" s="1"/>
  <c r="BN189" i="8" a="1"/>
  <c r="BN189" i="8" s="1"/>
  <c r="BN183" i="8" a="1"/>
  <c r="BN183" i="8" s="1"/>
  <c r="BN177" i="8" a="1"/>
  <c r="BN177" i="8" s="1"/>
  <c r="BN171" i="8" a="1"/>
  <c r="BN171" i="8" s="1"/>
  <c r="BN165" i="8" a="1"/>
  <c r="BN165" i="8" s="1"/>
  <c r="BN159" i="8" a="1"/>
  <c r="BN159" i="8" s="1"/>
  <c r="BN153" i="8" a="1"/>
  <c r="BN153" i="8" s="1"/>
  <c r="BN147" i="8" a="1"/>
  <c r="BN147" i="8" s="1"/>
  <c r="BN141" i="8" a="1"/>
  <c r="BN141" i="8" s="1"/>
  <c r="BN135" i="8" a="1"/>
  <c r="BN135" i="8" s="1"/>
  <c r="BN129" i="8" a="1"/>
  <c r="BN129" i="8" s="1"/>
  <c r="BN238" i="8" a="1"/>
  <c r="BN238" i="8" s="1"/>
  <c r="BN232" i="8" a="1"/>
  <c r="BN232" i="8" s="1"/>
  <c r="BN226" i="8" a="1"/>
  <c r="BN226" i="8" s="1"/>
  <c r="BN220" i="8" a="1"/>
  <c r="BN220" i="8" s="1"/>
  <c r="BN214" i="8" a="1"/>
  <c r="BN214" i="8" s="1"/>
  <c r="BN208" i="8" a="1"/>
  <c r="BN208" i="8" s="1"/>
  <c r="BN202" i="8" a="1"/>
  <c r="BN202" i="8" s="1"/>
  <c r="BN196" i="8" a="1"/>
  <c r="BN196" i="8" s="1"/>
  <c r="BN190" i="8" a="1"/>
  <c r="BN190" i="8" s="1"/>
  <c r="BN184" i="8" a="1"/>
  <c r="BN184" i="8" s="1"/>
  <c r="BN178" i="8" a="1"/>
  <c r="BN178" i="8" s="1"/>
  <c r="BN172" i="8" a="1"/>
  <c r="BN172" i="8" s="1"/>
  <c r="BN166" i="8" a="1"/>
  <c r="BN166" i="8" s="1"/>
  <c r="BN160" i="8" a="1"/>
  <c r="BN160" i="8" s="1"/>
  <c r="BN154" i="8" a="1"/>
  <c r="BN154" i="8" s="1"/>
  <c r="BN148" i="8" a="1"/>
  <c r="BN148" i="8" s="1"/>
  <c r="BN142" i="8" a="1"/>
  <c r="BN142" i="8" s="1"/>
  <c r="BN136" i="8" a="1"/>
  <c r="BN136" i="8" s="1"/>
  <c r="BN130" i="8" a="1"/>
  <c r="BN130" i="8" s="1"/>
  <c r="BN124" i="8" a="1"/>
  <c r="BN124" i="8" s="1"/>
  <c r="BN233" i="8" a="1"/>
  <c r="BN233" i="8" s="1"/>
  <c r="BN227" i="8" a="1"/>
  <c r="BN227" i="8" s="1"/>
  <c r="BN221" i="8" a="1"/>
  <c r="BN221" i="8" s="1"/>
  <c r="BN215" i="8" a="1"/>
  <c r="BN215" i="8" s="1"/>
  <c r="BN209" i="8" a="1"/>
  <c r="BN209" i="8" s="1"/>
  <c r="BN203" i="8" a="1"/>
  <c r="BN203" i="8" s="1"/>
  <c r="BN197" i="8" a="1"/>
  <c r="BN197" i="8" s="1"/>
  <c r="BN191" i="8" a="1"/>
  <c r="BN191" i="8" s="1"/>
  <c r="BN185" i="8" a="1"/>
  <c r="BN185" i="8" s="1"/>
  <c r="BN179" i="8" a="1"/>
  <c r="BN179" i="8" s="1"/>
  <c r="BN173" i="8" a="1"/>
  <c r="BN173" i="8" s="1"/>
  <c r="BN167" i="8" a="1"/>
  <c r="BN167" i="8" s="1"/>
  <c r="BN161" i="8" a="1"/>
  <c r="BN161" i="8" s="1"/>
  <c r="BN155" i="8" a="1"/>
  <c r="BN155" i="8" s="1"/>
  <c r="BN149" i="8" a="1"/>
  <c r="BN149" i="8" s="1"/>
  <c r="BN143" i="8" a="1"/>
  <c r="BN143" i="8" s="1"/>
  <c r="BN137" i="8" a="1"/>
  <c r="BN137" i="8" s="1"/>
  <c r="BN131" i="8" a="1"/>
  <c r="BN131" i="8" s="1"/>
  <c r="BN125" i="8" a="1"/>
  <c r="BN125" i="8" s="1"/>
  <c r="BN119" i="8" a="1"/>
  <c r="BN119" i="8" s="1"/>
  <c r="BN234" i="8" a="1"/>
  <c r="BN234" i="8" s="1"/>
  <c r="BN228" i="8" a="1"/>
  <c r="BN228" i="8" s="1"/>
  <c r="BN222" i="8" a="1"/>
  <c r="BN222" i="8" s="1"/>
  <c r="BN216" i="8" a="1"/>
  <c r="BN216" i="8" s="1"/>
  <c r="BN210" i="8" a="1"/>
  <c r="BN210" i="8" s="1"/>
  <c r="BN204" i="8" a="1"/>
  <c r="BN204" i="8" s="1"/>
  <c r="BN198" i="8" a="1"/>
  <c r="BN198" i="8" s="1"/>
  <c r="BN192" i="8" a="1"/>
  <c r="BN192" i="8" s="1"/>
  <c r="BN186" i="8" a="1"/>
  <c r="BN186" i="8" s="1"/>
  <c r="BN180" i="8" a="1"/>
  <c r="BN180" i="8" s="1"/>
  <c r="BN174" i="8" a="1"/>
  <c r="BN174" i="8" s="1"/>
  <c r="BN168" i="8" a="1"/>
  <c r="BN168" i="8" s="1"/>
  <c r="BN162" i="8" a="1"/>
  <c r="BN162" i="8" s="1"/>
  <c r="BN156" i="8" a="1"/>
  <c r="BN156" i="8" s="1"/>
  <c r="BN150" i="8" a="1"/>
  <c r="BN150" i="8" s="1"/>
  <c r="BN144" i="8" a="1"/>
  <c r="BN144" i="8" s="1"/>
  <c r="BN138" i="8" a="1"/>
  <c r="BN138" i="8" s="1"/>
  <c r="BN132" i="8" a="1"/>
  <c r="BN132" i="8" s="1"/>
  <c r="BN126" i="8" a="1"/>
  <c r="BN126" i="8" s="1"/>
  <c r="BN120" i="8" a="1"/>
  <c r="BN120" i="8" s="1"/>
  <c r="BG511" i="8" a="1"/>
  <c r="BG511" i="8" s="1"/>
  <c r="BG505" i="8" a="1"/>
  <c r="BG505" i="8" s="1"/>
  <c r="BG499" i="8" a="1"/>
  <c r="BG499" i="8" s="1"/>
  <c r="BG493" i="8" a="1"/>
  <c r="BG493" i="8" s="1"/>
  <c r="BG487" i="8" a="1"/>
  <c r="BG487" i="8" s="1"/>
  <c r="BG481" i="8" a="1"/>
  <c r="BG481" i="8" s="1"/>
  <c r="BG506" i="8" a="1"/>
  <c r="BG506" i="8" s="1"/>
  <c r="BG500" i="8" a="1"/>
  <c r="BG500" i="8" s="1"/>
  <c r="BG494" i="8" a="1"/>
  <c r="BG494" i="8" s="1"/>
  <c r="BG488" i="8" a="1"/>
  <c r="BG488" i="8" s="1"/>
  <c r="BG482" i="8" a="1"/>
  <c r="BG482" i="8" s="1"/>
  <c r="BG507" i="8" a="1"/>
  <c r="BG507" i="8" s="1"/>
  <c r="BG501" i="8" a="1"/>
  <c r="BG501" i="8" s="1"/>
  <c r="BG495" i="8" a="1"/>
  <c r="BG495" i="8" s="1"/>
  <c r="BG489" i="8" a="1"/>
  <c r="BG489" i="8" s="1"/>
  <c r="BG483" i="8" a="1"/>
  <c r="BG483" i="8" s="1"/>
  <c r="BG508" i="8" a="1"/>
  <c r="BG508" i="8" s="1"/>
  <c r="BG502" i="8" a="1"/>
  <c r="BG502" i="8" s="1"/>
  <c r="BG496" i="8" a="1"/>
  <c r="BG496" i="8" s="1"/>
  <c r="BG490" i="8" a="1"/>
  <c r="BG490" i="8" s="1"/>
  <c r="BG484" i="8" a="1"/>
  <c r="BG484" i="8" s="1"/>
  <c r="BG509" i="8" a="1"/>
  <c r="BG509" i="8" s="1"/>
  <c r="BG503" i="8" a="1"/>
  <c r="BG503" i="8" s="1"/>
  <c r="BG497" i="8" a="1"/>
  <c r="BG497" i="8" s="1"/>
  <c r="BG491" i="8" a="1"/>
  <c r="BG491" i="8" s="1"/>
  <c r="BG485" i="8" a="1"/>
  <c r="BG485" i="8" s="1"/>
  <c r="BG510" i="8" a="1"/>
  <c r="BG510" i="8" s="1"/>
  <c r="BG504" i="8" a="1"/>
  <c r="BG504" i="8" s="1"/>
  <c r="BG498" i="8" a="1"/>
  <c r="BG498" i="8" s="1"/>
  <c r="BG492" i="8" a="1"/>
  <c r="BG492" i="8" s="1"/>
  <c r="BG486" i="8" a="1"/>
  <c r="BG486" i="8" s="1"/>
  <c r="BG480" i="8" a="1"/>
  <c r="BG480" i="8" s="1"/>
  <c r="BG479" i="8" a="1"/>
  <c r="BG479" i="8" s="1"/>
  <c r="BG473" i="8" a="1"/>
  <c r="BG473" i="8" s="1"/>
  <c r="BG467" i="8" a="1"/>
  <c r="BG467" i="8" s="1"/>
  <c r="BG461" i="8" a="1"/>
  <c r="BG461" i="8" s="1"/>
  <c r="BG455" i="8" a="1"/>
  <c r="BG455" i="8" s="1"/>
  <c r="BG449" i="8" a="1"/>
  <c r="BG449" i="8" s="1"/>
  <c r="BG443" i="8" a="1"/>
  <c r="BG443" i="8" s="1"/>
  <c r="BG437" i="8" a="1"/>
  <c r="BG437" i="8" s="1"/>
  <c r="BG431" i="8" a="1"/>
  <c r="BG431" i="8" s="1"/>
  <c r="BG425" i="8" a="1"/>
  <c r="BG425" i="8" s="1"/>
  <c r="BG419" i="8" a="1"/>
  <c r="BG419" i="8" s="1"/>
  <c r="BG413" i="8" a="1"/>
  <c r="BG413" i="8" s="1"/>
  <c r="BG407" i="8" a="1"/>
  <c r="BG407" i="8" s="1"/>
  <c r="BG401" i="8" a="1"/>
  <c r="BG401" i="8" s="1"/>
  <c r="BG395" i="8" a="1"/>
  <c r="BG395" i="8" s="1"/>
  <c r="BG389" i="8" a="1"/>
  <c r="BG389" i="8" s="1"/>
  <c r="BG383" i="8" a="1"/>
  <c r="BG383" i="8" s="1"/>
  <c r="BG377" i="8" a="1"/>
  <c r="BG377" i="8" s="1"/>
  <c r="BG371" i="8" a="1"/>
  <c r="BG371" i="8" s="1"/>
  <c r="BG365" i="8" a="1"/>
  <c r="BG365" i="8" s="1"/>
  <c r="BG359" i="8" a="1"/>
  <c r="BG359" i="8" s="1"/>
  <c r="BG474" i="8" a="1"/>
  <c r="BG474" i="8" s="1"/>
  <c r="BG468" i="8" a="1"/>
  <c r="BG468" i="8" s="1"/>
  <c r="BG462" i="8" a="1"/>
  <c r="BG462" i="8" s="1"/>
  <c r="BG456" i="8" a="1"/>
  <c r="BG456" i="8" s="1"/>
  <c r="BG450" i="8" a="1"/>
  <c r="BG450" i="8" s="1"/>
  <c r="BG444" i="8" a="1"/>
  <c r="BG444" i="8" s="1"/>
  <c r="BG438" i="8" a="1"/>
  <c r="BG438" i="8" s="1"/>
  <c r="BG432" i="8" a="1"/>
  <c r="BG432" i="8" s="1"/>
  <c r="BG426" i="8" a="1"/>
  <c r="BG426" i="8" s="1"/>
  <c r="BG420" i="8" a="1"/>
  <c r="BG420" i="8" s="1"/>
  <c r="BG414" i="8" a="1"/>
  <c r="BG414" i="8" s="1"/>
  <c r="BG408" i="8" a="1"/>
  <c r="BG408" i="8" s="1"/>
  <c r="BG402" i="8" a="1"/>
  <c r="BG402" i="8" s="1"/>
  <c r="BG396" i="8" a="1"/>
  <c r="BG396" i="8" s="1"/>
  <c r="BG390" i="8" a="1"/>
  <c r="BG390" i="8" s="1"/>
  <c r="BG384" i="8" a="1"/>
  <c r="BG384" i="8" s="1"/>
  <c r="BG378" i="8" a="1"/>
  <c r="BG378" i="8" s="1"/>
  <c r="BG372" i="8" a="1"/>
  <c r="BG372" i="8" s="1"/>
  <c r="BG366" i="8" a="1"/>
  <c r="BG366" i="8" s="1"/>
  <c r="BG360" i="8" a="1"/>
  <c r="BG360" i="8" s="1"/>
  <c r="BG475" i="8" a="1"/>
  <c r="BG475" i="8" s="1"/>
  <c r="BG469" i="8" a="1"/>
  <c r="BG469" i="8" s="1"/>
  <c r="BG463" i="8" a="1"/>
  <c r="BG463" i="8" s="1"/>
  <c r="BG457" i="8" a="1"/>
  <c r="BG457" i="8" s="1"/>
  <c r="BG451" i="8" a="1"/>
  <c r="BG451" i="8" s="1"/>
  <c r="BG445" i="8" a="1"/>
  <c r="BG445" i="8" s="1"/>
  <c r="BG439" i="8" a="1"/>
  <c r="BG439" i="8" s="1"/>
  <c r="BG433" i="8" a="1"/>
  <c r="BG433" i="8" s="1"/>
  <c r="BG427" i="8" a="1"/>
  <c r="BG427" i="8" s="1"/>
  <c r="BG421" i="8" a="1"/>
  <c r="BG421" i="8" s="1"/>
  <c r="BG415" i="8" a="1"/>
  <c r="BG415" i="8" s="1"/>
  <c r="BG409" i="8" a="1"/>
  <c r="BG409" i="8" s="1"/>
  <c r="BG403" i="8" a="1"/>
  <c r="BG403" i="8" s="1"/>
  <c r="BG397" i="8" a="1"/>
  <c r="BG397" i="8" s="1"/>
  <c r="BG391" i="8" a="1"/>
  <c r="BG391" i="8" s="1"/>
  <c r="BG385" i="8" a="1"/>
  <c r="BG385" i="8" s="1"/>
  <c r="BG379" i="8" a="1"/>
  <c r="BG379" i="8" s="1"/>
  <c r="BG373" i="8" a="1"/>
  <c r="BG373" i="8" s="1"/>
  <c r="BG367" i="8" a="1"/>
  <c r="BG367" i="8" s="1"/>
  <c r="BG361" i="8" a="1"/>
  <c r="BG361" i="8" s="1"/>
  <c r="BG476" i="8" a="1"/>
  <c r="BG476" i="8" s="1"/>
  <c r="BG470" i="8" a="1"/>
  <c r="BG470" i="8" s="1"/>
  <c r="BG464" i="8" a="1"/>
  <c r="BG464" i="8" s="1"/>
  <c r="BG458" i="8" a="1"/>
  <c r="BG458" i="8" s="1"/>
  <c r="BG452" i="8" a="1"/>
  <c r="BG452" i="8" s="1"/>
  <c r="BG446" i="8" a="1"/>
  <c r="BG446" i="8" s="1"/>
  <c r="BG440" i="8" a="1"/>
  <c r="BG440" i="8" s="1"/>
  <c r="BG434" i="8" a="1"/>
  <c r="BG434" i="8" s="1"/>
  <c r="BG428" i="8" a="1"/>
  <c r="BG428" i="8" s="1"/>
  <c r="BG422" i="8" a="1"/>
  <c r="BG422" i="8" s="1"/>
  <c r="BG416" i="8" a="1"/>
  <c r="BG416" i="8" s="1"/>
  <c r="BG410" i="8" a="1"/>
  <c r="BG410" i="8" s="1"/>
  <c r="BG404" i="8" a="1"/>
  <c r="BG404" i="8" s="1"/>
  <c r="BG398" i="8" a="1"/>
  <c r="BG398" i="8" s="1"/>
  <c r="BG392" i="8" a="1"/>
  <c r="BG392" i="8" s="1"/>
  <c r="BG386" i="8" a="1"/>
  <c r="BG386" i="8" s="1"/>
  <c r="BG380" i="8" a="1"/>
  <c r="BG380" i="8" s="1"/>
  <c r="BG374" i="8" a="1"/>
  <c r="BG374" i="8" s="1"/>
  <c r="BG368" i="8" a="1"/>
  <c r="BG368" i="8" s="1"/>
  <c r="BG362" i="8" a="1"/>
  <c r="BG362" i="8" s="1"/>
  <c r="BG477" i="8" a="1"/>
  <c r="BG477" i="8" s="1"/>
  <c r="BG471" i="8" a="1"/>
  <c r="BG471" i="8" s="1"/>
  <c r="BG465" i="8" a="1"/>
  <c r="BG465" i="8" s="1"/>
  <c r="BG459" i="8" a="1"/>
  <c r="BG459" i="8" s="1"/>
  <c r="BG453" i="8" a="1"/>
  <c r="BG453" i="8" s="1"/>
  <c r="BG447" i="8" a="1"/>
  <c r="BG447" i="8" s="1"/>
  <c r="BG441" i="8" a="1"/>
  <c r="BG441" i="8" s="1"/>
  <c r="BG435" i="8" a="1"/>
  <c r="BG435" i="8" s="1"/>
  <c r="BG429" i="8" a="1"/>
  <c r="BG429" i="8" s="1"/>
  <c r="BG423" i="8" a="1"/>
  <c r="BG423" i="8" s="1"/>
  <c r="BG417" i="8" a="1"/>
  <c r="BG417" i="8" s="1"/>
  <c r="BG411" i="8" a="1"/>
  <c r="BG411" i="8" s="1"/>
  <c r="BG405" i="8" a="1"/>
  <c r="BG405" i="8" s="1"/>
  <c r="BG399" i="8" a="1"/>
  <c r="BG399" i="8" s="1"/>
  <c r="BG393" i="8" a="1"/>
  <c r="BG393" i="8" s="1"/>
  <c r="BG387" i="8" a="1"/>
  <c r="BG387" i="8" s="1"/>
  <c r="BG381" i="8" a="1"/>
  <c r="BG381" i="8" s="1"/>
  <c r="BG375" i="8" a="1"/>
  <c r="BG375" i="8" s="1"/>
  <c r="BG369" i="8" a="1"/>
  <c r="BG369" i="8" s="1"/>
  <c r="BG363" i="8" a="1"/>
  <c r="BG363" i="8" s="1"/>
  <c r="BG478" i="8" a="1"/>
  <c r="BG478" i="8" s="1"/>
  <c r="BG472" i="8" a="1"/>
  <c r="BG472" i="8" s="1"/>
  <c r="BG466" i="8" a="1"/>
  <c r="BG466" i="8" s="1"/>
  <c r="BG460" i="8" a="1"/>
  <c r="BG460" i="8" s="1"/>
  <c r="BG454" i="8" a="1"/>
  <c r="BG454" i="8" s="1"/>
  <c r="BG448" i="8" a="1"/>
  <c r="BG448" i="8" s="1"/>
  <c r="BG442" i="8" a="1"/>
  <c r="BG442" i="8" s="1"/>
  <c r="BG436" i="8" a="1"/>
  <c r="BG436" i="8" s="1"/>
  <c r="BG430" i="8" a="1"/>
  <c r="BG430" i="8" s="1"/>
  <c r="BG424" i="8" a="1"/>
  <c r="BG424" i="8" s="1"/>
  <c r="BG418" i="8" a="1"/>
  <c r="BG418" i="8" s="1"/>
  <c r="BG412" i="8" a="1"/>
  <c r="BG412" i="8" s="1"/>
  <c r="BG406" i="8" a="1"/>
  <c r="BG406" i="8" s="1"/>
  <c r="BG400" i="8" a="1"/>
  <c r="BG400" i="8" s="1"/>
  <c r="BG394" i="8" a="1"/>
  <c r="BG394" i="8" s="1"/>
  <c r="BG388" i="8" a="1"/>
  <c r="BG388" i="8" s="1"/>
  <c r="BG382" i="8" a="1"/>
  <c r="BG382" i="8" s="1"/>
  <c r="BG376" i="8" a="1"/>
  <c r="BG376" i="8" s="1"/>
  <c r="BG370" i="8" a="1"/>
  <c r="BG370" i="8" s="1"/>
  <c r="BG364" i="8" a="1"/>
  <c r="BG364" i="8" s="1"/>
  <c r="BG355" i="8" a="1"/>
  <c r="BG355" i="8" s="1"/>
  <c r="BG349" i="8" a="1"/>
  <c r="BG349" i="8" s="1"/>
  <c r="BG343" i="8" a="1"/>
  <c r="BG343" i="8" s="1"/>
  <c r="BG337" i="8" a="1"/>
  <c r="BG337" i="8" s="1"/>
  <c r="BG331" i="8" a="1"/>
  <c r="BG331" i="8" s="1"/>
  <c r="BG325" i="8" a="1"/>
  <c r="BG325" i="8" s="1"/>
  <c r="BG319" i="8" a="1"/>
  <c r="BG319" i="8" s="1"/>
  <c r="BG313" i="8" a="1"/>
  <c r="BG313" i="8" s="1"/>
  <c r="BG307" i="8" a="1"/>
  <c r="BG307" i="8" s="1"/>
  <c r="BG301" i="8" a="1"/>
  <c r="BG301" i="8" s="1"/>
  <c r="BG295" i="8" a="1"/>
  <c r="BG295" i="8" s="1"/>
  <c r="BG289" i="8" a="1"/>
  <c r="BG289" i="8" s="1"/>
  <c r="BG283" i="8" a="1"/>
  <c r="BG283" i="8" s="1"/>
  <c r="BG277" i="8" a="1"/>
  <c r="BG277" i="8" s="1"/>
  <c r="BG271" i="8" a="1"/>
  <c r="BG271" i="8" s="1"/>
  <c r="BG265" i="8" a="1"/>
  <c r="BG265" i="8" s="1"/>
  <c r="BG259" i="8" a="1"/>
  <c r="BG259" i="8" s="1"/>
  <c r="BG253" i="8" a="1"/>
  <c r="BG253" i="8" s="1"/>
  <c r="BG247" i="8" a="1"/>
  <c r="BG247" i="8" s="1"/>
  <c r="BG241" i="8" a="1"/>
  <c r="BG241" i="8" s="1"/>
  <c r="BG356" i="8" a="1"/>
  <c r="BG356" i="8" s="1"/>
  <c r="BG350" i="8" a="1"/>
  <c r="BG350" i="8" s="1"/>
  <c r="BG344" i="8" a="1"/>
  <c r="BG344" i="8" s="1"/>
  <c r="BG338" i="8" a="1"/>
  <c r="BG338" i="8" s="1"/>
  <c r="BG332" i="8" a="1"/>
  <c r="BG332" i="8" s="1"/>
  <c r="BG326" i="8" a="1"/>
  <c r="BG326" i="8" s="1"/>
  <c r="BG320" i="8" a="1"/>
  <c r="BG320" i="8" s="1"/>
  <c r="BG314" i="8" a="1"/>
  <c r="BG314" i="8" s="1"/>
  <c r="BG308" i="8" a="1"/>
  <c r="BG308" i="8" s="1"/>
  <c r="BG302" i="8" a="1"/>
  <c r="BG302" i="8" s="1"/>
  <c r="BG296" i="8" a="1"/>
  <c r="BG296" i="8" s="1"/>
  <c r="BG290" i="8" a="1"/>
  <c r="BG290" i="8" s="1"/>
  <c r="BG284" i="8" a="1"/>
  <c r="BG284" i="8" s="1"/>
  <c r="BG278" i="8" a="1"/>
  <c r="BG278" i="8" s="1"/>
  <c r="BG272" i="8" a="1"/>
  <c r="BG272" i="8" s="1"/>
  <c r="BG266" i="8" a="1"/>
  <c r="BG266" i="8" s="1"/>
  <c r="BG260" i="8" a="1"/>
  <c r="BG260" i="8" s="1"/>
  <c r="BG254" i="8" a="1"/>
  <c r="BG254" i="8" s="1"/>
  <c r="BG248" i="8" a="1"/>
  <c r="BG248" i="8" s="1"/>
  <c r="BG242" i="8" a="1"/>
  <c r="BG242" i="8" s="1"/>
  <c r="BG357" i="8" a="1"/>
  <c r="BG357" i="8" s="1"/>
  <c r="BG351" i="8" a="1"/>
  <c r="BG351" i="8" s="1"/>
  <c r="BG345" i="8" a="1"/>
  <c r="BG345" i="8" s="1"/>
  <c r="BG339" i="8" a="1"/>
  <c r="BG339" i="8" s="1"/>
  <c r="BG333" i="8" a="1"/>
  <c r="BG333" i="8" s="1"/>
  <c r="BG327" i="8" a="1"/>
  <c r="BG327" i="8" s="1"/>
  <c r="BG321" i="8" a="1"/>
  <c r="BG321" i="8" s="1"/>
  <c r="BG315" i="8" a="1"/>
  <c r="BG315" i="8" s="1"/>
  <c r="BG309" i="8" a="1"/>
  <c r="BG309" i="8" s="1"/>
  <c r="BG303" i="8" a="1"/>
  <c r="BG303" i="8" s="1"/>
  <c r="BG297" i="8" a="1"/>
  <c r="BG297" i="8" s="1"/>
  <c r="BG291" i="8" a="1"/>
  <c r="BG291" i="8" s="1"/>
  <c r="BG285" i="8" a="1"/>
  <c r="BG285" i="8" s="1"/>
  <c r="BG279" i="8" a="1"/>
  <c r="BG279" i="8" s="1"/>
  <c r="BG273" i="8" a="1"/>
  <c r="BG273" i="8" s="1"/>
  <c r="BG267" i="8" a="1"/>
  <c r="BG267" i="8" s="1"/>
  <c r="BG261" i="8" a="1"/>
  <c r="BG261" i="8" s="1"/>
  <c r="BG255" i="8" a="1"/>
  <c r="BG255" i="8" s="1"/>
  <c r="BG249" i="8" a="1"/>
  <c r="BG249" i="8" s="1"/>
  <c r="BG243" i="8" a="1"/>
  <c r="BG243" i="8" s="1"/>
  <c r="BG358" i="8" a="1"/>
  <c r="BG358" i="8" s="1"/>
  <c r="BG352" i="8" a="1"/>
  <c r="BG352" i="8" s="1"/>
  <c r="BG346" i="8" a="1"/>
  <c r="BG346" i="8" s="1"/>
  <c r="BG340" i="8" a="1"/>
  <c r="BG340" i="8" s="1"/>
  <c r="BG334" i="8" a="1"/>
  <c r="BG334" i="8" s="1"/>
  <c r="BG328" i="8" a="1"/>
  <c r="BG328" i="8" s="1"/>
  <c r="BG322" i="8" a="1"/>
  <c r="BG322" i="8" s="1"/>
  <c r="BG316" i="8" a="1"/>
  <c r="BG316" i="8" s="1"/>
  <c r="BG310" i="8" a="1"/>
  <c r="BG310" i="8" s="1"/>
  <c r="BG304" i="8" a="1"/>
  <c r="BG304" i="8" s="1"/>
  <c r="BG298" i="8" a="1"/>
  <c r="BG298" i="8" s="1"/>
  <c r="BG292" i="8" a="1"/>
  <c r="BG292" i="8" s="1"/>
  <c r="BG286" i="8" a="1"/>
  <c r="BG286" i="8" s="1"/>
  <c r="BG280" i="8" a="1"/>
  <c r="BG280" i="8" s="1"/>
  <c r="BG274" i="8" a="1"/>
  <c r="BG274" i="8" s="1"/>
  <c r="BG268" i="8" a="1"/>
  <c r="BG268" i="8" s="1"/>
  <c r="BG262" i="8" a="1"/>
  <c r="BG262" i="8" s="1"/>
  <c r="BG256" i="8" a="1"/>
  <c r="BG256" i="8" s="1"/>
  <c r="BG250" i="8" a="1"/>
  <c r="BG250" i="8" s="1"/>
  <c r="BG244" i="8" a="1"/>
  <c r="BG244" i="8" s="1"/>
  <c r="BG353" i="8" a="1"/>
  <c r="BG353" i="8" s="1"/>
  <c r="BG347" i="8" a="1"/>
  <c r="BG347" i="8" s="1"/>
  <c r="BG341" i="8" a="1"/>
  <c r="BG341" i="8" s="1"/>
  <c r="BG335" i="8" a="1"/>
  <c r="BG335" i="8" s="1"/>
  <c r="BG329" i="8" a="1"/>
  <c r="BG329" i="8" s="1"/>
  <c r="BG323" i="8" a="1"/>
  <c r="BG323" i="8" s="1"/>
  <c r="BG317" i="8" a="1"/>
  <c r="BG317" i="8" s="1"/>
  <c r="BG311" i="8" a="1"/>
  <c r="BG311" i="8" s="1"/>
  <c r="BG305" i="8" a="1"/>
  <c r="BG305" i="8" s="1"/>
  <c r="BG299" i="8" a="1"/>
  <c r="BG299" i="8" s="1"/>
  <c r="BG293" i="8" a="1"/>
  <c r="BG293" i="8" s="1"/>
  <c r="BG287" i="8" a="1"/>
  <c r="BG287" i="8" s="1"/>
  <c r="BG281" i="8" a="1"/>
  <c r="BG281" i="8" s="1"/>
  <c r="BG275" i="8" a="1"/>
  <c r="BG275" i="8" s="1"/>
  <c r="BG269" i="8" a="1"/>
  <c r="BG269" i="8" s="1"/>
  <c r="BG263" i="8" a="1"/>
  <c r="BG263" i="8" s="1"/>
  <c r="BG257" i="8" a="1"/>
  <c r="BG257" i="8" s="1"/>
  <c r="BG251" i="8" a="1"/>
  <c r="BG251" i="8" s="1"/>
  <c r="BG245" i="8" a="1"/>
  <c r="BG245" i="8" s="1"/>
  <c r="BG354" i="8" a="1"/>
  <c r="BG354" i="8" s="1"/>
  <c r="BG348" i="8" a="1"/>
  <c r="BG348" i="8" s="1"/>
  <c r="BG342" i="8" a="1"/>
  <c r="BG342" i="8" s="1"/>
  <c r="BG336" i="8" a="1"/>
  <c r="BG336" i="8" s="1"/>
  <c r="BG330" i="8" a="1"/>
  <c r="BG330" i="8" s="1"/>
  <c r="BG324" i="8" a="1"/>
  <c r="BG324" i="8" s="1"/>
  <c r="BG318" i="8" a="1"/>
  <c r="BG318" i="8" s="1"/>
  <c r="BG312" i="8" a="1"/>
  <c r="BG312" i="8" s="1"/>
  <c r="BG306" i="8" a="1"/>
  <c r="BG306" i="8" s="1"/>
  <c r="BG300" i="8" a="1"/>
  <c r="BG300" i="8" s="1"/>
  <c r="BG294" i="8" a="1"/>
  <c r="BG294" i="8" s="1"/>
  <c r="BG288" i="8" a="1"/>
  <c r="BG288" i="8" s="1"/>
  <c r="BG282" i="8" a="1"/>
  <c r="BG282" i="8" s="1"/>
  <c r="BG276" i="8" a="1"/>
  <c r="BG276" i="8" s="1"/>
  <c r="BG270" i="8" a="1"/>
  <c r="BG270" i="8" s="1"/>
  <c r="BG264" i="8" a="1"/>
  <c r="BG264" i="8" s="1"/>
  <c r="BG258" i="8" a="1"/>
  <c r="BG258" i="8" s="1"/>
  <c r="BG252" i="8" a="1"/>
  <c r="BG252" i="8" s="1"/>
  <c r="BG246" i="8" a="1"/>
  <c r="BG246" i="8" s="1"/>
  <c r="BG240" i="8" a="1"/>
  <c r="BG240" i="8" s="1"/>
  <c r="BG239" i="8" a="1"/>
  <c r="BG239" i="8" s="1"/>
  <c r="BG237" i="8" a="1"/>
  <c r="BG237" i="8" s="1"/>
  <c r="BG231" i="8" a="1"/>
  <c r="BG231" i="8" s="1"/>
  <c r="BG225" i="8" a="1"/>
  <c r="BG225" i="8" s="1"/>
  <c r="BG219" i="8" a="1"/>
  <c r="BG219" i="8" s="1"/>
  <c r="BG213" i="8" a="1"/>
  <c r="BG213" i="8" s="1"/>
  <c r="BG207" i="8" a="1"/>
  <c r="BG207" i="8" s="1"/>
  <c r="BG201" i="8" a="1"/>
  <c r="BG201" i="8" s="1"/>
  <c r="BG195" i="8" a="1"/>
  <c r="BG195" i="8" s="1"/>
  <c r="BG189" i="8" a="1"/>
  <c r="BG189" i="8" s="1"/>
  <c r="BG183" i="8" a="1"/>
  <c r="BG183" i="8" s="1"/>
  <c r="BG177" i="8" a="1"/>
  <c r="BG177" i="8" s="1"/>
  <c r="BG171" i="8" a="1"/>
  <c r="BG171" i="8" s="1"/>
  <c r="BG165" i="8" a="1"/>
  <c r="BG165" i="8" s="1"/>
  <c r="BG159" i="8" a="1"/>
  <c r="BG159" i="8" s="1"/>
  <c r="BG153" i="8" a="1"/>
  <c r="BG153" i="8" s="1"/>
  <c r="BG147" i="8" a="1"/>
  <c r="BG147" i="8" s="1"/>
  <c r="BG141" i="8" a="1"/>
  <c r="BG141" i="8" s="1"/>
  <c r="BG135" i="8" a="1"/>
  <c r="BG135" i="8" s="1"/>
  <c r="BG129" i="8" a="1"/>
  <c r="BG129" i="8" s="1"/>
  <c r="BG123" i="8" a="1"/>
  <c r="BG123" i="8" s="1"/>
  <c r="BG238" i="8" a="1"/>
  <c r="BG238" i="8" s="1"/>
  <c r="BG232" i="8" a="1"/>
  <c r="BG232" i="8" s="1"/>
  <c r="BG226" i="8" a="1"/>
  <c r="BG226" i="8" s="1"/>
  <c r="BG220" i="8" a="1"/>
  <c r="BG220" i="8" s="1"/>
  <c r="BG214" i="8" a="1"/>
  <c r="BG214" i="8" s="1"/>
  <c r="BG208" i="8" a="1"/>
  <c r="BG208" i="8" s="1"/>
  <c r="BG202" i="8" a="1"/>
  <c r="BG202" i="8" s="1"/>
  <c r="BG196" i="8" a="1"/>
  <c r="BG196" i="8" s="1"/>
  <c r="BG190" i="8" a="1"/>
  <c r="BG190" i="8" s="1"/>
  <c r="BG184" i="8" a="1"/>
  <c r="BG184" i="8" s="1"/>
  <c r="BG178" i="8" a="1"/>
  <c r="BG178" i="8" s="1"/>
  <c r="BG172" i="8" a="1"/>
  <c r="BG172" i="8" s="1"/>
  <c r="BG166" i="8" a="1"/>
  <c r="BG166" i="8" s="1"/>
  <c r="BG160" i="8" a="1"/>
  <c r="BG160" i="8" s="1"/>
  <c r="BG154" i="8" a="1"/>
  <c r="BG154" i="8" s="1"/>
  <c r="BG148" i="8" a="1"/>
  <c r="BG148" i="8" s="1"/>
  <c r="BG142" i="8" a="1"/>
  <c r="BG142" i="8" s="1"/>
  <c r="BG136" i="8" a="1"/>
  <c r="BG136" i="8" s="1"/>
  <c r="BG130" i="8" a="1"/>
  <c r="BG130" i="8" s="1"/>
  <c r="BG124" i="8" a="1"/>
  <c r="BG124" i="8" s="1"/>
  <c r="BG118" i="8" a="1"/>
  <c r="BG118" i="8" s="1"/>
  <c r="BG233" i="8" a="1"/>
  <c r="BG233" i="8" s="1"/>
  <c r="BG227" i="8" a="1"/>
  <c r="BG227" i="8" s="1"/>
  <c r="BG221" i="8" a="1"/>
  <c r="BG221" i="8" s="1"/>
  <c r="BG215" i="8" a="1"/>
  <c r="BG215" i="8" s="1"/>
  <c r="BG209" i="8" a="1"/>
  <c r="BG209" i="8" s="1"/>
  <c r="BG203" i="8" a="1"/>
  <c r="BG203" i="8" s="1"/>
  <c r="BG197" i="8" a="1"/>
  <c r="BG197" i="8" s="1"/>
  <c r="BG191" i="8" a="1"/>
  <c r="BG191" i="8" s="1"/>
  <c r="BG185" i="8" a="1"/>
  <c r="BG185" i="8" s="1"/>
  <c r="BG179" i="8" a="1"/>
  <c r="BG179" i="8" s="1"/>
  <c r="BG173" i="8" a="1"/>
  <c r="BG173" i="8" s="1"/>
  <c r="BG167" i="8" a="1"/>
  <c r="BG167" i="8" s="1"/>
  <c r="BG161" i="8" a="1"/>
  <c r="BG161" i="8" s="1"/>
  <c r="BG155" i="8" a="1"/>
  <c r="BG155" i="8" s="1"/>
  <c r="BG149" i="8" a="1"/>
  <c r="BG149" i="8" s="1"/>
  <c r="BG143" i="8" a="1"/>
  <c r="BG143" i="8" s="1"/>
  <c r="BG137" i="8" a="1"/>
  <c r="BG137" i="8" s="1"/>
  <c r="BG131" i="8" a="1"/>
  <c r="BG131" i="8" s="1"/>
  <c r="BG234" i="8" a="1"/>
  <c r="BG234" i="8" s="1"/>
  <c r="BG228" i="8" a="1"/>
  <c r="BG228" i="8" s="1"/>
  <c r="BG222" i="8" a="1"/>
  <c r="BG222" i="8" s="1"/>
  <c r="BG216" i="8" a="1"/>
  <c r="BG216" i="8" s="1"/>
  <c r="BG210" i="8" a="1"/>
  <c r="BG210" i="8" s="1"/>
  <c r="BG204" i="8" a="1"/>
  <c r="BG204" i="8" s="1"/>
  <c r="BG198" i="8" a="1"/>
  <c r="BG198" i="8" s="1"/>
  <c r="BG192" i="8" a="1"/>
  <c r="BG192" i="8" s="1"/>
  <c r="BG186" i="8" a="1"/>
  <c r="BG186" i="8" s="1"/>
  <c r="BG180" i="8" a="1"/>
  <c r="BG180" i="8" s="1"/>
  <c r="BG174" i="8" a="1"/>
  <c r="BG174" i="8" s="1"/>
  <c r="BG168" i="8" a="1"/>
  <c r="BG168" i="8" s="1"/>
  <c r="BG162" i="8" a="1"/>
  <c r="BG162" i="8" s="1"/>
  <c r="BG156" i="8" a="1"/>
  <c r="BG156" i="8" s="1"/>
  <c r="BG150" i="8" a="1"/>
  <c r="BG150" i="8" s="1"/>
  <c r="BG144" i="8" a="1"/>
  <c r="BG144" i="8" s="1"/>
  <c r="BG138" i="8" a="1"/>
  <c r="BG138" i="8" s="1"/>
  <c r="BG132" i="8" a="1"/>
  <c r="BG132" i="8" s="1"/>
  <c r="BG126" i="8" a="1"/>
  <c r="BG126" i="8" s="1"/>
  <c r="BG235" i="8" a="1"/>
  <c r="BG235" i="8" s="1"/>
  <c r="BG229" i="8" a="1"/>
  <c r="BG229" i="8" s="1"/>
  <c r="BG223" i="8" a="1"/>
  <c r="BG223" i="8" s="1"/>
  <c r="BG217" i="8" a="1"/>
  <c r="BG217" i="8" s="1"/>
  <c r="BG211" i="8" a="1"/>
  <c r="BG211" i="8" s="1"/>
  <c r="BG205" i="8" a="1"/>
  <c r="BG205" i="8" s="1"/>
  <c r="BG199" i="8" a="1"/>
  <c r="BG199" i="8" s="1"/>
  <c r="BG193" i="8" a="1"/>
  <c r="BG193" i="8" s="1"/>
  <c r="BG187" i="8" a="1"/>
  <c r="BG187" i="8" s="1"/>
  <c r="BG181" i="8" a="1"/>
  <c r="BG181" i="8" s="1"/>
  <c r="BG175" i="8" a="1"/>
  <c r="BG175" i="8" s="1"/>
  <c r="BG169" i="8" a="1"/>
  <c r="BG169" i="8" s="1"/>
  <c r="BG163" i="8" a="1"/>
  <c r="BG163" i="8" s="1"/>
  <c r="BG157" i="8" a="1"/>
  <c r="BG157" i="8" s="1"/>
  <c r="BG151" i="8" a="1"/>
  <c r="BG151" i="8" s="1"/>
  <c r="BG145" i="8" a="1"/>
  <c r="BG145" i="8" s="1"/>
  <c r="BG139" i="8" a="1"/>
  <c r="BG139" i="8" s="1"/>
  <c r="BG133" i="8" a="1"/>
  <c r="BG133" i="8" s="1"/>
  <c r="BG127" i="8" a="1"/>
  <c r="BG127" i="8" s="1"/>
  <c r="BG121" i="8" a="1"/>
  <c r="BG121" i="8" s="1"/>
  <c r="BG115" i="8" a="1"/>
  <c r="BG115" i="8" s="1"/>
  <c r="BG236" i="8" a="1"/>
  <c r="BG236" i="8" s="1"/>
  <c r="BG230" i="8" a="1"/>
  <c r="BG230" i="8" s="1"/>
  <c r="BG224" i="8" a="1"/>
  <c r="BG224" i="8" s="1"/>
  <c r="BG218" i="8" a="1"/>
  <c r="BG218" i="8" s="1"/>
  <c r="BG212" i="8" a="1"/>
  <c r="BG212" i="8" s="1"/>
  <c r="BG206" i="8" a="1"/>
  <c r="BG206" i="8" s="1"/>
  <c r="BG200" i="8" a="1"/>
  <c r="BG200" i="8" s="1"/>
  <c r="BG194" i="8" a="1"/>
  <c r="BG194" i="8" s="1"/>
  <c r="BG188" i="8" a="1"/>
  <c r="BG188" i="8" s="1"/>
  <c r="BG182" i="8" a="1"/>
  <c r="BG182" i="8" s="1"/>
  <c r="BG176" i="8" a="1"/>
  <c r="BG176" i="8" s="1"/>
  <c r="BG170" i="8" a="1"/>
  <c r="BG170" i="8" s="1"/>
  <c r="BG164" i="8" a="1"/>
  <c r="BG164" i="8" s="1"/>
  <c r="BG158" i="8" a="1"/>
  <c r="BG158" i="8" s="1"/>
  <c r="BG152" i="8" a="1"/>
  <c r="BG152" i="8" s="1"/>
  <c r="BG146" i="8" a="1"/>
  <c r="BG146" i="8" s="1"/>
  <c r="BG140" i="8" a="1"/>
  <c r="BG140" i="8" s="1"/>
  <c r="BG134" i="8" a="1"/>
  <c r="BG134" i="8" s="1"/>
  <c r="BG128" i="8" a="1"/>
  <c r="BG128" i="8" s="1"/>
  <c r="BG122" i="8" a="1"/>
  <c r="BG122" i="8" s="1"/>
  <c r="BG116" i="8" a="1"/>
  <c r="BG116" i="8" s="1"/>
  <c r="BC14" i="8" a="1"/>
  <c r="BC14" i="8" s="1"/>
  <c r="CB14" i="8" s="1"/>
  <c r="BG14" i="8" a="1"/>
  <c r="BG14" i="8" s="1"/>
  <c r="BC15" i="8" a="1"/>
  <c r="BC15" i="8" s="1"/>
  <c r="CB15" i="8" s="1"/>
  <c r="BG15" i="8" a="1"/>
  <c r="BG15" i="8" s="1"/>
  <c r="BN16" i="8" a="1"/>
  <c r="BN16" i="8" s="1"/>
  <c r="BN17" i="8" a="1"/>
  <c r="BN17" i="8" s="1"/>
  <c r="BB18" i="8" a="1"/>
  <c r="BB18" i="8" s="1"/>
  <c r="BE18" i="8" a="1"/>
  <c r="BE18" i="8" s="1"/>
  <c r="CD18" i="8" s="1"/>
  <c r="BB19" i="8" a="1"/>
  <c r="BB19" i="8" s="1"/>
  <c r="BE19" i="8" a="1"/>
  <c r="BE19" i="8" s="1"/>
  <c r="CD19" i="8" s="1"/>
  <c r="BA22" i="8" a="1"/>
  <c r="BA22" i="8" s="1"/>
  <c r="BZ22" i="8" s="1"/>
  <c r="BD22" i="8" a="1"/>
  <c r="BD22" i="8" s="1"/>
  <c r="CC22" i="8" s="1"/>
  <c r="BA23" i="8" a="1"/>
  <c r="BA23" i="8" s="1"/>
  <c r="BZ23" i="8" s="1"/>
  <c r="BD23" i="8" a="1"/>
  <c r="BD23" i="8" s="1"/>
  <c r="CC23" i="8" s="1"/>
  <c r="BC26" i="8" a="1"/>
  <c r="BC26" i="8" s="1"/>
  <c r="CB26" i="8" s="1"/>
  <c r="BG26" i="8" a="1"/>
  <c r="BG26" i="8" s="1"/>
  <c r="BC27" i="8" a="1"/>
  <c r="BC27" i="8" s="1"/>
  <c r="CB27" i="8" s="1"/>
  <c r="BG27" i="8" a="1"/>
  <c r="BG27" i="8" s="1"/>
  <c r="BC28" i="8" a="1"/>
  <c r="BC28" i="8" s="1"/>
  <c r="CB28" i="8" s="1"/>
  <c r="BG28" i="8" a="1"/>
  <c r="BG28" i="8" s="1"/>
  <c r="BC29" i="8" a="1"/>
  <c r="BC29" i="8" s="1"/>
  <c r="CB29" i="8" s="1"/>
  <c r="BG29" i="8" a="1"/>
  <c r="BG29" i="8" s="1"/>
  <c r="BC30" i="8" a="1"/>
  <c r="BC30" i="8" s="1"/>
  <c r="CB30" i="8" s="1"/>
  <c r="BG30" i="8" a="1"/>
  <c r="BG30" i="8" s="1"/>
  <c r="BC31" i="8" a="1"/>
  <c r="BC31" i="8" s="1"/>
  <c r="CB31" i="8" s="1"/>
  <c r="BG31" i="8" a="1"/>
  <c r="BG31" i="8" s="1"/>
  <c r="BC32" i="8" a="1"/>
  <c r="BC32" i="8" s="1"/>
  <c r="CB32" i="8" s="1"/>
  <c r="BG32" i="8" a="1"/>
  <c r="BG32" i="8" s="1"/>
  <c r="BC33" i="8" a="1"/>
  <c r="BC33" i="8" s="1"/>
  <c r="CB33" i="8" s="1"/>
  <c r="BG33" i="8" a="1"/>
  <c r="BG33" i="8" s="1"/>
  <c r="BC34" i="8" a="1"/>
  <c r="BC34" i="8" s="1"/>
  <c r="CB34" i="8" s="1"/>
  <c r="BG34" i="8" a="1"/>
  <c r="BG34" i="8" s="1"/>
  <c r="BC35" i="8" a="1"/>
  <c r="BC35" i="8" s="1"/>
  <c r="CB35" i="8" s="1"/>
  <c r="BG35" i="8" a="1"/>
  <c r="BG35" i="8" s="1"/>
  <c r="BC36" i="8" a="1"/>
  <c r="BC36" i="8" s="1"/>
  <c r="CB36" i="8" s="1"/>
  <c r="BG36" i="8" a="1"/>
  <c r="BG36" i="8" s="1"/>
  <c r="BC37" i="8" a="1"/>
  <c r="BC37" i="8" s="1"/>
  <c r="CB37" i="8" s="1"/>
  <c r="BG37" i="8" a="1"/>
  <c r="BG37" i="8" s="1"/>
  <c r="BC38" i="8" a="1"/>
  <c r="BC38" i="8" s="1"/>
  <c r="CB38" i="8" s="1"/>
  <c r="BG38" i="8" a="1"/>
  <c r="BG38" i="8" s="1"/>
  <c r="BC39" i="8" a="1"/>
  <c r="BC39" i="8" s="1"/>
  <c r="CB39" i="8" s="1"/>
  <c r="BG39" i="8" a="1"/>
  <c r="BG39" i="8" s="1"/>
  <c r="BC40" i="8" a="1"/>
  <c r="BC40" i="8" s="1"/>
  <c r="CB40" i="8" s="1"/>
  <c r="BG40" i="8" a="1"/>
  <c r="BG40" i="8" s="1"/>
  <c r="BC41" i="8" a="1"/>
  <c r="BC41" i="8" s="1"/>
  <c r="CB41" i="8" s="1"/>
  <c r="BG41" i="8" a="1"/>
  <c r="BG41" i="8" s="1"/>
  <c r="BC42" i="8" a="1"/>
  <c r="BC42" i="8" s="1"/>
  <c r="CB42" i="8" s="1"/>
  <c r="BG42" i="8" a="1"/>
  <c r="BG42" i="8" s="1"/>
  <c r="BA44" i="8" a="1"/>
  <c r="BA44" i="8" s="1"/>
  <c r="BZ44" i="8" s="1"/>
  <c r="BD44" i="8" a="1"/>
  <c r="BD44" i="8" s="1"/>
  <c r="CC44" i="8" s="1"/>
  <c r="BB46" i="8" a="1"/>
  <c r="BB46" i="8" s="1"/>
  <c r="BE46" i="8" a="1"/>
  <c r="BE46" i="8" s="1"/>
  <c r="CD46" i="8" s="1"/>
  <c r="BN46" i="8" a="1"/>
  <c r="BN46" i="8" s="1"/>
  <c r="BC48" i="8" a="1"/>
  <c r="BC48" i="8" s="1"/>
  <c r="CB48" i="8" s="1"/>
  <c r="BG48" i="8" a="1"/>
  <c r="BG48" i="8" s="1"/>
  <c r="BA50" i="8" a="1"/>
  <c r="BA50" i="8" s="1"/>
  <c r="BZ50" i="8" s="1"/>
  <c r="BD50" i="8" a="1"/>
  <c r="BD50" i="8" s="1"/>
  <c r="CC50" i="8" s="1"/>
  <c r="BB52" i="8" a="1"/>
  <c r="BB52" i="8" s="1"/>
  <c r="BE52" i="8" a="1"/>
  <c r="BE52" i="8" s="1"/>
  <c r="CD52" i="8" s="1"/>
  <c r="BN52" i="8" a="1"/>
  <c r="BN52" i="8" s="1"/>
  <c r="BC54" i="8" a="1"/>
  <c r="BC54" i="8" s="1"/>
  <c r="CB54" i="8" s="1"/>
  <c r="BG54" i="8" a="1"/>
  <c r="BG54" i="8" s="1"/>
  <c r="BA56" i="8" a="1"/>
  <c r="BA56" i="8" s="1"/>
  <c r="BZ56" i="8" s="1"/>
  <c r="BD56" i="8" a="1"/>
  <c r="BD56" i="8" s="1"/>
  <c r="CC56" i="8" s="1"/>
  <c r="BB58" i="8" a="1"/>
  <c r="BB58" i="8" s="1"/>
  <c r="BE58" i="8" a="1"/>
  <c r="BE58" i="8" s="1"/>
  <c r="CD58" i="8" s="1"/>
  <c r="BN58" i="8" a="1"/>
  <c r="BN58" i="8" s="1"/>
  <c r="BC60" i="8" a="1"/>
  <c r="BC60" i="8" s="1"/>
  <c r="CB60" i="8" s="1"/>
  <c r="BG60" i="8" a="1"/>
  <c r="BG60" i="8" s="1"/>
  <c r="BA62" i="8" a="1"/>
  <c r="BA62" i="8" s="1"/>
  <c r="BZ62" i="8" s="1"/>
  <c r="BD62" i="8" a="1"/>
  <c r="BD62" i="8" s="1"/>
  <c r="CC62" i="8" s="1"/>
  <c r="BB64" i="8" a="1"/>
  <c r="BB64" i="8" s="1"/>
  <c r="BE64" i="8" a="1"/>
  <c r="BE64" i="8" s="1"/>
  <c r="CD64" i="8" s="1"/>
  <c r="BN64" i="8" a="1"/>
  <c r="BN64" i="8" s="1"/>
  <c r="BC66" i="8" a="1"/>
  <c r="BC66" i="8" s="1"/>
  <c r="CB66" i="8" s="1"/>
  <c r="BG66" i="8" a="1"/>
  <c r="BG66" i="8" s="1"/>
  <c r="BA68" i="8" a="1"/>
  <c r="BA68" i="8" s="1"/>
  <c r="BZ68" i="8" s="1"/>
  <c r="BD68" i="8" a="1"/>
  <c r="BD68" i="8" s="1"/>
  <c r="CC68" i="8" s="1"/>
  <c r="BB70" i="8" a="1"/>
  <c r="BB70" i="8" s="1"/>
  <c r="CA70" i="8" s="1"/>
  <c r="BE70" i="8" a="1"/>
  <c r="BE70" i="8" s="1"/>
  <c r="CD70" i="8" s="1"/>
  <c r="BN70" i="8" a="1"/>
  <c r="BN70" i="8" s="1"/>
  <c r="CL71" i="8"/>
  <c r="BC72" i="8" a="1"/>
  <c r="BC72" i="8" s="1"/>
  <c r="CB72" i="8" s="1"/>
  <c r="BG72" i="8" a="1"/>
  <c r="BG72" i="8" s="1"/>
  <c r="BA74" i="8" a="1"/>
  <c r="BA74" i="8" s="1"/>
  <c r="BZ74" i="8" s="1"/>
  <c r="BD74" i="8" a="1"/>
  <c r="BD74" i="8" s="1"/>
  <c r="CC74" i="8" s="1"/>
  <c r="BB76" i="8" a="1"/>
  <c r="BB76" i="8" s="1"/>
  <c r="CA76" i="8" s="1"/>
  <c r="BE76" i="8" a="1"/>
  <c r="BE76" i="8" s="1"/>
  <c r="CD76" i="8" s="1"/>
  <c r="BN76" i="8" a="1"/>
  <c r="BN76" i="8" s="1"/>
  <c r="CL77" i="8"/>
  <c r="BC78" i="8" a="1"/>
  <c r="BC78" i="8" s="1"/>
  <c r="CB78" i="8" s="1"/>
  <c r="BG78" i="8" a="1"/>
  <c r="BG78" i="8" s="1"/>
  <c r="BA80" i="8" a="1"/>
  <c r="BA80" i="8" s="1"/>
  <c r="BZ80" i="8" s="1"/>
  <c r="BD80" i="8" a="1"/>
  <c r="BD80" i="8" s="1"/>
  <c r="CC80" i="8" s="1"/>
  <c r="BB82" i="8" a="1"/>
  <c r="BB82" i="8" s="1"/>
  <c r="CA82" i="8" s="1"/>
  <c r="BE82" i="8" a="1"/>
  <c r="BE82" i="8" s="1"/>
  <c r="CD82" i="8" s="1"/>
  <c r="BN82" i="8" a="1"/>
  <c r="BN82" i="8" s="1"/>
  <c r="CL83" i="8"/>
  <c r="BC84" i="8" a="1"/>
  <c r="BC84" i="8" s="1"/>
  <c r="CB84" i="8" s="1"/>
  <c r="BG84" i="8" a="1"/>
  <c r="BG84" i="8" s="1"/>
  <c r="BA86" i="8" a="1"/>
  <c r="BA86" i="8" s="1"/>
  <c r="BZ86" i="8" s="1"/>
  <c r="BD86" i="8" a="1"/>
  <c r="BD86" i="8" s="1"/>
  <c r="CC86" i="8" s="1"/>
  <c r="BB88" i="8" a="1"/>
  <c r="BB88" i="8" s="1"/>
  <c r="CA88" i="8" s="1"/>
  <c r="BE88" i="8" a="1"/>
  <c r="BE88" i="8" s="1"/>
  <c r="CD88" i="8" s="1"/>
  <c r="BN88" i="8" a="1"/>
  <c r="BN88" i="8" s="1"/>
  <c r="CL89" i="8"/>
  <c r="BC90" i="8" a="1"/>
  <c r="BC90" i="8" s="1"/>
  <c r="CB90" i="8" s="1"/>
  <c r="BG90" i="8" a="1"/>
  <c r="BG90" i="8" s="1"/>
  <c r="BA92" i="8" a="1"/>
  <c r="BA92" i="8" s="1"/>
  <c r="BZ92" i="8" s="1"/>
  <c r="BD92" i="8" a="1"/>
  <c r="BD92" i="8" s="1"/>
  <c r="CC92" i="8" s="1"/>
  <c r="BB94" i="8" a="1"/>
  <c r="BB94" i="8" s="1"/>
  <c r="CA94" i="8" s="1"/>
  <c r="BE94" i="8" a="1"/>
  <c r="BE94" i="8" s="1"/>
  <c r="CD94" i="8" s="1"/>
  <c r="BN94" i="8" a="1"/>
  <c r="BN94" i="8" s="1"/>
  <c r="CL95" i="8"/>
  <c r="BC96" i="8" a="1"/>
  <c r="BC96" i="8" s="1"/>
  <c r="CB96" i="8" s="1"/>
  <c r="BG96" i="8" a="1"/>
  <c r="BG96" i="8" s="1"/>
  <c r="BA98" i="8" a="1"/>
  <c r="BA98" i="8" s="1"/>
  <c r="BZ98" i="8" s="1"/>
  <c r="BD98" i="8" a="1"/>
  <c r="BD98" i="8" s="1"/>
  <c r="CC98" i="8" s="1"/>
  <c r="BB100" i="8" a="1"/>
  <c r="BB100" i="8" s="1"/>
  <c r="CA100" i="8" s="1"/>
  <c r="BE100" i="8" a="1"/>
  <c r="BE100" i="8" s="1"/>
  <c r="CD100" i="8" s="1"/>
  <c r="BN100" i="8" a="1"/>
  <c r="BN100" i="8" s="1"/>
  <c r="CL101" i="8"/>
  <c r="BC102" i="8" a="1"/>
  <c r="BC102" i="8" s="1"/>
  <c r="CB102" i="8" s="1"/>
  <c r="BG102" i="8" a="1"/>
  <c r="BG102" i="8" s="1"/>
  <c r="BA104" i="8" a="1"/>
  <c r="BA104" i="8" s="1"/>
  <c r="BZ104" i="8" s="1"/>
  <c r="BD104" i="8" a="1"/>
  <c r="BD104" i="8" s="1"/>
  <c r="CC104" i="8" s="1"/>
  <c r="BB106" i="8" a="1"/>
  <c r="BB106" i="8" s="1"/>
  <c r="CA106" i="8" s="1"/>
  <c r="BE106" i="8" a="1"/>
  <c r="BE106" i="8" s="1"/>
  <c r="CD106" i="8" s="1"/>
  <c r="BN106" i="8" a="1"/>
  <c r="BN106" i="8" s="1"/>
  <c r="CL107" i="8"/>
  <c r="BC108" i="8" a="1"/>
  <c r="BC108" i="8" s="1"/>
  <c r="CB108" i="8" s="1"/>
  <c r="BG108" i="8" a="1"/>
  <c r="BG108" i="8" s="1"/>
  <c r="BA110" i="8" a="1"/>
  <c r="BA110" i="8" s="1"/>
  <c r="BZ110" i="8" s="1"/>
  <c r="BD110" i="8" a="1"/>
  <c r="BD110" i="8" s="1"/>
  <c r="CC110" i="8" s="1"/>
  <c r="CF110" i="8"/>
  <c r="CH110" i="8" s="1"/>
  <c r="BE112" i="8" a="1"/>
  <c r="BE112" i="8" s="1"/>
  <c r="CD112" i="8" s="1"/>
  <c r="BN112" i="8" a="1"/>
  <c r="BN112" i="8" s="1"/>
  <c r="CL113" i="8"/>
  <c r="BC114" i="8" a="1"/>
  <c r="BC114" i="8" s="1"/>
  <c r="CB114" i="8" s="1"/>
  <c r="BG114" i="8" a="1"/>
  <c r="BG114" i="8" s="1"/>
  <c r="BE115" i="8" a="1"/>
  <c r="BE115" i="8" s="1"/>
  <c r="CD115" i="8" s="1"/>
  <c r="BD116" i="8" a="1"/>
  <c r="BD116" i="8" s="1"/>
  <c r="CC116" i="8" s="1"/>
  <c r="BC117" i="8" a="1"/>
  <c r="BC117" i="8" s="1"/>
  <c r="CB117" i="8" s="1"/>
  <c r="BE118" i="8" a="1"/>
  <c r="BE118" i="8" s="1"/>
  <c r="CD118" i="8" s="1"/>
  <c r="BC119" i="8" a="1"/>
  <c r="BC119" i="8" s="1"/>
  <c r="CB119" i="8" s="1"/>
  <c r="BB511" i="8" a="1"/>
  <c r="BB511" i="8" s="1"/>
  <c r="CA511" i="8" s="1"/>
  <c r="BB509" i="8" a="1"/>
  <c r="BB509" i="8" s="1"/>
  <c r="CA509" i="8" s="1"/>
  <c r="BB503" i="8" a="1"/>
  <c r="BB503" i="8" s="1"/>
  <c r="CA503" i="8" s="1"/>
  <c r="BB497" i="8" a="1"/>
  <c r="BB497" i="8" s="1"/>
  <c r="CA497" i="8" s="1"/>
  <c r="BB491" i="8" a="1"/>
  <c r="BB491" i="8" s="1"/>
  <c r="CA491" i="8" s="1"/>
  <c r="BB485" i="8" a="1"/>
  <c r="BB485" i="8" s="1"/>
  <c r="CA485" i="8" s="1"/>
  <c r="BB510" i="8" a="1"/>
  <c r="BB510" i="8" s="1"/>
  <c r="CA510" i="8" s="1"/>
  <c r="BB504" i="8" a="1"/>
  <c r="BB504" i="8" s="1"/>
  <c r="CA504" i="8" s="1"/>
  <c r="BB498" i="8" a="1"/>
  <c r="BB498" i="8" s="1"/>
  <c r="CA498" i="8" s="1"/>
  <c r="BB492" i="8" a="1"/>
  <c r="BB492" i="8" s="1"/>
  <c r="CA492" i="8" s="1"/>
  <c r="BB486" i="8" a="1"/>
  <c r="BB486" i="8" s="1"/>
  <c r="CA486" i="8" s="1"/>
  <c r="BB480" i="8" a="1"/>
  <c r="BB480" i="8" s="1"/>
  <c r="CA480" i="8" s="1"/>
  <c r="BB505" i="8" a="1"/>
  <c r="BB505" i="8" s="1"/>
  <c r="CA505" i="8" s="1"/>
  <c r="BB499" i="8" a="1"/>
  <c r="BB499" i="8" s="1"/>
  <c r="CA499" i="8" s="1"/>
  <c r="BB493" i="8" a="1"/>
  <c r="BB493" i="8" s="1"/>
  <c r="CA493" i="8" s="1"/>
  <c r="BB487" i="8" a="1"/>
  <c r="BB487" i="8" s="1"/>
  <c r="CA487" i="8" s="1"/>
  <c r="BB481" i="8" a="1"/>
  <c r="BB481" i="8" s="1"/>
  <c r="CA481" i="8" s="1"/>
  <c r="BB506" i="8" a="1"/>
  <c r="BB506" i="8" s="1"/>
  <c r="CA506" i="8" s="1"/>
  <c r="BB500" i="8" a="1"/>
  <c r="BB500" i="8" s="1"/>
  <c r="CA500" i="8" s="1"/>
  <c r="BB494" i="8" a="1"/>
  <c r="BB494" i="8" s="1"/>
  <c r="CA494" i="8" s="1"/>
  <c r="BB488" i="8" a="1"/>
  <c r="BB488" i="8" s="1"/>
  <c r="CA488" i="8" s="1"/>
  <c r="BB482" i="8" a="1"/>
  <c r="BB482" i="8" s="1"/>
  <c r="CA482" i="8" s="1"/>
  <c r="BB507" i="8" a="1"/>
  <c r="BB507" i="8" s="1"/>
  <c r="CA507" i="8" s="1"/>
  <c r="BB501" i="8" a="1"/>
  <c r="BB501" i="8" s="1"/>
  <c r="CA501" i="8" s="1"/>
  <c r="BB495" i="8" a="1"/>
  <c r="BB495" i="8" s="1"/>
  <c r="CA495" i="8" s="1"/>
  <c r="BB489" i="8" a="1"/>
  <c r="BB489" i="8" s="1"/>
  <c r="CA489" i="8" s="1"/>
  <c r="BB483" i="8" a="1"/>
  <c r="BB483" i="8" s="1"/>
  <c r="CA483" i="8" s="1"/>
  <c r="BB508" i="8" a="1"/>
  <c r="BB508" i="8" s="1"/>
  <c r="CA508" i="8" s="1"/>
  <c r="BB502" i="8" a="1"/>
  <c r="BB502" i="8" s="1"/>
  <c r="CA502" i="8" s="1"/>
  <c r="BB496" i="8" a="1"/>
  <c r="BB496" i="8" s="1"/>
  <c r="CA496" i="8" s="1"/>
  <c r="BB490" i="8" a="1"/>
  <c r="BB490" i="8" s="1"/>
  <c r="CA490" i="8" s="1"/>
  <c r="BB484" i="8" a="1"/>
  <c r="BB484" i="8" s="1"/>
  <c r="CA484" i="8" s="1"/>
  <c r="BB477" i="8" a="1"/>
  <c r="BB477" i="8" s="1"/>
  <c r="CA477" i="8" s="1"/>
  <c r="BB471" i="8" a="1"/>
  <c r="BB471" i="8" s="1"/>
  <c r="CA471" i="8" s="1"/>
  <c r="BB465" i="8" a="1"/>
  <c r="BB465" i="8" s="1"/>
  <c r="CA465" i="8" s="1"/>
  <c r="BB459" i="8" a="1"/>
  <c r="BB459" i="8" s="1"/>
  <c r="CA459" i="8" s="1"/>
  <c r="BB453" i="8" a="1"/>
  <c r="BB453" i="8" s="1"/>
  <c r="CA453" i="8" s="1"/>
  <c r="BB447" i="8" a="1"/>
  <c r="BB447" i="8" s="1"/>
  <c r="CA447" i="8" s="1"/>
  <c r="BB441" i="8" a="1"/>
  <c r="BB441" i="8" s="1"/>
  <c r="CA441" i="8" s="1"/>
  <c r="BB435" i="8" a="1"/>
  <c r="BB435" i="8" s="1"/>
  <c r="CA435" i="8" s="1"/>
  <c r="BB429" i="8" a="1"/>
  <c r="BB429" i="8" s="1"/>
  <c r="CA429" i="8" s="1"/>
  <c r="BB423" i="8" a="1"/>
  <c r="BB423" i="8" s="1"/>
  <c r="CA423" i="8" s="1"/>
  <c r="BB417" i="8" a="1"/>
  <c r="BB417" i="8" s="1"/>
  <c r="CA417" i="8" s="1"/>
  <c r="BB411" i="8" a="1"/>
  <c r="BB411" i="8" s="1"/>
  <c r="CA411" i="8" s="1"/>
  <c r="BB405" i="8" a="1"/>
  <c r="BB405" i="8" s="1"/>
  <c r="CA405" i="8" s="1"/>
  <c r="BB399" i="8" a="1"/>
  <c r="BB399" i="8" s="1"/>
  <c r="CA399" i="8" s="1"/>
  <c r="BB393" i="8" a="1"/>
  <c r="BB393" i="8" s="1"/>
  <c r="CA393" i="8" s="1"/>
  <c r="BB387" i="8" a="1"/>
  <c r="BB387" i="8" s="1"/>
  <c r="CA387" i="8" s="1"/>
  <c r="BB381" i="8" a="1"/>
  <c r="BB381" i="8" s="1"/>
  <c r="CA381" i="8" s="1"/>
  <c r="BB375" i="8" a="1"/>
  <c r="BB375" i="8" s="1"/>
  <c r="CA375" i="8" s="1"/>
  <c r="BB369" i="8" a="1"/>
  <c r="BB369" i="8" s="1"/>
  <c r="CA369" i="8" s="1"/>
  <c r="BB363" i="8" a="1"/>
  <c r="BB363" i="8" s="1"/>
  <c r="CA363" i="8" s="1"/>
  <c r="BB478" i="8" a="1"/>
  <c r="BB478" i="8" s="1"/>
  <c r="CA478" i="8" s="1"/>
  <c r="BB472" i="8" a="1"/>
  <c r="BB472" i="8" s="1"/>
  <c r="CA472" i="8" s="1"/>
  <c r="BB466" i="8" a="1"/>
  <c r="BB466" i="8" s="1"/>
  <c r="CA466" i="8" s="1"/>
  <c r="BB460" i="8" a="1"/>
  <c r="BB460" i="8" s="1"/>
  <c r="CA460" i="8" s="1"/>
  <c r="BB454" i="8" a="1"/>
  <c r="BB454" i="8" s="1"/>
  <c r="CA454" i="8" s="1"/>
  <c r="BB448" i="8" a="1"/>
  <c r="BB448" i="8" s="1"/>
  <c r="CA448" i="8" s="1"/>
  <c r="BB442" i="8" a="1"/>
  <c r="BB442" i="8" s="1"/>
  <c r="CA442" i="8" s="1"/>
  <c r="BB436" i="8" a="1"/>
  <c r="BB436" i="8" s="1"/>
  <c r="CA436" i="8" s="1"/>
  <c r="BB430" i="8" a="1"/>
  <c r="BB430" i="8" s="1"/>
  <c r="CA430" i="8" s="1"/>
  <c r="BB424" i="8" a="1"/>
  <c r="BB424" i="8" s="1"/>
  <c r="CA424" i="8" s="1"/>
  <c r="BB418" i="8" a="1"/>
  <c r="BB418" i="8" s="1"/>
  <c r="CA418" i="8" s="1"/>
  <c r="BB412" i="8" a="1"/>
  <c r="BB412" i="8" s="1"/>
  <c r="CA412" i="8" s="1"/>
  <c r="BB406" i="8" a="1"/>
  <c r="BB406" i="8" s="1"/>
  <c r="CA406" i="8" s="1"/>
  <c r="BB400" i="8" a="1"/>
  <c r="BB400" i="8" s="1"/>
  <c r="CA400" i="8" s="1"/>
  <c r="BB394" i="8" a="1"/>
  <c r="BB394" i="8" s="1"/>
  <c r="CA394" i="8" s="1"/>
  <c r="BB388" i="8" a="1"/>
  <c r="BB388" i="8" s="1"/>
  <c r="CA388" i="8" s="1"/>
  <c r="BB382" i="8" a="1"/>
  <c r="BB382" i="8" s="1"/>
  <c r="CA382" i="8" s="1"/>
  <c r="BB376" i="8" a="1"/>
  <c r="BB376" i="8" s="1"/>
  <c r="CA376" i="8" s="1"/>
  <c r="BB370" i="8" a="1"/>
  <c r="BB370" i="8" s="1"/>
  <c r="CA370" i="8" s="1"/>
  <c r="BB364" i="8" a="1"/>
  <c r="BB364" i="8" s="1"/>
  <c r="CA364" i="8" s="1"/>
  <c r="BB479" i="8" a="1"/>
  <c r="BB479" i="8" s="1"/>
  <c r="CA479" i="8" s="1"/>
  <c r="BB473" i="8" a="1"/>
  <c r="BB473" i="8" s="1"/>
  <c r="CA473" i="8" s="1"/>
  <c r="BB467" i="8" a="1"/>
  <c r="BB467" i="8" s="1"/>
  <c r="CA467" i="8" s="1"/>
  <c r="BB461" i="8" a="1"/>
  <c r="BB461" i="8" s="1"/>
  <c r="CA461" i="8" s="1"/>
  <c r="BB455" i="8" a="1"/>
  <c r="BB455" i="8" s="1"/>
  <c r="CA455" i="8" s="1"/>
  <c r="BB449" i="8" a="1"/>
  <c r="BB449" i="8" s="1"/>
  <c r="CA449" i="8" s="1"/>
  <c r="BB443" i="8" a="1"/>
  <c r="BB443" i="8" s="1"/>
  <c r="CA443" i="8" s="1"/>
  <c r="BB437" i="8" a="1"/>
  <c r="BB437" i="8" s="1"/>
  <c r="CA437" i="8" s="1"/>
  <c r="BB431" i="8" a="1"/>
  <c r="BB431" i="8" s="1"/>
  <c r="CA431" i="8" s="1"/>
  <c r="BB425" i="8" a="1"/>
  <c r="BB425" i="8" s="1"/>
  <c r="CA425" i="8" s="1"/>
  <c r="BB419" i="8" a="1"/>
  <c r="BB419" i="8" s="1"/>
  <c r="CA419" i="8" s="1"/>
  <c r="BB413" i="8" a="1"/>
  <c r="BB413" i="8" s="1"/>
  <c r="CA413" i="8" s="1"/>
  <c r="BB407" i="8" a="1"/>
  <c r="BB407" i="8" s="1"/>
  <c r="CA407" i="8" s="1"/>
  <c r="BB401" i="8" a="1"/>
  <c r="BB401" i="8" s="1"/>
  <c r="CA401" i="8" s="1"/>
  <c r="BB395" i="8" a="1"/>
  <c r="BB395" i="8" s="1"/>
  <c r="CA395" i="8" s="1"/>
  <c r="BB389" i="8" a="1"/>
  <c r="BB389" i="8" s="1"/>
  <c r="CA389" i="8" s="1"/>
  <c r="BB383" i="8" a="1"/>
  <c r="BB383" i="8" s="1"/>
  <c r="CA383" i="8" s="1"/>
  <c r="BB377" i="8" a="1"/>
  <c r="BB377" i="8" s="1"/>
  <c r="CA377" i="8" s="1"/>
  <c r="BB371" i="8" a="1"/>
  <c r="BB371" i="8" s="1"/>
  <c r="CA371" i="8" s="1"/>
  <c r="BB365" i="8" a="1"/>
  <c r="BB365" i="8" s="1"/>
  <c r="CA365" i="8" s="1"/>
  <c r="BB359" i="8" a="1"/>
  <c r="BB359" i="8" s="1"/>
  <c r="CA359" i="8" s="1"/>
  <c r="BB474" i="8" a="1"/>
  <c r="BB474" i="8" s="1"/>
  <c r="CA474" i="8" s="1"/>
  <c r="BB468" i="8" a="1"/>
  <c r="BB468" i="8" s="1"/>
  <c r="CA468" i="8" s="1"/>
  <c r="BB462" i="8" a="1"/>
  <c r="BB462" i="8" s="1"/>
  <c r="CA462" i="8" s="1"/>
  <c r="BB456" i="8" a="1"/>
  <c r="BB456" i="8" s="1"/>
  <c r="CA456" i="8" s="1"/>
  <c r="BB450" i="8" a="1"/>
  <c r="BB450" i="8" s="1"/>
  <c r="CA450" i="8" s="1"/>
  <c r="BB444" i="8" a="1"/>
  <c r="BB444" i="8" s="1"/>
  <c r="CA444" i="8" s="1"/>
  <c r="BB438" i="8" a="1"/>
  <c r="BB438" i="8" s="1"/>
  <c r="CA438" i="8" s="1"/>
  <c r="BB432" i="8" a="1"/>
  <c r="BB432" i="8" s="1"/>
  <c r="CA432" i="8" s="1"/>
  <c r="BB426" i="8" a="1"/>
  <c r="BB426" i="8" s="1"/>
  <c r="CA426" i="8" s="1"/>
  <c r="BB420" i="8" a="1"/>
  <c r="BB420" i="8" s="1"/>
  <c r="CA420" i="8" s="1"/>
  <c r="BB414" i="8" a="1"/>
  <c r="BB414" i="8" s="1"/>
  <c r="CA414" i="8" s="1"/>
  <c r="BB408" i="8" a="1"/>
  <c r="BB408" i="8" s="1"/>
  <c r="CA408" i="8" s="1"/>
  <c r="BB402" i="8" a="1"/>
  <c r="BB402" i="8" s="1"/>
  <c r="CA402" i="8" s="1"/>
  <c r="BB396" i="8" a="1"/>
  <c r="BB396" i="8" s="1"/>
  <c r="CA396" i="8" s="1"/>
  <c r="BB390" i="8" a="1"/>
  <c r="BB390" i="8" s="1"/>
  <c r="CA390" i="8" s="1"/>
  <c r="BB384" i="8" a="1"/>
  <c r="BB384" i="8" s="1"/>
  <c r="CA384" i="8" s="1"/>
  <c r="BB378" i="8" a="1"/>
  <c r="BB378" i="8" s="1"/>
  <c r="CA378" i="8" s="1"/>
  <c r="BB372" i="8" a="1"/>
  <c r="BB372" i="8" s="1"/>
  <c r="CA372" i="8" s="1"/>
  <c r="BB366" i="8" a="1"/>
  <c r="BB366" i="8" s="1"/>
  <c r="CA366" i="8" s="1"/>
  <c r="BB360" i="8" a="1"/>
  <c r="BB360" i="8" s="1"/>
  <c r="CA360" i="8" s="1"/>
  <c r="BB475" i="8" a="1"/>
  <c r="BB475" i="8" s="1"/>
  <c r="CA475" i="8" s="1"/>
  <c r="BB469" i="8" a="1"/>
  <c r="BB469" i="8" s="1"/>
  <c r="CA469" i="8" s="1"/>
  <c r="BB463" i="8" a="1"/>
  <c r="BB463" i="8" s="1"/>
  <c r="CA463" i="8" s="1"/>
  <c r="BB457" i="8" a="1"/>
  <c r="BB457" i="8" s="1"/>
  <c r="CA457" i="8" s="1"/>
  <c r="BB451" i="8" a="1"/>
  <c r="BB451" i="8" s="1"/>
  <c r="CA451" i="8" s="1"/>
  <c r="BB445" i="8" a="1"/>
  <c r="BB445" i="8" s="1"/>
  <c r="CA445" i="8" s="1"/>
  <c r="BB439" i="8" a="1"/>
  <c r="BB439" i="8" s="1"/>
  <c r="CA439" i="8" s="1"/>
  <c r="BB433" i="8" a="1"/>
  <c r="BB433" i="8" s="1"/>
  <c r="CA433" i="8" s="1"/>
  <c r="BB427" i="8" a="1"/>
  <c r="BB427" i="8" s="1"/>
  <c r="CA427" i="8" s="1"/>
  <c r="BB421" i="8" a="1"/>
  <c r="BB421" i="8" s="1"/>
  <c r="CA421" i="8" s="1"/>
  <c r="BB415" i="8" a="1"/>
  <c r="BB415" i="8" s="1"/>
  <c r="CA415" i="8" s="1"/>
  <c r="BB409" i="8" a="1"/>
  <c r="BB409" i="8" s="1"/>
  <c r="CA409" i="8" s="1"/>
  <c r="BB403" i="8" a="1"/>
  <c r="BB403" i="8" s="1"/>
  <c r="CA403" i="8" s="1"/>
  <c r="BB397" i="8" a="1"/>
  <c r="BB397" i="8" s="1"/>
  <c r="CA397" i="8" s="1"/>
  <c r="BB391" i="8" a="1"/>
  <c r="BB391" i="8" s="1"/>
  <c r="CA391" i="8" s="1"/>
  <c r="BB385" i="8" a="1"/>
  <c r="BB385" i="8" s="1"/>
  <c r="CA385" i="8" s="1"/>
  <c r="BB379" i="8" a="1"/>
  <c r="BB379" i="8" s="1"/>
  <c r="CA379" i="8" s="1"/>
  <c r="BB373" i="8" a="1"/>
  <c r="BB373" i="8" s="1"/>
  <c r="CA373" i="8" s="1"/>
  <c r="BB367" i="8" a="1"/>
  <c r="BB367" i="8" s="1"/>
  <c r="CA367" i="8" s="1"/>
  <c r="BB361" i="8" a="1"/>
  <c r="BB361" i="8" s="1"/>
  <c r="CA361" i="8" s="1"/>
  <c r="BB476" i="8" a="1"/>
  <c r="BB476" i="8" s="1"/>
  <c r="CA476" i="8" s="1"/>
  <c r="BB470" i="8" a="1"/>
  <c r="BB470" i="8" s="1"/>
  <c r="CA470" i="8" s="1"/>
  <c r="BB464" i="8" a="1"/>
  <c r="BB464" i="8" s="1"/>
  <c r="CA464" i="8" s="1"/>
  <c r="BB458" i="8" a="1"/>
  <c r="BB458" i="8" s="1"/>
  <c r="CA458" i="8" s="1"/>
  <c r="BB452" i="8" a="1"/>
  <c r="BB452" i="8" s="1"/>
  <c r="CA452" i="8" s="1"/>
  <c r="BB446" i="8" a="1"/>
  <c r="BB446" i="8" s="1"/>
  <c r="CA446" i="8" s="1"/>
  <c r="BB440" i="8" a="1"/>
  <c r="BB440" i="8" s="1"/>
  <c r="CA440" i="8" s="1"/>
  <c r="BB434" i="8" a="1"/>
  <c r="BB434" i="8" s="1"/>
  <c r="CA434" i="8" s="1"/>
  <c r="BB428" i="8" a="1"/>
  <c r="BB428" i="8" s="1"/>
  <c r="CA428" i="8" s="1"/>
  <c r="BB422" i="8" a="1"/>
  <c r="BB422" i="8" s="1"/>
  <c r="CA422" i="8" s="1"/>
  <c r="BB416" i="8" a="1"/>
  <c r="BB416" i="8" s="1"/>
  <c r="CA416" i="8" s="1"/>
  <c r="BB410" i="8" a="1"/>
  <c r="BB410" i="8" s="1"/>
  <c r="CA410" i="8" s="1"/>
  <c r="BB404" i="8" a="1"/>
  <c r="BB404" i="8" s="1"/>
  <c r="CA404" i="8" s="1"/>
  <c r="BB398" i="8" a="1"/>
  <c r="BB398" i="8" s="1"/>
  <c r="CA398" i="8" s="1"/>
  <c r="BB392" i="8" a="1"/>
  <c r="BB392" i="8" s="1"/>
  <c r="CA392" i="8" s="1"/>
  <c r="BB386" i="8" a="1"/>
  <c r="BB386" i="8" s="1"/>
  <c r="CA386" i="8" s="1"/>
  <c r="BB380" i="8" a="1"/>
  <c r="BB380" i="8" s="1"/>
  <c r="CA380" i="8" s="1"/>
  <c r="BB374" i="8" a="1"/>
  <c r="BB374" i="8" s="1"/>
  <c r="CA374" i="8" s="1"/>
  <c r="BB368" i="8" a="1"/>
  <c r="BB368" i="8" s="1"/>
  <c r="CA368" i="8" s="1"/>
  <c r="BB362" i="8" a="1"/>
  <c r="BB362" i="8" s="1"/>
  <c r="CA362" i="8" s="1"/>
  <c r="BB353" i="8" a="1"/>
  <c r="BB353" i="8" s="1"/>
  <c r="CA353" i="8" s="1"/>
  <c r="BB347" i="8" a="1"/>
  <c r="BB347" i="8" s="1"/>
  <c r="CA347" i="8" s="1"/>
  <c r="BB341" i="8" a="1"/>
  <c r="BB341" i="8" s="1"/>
  <c r="CA341" i="8" s="1"/>
  <c r="BB335" i="8" a="1"/>
  <c r="BB335" i="8" s="1"/>
  <c r="CA335" i="8" s="1"/>
  <c r="BB329" i="8" a="1"/>
  <c r="BB329" i="8" s="1"/>
  <c r="CA329" i="8" s="1"/>
  <c r="BB323" i="8" a="1"/>
  <c r="BB323" i="8" s="1"/>
  <c r="CA323" i="8" s="1"/>
  <c r="BB317" i="8" a="1"/>
  <c r="BB317" i="8" s="1"/>
  <c r="CA317" i="8" s="1"/>
  <c r="BB311" i="8" a="1"/>
  <c r="BB311" i="8" s="1"/>
  <c r="CA311" i="8" s="1"/>
  <c r="BB305" i="8" a="1"/>
  <c r="BB305" i="8" s="1"/>
  <c r="CA305" i="8" s="1"/>
  <c r="BB299" i="8" a="1"/>
  <c r="BB299" i="8" s="1"/>
  <c r="CA299" i="8" s="1"/>
  <c r="BB293" i="8" a="1"/>
  <c r="BB293" i="8" s="1"/>
  <c r="CA293" i="8" s="1"/>
  <c r="BB287" i="8" a="1"/>
  <c r="BB287" i="8" s="1"/>
  <c r="CA287" i="8" s="1"/>
  <c r="BB281" i="8" a="1"/>
  <c r="BB281" i="8" s="1"/>
  <c r="CA281" i="8" s="1"/>
  <c r="BB275" i="8" a="1"/>
  <c r="BB275" i="8" s="1"/>
  <c r="CA275" i="8" s="1"/>
  <c r="BB269" i="8" a="1"/>
  <c r="BB269" i="8" s="1"/>
  <c r="CA269" i="8" s="1"/>
  <c r="BB263" i="8" a="1"/>
  <c r="BB263" i="8" s="1"/>
  <c r="CA263" i="8" s="1"/>
  <c r="BB257" i="8" a="1"/>
  <c r="BB257" i="8" s="1"/>
  <c r="CA257" i="8" s="1"/>
  <c r="BB251" i="8" a="1"/>
  <c r="BB251" i="8" s="1"/>
  <c r="CA251" i="8" s="1"/>
  <c r="BB245" i="8" a="1"/>
  <c r="BB245" i="8" s="1"/>
  <c r="CA245" i="8" s="1"/>
  <c r="BB239" i="8" a="1"/>
  <c r="BB239" i="8" s="1"/>
  <c r="CA239" i="8" s="1"/>
  <c r="BB354" i="8" a="1"/>
  <c r="BB354" i="8" s="1"/>
  <c r="CA354" i="8" s="1"/>
  <c r="BB348" i="8" a="1"/>
  <c r="BB348" i="8" s="1"/>
  <c r="CA348" i="8" s="1"/>
  <c r="BB342" i="8" a="1"/>
  <c r="BB342" i="8" s="1"/>
  <c r="CA342" i="8" s="1"/>
  <c r="BB336" i="8" a="1"/>
  <c r="BB336" i="8" s="1"/>
  <c r="CA336" i="8" s="1"/>
  <c r="BB330" i="8" a="1"/>
  <c r="BB330" i="8" s="1"/>
  <c r="CA330" i="8" s="1"/>
  <c r="BB324" i="8" a="1"/>
  <c r="BB324" i="8" s="1"/>
  <c r="CA324" i="8" s="1"/>
  <c r="BB318" i="8" a="1"/>
  <c r="BB318" i="8" s="1"/>
  <c r="CA318" i="8" s="1"/>
  <c r="BB312" i="8" a="1"/>
  <c r="BB312" i="8" s="1"/>
  <c r="CA312" i="8" s="1"/>
  <c r="BB306" i="8" a="1"/>
  <c r="BB306" i="8" s="1"/>
  <c r="CA306" i="8" s="1"/>
  <c r="BB300" i="8" a="1"/>
  <c r="BB300" i="8" s="1"/>
  <c r="CA300" i="8" s="1"/>
  <c r="BB294" i="8" a="1"/>
  <c r="BB294" i="8" s="1"/>
  <c r="CA294" i="8" s="1"/>
  <c r="BB288" i="8" a="1"/>
  <c r="BB288" i="8" s="1"/>
  <c r="CA288" i="8" s="1"/>
  <c r="BB282" i="8" a="1"/>
  <c r="BB282" i="8" s="1"/>
  <c r="CA282" i="8" s="1"/>
  <c r="BB276" i="8" a="1"/>
  <c r="BB276" i="8" s="1"/>
  <c r="CA276" i="8" s="1"/>
  <c r="BB270" i="8" a="1"/>
  <c r="BB270" i="8" s="1"/>
  <c r="CA270" i="8" s="1"/>
  <c r="BB264" i="8" a="1"/>
  <c r="BB264" i="8" s="1"/>
  <c r="CA264" i="8" s="1"/>
  <c r="BB258" i="8" a="1"/>
  <c r="BB258" i="8" s="1"/>
  <c r="CA258" i="8" s="1"/>
  <c r="BB252" i="8" a="1"/>
  <c r="BB252" i="8" s="1"/>
  <c r="CA252" i="8" s="1"/>
  <c r="BB246" i="8" a="1"/>
  <c r="BB246" i="8" s="1"/>
  <c r="CA246" i="8" s="1"/>
  <c r="BB240" i="8" a="1"/>
  <c r="BB240" i="8" s="1"/>
  <c r="CA240" i="8" s="1"/>
  <c r="BB355" i="8" a="1"/>
  <c r="BB355" i="8" s="1"/>
  <c r="CA355" i="8" s="1"/>
  <c r="BB349" i="8" a="1"/>
  <c r="BB349" i="8" s="1"/>
  <c r="CA349" i="8" s="1"/>
  <c r="BB343" i="8" a="1"/>
  <c r="BB343" i="8" s="1"/>
  <c r="CA343" i="8" s="1"/>
  <c r="BB337" i="8" a="1"/>
  <c r="BB337" i="8" s="1"/>
  <c r="CA337" i="8" s="1"/>
  <c r="BB331" i="8" a="1"/>
  <c r="BB331" i="8" s="1"/>
  <c r="CA331" i="8" s="1"/>
  <c r="BB325" i="8" a="1"/>
  <c r="BB325" i="8" s="1"/>
  <c r="CA325" i="8" s="1"/>
  <c r="BB319" i="8" a="1"/>
  <c r="BB319" i="8" s="1"/>
  <c r="CA319" i="8" s="1"/>
  <c r="BB313" i="8" a="1"/>
  <c r="BB313" i="8" s="1"/>
  <c r="CA313" i="8" s="1"/>
  <c r="BB307" i="8" a="1"/>
  <c r="BB307" i="8" s="1"/>
  <c r="CA307" i="8" s="1"/>
  <c r="BB301" i="8" a="1"/>
  <c r="BB301" i="8" s="1"/>
  <c r="CA301" i="8" s="1"/>
  <c r="BB295" i="8" a="1"/>
  <c r="BB295" i="8" s="1"/>
  <c r="CA295" i="8" s="1"/>
  <c r="BB289" i="8" a="1"/>
  <c r="BB289" i="8" s="1"/>
  <c r="CA289" i="8" s="1"/>
  <c r="BB283" i="8" a="1"/>
  <c r="BB283" i="8" s="1"/>
  <c r="CA283" i="8" s="1"/>
  <c r="BB277" i="8" a="1"/>
  <c r="BB277" i="8" s="1"/>
  <c r="CA277" i="8" s="1"/>
  <c r="BB271" i="8" a="1"/>
  <c r="BB271" i="8" s="1"/>
  <c r="CA271" i="8" s="1"/>
  <c r="BB265" i="8" a="1"/>
  <c r="BB265" i="8" s="1"/>
  <c r="CA265" i="8" s="1"/>
  <c r="BB259" i="8" a="1"/>
  <c r="BB259" i="8" s="1"/>
  <c r="CA259" i="8" s="1"/>
  <c r="BB253" i="8" a="1"/>
  <c r="BB253" i="8" s="1"/>
  <c r="CA253" i="8" s="1"/>
  <c r="BB247" i="8" a="1"/>
  <c r="BB247" i="8" s="1"/>
  <c r="CA247" i="8" s="1"/>
  <c r="BB241" i="8" a="1"/>
  <c r="BB241" i="8" s="1"/>
  <c r="CA241" i="8" s="1"/>
  <c r="BB356" i="8" a="1"/>
  <c r="BB356" i="8" s="1"/>
  <c r="CA356" i="8" s="1"/>
  <c r="BB350" i="8" a="1"/>
  <c r="BB350" i="8" s="1"/>
  <c r="CA350" i="8" s="1"/>
  <c r="BB344" i="8" a="1"/>
  <c r="BB344" i="8" s="1"/>
  <c r="CA344" i="8" s="1"/>
  <c r="BB338" i="8" a="1"/>
  <c r="BB338" i="8" s="1"/>
  <c r="CA338" i="8" s="1"/>
  <c r="BB332" i="8" a="1"/>
  <c r="BB332" i="8" s="1"/>
  <c r="CA332" i="8" s="1"/>
  <c r="BB326" i="8" a="1"/>
  <c r="BB326" i="8" s="1"/>
  <c r="CA326" i="8" s="1"/>
  <c r="BB320" i="8" a="1"/>
  <c r="BB320" i="8" s="1"/>
  <c r="CA320" i="8" s="1"/>
  <c r="BB314" i="8" a="1"/>
  <c r="BB314" i="8" s="1"/>
  <c r="CA314" i="8" s="1"/>
  <c r="BB308" i="8" a="1"/>
  <c r="BB308" i="8" s="1"/>
  <c r="CA308" i="8" s="1"/>
  <c r="BB302" i="8" a="1"/>
  <c r="BB302" i="8" s="1"/>
  <c r="CA302" i="8" s="1"/>
  <c r="BB296" i="8" a="1"/>
  <c r="BB296" i="8" s="1"/>
  <c r="CA296" i="8" s="1"/>
  <c r="BB290" i="8" a="1"/>
  <c r="BB290" i="8" s="1"/>
  <c r="CA290" i="8" s="1"/>
  <c r="BB284" i="8" a="1"/>
  <c r="BB284" i="8" s="1"/>
  <c r="CA284" i="8" s="1"/>
  <c r="BB278" i="8" a="1"/>
  <c r="BB278" i="8" s="1"/>
  <c r="CA278" i="8" s="1"/>
  <c r="BB272" i="8" a="1"/>
  <c r="BB272" i="8" s="1"/>
  <c r="CA272" i="8" s="1"/>
  <c r="BB266" i="8" a="1"/>
  <c r="BB266" i="8" s="1"/>
  <c r="CA266" i="8" s="1"/>
  <c r="BB260" i="8" a="1"/>
  <c r="BB260" i="8" s="1"/>
  <c r="CA260" i="8" s="1"/>
  <c r="BB254" i="8" a="1"/>
  <c r="BB254" i="8" s="1"/>
  <c r="CA254" i="8" s="1"/>
  <c r="BB248" i="8" a="1"/>
  <c r="BB248" i="8" s="1"/>
  <c r="CA248" i="8" s="1"/>
  <c r="BB242" i="8" a="1"/>
  <c r="BB242" i="8" s="1"/>
  <c r="CA242" i="8" s="1"/>
  <c r="BB357" i="8" a="1"/>
  <c r="BB357" i="8" s="1"/>
  <c r="CA357" i="8" s="1"/>
  <c r="BB351" i="8" a="1"/>
  <c r="BB351" i="8" s="1"/>
  <c r="CA351" i="8" s="1"/>
  <c r="BB345" i="8" a="1"/>
  <c r="BB345" i="8" s="1"/>
  <c r="CA345" i="8" s="1"/>
  <c r="BB339" i="8" a="1"/>
  <c r="BB339" i="8" s="1"/>
  <c r="CA339" i="8" s="1"/>
  <c r="BB333" i="8" a="1"/>
  <c r="BB333" i="8" s="1"/>
  <c r="CA333" i="8" s="1"/>
  <c r="BB327" i="8" a="1"/>
  <c r="BB327" i="8" s="1"/>
  <c r="CA327" i="8" s="1"/>
  <c r="BB321" i="8" a="1"/>
  <c r="BB321" i="8" s="1"/>
  <c r="CA321" i="8" s="1"/>
  <c r="BB315" i="8" a="1"/>
  <c r="BB315" i="8" s="1"/>
  <c r="CA315" i="8" s="1"/>
  <c r="BB309" i="8" a="1"/>
  <c r="BB309" i="8" s="1"/>
  <c r="CA309" i="8" s="1"/>
  <c r="BB303" i="8" a="1"/>
  <c r="BB303" i="8" s="1"/>
  <c r="CA303" i="8" s="1"/>
  <c r="BB297" i="8" a="1"/>
  <c r="BB297" i="8" s="1"/>
  <c r="CA297" i="8" s="1"/>
  <c r="BB291" i="8" a="1"/>
  <c r="BB291" i="8" s="1"/>
  <c r="CA291" i="8" s="1"/>
  <c r="BB285" i="8" a="1"/>
  <c r="BB285" i="8" s="1"/>
  <c r="CA285" i="8" s="1"/>
  <c r="BB279" i="8" a="1"/>
  <c r="BB279" i="8" s="1"/>
  <c r="CA279" i="8" s="1"/>
  <c r="BB273" i="8" a="1"/>
  <c r="BB273" i="8" s="1"/>
  <c r="CA273" i="8" s="1"/>
  <c r="BB267" i="8" a="1"/>
  <c r="BB267" i="8" s="1"/>
  <c r="CA267" i="8" s="1"/>
  <c r="BB261" i="8" a="1"/>
  <c r="BB261" i="8" s="1"/>
  <c r="CA261" i="8" s="1"/>
  <c r="BB255" i="8" a="1"/>
  <c r="BB255" i="8" s="1"/>
  <c r="CA255" i="8" s="1"/>
  <c r="BB249" i="8" a="1"/>
  <c r="BB249" i="8" s="1"/>
  <c r="CA249" i="8" s="1"/>
  <c r="BB243" i="8" a="1"/>
  <c r="BB243" i="8" s="1"/>
  <c r="CA243" i="8" s="1"/>
  <c r="BB358" i="8" a="1"/>
  <c r="BB358" i="8" s="1"/>
  <c r="CA358" i="8" s="1"/>
  <c r="BB352" i="8" a="1"/>
  <c r="BB352" i="8" s="1"/>
  <c r="CA352" i="8" s="1"/>
  <c r="BB346" i="8" a="1"/>
  <c r="BB346" i="8" s="1"/>
  <c r="CA346" i="8" s="1"/>
  <c r="BB340" i="8" a="1"/>
  <c r="BB340" i="8" s="1"/>
  <c r="CA340" i="8" s="1"/>
  <c r="BB334" i="8" a="1"/>
  <c r="BB334" i="8" s="1"/>
  <c r="CA334" i="8" s="1"/>
  <c r="BB328" i="8" a="1"/>
  <c r="BB328" i="8" s="1"/>
  <c r="CA328" i="8" s="1"/>
  <c r="BB322" i="8" a="1"/>
  <c r="BB322" i="8" s="1"/>
  <c r="CA322" i="8" s="1"/>
  <c r="BB316" i="8" a="1"/>
  <c r="BB316" i="8" s="1"/>
  <c r="CA316" i="8" s="1"/>
  <c r="BB310" i="8" a="1"/>
  <c r="BB310" i="8" s="1"/>
  <c r="CA310" i="8" s="1"/>
  <c r="BB304" i="8" a="1"/>
  <c r="BB304" i="8" s="1"/>
  <c r="CA304" i="8" s="1"/>
  <c r="BB298" i="8" a="1"/>
  <c r="BB298" i="8" s="1"/>
  <c r="CA298" i="8" s="1"/>
  <c r="BB292" i="8" a="1"/>
  <c r="BB292" i="8" s="1"/>
  <c r="CA292" i="8" s="1"/>
  <c r="BB286" i="8" a="1"/>
  <c r="BB286" i="8" s="1"/>
  <c r="CA286" i="8" s="1"/>
  <c r="BB280" i="8" a="1"/>
  <c r="BB280" i="8" s="1"/>
  <c r="CA280" i="8" s="1"/>
  <c r="BB274" i="8" a="1"/>
  <c r="BB274" i="8" s="1"/>
  <c r="CA274" i="8" s="1"/>
  <c r="BB268" i="8" a="1"/>
  <c r="BB268" i="8" s="1"/>
  <c r="CA268" i="8" s="1"/>
  <c r="BB262" i="8" a="1"/>
  <c r="BB262" i="8" s="1"/>
  <c r="CA262" i="8" s="1"/>
  <c r="BB256" i="8" a="1"/>
  <c r="BB256" i="8" s="1"/>
  <c r="CA256" i="8" s="1"/>
  <c r="BB250" i="8" a="1"/>
  <c r="BB250" i="8" s="1"/>
  <c r="CA250" i="8" s="1"/>
  <c r="BB244" i="8" a="1"/>
  <c r="BB244" i="8" s="1"/>
  <c r="CA244" i="8" s="1"/>
  <c r="BB235" i="8" a="1"/>
  <c r="BB235" i="8" s="1"/>
  <c r="CA235" i="8" s="1"/>
  <c r="BB229" i="8" a="1"/>
  <c r="BB229" i="8" s="1"/>
  <c r="CA229" i="8" s="1"/>
  <c r="BB223" i="8" a="1"/>
  <c r="BB223" i="8" s="1"/>
  <c r="CA223" i="8" s="1"/>
  <c r="BB217" i="8" a="1"/>
  <c r="BB217" i="8" s="1"/>
  <c r="CA217" i="8" s="1"/>
  <c r="BB211" i="8" a="1"/>
  <c r="BB211" i="8" s="1"/>
  <c r="CA211" i="8" s="1"/>
  <c r="BB205" i="8" a="1"/>
  <c r="BB205" i="8" s="1"/>
  <c r="CA205" i="8" s="1"/>
  <c r="BB199" i="8" a="1"/>
  <c r="BB199" i="8" s="1"/>
  <c r="CA199" i="8" s="1"/>
  <c r="BB193" i="8" a="1"/>
  <c r="BB193" i="8" s="1"/>
  <c r="CA193" i="8" s="1"/>
  <c r="BB187" i="8" a="1"/>
  <c r="BB187" i="8" s="1"/>
  <c r="CA187" i="8" s="1"/>
  <c r="BB181" i="8" a="1"/>
  <c r="BB181" i="8" s="1"/>
  <c r="CA181" i="8" s="1"/>
  <c r="BB175" i="8" a="1"/>
  <c r="BB175" i="8" s="1"/>
  <c r="CA175" i="8" s="1"/>
  <c r="BB169" i="8" a="1"/>
  <c r="BB169" i="8" s="1"/>
  <c r="CA169" i="8" s="1"/>
  <c r="BB163" i="8" a="1"/>
  <c r="BB163" i="8" s="1"/>
  <c r="CA163" i="8" s="1"/>
  <c r="BB157" i="8" a="1"/>
  <c r="BB157" i="8" s="1"/>
  <c r="CA157" i="8" s="1"/>
  <c r="BB151" i="8" a="1"/>
  <c r="BB151" i="8" s="1"/>
  <c r="CA151" i="8" s="1"/>
  <c r="BB145" i="8" a="1"/>
  <c r="BB145" i="8" s="1"/>
  <c r="CA145" i="8" s="1"/>
  <c r="BB139" i="8" a="1"/>
  <c r="BB139" i="8" s="1"/>
  <c r="CA139" i="8" s="1"/>
  <c r="BB133" i="8" a="1"/>
  <c r="BB133" i="8" s="1"/>
  <c r="CA133" i="8" s="1"/>
  <c r="BB127" i="8" a="1"/>
  <c r="BB127" i="8" s="1"/>
  <c r="CA127" i="8" s="1"/>
  <c r="BB121" i="8" a="1"/>
  <c r="BB121" i="8" s="1"/>
  <c r="CA121" i="8" s="1"/>
  <c r="BB236" i="8" a="1"/>
  <c r="BB236" i="8" s="1"/>
  <c r="CA236" i="8" s="1"/>
  <c r="BB230" i="8" a="1"/>
  <c r="BB230" i="8" s="1"/>
  <c r="CA230" i="8" s="1"/>
  <c r="BB224" i="8" a="1"/>
  <c r="BB224" i="8" s="1"/>
  <c r="CA224" i="8" s="1"/>
  <c r="BB218" i="8" a="1"/>
  <c r="BB218" i="8" s="1"/>
  <c r="CA218" i="8" s="1"/>
  <c r="BB212" i="8" a="1"/>
  <c r="BB212" i="8" s="1"/>
  <c r="CA212" i="8" s="1"/>
  <c r="BB206" i="8" a="1"/>
  <c r="BB206" i="8" s="1"/>
  <c r="CA206" i="8" s="1"/>
  <c r="BB200" i="8" a="1"/>
  <c r="BB200" i="8" s="1"/>
  <c r="CA200" i="8" s="1"/>
  <c r="BB194" i="8" a="1"/>
  <c r="BB194" i="8" s="1"/>
  <c r="CA194" i="8" s="1"/>
  <c r="BB188" i="8" a="1"/>
  <c r="BB188" i="8" s="1"/>
  <c r="CA188" i="8" s="1"/>
  <c r="BB182" i="8" a="1"/>
  <c r="BB182" i="8" s="1"/>
  <c r="CA182" i="8" s="1"/>
  <c r="BB176" i="8" a="1"/>
  <c r="BB176" i="8" s="1"/>
  <c r="CA176" i="8" s="1"/>
  <c r="BB170" i="8" a="1"/>
  <c r="BB170" i="8" s="1"/>
  <c r="CA170" i="8" s="1"/>
  <c r="BB164" i="8" a="1"/>
  <c r="BB164" i="8" s="1"/>
  <c r="CA164" i="8" s="1"/>
  <c r="BB158" i="8" a="1"/>
  <c r="BB158" i="8" s="1"/>
  <c r="CA158" i="8" s="1"/>
  <c r="BB152" i="8" a="1"/>
  <c r="BB152" i="8" s="1"/>
  <c r="CA152" i="8" s="1"/>
  <c r="BB146" i="8" a="1"/>
  <c r="BB146" i="8" s="1"/>
  <c r="CA146" i="8" s="1"/>
  <c r="BB140" i="8" a="1"/>
  <c r="BB140" i="8" s="1"/>
  <c r="CA140" i="8" s="1"/>
  <c r="BB134" i="8" a="1"/>
  <c r="BB134" i="8" s="1"/>
  <c r="CA134" i="8" s="1"/>
  <c r="BB128" i="8" a="1"/>
  <c r="BB128" i="8" s="1"/>
  <c r="CA128" i="8" s="1"/>
  <c r="BB122" i="8" a="1"/>
  <c r="BB122" i="8" s="1"/>
  <c r="CA122" i="8" s="1"/>
  <c r="BB116" i="8" a="1"/>
  <c r="BB116" i="8" s="1"/>
  <c r="CA116" i="8" s="1"/>
  <c r="BB237" i="8" a="1"/>
  <c r="BB237" i="8" s="1"/>
  <c r="CA237" i="8" s="1"/>
  <c r="BB231" i="8" a="1"/>
  <c r="BB231" i="8" s="1"/>
  <c r="CA231" i="8" s="1"/>
  <c r="BB225" i="8" a="1"/>
  <c r="BB225" i="8" s="1"/>
  <c r="CA225" i="8" s="1"/>
  <c r="BB219" i="8" a="1"/>
  <c r="BB219" i="8" s="1"/>
  <c r="CA219" i="8" s="1"/>
  <c r="BB213" i="8" a="1"/>
  <c r="BB213" i="8" s="1"/>
  <c r="CA213" i="8" s="1"/>
  <c r="BB207" i="8" a="1"/>
  <c r="BB207" i="8" s="1"/>
  <c r="CA207" i="8" s="1"/>
  <c r="BB201" i="8" a="1"/>
  <c r="BB201" i="8" s="1"/>
  <c r="CA201" i="8" s="1"/>
  <c r="BB195" i="8" a="1"/>
  <c r="BB195" i="8" s="1"/>
  <c r="CA195" i="8" s="1"/>
  <c r="BB189" i="8" a="1"/>
  <c r="BB189" i="8" s="1"/>
  <c r="CA189" i="8" s="1"/>
  <c r="BB183" i="8" a="1"/>
  <c r="BB183" i="8" s="1"/>
  <c r="CA183" i="8" s="1"/>
  <c r="BB177" i="8" a="1"/>
  <c r="BB177" i="8" s="1"/>
  <c r="CA177" i="8" s="1"/>
  <c r="BB171" i="8" a="1"/>
  <c r="BB171" i="8" s="1"/>
  <c r="CA171" i="8" s="1"/>
  <c r="BB165" i="8" a="1"/>
  <c r="BB165" i="8" s="1"/>
  <c r="CA165" i="8" s="1"/>
  <c r="BB159" i="8" a="1"/>
  <c r="BB159" i="8" s="1"/>
  <c r="CA159" i="8" s="1"/>
  <c r="BB153" i="8" a="1"/>
  <c r="BB153" i="8" s="1"/>
  <c r="CA153" i="8" s="1"/>
  <c r="BB147" i="8" a="1"/>
  <c r="BB147" i="8" s="1"/>
  <c r="CA147" i="8" s="1"/>
  <c r="BB141" i="8" a="1"/>
  <c r="BB141" i="8" s="1"/>
  <c r="CA141" i="8" s="1"/>
  <c r="BB135" i="8" a="1"/>
  <c r="BB135" i="8" s="1"/>
  <c r="CA135" i="8" s="1"/>
  <c r="BB129" i="8" a="1"/>
  <c r="BB129" i="8" s="1"/>
  <c r="CA129" i="8" s="1"/>
  <c r="BB238" i="8" a="1"/>
  <c r="BB238" i="8" s="1"/>
  <c r="CA238" i="8" s="1"/>
  <c r="BB232" i="8" a="1"/>
  <c r="BB232" i="8" s="1"/>
  <c r="CA232" i="8" s="1"/>
  <c r="BB226" i="8" a="1"/>
  <c r="BB226" i="8" s="1"/>
  <c r="CA226" i="8" s="1"/>
  <c r="BB220" i="8" a="1"/>
  <c r="BB220" i="8" s="1"/>
  <c r="CA220" i="8" s="1"/>
  <c r="BB214" i="8" a="1"/>
  <c r="BB214" i="8" s="1"/>
  <c r="CA214" i="8" s="1"/>
  <c r="BB208" i="8" a="1"/>
  <c r="BB208" i="8" s="1"/>
  <c r="CA208" i="8" s="1"/>
  <c r="BB202" i="8" a="1"/>
  <c r="BB202" i="8" s="1"/>
  <c r="CA202" i="8" s="1"/>
  <c r="BB196" i="8" a="1"/>
  <c r="BB196" i="8" s="1"/>
  <c r="CA196" i="8" s="1"/>
  <c r="BB190" i="8" a="1"/>
  <c r="BB190" i="8" s="1"/>
  <c r="CA190" i="8" s="1"/>
  <c r="BB184" i="8" a="1"/>
  <c r="BB184" i="8" s="1"/>
  <c r="CA184" i="8" s="1"/>
  <c r="BB178" i="8" a="1"/>
  <c r="BB178" i="8" s="1"/>
  <c r="CA178" i="8" s="1"/>
  <c r="BB172" i="8" a="1"/>
  <c r="BB172" i="8" s="1"/>
  <c r="CA172" i="8" s="1"/>
  <c r="BB166" i="8" a="1"/>
  <c r="BB166" i="8" s="1"/>
  <c r="CA166" i="8" s="1"/>
  <c r="BB160" i="8" a="1"/>
  <c r="BB160" i="8" s="1"/>
  <c r="CA160" i="8" s="1"/>
  <c r="BB154" i="8" a="1"/>
  <c r="BB154" i="8" s="1"/>
  <c r="CA154" i="8" s="1"/>
  <c r="BB148" i="8" a="1"/>
  <c r="BB148" i="8" s="1"/>
  <c r="CA148" i="8" s="1"/>
  <c r="BB142" i="8" a="1"/>
  <c r="BB142" i="8" s="1"/>
  <c r="CA142" i="8" s="1"/>
  <c r="BB136" i="8" a="1"/>
  <c r="BB136" i="8" s="1"/>
  <c r="CA136" i="8" s="1"/>
  <c r="BB130" i="8" a="1"/>
  <c r="BB130" i="8" s="1"/>
  <c r="CA130" i="8" s="1"/>
  <c r="BB124" i="8" a="1"/>
  <c r="BB124" i="8" s="1"/>
  <c r="CA124" i="8" s="1"/>
  <c r="BB233" i="8" a="1"/>
  <c r="BB233" i="8" s="1"/>
  <c r="CA233" i="8" s="1"/>
  <c r="BB227" i="8" a="1"/>
  <c r="BB227" i="8" s="1"/>
  <c r="CA227" i="8" s="1"/>
  <c r="BB221" i="8" a="1"/>
  <c r="BB221" i="8" s="1"/>
  <c r="CA221" i="8" s="1"/>
  <c r="BB215" i="8" a="1"/>
  <c r="BB215" i="8" s="1"/>
  <c r="CA215" i="8" s="1"/>
  <c r="BB209" i="8" a="1"/>
  <c r="BB209" i="8" s="1"/>
  <c r="CA209" i="8" s="1"/>
  <c r="BB203" i="8" a="1"/>
  <c r="BB203" i="8" s="1"/>
  <c r="CA203" i="8" s="1"/>
  <c r="BB197" i="8" a="1"/>
  <c r="BB197" i="8" s="1"/>
  <c r="CA197" i="8" s="1"/>
  <c r="BB191" i="8" a="1"/>
  <c r="BB191" i="8" s="1"/>
  <c r="CA191" i="8" s="1"/>
  <c r="BB185" i="8" a="1"/>
  <c r="BB185" i="8" s="1"/>
  <c r="CA185" i="8" s="1"/>
  <c r="BB179" i="8" a="1"/>
  <c r="BB179" i="8" s="1"/>
  <c r="CA179" i="8" s="1"/>
  <c r="BB173" i="8" a="1"/>
  <c r="BB173" i="8" s="1"/>
  <c r="CA173" i="8" s="1"/>
  <c r="BB167" i="8" a="1"/>
  <c r="BB167" i="8" s="1"/>
  <c r="CA167" i="8" s="1"/>
  <c r="BB161" i="8" a="1"/>
  <c r="BB161" i="8" s="1"/>
  <c r="CA161" i="8" s="1"/>
  <c r="BB155" i="8" a="1"/>
  <c r="BB155" i="8" s="1"/>
  <c r="CA155" i="8" s="1"/>
  <c r="BB149" i="8" a="1"/>
  <c r="BB149" i="8" s="1"/>
  <c r="CA149" i="8" s="1"/>
  <c r="BB143" i="8" a="1"/>
  <c r="BB143" i="8" s="1"/>
  <c r="CA143" i="8" s="1"/>
  <c r="BB137" i="8" a="1"/>
  <c r="BB137" i="8" s="1"/>
  <c r="CA137" i="8" s="1"/>
  <c r="BB131" i="8" a="1"/>
  <c r="BB131" i="8" s="1"/>
  <c r="CA131" i="8" s="1"/>
  <c r="BB125" i="8" a="1"/>
  <c r="BB125" i="8" s="1"/>
  <c r="CA125" i="8" s="1"/>
  <c r="BB119" i="8" a="1"/>
  <c r="BB119" i="8" s="1"/>
  <c r="CA119" i="8" s="1"/>
  <c r="BB234" i="8" a="1"/>
  <c r="BB234" i="8" s="1"/>
  <c r="CA234" i="8" s="1"/>
  <c r="BB228" i="8" a="1"/>
  <c r="BB228" i="8" s="1"/>
  <c r="CA228" i="8" s="1"/>
  <c r="BB222" i="8" a="1"/>
  <c r="BB222" i="8" s="1"/>
  <c r="CA222" i="8" s="1"/>
  <c r="BB216" i="8" a="1"/>
  <c r="BB216" i="8" s="1"/>
  <c r="CA216" i="8" s="1"/>
  <c r="BB210" i="8" a="1"/>
  <c r="BB210" i="8" s="1"/>
  <c r="CA210" i="8" s="1"/>
  <c r="BB204" i="8" a="1"/>
  <c r="BB204" i="8" s="1"/>
  <c r="CA204" i="8" s="1"/>
  <c r="BB198" i="8" a="1"/>
  <c r="BB198" i="8" s="1"/>
  <c r="CA198" i="8" s="1"/>
  <c r="BB192" i="8" a="1"/>
  <c r="BB192" i="8" s="1"/>
  <c r="CA192" i="8" s="1"/>
  <c r="BB186" i="8" a="1"/>
  <c r="BB186" i="8" s="1"/>
  <c r="CA186" i="8" s="1"/>
  <c r="BB180" i="8" a="1"/>
  <c r="BB180" i="8" s="1"/>
  <c r="CA180" i="8" s="1"/>
  <c r="BB174" i="8" a="1"/>
  <c r="BB174" i="8" s="1"/>
  <c r="CA174" i="8" s="1"/>
  <c r="BB168" i="8" a="1"/>
  <c r="BB168" i="8" s="1"/>
  <c r="CA168" i="8" s="1"/>
  <c r="BB162" i="8" a="1"/>
  <c r="BB162" i="8" s="1"/>
  <c r="CA162" i="8" s="1"/>
  <c r="BB156" i="8" a="1"/>
  <c r="BB156" i="8" s="1"/>
  <c r="CA156" i="8" s="1"/>
  <c r="BB150" i="8" a="1"/>
  <c r="BB150" i="8" s="1"/>
  <c r="CA150" i="8" s="1"/>
  <c r="BB144" i="8" a="1"/>
  <c r="BB144" i="8" s="1"/>
  <c r="CA144" i="8" s="1"/>
  <c r="BB138" i="8" a="1"/>
  <c r="BB138" i="8" s="1"/>
  <c r="CA138" i="8" s="1"/>
  <c r="BB132" i="8" a="1"/>
  <c r="BB132" i="8" s="1"/>
  <c r="CA132" i="8" s="1"/>
  <c r="BB126" i="8" a="1"/>
  <c r="BB126" i="8" s="1"/>
  <c r="CA126" i="8" s="1"/>
  <c r="BB120" i="8" a="1"/>
  <c r="BB120" i="8" s="1"/>
  <c r="CA120" i="8" s="1"/>
  <c r="BA511" i="8" a="1"/>
  <c r="BA511" i="8" s="1"/>
  <c r="BZ511" i="8" s="1"/>
  <c r="BA507" i="8" a="1"/>
  <c r="BA507" i="8" s="1"/>
  <c r="BZ507" i="8" s="1"/>
  <c r="BA501" i="8" a="1"/>
  <c r="BA501" i="8" s="1"/>
  <c r="BZ501" i="8" s="1"/>
  <c r="BA495" i="8" a="1"/>
  <c r="BA495" i="8" s="1"/>
  <c r="BZ495" i="8" s="1"/>
  <c r="BA489" i="8" a="1"/>
  <c r="BA489" i="8" s="1"/>
  <c r="BZ489" i="8" s="1"/>
  <c r="BA483" i="8" a="1"/>
  <c r="BA483" i="8" s="1"/>
  <c r="BZ483" i="8" s="1"/>
  <c r="BA508" i="8" a="1"/>
  <c r="BA508" i="8" s="1"/>
  <c r="BZ508" i="8" s="1"/>
  <c r="BA502" i="8" a="1"/>
  <c r="BA502" i="8" s="1"/>
  <c r="BZ502" i="8" s="1"/>
  <c r="BA496" i="8" a="1"/>
  <c r="BA496" i="8" s="1"/>
  <c r="BZ496" i="8" s="1"/>
  <c r="BA490" i="8" a="1"/>
  <c r="BA490" i="8" s="1"/>
  <c r="BZ490" i="8" s="1"/>
  <c r="BA484" i="8" a="1"/>
  <c r="BA484" i="8" s="1"/>
  <c r="BZ484" i="8" s="1"/>
  <c r="BA509" i="8" a="1"/>
  <c r="BA509" i="8" s="1"/>
  <c r="BZ509" i="8" s="1"/>
  <c r="BA503" i="8" a="1"/>
  <c r="BA503" i="8" s="1"/>
  <c r="BZ503" i="8" s="1"/>
  <c r="BA497" i="8" a="1"/>
  <c r="BA497" i="8" s="1"/>
  <c r="BZ497" i="8" s="1"/>
  <c r="BA491" i="8" a="1"/>
  <c r="BA491" i="8" s="1"/>
  <c r="BZ491" i="8" s="1"/>
  <c r="BA485" i="8" a="1"/>
  <c r="BA485" i="8" s="1"/>
  <c r="BZ485" i="8" s="1"/>
  <c r="BA510" i="8" a="1"/>
  <c r="BA510" i="8" s="1"/>
  <c r="BZ510" i="8" s="1"/>
  <c r="BA504" i="8" a="1"/>
  <c r="BA504" i="8" s="1"/>
  <c r="BZ504" i="8" s="1"/>
  <c r="BA498" i="8" a="1"/>
  <c r="BA498" i="8" s="1"/>
  <c r="BZ498" i="8" s="1"/>
  <c r="BA492" i="8" a="1"/>
  <c r="BA492" i="8" s="1"/>
  <c r="BZ492" i="8" s="1"/>
  <c r="BA486" i="8" a="1"/>
  <c r="BA486" i="8" s="1"/>
  <c r="BZ486" i="8" s="1"/>
  <c r="BA480" i="8" a="1"/>
  <c r="BA480" i="8" s="1"/>
  <c r="BZ480" i="8" s="1"/>
  <c r="BA505" i="8" a="1"/>
  <c r="BA505" i="8" s="1"/>
  <c r="BZ505" i="8" s="1"/>
  <c r="BA499" i="8" a="1"/>
  <c r="BA499" i="8" s="1"/>
  <c r="BZ499" i="8" s="1"/>
  <c r="BA493" i="8" a="1"/>
  <c r="BA493" i="8" s="1"/>
  <c r="BZ493" i="8" s="1"/>
  <c r="BA487" i="8" a="1"/>
  <c r="BA487" i="8" s="1"/>
  <c r="BZ487" i="8" s="1"/>
  <c r="BA481" i="8" a="1"/>
  <c r="BA481" i="8" s="1"/>
  <c r="BZ481" i="8" s="1"/>
  <c r="BA506" i="8" a="1"/>
  <c r="BA506" i="8" s="1"/>
  <c r="BZ506" i="8" s="1"/>
  <c r="BA500" i="8" a="1"/>
  <c r="BA500" i="8" s="1"/>
  <c r="BZ500" i="8" s="1"/>
  <c r="BA494" i="8" a="1"/>
  <c r="BA494" i="8" s="1"/>
  <c r="BZ494" i="8" s="1"/>
  <c r="BA488" i="8" a="1"/>
  <c r="BA488" i="8" s="1"/>
  <c r="BZ488" i="8" s="1"/>
  <c r="BA482" i="8" a="1"/>
  <c r="BA482" i="8" s="1"/>
  <c r="BZ482" i="8" s="1"/>
  <c r="BA475" i="8" a="1"/>
  <c r="BA475" i="8" s="1"/>
  <c r="BZ475" i="8" s="1"/>
  <c r="BA469" i="8" a="1"/>
  <c r="BA469" i="8" s="1"/>
  <c r="BZ469" i="8" s="1"/>
  <c r="BA463" i="8" a="1"/>
  <c r="BA463" i="8" s="1"/>
  <c r="BZ463" i="8" s="1"/>
  <c r="BA457" i="8" a="1"/>
  <c r="BA457" i="8" s="1"/>
  <c r="BZ457" i="8" s="1"/>
  <c r="BA451" i="8" a="1"/>
  <c r="BA451" i="8" s="1"/>
  <c r="BZ451" i="8" s="1"/>
  <c r="BA445" i="8" a="1"/>
  <c r="BA445" i="8" s="1"/>
  <c r="BZ445" i="8" s="1"/>
  <c r="BA439" i="8" a="1"/>
  <c r="BA439" i="8" s="1"/>
  <c r="BZ439" i="8" s="1"/>
  <c r="BA433" i="8" a="1"/>
  <c r="BA433" i="8" s="1"/>
  <c r="BZ433" i="8" s="1"/>
  <c r="BA427" i="8" a="1"/>
  <c r="BA427" i="8" s="1"/>
  <c r="BZ427" i="8" s="1"/>
  <c r="BA421" i="8" a="1"/>
  <c r="BA421" i="8" s="1"/>
  <c r="BZ421" i="8" s="1"/>
  <c r="BA415" i="8" a="1"/>
  <c r="BA415" i="8" s="1"/>
  <c r="BZ415" i="8" s="1"/>
  <c r="BA409" i="8" a="1"/>
  <c r="BA409" i="8" s="1"/>
  <c r="BZ409" i="8" s="1"/>
  <c r="BA403" i="8" a="1"/>
  <c r="BA403" i="8" s="1"/>
  <c r="BZ403" i="8" s="1"/>
  <c r="BA397" i="8" a="1"/>
  <c r="BA397" i="8" s="1"/>
  <c r="BZ397" i="8" s="1"/>
  <c r="BA391" i="8" a="1"/>
  <c r="BA391" i="8" s="1"/>
  <c r="BZ391" i="8" s="1"/>
  <c r="BA385" i="8" a="1"/>
  <c r="BA385" i="8" s="1"/>
  <c r="BZ385" i="8" s="1"/>
  <c r="BA379" i="8" a="1"/>
  <c r="BA379" i="8" s="1"/>
  <c r="BZ379" i="8" s="1"/>
  <c r="BA373" i="8" a="1"/>
  <c r="BA373" i="8" s="1"/>
  <c r="BZ373" i="8" s="1"/>
  <c r="BA367" i="8" a="1"/>
  <c r="BA367" i="8" s="1"/>
  <c r="BZ367" i="8" s="1"/>
  <c r="BA361" i="8" a="1"/>
  <c r="BA361" i="8" s="1"/>
  <c r="BZ361" i="8" s="1"/>
  <c r="BA476" i="8" a="1"/>
  <c r="BA476" i="8" s="1"/>
  <c r="BZ476" i="8" s="1"/>
  <c r="BA470" i="8" a="1"/>
  <c r="BA470" i="8" s="1"/>
  <c r="BZ470" i="8" s="1"/>
  <c r="BA464" i="8" a="1"/>
  <c r="BA464" i="8" s="1"/>
  <c r="BZ464" i="8" s="1"/>
  <c r="BA458" i="8" a="1"/>
  <c r="BA458" i="8" s="1"/>
  <c r="BZ458" i="8" s="1"/>
  <c r="BA452" i="8" a="1"/>
  <c r="BA452" i="8" s="1"/>
  <c r="BZ452" i="8" s="1"/>
  <c r="BA446" i="8" a="1"/>
  <c r="BA446" i="8" s="1"/>
  <c r="BZ446" i="8" s="1"/>
  <c r="BA440" i="8" a="1"/>
  <c r="BA440" i="8" s="1"/>
  <c r="BZ440" i="8" s="1"/>
  <c r="BA434" i="8" a="1"/>
  <c r="BA434" i="8" s="1"/>
  <c r="BZ434" i="8" s="1"/>
  <c r="BA428" i="8" a="1"/>
  <c r="BA428" i="8" s="1"/>
  <c r="BZ428" i="8" s="1"/>
  <c r="BA422" i="8" a="1"/>
  <c r="BA422" i="8" s="1"/>
  <c r="BZ422" i="8" s="1"/>
  <c r="BA416" i="8" a="1"/>
  <c r="BA416" i="8" s="1"/>
  <c r="BZ416" i="8" s="1"/>
  <c r="BA410" i="8" a="1"/>
  <c r="BA410" i="8" s="1"/>
  <c r="BZ410" i="8" s="1"/>
  <c r="BA404" i="8" a="1"/>
  <c r="BA404" i="8" s="1"/>
  <c r="BZ404" i="8" s="1"/>
  <c r="BA398" i="8" a="1"/>
  <c r="BA398" i="8" s="1"/>
  <c r="BZ398" i="8" s="1"/>
  <c r="BA392" i="8" a="1"/>
  <c r="BA392" i="8" s="1"/>
  <c r="BZ392" i="8" s="1"/>
  <c r="BA386" i="8" a="1"/>
  <c r="BA386" i="8" s="1"/>
  <c r="BZ386" i="8" s="1"/>
  <c r="BA380" i="8" a="1"/>
  <c r="BA380" i="8" s="1"/>
  <c r="BZ380" i="8" s="1"/>
  <c r="BA374" i="8" a="1"/>
  <c r="BA374" i="8" s="1"/>
  <c r="BZ374" i="8" s="1"/>
  <c r="BA368" i="8" a="1"/>
  <c r="BA368" i="8" s="1"/>
  <c r="BZ368" i="8" s="1"/>
  <c r="BA362" i="8" a="1"/>
  <c r="BA362" i="8" s="1"/>
  <c r="BZ362" i="8" s="1"/>
  <c r="BA477" i="8" a="1"/>
  <c r="BA477" i="8" s="1"/>
  <c r="BZ477" i="8" s="1"/>
  <c r="BA471" i="8" a="1"/>
  <c r="BA471" i="8" s="1"/>
  <c r="BZ471" i="8" s="1"/>
  <c r="BA465" i="8" a="1"/>
  <c r="BA465" i="8" s="1"/>
  <c r="BZ465" i="8" s="1"/>
  <c r="BA459" i="8" a="1"/>
  <c r="BA459" i="8" s="1"/>
  <c r="BZ459" i="8" s="1"/>
  <c r="BA453" i="8" a="1"/>
  <c r="BA453" i="8" s="1"/>
  <c r="BZ453" i="8" s="1"/>
  <c r="BA447" i="8" a="1"/>
  <c r="BA447" i="8" s="1"/>
  <c r="BZ447" i="8" s="1"/>
  <c r="BA441" i="8" a="1"/>
  <c r="BA441" i="8" s="1"/>
  <c r="BZ441" i="8" s="1"/>
  <c r="BA435" i="8" a="1"/>
  <c r="BA435" i="8" s="1"/>
  <c r="BZ435" i="8" s="1"/>
  <c r="BA429" i="8" a="1"/>
  <c r="BA429" i="8" s="1"/>
  <c r="BZ429" i="8" s="1"/>
  <c r="BA423" i="8" a="1"/>
  <c r="BA423" i="8" s="1"/>
  <c r="BZ423" i="8" s="1"/>
  <c r="BA417" i="8" a="1"/>
  <c r="BA417" i="8" s="1"/>
  <c r="BZ417" i="8" s="1"/>
  <c r="BA411" i="8" a="1"/>
  <c r="BA411" i="8" s="1"/>
  <c r="BZ411" i="8" s="1"/>
  <c r="BA405" i="8" a="1"/>
  <c r="BA405" i="8" s="1"/>
  <c r="BZ405" i="8" s="1"/>
  <c r="BA399" i="8" a="1"/>
  <c r="BA399" i="8" s="1"/>
  <c r="BZ399" i="8" s="1"/>
  <c r="BA393" i="8" a="1"/>
  <c r="BA393" i="8" s="1"/>
  <c r="BZ393" i="8" s="1"/>
  <c r="BA387" i="8" a="1"/>
  <c r="BA387" i="8" s="1"/>
  <c r="BZ387" i="8" s="1"/>
  <c r="BA381" i="8" a="1"/>
  <c r="BA381" i="8" s="1"/>
  <c r="BZ381" i="8" s="1"/>
  <c r="BA375" i="8" a="1"/>
  <c r="BA375" i="8" s="1"/>
  <c r="BZ375" i="8" s="1"/>
  <c r="BA369" i="8" a="1"/>
  <c r="BA369" i="8" s="1"/>
  <c r="BZ369" i="8" s="1"/>
  <c r="BA363" i="8" a="1"/>
  <c r="BA363" i="8" s="1"/>
  <c r="BZ363" i="8" s="1"/>
  <c r="BA478" i="8" a="1"/>
  <c r="BA478" i="8" s="1"/>
  <c r="BZ478" i="8" s="1"/>
  <c r="BA472" i="8" a="1"/>
  <c r="BA472" i="8" s="1"/>
  <c r="BZ472" i="8" s="1"/>
  <c r="BA466" i="8" a="1"/>
  <c r="BA466" i="8" s="1"/>
  <c r="BZ466" i="8" s="1"/>
  <c r="BA460" i="8" a="1"/>
  <c r="BA460" i="8" s="1"/>
  <c r="BZ460" i="8" s="1"/>
  <c r="BA454" i="8" a="1"/>
  <c r="BA454" i="8" s="1"/>
  <c r="BZ454" i="8" s="1"/>
  <c r="BA448" i="8" a="1"/>
  <c r="BA448" i="8" s="1"/>
  <c r="BZ448" i="8" s="1"/>
  <c r="BA442" i="8" a="1"/>
  <c r="BA442" i="8" s="1"/>
  <c r="BZ442" i="8" s="1"/>
  <c r="BA436" i="8" a="1"/>
  <c r="BA436" i="8" s="1"/>
  <c r="BZ436" i="8" s="1"/>
  <c r="BA430" i="8" a="1"/>
  <c r="BA430" i="8" s="1"/>
  <c r="BZ430" i="8" s="1"/>
  <c r="BA424" i="8" a="1"/>
  <c r="BA424" i="8" s="1"/>
  <c r="BZ424" i="8" s="1"/>
  <c r="BA418" i="8" a="1"/>
  <c r="BA418" i="8" s="1"/>
  <c r="BZ418" i="8" s="1"/>
  <c r="BA412" i="8" a="1"/>
  <c r="BA412" i="8" s="1"/>
  <c r="BZ412" i="8" s="1"/>
  <c r="BA406" i="8" a="1"/>
  <c r="BA406" i="8" s="1"/>
  <c r="BZ406" i="8" s="1"/>
  <c r="BA400" i="8" a="1"/>
  <c r="BA400" i="8" s="1"/>
  <c r="BZ400" i="8" s="1"/>
  <c r="BA394" i="8" a="1"/>
  <c r="BA394" i="8" s="1"/>
  <c r="BZ394" i="8" s="1"/>
  <c r="BA388" i="8" a="1"/>
  <c r="BA388" i="8" s="1"/>
  <c r="BZ388" i="8" s="1"/>
  <c r="BA382" i="8" a="1"/>
  <c r="BA382" i="8" s="1"/>
  <c r="BZ382" i="8" s="1"/>
  <c r="BA376" i="8" a="1"/>
  <c r="BA376" i="8" s="1"/>
  <c r="BZ376" i="8" s="1"/>
  <c r="BA370" i="8" a="1"/>
  <c r="BA370" i="8" s="1"/>
  <c r="BZ370" i="8" s="1"/>
  <c r="BA364" i="8" a="1"/>
  <c r="BA364" i="8" s="1"/>
  <c r="BZ364" i="8" s="1"/>
  <c r="BA479" i="8" a="1"/>
  <c r="BA479" i="8" s="1"/>
  <c r="BZ479" i="8" s="1"/>
  <c r="BA473" i="8" a="1"/>
  <c r="BA473" i="8" s="1"/>
  <c r="BZ473" i="8" s="1"/>
  <c r="BA467" i="8" a="1"/>
  <c r="BA467" i="8" s="1"/>
  <c r="BZ467" i="8" s="1"/>
  <c r="BA461" i="8" a="1"/>
  <c r="BA461" i="8" s="1"/>
  <c r="BZ461" i="8" s="1"/>
  <c r="BA455" i="8" a="1"/>
  <c r="BA455" i="8" s="1"/>
  <c r="BZ455" i="8" s="1"/>
  <c r="BA449" i="8" a="1"/>
  <c r="BA449" i="8" s="1"/>
  <c r="BZ449" i="8" s="1"/>
  <c r="BA443" i="8" a="1"/>
  <c r="BA443" i="8" s="1"/>
  <c r="BZ443" i="8" s="1"/>
  <c r="BA437" i="8" a="1"/>
  <c r="BA437" i="8" s="1"/>
  <c r="BZ437" i="8" s="1"/>
  <c r="BA431" i="8" a="1"/>
  <c r="BA431" i="8" s="1"/>
  <c r="BZ431" i="8" s="1"/>
  <c r="BA425" i="8" a="1"/>
  <c r="BA425" i="8" s="1"/>
  <c r="BZ425" i="8" s="1"/>
  <c r="BA419" i="8" a="1"/>
  <c r="BA419" i="8" s="1"/>
  <c r="BZ419" i="8" s="1"/>
  <c r="BA413" i="8" a="1"/>
  <c r="BA413" i="8" s="1"/>
  <c r="BZ413" i="8" s="1"/>
  <c r="BA407" i="8" a="1"/>
  <c r="BA407" i="8" s="1"/>
  <c r="BZ407" i="8" s="1"/>
  <c r="BA401" i="8" a="1"/>
  <c r="BA401" i="8" s="1"/>
  <c r="BZ401" i="8" s="1"/>
  <c r="BA395" i="8" a="1"/>
  <c r="BA395" i="8" s="1"/>
  <c r="BZ395" i="8" s="1"/>
  <c r="BA389" i="8" a="1"/>
  <c r="BA389" i="8" s="1"/>
  <c r="BZ389" i="8" s="1"/>
  <c r="BA383" i="8" a="1"/>
  <c r="BA383" i="8" s="1"/>
  <c r="BZ383" i="8" s="1"/>
  <c r="BA377" i="8" a="1"/>
  <c r="BA377" i="8" s="1"/>
  <c r="BZ377" i="8" s="1"/>
  <c r="BA371" i="8" a="1"/>
  <c r="BA371" i="8" s="1"/>
  <c r="BZ371" i="8" s="1"/>
  <c r="BA365" i="8" a="1"/>
  <c r="BA365" i="8" s="1"/>
  <c r="BZ365" i="8" s="1"/>
  <c r="BA474" i="8" a="1"/>
  <c r="BA474" i="8" s="1"/>
  <c r="BZ474" i="8" s="1"/>
  <c r="BA468" i="8" a="1"/>
  <c r="BA468" i="8" s="1"/>
  <c r="BZ468" i="8" s="1"/>
  <c r="BA462" i="8" a="1"/>
  <c r="BA462" i="8" s="1"/>
  <c r="BZ462" i="8" s="1"/>
  <c r="BA456" i="8" a="1"/>
  <c r="BA456" i="8" s="1"/>
  <c r="BZ456" i="8" s="1"/>
  <c r="BA450" i="8" a="1"/>
  <c r="BA450" i="8" s="1"/>
  <c r="BZ450" i="8" s="1"/>
  <c r="BA444" i="8" a="1"/>
  <c r="BA444" i="8" s="1"/>
  <c r="BZ444" i="8" s="1"/>
  <c r="BA438" i="8" a="1"/>
  <c r="BA438" i="8" s="1"/>
  <c r="BZ438" i="8" s="1"/>
  <c r="BA432" i="8" a="1"/>
  <c r="BA432" i="8" s="1"/>
  <c r="BZ432" i="8" s="1"/>
  <c r="BA426" i="8" a="1"/>
  <c r="BA426" i="8" s="1"/>
  <c r="BZ426" i="8" s="1"/>
  <c r="BA420" i="8" a="1"/>
  <c r="BA420" i="8" s="1"/>
  <c r="BZ420" i="8" s="1"/>
  <c r="BA414" i="8" a="1"/>
  <c r="BA414" i="8" s="1"/>
  <c r="BZ414" i="8" s="1"/>
  <c r="BA408" i="8" a="1"/>
  <c r="BA408" i="8" s="1"/>
  <c r="BZ408" i="8" s="1"/>
  <c r="BA402" i="8" a="1"/>
  <c r="BA402" i="8" s="1"/>
  <c r="BZ402" i="8" s="1"/>
  <c r="BA396" i="8" a="1"/>
  <c r="BA396" i="8" s="1"/>
  <c r="BZ396" i="8" s="1"/>
  <c r="BA390" i="8" a="1"/>
  <c r="BA390" i="8" s="1"/>
  <c r="BZ390" i="8" s="1"/>
  <c r="BA384" i="8" a="1"/>
  <c r="BA384" i="8" s="1"/>
  <c r="BZ384" i="8" s="1"/>
  <c r="BA378" i="8" a="1"/>
  <c r="BA378" i="8" s="1"/>
  <c r="BZ378" i="8" s="1"/>
  <c r="BA372" i="8" a="1"/>
  <c r="BA372" i="8" s="1"/>
  <c r="BZ372" i="8" s="1"/>
  <c r="BA366" i="8" a="1"/>
  <c r="BA366" i="8" s="1"/>
  <c r="BZ366" i="8" s="1"/>
  <c r="BA360" i="8" a="1"/>
  <c r="BA360" i="8" s="1"/>
  <c r="BZ360" i="8" s="1"/>
  <c r="BA357" i="8" a="1"/>
  <c r="BA357" i="8" s="1"/>
  <c r="BZ357" i="8" s="1"/>
  <c r="BA351" i="8" a="1"/>
  <c r="BA351" i="8" s="1"/>
  <c r="BZ351" i="8" s="1"/>
  <c r="BA345" i="8" a="1"/>
  <c r="BA345" i="8" s="1"/>
  <c r="BZ345" i="8" s="1"/>
  <c r="BA339" i="8" a="1"/>
  <c r="BA339" i="8" s="1"/>
  <c r="BZ339" i="8" s="1"/>
  <c r="BA333" i="8" a="1"/>
  <c r="BA333" i="8" s="1"/>
  <c r="BZ333" i="8" s="1"/>
  <c r="BA327" i="8" a="1"/>
  <c r="BA327" i="8" s="1"/>
  <c r="BZ327" i="8" s="1"/>
  <c r="BA321" i="8" a="1"/>
  <c r="BA321" i="8" s="1"/>
  <c r="BZ321" i="8" s="1"/>
  <c r="BA315" i="8" a="1"/>
  <c r="BA315" i="8" s="1"/>
  <c r="BZ315" i="8" s="1"/>
  <c r="BA309" i="8" a="1"/>
  <c r="BA309" i="8" s="1"/>
  <c r="BZ309" i="8" s="1"/>
  <c r="BA303" i="8" a="1"/>
  <c r="BA303" i="8" s="1"/>
  <c r="BZ303" i="8" s="1"/>
  <c r="BA297" i="8" a="1"/>
  <c r="BA297" i="8" s="1"/>
  <c r="BZ297" i="8" s="1"/>
  <c r="BA291" i="8" a="1"/>
  <c r="BA291" i="8" s="1"/>
  <c r="BZ291" i="8" s="1"/>
  <c r="BA285" i="8" a="1"/>
  <c r="BA285" i="8" s="1"/>
  <c r="BZ285" i="8" s="1"/>
  <c r="BA279" i="8" a="1"/>
  <c r="BA279" i="8" s="1"/>
  <c r="BZ279" i="8" s="1"/>
  <c r="BA273" i="8" a="1"/>
  <c r="BA273" i="8" s="1"/>
  <c r="BZ273" i="8" s="1"/>
  <c r="BA267" i="8" a="1"/>
  <c r="BA267" i="8" s="1"/>
  <c r="BZ267" i="8" s="1"/>
  <c r="BA261" i="8" a="1"/>
  <c r="BA261" i="8" s="1"/>
  <c r="BZ261" i="8" s="1"/>
  <c r="BA255" i="8" a="1"/>
  <c r="BA255" i="8" s="1"/>
  <c r="BZ255" i="8" s="1"/>
  <c r="BA249" i="8" a="1"/>
  <c r="BA249" i="8" s="1"/>
  <c r="BZ249" i="8" s="1"/>
  <c r="BA243" i="8" a="1"/>
  <c r="BA243" i="8" s="1"/>
  <c r="BZ243" i="8" s="1"/>
  <c r="BA358" i="8" a="1"/>
  <c r="BA358" i="8" s="1"/>
  <c r="BZ358" i="8" s="1"/>
  <c r="BA352" i="8" a="1"/>
  <c r="BA352" i="8" s="1"/>
  <c r="BZ352" i="8" s="1"/>
  <c r="BA346" i="8" a="1"/>
  <c r="BA346" i="8" s="1"/>
  <c r="BZ346" i="8" s="1"/>
  <c r="BA340" i="8" a="1"/>
  <c r="BA340" i="8" s="1"/>
  <c r="BZ340" i="8" s="1"/>
  <c r="BA334" i="8" a="1"/>
  <c r="BA334" i="8" s="1"/>
  <c r="BZ334" i="8" s="1"/>
  <c r="BA328" i="8" a="1"/>
  <c r="BA328" i="8" s="1"/>
  <c r="BZ328" i="8" s="1"/>
  <c r="BA322" i="8" a="1"/>
  <c r="BA322" i="8" s="1"/>
  <c r="BZ322" i="8" s="1"/>
  <c r="BA316" i="8" a="1"/>
  <c r="BA316" i="8" s="1"/>
  <c r="BZ316" i="8" s="1"/>
  <c r="BA310" i="8" a="1"/>
  <c r="BA310" i="8" s="1"/>
  <c r="BZ310" i="8" s="1"/>
  <c r="BA304" i="8" a="1"/>
  <c r="BA304" i="8" s="1"/>
  <c r="BZ304" i="8" s="1"/>
  <c r="BA298" i="8" a="1"/>
  <c r="BA298" i="8" s="1"/>
  <c r="BZ298" i="8" s="1"/>
  <c r="BA292" i="8" a="1"/>
  <c r="BA292" i="8" s="1"/>
  <c r="BZ292" i="8" s="1"/>
  <c r="BA286" i="8" a="1"/>
  <c r="BA286" i="8" s="1"/>
  <c r="BZ286" i="8" s="1"/>
  <c r="BA280" i="8" a="1"/>
  <c r="BA280" i="8" s="1"/>
  <c r="BZ280" i="8" s="1"/>
  <c r="BA274" i="8" a="1"/>
  <c r="BA274" i="8" s="1"/>
  <c r="BZ274" i="8" s="1"/>
  <c r="BA268" i="8" a="1"/>
  <c r="BA268" i="8" s="1"/>
  <c r="BZ268" i="8" s="1"/>
  <c r="BA262" i="8" a="1"/>
  <c r="BA262" i="8" s="1"/>
  <c r="BZ262" i="8" s="1"/>
  <c r="BA256" i="8" a="1"/>
  <c r="BA256" i="8" s="1"/>
  <c r="BZ256" i="8" s="1"/>
  <c r="BA250" i="8" a="1"/>
  <c r="BA250" i="8" s="1"/>
  <c r="BZ250" i="8" s="1"/>
  <c r="BA244" i="8" a="1"/>
  <c r="BA244" i="8" s="1"/>
  <c r="BZ244" i="8" s="1"/>
  <c r="BA353" i="8" a="1"/>
  <c r="BA353" i="8" s="1"/>
  <c r="BZ353" i="8" s="1"/>
  <c r="BA347" i="8" a="1"/>
  <c r="BA347" i="8" s="1"/>
  <c r="BZ347" i="8" s="1"/>
  <c r="BA341" i="8" a="1"/>
  <c r="BA341" i="8" s="1"/>
  <c r="BZ341" i="8" s="1"/>
  <c r="BA335" i="8" a="1"/>
  <c r="BA335" i="8" s="1"/>
  <c r="BZ335" i="8" s="1"/>
  <c r="BA329" i="8" a="1"/>
  <c r="BA329" i="8" s="1"/>
  <c r="BZ329" i="8" s="1"/>
  <c r="BA323" i="8" a="1"/>
  <c r="BA323" i="8" s="1"/>
  <c r="BZ323" i="8" s="1"/>
  <c r="BA317" i="8" a="1"/>
  <c r="BA317" i="8" s="1"/>
  <c r="BZ317" i="8" s="1"/>
  <c r="BA311" i="8" a="1"/>
  <c r="BA311" i="8" s="1"/>
  <c r="BZ311" i="8" s="1"/>
  <c r="BA305" i="8" a="1"/>
  <c r="BA305" i="8" s="1"/>
  <c r="BZ305" i="8" s="1"/>
  <c r="BA299" i="8" a="1"/>
  <c r="BA299" i="8" s="1"/>
  <c r="BZ299" i="8" s="1"/>
  <c r="BA293" i="8" a="1"/>
  <c r="BA293" i="8" s="1"/>
  <c r="BZ293" i="8" s="1"/>
  <c r="BA287" i="8" a="1"/>
  <c r="BA287" i="8" s="1"/>
  <c r="BZ287" i="8" s="1"/>
  <c r="BA281" i="8" a="1"/>
  <c r="BA281" i="8" s="1"/>
  <c r="BZ281" i="8" s="1"/>
  <c r="BA275" i="8" a="1"/>
  <c r="BA275" i="8" s="1"/>
  <c r="BZ275" i="8" s="1"/>
  <c r="BA269" i="8" a="1"/>
  <c r="BA269" i="8" s="1"/>
  <c r="BZ269" i="8" s="1"/>
  <c r="BA263" i="8" a="1"/>
  <c r="BA263" i="8" s="1"/>
  <c r="BZ263" i="8" s="1"/>
  <c r="BA257" i="8" a="1"/>
  <c r="BA257" i="8" s="1"/>
  <c r="BZ257" i="8" s="1"/>
  <c r="BA251" i="8" a="1"/>
  <c r="BA251" i="8" s="1"/>
  <c r="BZ251" i="8" s="1"/>
  <c r="BA245" i="8" a="1"/>
  <c r="BA245" i="8" s="1"/>
  <c r="BZ245" i="8" s="1"/>
  <c r="BA239" i="8" a="1"/>
  <c r="BA239" i="8" s="1"/>
  <c r="BZ239" i="8" s="1"/>
  <c r="BA359" i="8" a="1"/>
  <c r="BA359" i="8" s="1"/>
  <c r="BZ359" i="8" s="1"/>
  <c r="BA354" i="8" a="1"/>
  <c r="BA354" i="8" s="1"/>
  <c r="BZ354" i="8" s="1"/>
  <c r="BA348" i="8" a="1"/>
  <c r="BA348" i="8" s="1"/>
  <c r="BZ348" i="8" s="1"/>
  <c r="BA342" i="8" a="1"/>
  <c r="BA342" i="8" s="1"/>
  <c r="BZ342" i="8" s="1"/>
  <c r="BA336" i="8" a="1"/>
  <c r="BA336" i="8" s="1"/>
  <c r="BZ336" i="8" s="1"/>
  <c r="BA330" i="8" a="1"/>
  <c r="BA330" i="8" s="1"/>
  <c r="BZ330" i="8" s="1"/>
  <c r="BA324" i="8" a="1"/>
  <c r="BA324" i="8" s="1"/>
  <c r="BZ324" i="8" s="1"/>
  <c r="BA318" i="8" a="1"/>
  <c r="BA318" i="8" s="1"/>
  <c r="BZ318" i="8" s="1"/>
  <c r="BA312" i="8" a="1"/>
  <c r="BA312" i="8" s="1"/>
  <c r="BZ312" i="8" s="1"/>
  <c r="BA306" i="8" a="1"/>
  <c r="BA306" i="8" s="1"/>
  <c r="BZ306" i="8" s="1"/>
  <c r="BA300" i="8" a="1"/>
  <c r="BA300" i="8" s="1"/>
  <c r="BZ300" i="8" s="1"/>
  <c r="BA294" i="8" a="1"/>
  <c r="BA294" i="8" s="1"/>
  <c r="BZ294" i="8" s="1"/>
  <c r="BA288" i="8" a="1"/>
  <c r="BA288" i="8" s="1"/>
  <c r="BZ288" i="8" s="1"/>
  <c r="BA282" i="8" a="1"/>
  <c r="BA282" i="8" s="1"/>
  <c r="BZ282" i="8" s="1"/>
  <c r="BA276" i="8" a="1"/>
  <c r="BA276" i="8" s="1"/>
  <c r="BZ276" i="8" s="1"/>
  <c r="BA270" i="8" a="1"/>
  <c r="BA270" i="8" s="1"/>
  <c r="BZ270" i="8" s="1"/>
  <c r="BA264" i="8" a="1"/>
  <c r="BA264" i="8" s="1"/>
  <c r="BZ264" i="8" s="1"/>
  <c r="BA258" i="8" a="1"/>
  <c r="BA258" i="8" s="1"/>
  <c r="BZ258" i="8" s="1"/>
  <c r="BA252" i="8" a="1"/>
  <c r="BA252" i="8" s="1"/>
  <c r="BZ252" i="8" s="1"/>
  <c r="BA246" i="8" a="1"/>
  <c r="BA246" i="8" s="1"/>
  <c r="BZ246" i="8" s="1"/>
  <c r="BA240" i="8" a="1"/>
  <c r="BA240" i="8" s="1"/>
  <c r="BZ240" i="8" s="1"/>
  <c r="BA355" i="8" a="1"/>
  <c r="BA355" i="8" s="1"/>
  <c r="BZ355" i="8" s="1"/>
  <c r="BA349" i="8" a="1"/>
  <c r="BA349" i="8" s="1"/>
  <c r="BZ349" i="8" s="1"/>
  <c r="BA343" i="8" a="1"/>
  <c r="BA343" i="8" s="1"/>
  <c r="BZ343" i="8" s="1"/>
  <c r="BA337" i="8" a="1"/>
  <c r="BA337" i="8" s="1"/>
  <c r="BZ337" i="8" s="1"/>
  <c r="BA331" i="8" a="1"/>
  <c r="BA331" i="8" s="1"/>
  <c r="BZ331" i="8" s="1"/>
  <c r="BA325" i="8" a="1"/>
  <c r="BA325" i="8" s="1"/>
  <c r="BZ325" i="8" s="1"/>
  <c r="BA319" i="8" a="1"/>
  <c r="BA319" i="8" s="1"/>
  <c r="BZ319" i="8" s="1"/>
  <c r="BA313" i="8" a="1"/>
  <c r="BA313" i="8" s="1"/>
  <c r="BZ313" i="8" s="1"/>
  <c r="BA307" i="8" a="1"/>
  <c r="BA307" i="8" s="1"/>
  <c r="BZ307" i="8" s="1"/>
  <c r="BA301" i="8" a="1"/>
  <c r="BA301" i="8" s="1"/>
  <c r="BZ301" i="8" s="1"/>
  <c r="BA295" i="8" a="1"/>
  <c r="BA295" i="8" s="1"/>
  <c r="BZ295" i="8" s="1"/>
  <c r="BA289" i="8" a="1"/>
  <c r="BA289" i="8" s="1"/>
  <c r="BZ289" i="8" s="1"/>
  <c r="BA283" i="8" a="1"/>
  <c r="BA283" i="8" s="1"/>
  <c r="BZ283" i="8" s="1"/>
  <c r="BA277" i="8" a="1"/>
  <c r="BA277" i="8" s="1"/>
  <c r="BZ277" i="8" s="1"/>
  <c r="BA271" i="8" a="1"/>
  <c r="BA271" i="8" s="1"/>
  <c r="BZ271" i="8" s="1"/>
  <c r="BA265" i="8" a="1"/>
  <c r="BA265" i="8" s="1"/>
  <c r="BZ265" i="8" s="1"/>
  <c r="BA259" i="8" a="1"/>
  <c r="BA259" i="8" s="1"/>
  <c r="BZ259" i="8" s="1"/>
  <c r="BA253" i="8" a="1"/>
  <c r="BA253" i="8" s="1"/>
  <c r="BZ253" i="8" s="1"/>
  <c r="BA247" i="8" a="1"/>
  <c r="BA247" i="8" s="1"/>
  <c r="BZ247" i="8" s="1"/>
  <c r="BA241" i="8" a="1"/>
  <c r="BA241" i="8" s="1"/>
  <c r="BZ241" i="8" s="1"/>
  <c r="BA356" i="8" a="1"/>
  <c r="BA356" i="8" s="1"/>
  <c r="BZ356" i="8" s="1"/>
  <c r="BA350" i="8" a="1"/>
  <c r="BA350" i="8" s="1"/>
  <c r="BZ350" i="8" s="1"/>
  <c r="BA344" i="8" a="1"/>
  <c r="BA344" i="8" s="1"/>
  <c r="BZ344" i="8" s="1"/>
  <c r="BA338" i="8" a="1"/>
  <c r="BA338" i="8" s="1"/>
  <c r="BZ338" i="8" s="1"/>
  <c r="BA332" i="8" a="1"/>
  <c r="BA332" i="8" s="1"/>
  <c r="BZ332" i="8" s="1"/>
  <c r="BA326" i="8" a="1"/>
  <c r="BA326" i="8" s="1"/>
  <c r="BZ326" i="8" s="1"/>
  <c r="BA320" i="8" a="1"/>
  <c r="BA320" i="8" s="1"/>
  <c r="BZ320" i="8" s="1"/>
  <c r="BA314" i="8" a="1"/>
  <c r="BA314" i="8" s="1"/>
  <c r="BZ314" i="8" s="1"/>
  <c r="BA308" i="8" a="1"/>
  <c r="BA308" i="8" s="1"/>
  <c r="BZ308" i="8" s="1"/>
  <c r="BA302" i="8" a="1"/>
  <c r="BA302" i="8" s="1"/>
  <c r="BZ302" i="8" s="1"/>
  <c r="BA296" i="8" a="1"/>
  <c r="BA296" i="8" s="1"/>
  <c r="BZ296" i="8" s="1"/>
  <c r="BA290" i="8" a="1"/>
  <c r="BA290" i="8" s="1"/>
  <c r="BZ290" i="8" s="1"/>
  <c r="BA284" i="8" a="1"/>
  <c r="BA284" i="8" s="1"/>
  <c r="BZ284" i="8" s="1"/>
  <c r="BA278" i="8" a="1"/>
  <c r="BA278" i="8" s="1"/>
  <c r="BZ278" i="8" s="1"/>
  <c r="BA272" i="8" a="1"/>
  <c r="BA272" i="8" s="1"/>
  <c r="BZ272" i="8" s="1"/>
  <c r="BA266" i="8" a="1"/>
  <c r="BA266" i="8" s="1"/>
  <c r="BZ266" i="8" s="1"/>
  <c r="BA260" i="8" a="1"/>
  <c r="BA260" i="8" s="1"/>
  <c r="BZ260" i="8" s="1"/>
  <c r="BA254" i="8" a="1"/>
  <c r="BA254" i="8" s="1"/>
  <c r="BZ254" i="8" s="1"/>
  <c r="BA248" i="8" a="1"/>
  <c r="BA248" i="8" s="1"/>
  <c r="BZ248" i="8" s="1"/>
  <c r="BA242" i="8" a="1"/>
  <c r="BA242" i="8" s="1"/>
  <c r="BZ242" i="8" s="1"/>
  <c r="BA233" i="8" a="1"/>
  <c r="BA233" i="8" s="1"/>
  <c r="BZ233" i="8" s="1"/>
  <c r="BA227" i="8" a="1"/>
  <c r="BA227" i="8" s="1"/>
  <c r="BZ227" i="8" s="1"/>
  <c r="BA221" i="8" a="1"/>
  <c r="BA221" i="8" s="1"/>
  <c r="BZ221" i="8" s="1"/>
  <c r="BA215" i="8" a="1"/>
  <c r="BA215" i="8" s="1"/>
  <c r="BZ215" i="8" s="1"/>
  <c r="BA209" i="8" a="1"/>
  <c r="BA209" i="8" s="1"/>
  <c r="BZ209" i="8" s="1"/>
  <c r="BA203" i="8" a="1"/>
  <c r="BA203" i="8" s="1"/>
  <c r="BZ203" i="8" s="1"/>
  <c r="BA197" i="8" a="1"/>
  <c r="BA197" i="8" s="1"/>
  <c r="BZ197" i="8" s="1"/>
  <c r="BA191" i="8" a="1"/>
  <c r="BA191" i="8" s="1"/>
  <c r="BZ191" i="8" s="1"/>
  <c r="BA185" i="8" a="1"/>
  <c r="BA185" i="8" s="1"/>
  <c r="BZ185" i="8" s="1"/>
  <c r="BA179" i="8" a="1"/>
  <c r="BA179" i="8" s="1"/>
  <c r="BZ179" i="8" s="1"/>
  <c r="BA173" i="8" a="1"/>
  <c r="BA173" i="8" s="1"/>
  <c r="BZ173" i="8" s="1"/>
  <c r="BA167" i="8" a="1"/>
  <c r="BA167" i="8" s="1"/>
  <c r="BZ167" i="8" s="1"/>
  <c r="BA161" i="8" a="1"/>
  <c r="BA161" i="8" s="1"/>
  <c r="BZ161" i="8" s="1"/>
  <c r="BA155" i="8" a="1"/>
  <c r="BA155" i="8" s="1"/>
  <c r="BZ155" i="8" s="1"/>
  <c r="BA149" i="8" a="1"/>
  <c r="BA149" i="8" s="1"/>
  <c r="BZ149" i="8" s="1"/>
  <c r="BA143" i="8" a="1"/>
  <c r="BA143" i="8" s="1"/>
  <c r="BZ143" i="8" s="1"/>
  <c r="BA137" i="8" a="1"/>
  <c r="BA137" i="8" s="1"/>
  <c r="BZ137" i="8" s="1"/>
  <c r="BA131" i="8" a="1"/>
  <c r="BA131" i="8" s="1"/>
  <c r="BZ131" i="8" s="1"/>
  <c r="BA125" i="8" a="1"/>
  <c r="BA125" i="8" s="1"/>
  <c r="BZ125" i="8" s="1"/>
  <c r="BA119" i="8" a="1"/>
  <c r="BA119" i="8" s="1"/>
  <c r="BZ119" i="8" s="1"/>
  <c r="BA234" i="8" a="1"/>
  <c r="BA234" i="8" s="1"/>
  <c r="BZ234" i="8" s="1"/>
  <c r="BA228" i="8" a="1"/>
  <c r="BA228" i="8" s="1"/>
  <c r="BZ228" i="8" s="1"/>
  <c r="BA222" i="8" a="1"/>
  <c r="BA222" i="8" s="1"/>
  <c r="BZ222" i="8" s="1"/>
  <c r="BA216" i="8" a="1"/>
  <c r="BA216" i="8" s="1"/>
  <c r="BZ216" i="8" s="1"/>
  <c r="BA210" i="8" a="1"/>
  <c r="BA210" i="8" s="1"/>
  <c r="BZ210" i="8" s="1"/>
  <c r="BA204" i="8" a="1"/>
  <c r="BA204" i="8" s="1"/>
  <c r="BZ204" i="8" s="1"/>
  <c r="BA198" i="8" a="1"/>
  <c r="BA198" i="8" s="1"/>
  <c r="BZ198" i="8" s="1"/>
  <c r="BA192" i="8" a="1"/>
  <c r="BA192" i="8" s="1"/>
  <c r="BZ192" i="8" s="1"/>
  <c r="BA186" i="8" a="1"/>
  <c r="BA186" i="8" s="1"/>
  <c r="BZ186" i="8" s="1"/>
  <c r="BA180" i="8" a="1"/>
  <c r="BA180" i="8" s="1"/>
  <c r="BZ180" i="8" s="1"/>
  <c r="BA174" i="8" a="1"/>
  <c r="BA174" i="8" s="1"/>
  <c r="BZ174" i="8" s="1"/>
  <c r="BA168" i="8" a="1"/>
  <c r="BA168" i="8" s="1"/>
  <c r="BZ168" i="8" s="1"/>
  <c r="BA162" i="8" a="1"/>
  <c r="BA162" i="8" s="1"/>
  <c r="BZ162" i="8" s="1"/>
  <c r="BA156" i="8" a="1"/>
  <c r="BA156" i="8" s="1"/>
  <c r="BZ156" i="8" s="1"/>
  <c r="BA150" i="8" a="1"/>
  <c r="BA150" i="8" s="1"/>
  <c r="BZ150" i="8" s="1"/>
  <c r="BA144" i="8" a="1"/>
  <c r="BA144" i="8" s="1"/>
  <c r="BZ144" i="8" s="1"/>
  <c r="BA138" i="8" a="1"/>
  <c r="BA138" i="8" s="1"/>
  <c r="BZ138" i="8" s="1"/>
  <c r="BA132" i="8" a="1"/>
  <c r="BA132" i="8" s="1"/>
  <c r="BZ132" i="8" s="1"/>
  <c r="BA126" i="8" a="1"/>
  <c r="BA126" i="8" s="1"/>
  <c r="BZ126" i="8" s="1"/>
  <c r="BA120" i="8" a="1"/>
  <c r="BA120" i="8" s="1"/>
  <c r="BZ120" i="8" s="1"/>
  <c r="BA235" i="8" a="1"/>
  <c r="BA235" i="8" s="1"/>
  <c r="BZ235" i="8" s="1"/>
  <c r="BA229" i="8" a="1"/>
  <c r="BA229" i="8" s="1"/>
  <c r="BZ229" i="8" s="1"/>
  <c r="BA223" i="8" a="1"/>
  <c r="BA223" i="8" s="1"/>
  <c r="BZ223" i="8" s="1"/>
  <c r="BA217" i="8" a="1"/>
  <c r="BA217" i="8" s="1"/>
  <c r="BZ217" i="8" s="1"/>
  <c r="BA211" i="8" a="1"/>
  <c r="BA211" i="8" s="1"/>
  <c r="BZ211" i="8" s="1"/>
  <c r="BA205" i="8" a="1"/>
  <c r="BA205" i="8" s="1"/>
  <c r="BZ205" i="8" s="1"/>
  <c r="BA199" i="8" a="1"/>
  <c r="BA199" i="8" s="1"/>
  <c r="BZ199" i="8" s="1"/>
  <c r="BA193" i="8" a="1"/>
  <c r="BA193" i="8" s="1"/>
  <c r="BZ193" i="8" s="1"/>
  <c r="BA187" i="8" a="1"/>
  <c r="BA187" i="8" s="1"/>
  <c r="BZ187" i="8" s="1"/>
  <c r="BA181" i="8" a="1"/>
  <c r="BA181" i="8" s="1"/>
  <c r="BZ181" i="8" s="1"/>
  <c r="BA175" i="8" a="1"/>
  <c r="BA175" i="8" s="1"/>
  <c r="BZ175" i="8" s="1"/>
  <c r="BA169" i="8" a="1"/>
  <c r="BA169" i="8" s="1"/>
  <c r="BZ169" i="8" s="1"/>
  <c r="BA163" i="8" a="1"/>
  <c r="BA163" i="8" s="1"/>
  <c r="BZ163" i="8" s="1"/>
  <c r="BA157" i="8" a="1"/>
  <c r="BA157" i="8" s="1"/>
  <c r="BZ157" i="8" s="1"/>
  <c r="BA151" i="8" a="1"/>
  <c r="BA151" i="8" s="1"/>
  <c r="BZ151" i="8" s="1"/>
  <c r="BA145" i="8" a="1"/>
  <c r="BA145" i="8" s="1"/>
  <c r="BZ145" i="8" s="1"/>
  <c r="BA139" i="8" a="1"/>
  <c r="BA139" i="8" s="1"/>
  <c r="BZ139" i="8" s="1"/>
  <c r="BA133" i="8" a="1"/>
  <c r="BA133" i="8" s="1"/>
  <c r="BZ133" i="8" s="1"/>
  <c r="BA127" i="8" a="1"/>
  <c r="BA127" i="8" s="1"/>
  <c r="BZ127" i="8" s="1"/>
  <c r="BA236" i="8" a="1"/>
  <c r="BA236" i="8" s="1"/>
  <c r="BZ236" i="8" s="1"/>
  <c r="BA230" i="8" a="1"/>
  <c r="BA230" i="8" s="1"/>
  <c r="BZ230" i="8" s="1"/>
  <c r="BA224" i="8" a="1"/>
  <c r="BA224" i="8" s="1"/>
  <c r="BZ224" i="8" s="1"/>
  <c r="BA218" i="8" a="1"/>
  <c r="BA218" i="8" s="1"/>
  <c r="BZ218" i="8" s="1"/>
  <c r="BA212" i="8" a="1"/>
  <c r="BA212" i="8" s="1"/>
  <c r="BZ212" i="8" s="1"/>
  <c r="BA206" i="8" a="1"/>
  <c r="BA206" i="8" s="1"/>
  <c r="BZ206" i="8" s="1"/>
  <c r="BA200" i="8" a="1"/>
  <c r="BA200" i="8" s="1"/>
  <c r="BZ200" i="8" s="1"/>
  <c r="BA194" i="8" a="1"/>
  <c r="BA194" i="8" s="1"/>
  <c r="BZ194" i="8" s="1"/>
  <c r="BA188" i="8" a="1"/>
  <c r="BA188" i="8" s="1"/>
  <c r="BZ188" i="8" s="1"/>
  <c r="BA182" i="8" a="1"/>
  <c r="BA182" i="8" s="1"/>
  <c r="BZ182" i="8" s="1"/>
  <c r="BA176" i="8" a="1"/>
  <c r="BA176" i="8" s="1"/>
  <c r="BZ176" i="8" s="1"/>
  <c r="BA170" i="8" a="1"/>
  <c r="BA170" i="8" s="1"/>
  <c r="BZ170" i="8" s="1"/>
  <c r="BA164" i="8" a="1"/>
  <c r="BA164" i="8" s="1"/>
  <c r="BZ164" i="8" s="1"/>
  <c r="BA158" i="8" a="1"/>
  <c r="BA158" i="8" s="1"/>
  <c r="BZ158" i="8" s="1"/>
  <c r="BA152" i="8" a="1"/>
  <c r="BA152" i="8" s="1"/>
  <c r="BZ152" i="8" s="1"/>
  <c r="BA146" i="8" a="1"/>
  <c r="BA146" i="8" s="1"/>
  <c r="BZ146" i="8" s="1"/>
  <c r="BA140" i="8" a="1"/>
  <c r="BA140" i="8" s="1"/>
  <c r="BZ140" i="8" s="1"/>
  <c r="BA134" i="8" a="1"/>
  <c r="BA134" i="8" s="1"/>
  <c r="BZ134" i="8" s="1"/>
  <c r="BA128" i="8" a="1"/>
  <c r="BA128" i="8" s="1"/>
  <c r="BZ128" i="8" s="1"/>
  <c r="BA237" i="8" a="1"/>
  <c r="BA237" i="8" s="1"/>
  <c r="BZ237" i="8" s="1"/>
  <c r="BA231" i="8" a="1"/>
  <c r="BA231" i="8" s="1"/>
  <c r="BZ231" i="8" s="1"/>
  <c r="BA225" i="8" a="1"/>
  <c r="BA225" i="8" s="1"/>
  <c r="BZ225" i="8" s="1"/>
  <c r="BA219" i="8" a="1"/>
  <c r="BA219" i="8" s="1"/>
  <c r="BZ219" i="8" s="1"/>
  <c r="BA213" i="8" a="1"/>
  <c r="BA213" i="8" s="1"/>
  <c r="BZ213" i="8" s="1"/>
  <c r="BA207" i="8" a="1"/>
  <c r="BA207" i="8" s="1"/>
  <c r="BZ207" i="8" s="1"/>
  <c r="BA201" i="8" a="1"/>
  <c r="BA201" i="8" s="1"/>
  <c r="BZ201" i="8" s="1"/>
  <c r="BA195" i="8" a="1"/>
  <c r="BA195" i="8" s="1"/>
  <c r="BZ195" i="8" s="1"/>
  <c r="BA189" i="8" a="1"/>
  <c r="BA189" i="8" s="1"/>
  <c r="BZ189" i="8" s="1"/>
  <c r="BA183" i="8" a="1"/>
  <c r="BA183" i="8" s="1"/>
  <c r="BZ183" i="8" s="1"/>
  <c r="BA177" i="8" a="1"/>
  <c r="BA177" i="8" s="1"/>
  <c r="BZ177" i="8" s="1"/>
  <c r="BA171" i="8" a="1"/>
  <c r="BA171" i="8" s="1"/>
  <c r="BZ171" i="8" s="1"/>
  <c r="BA165" i="8" a="1"/>
  <c r="BA165" i="8" s="1"/>
  <c r="BZ165" i="8" s="1"/>
  <c r="BA159" i="8" a="1"/>
  <c r="BA159" i="8" s="1"/>
  <c r="BZ159" i="8" s="1"/>
  <c r="BA153" i="8" a="1"/>
  <c r="BA153" i="8" s="1"/>
  <c r="BZ153" i="8" s="1"/>
  <c r="BA147" i="8" a="1"/>
  <c r="BA147" i="8" s="1"/>
  <c r="BZ147" i="8" s="1"/>
  <c r="BA141" i="8" a="1"/>
  <c r="BA141" i="8" s="1"/>
  <c r="BZ141" i="8" s="1"/>
  <c r="BA135" i="8" a="1"/>
  <c r="BA135" i="8" s="1"/>
  <c r="BZ135" i="8" s="1"/>
  <c r="BA129" i="8" a="1"/>
  <c r="BA129" i="8" s="1"/>
  <c r="BZ129" i="8" s="1"/>
  <c r="BA123" i="8" a="1"/>
  <c r="BA123" i="8" s="1"/>
  <c r="BZ123" i="8" s="1"/>
  <c r="BA117" i="8" a="1"/>
  <c r="BA117" i="8" s="1"/>
  <c r="BZ117" i="8" s="1"/>
  <c r="BA238" i="8" a="1"/>
  <c r="BA238" i="8" s="1"/>
  <c r="BZ238" i="8" s="1"/>
  <c r="BA232" i="8" a="1"/>
  <c r="BA232" i="8" s="1"/>
  <c r="BZ232" i="8" s="1"/>
  <c r="BA226" i="8" a="1"/>
  <c r="BA226" i="8" s="1"/>
  <c r="BZ226" i="8" s="1"/>
  <c r="BA220" i="8" a="1"/>
  <c r="BA220" i="8" s="1"/>
  <c r="BZ220" i="8" s="1"/>
  <c r="BA214" i="8" a="1"/>
  <c r="BA214" i="8" s="1"/>
  <c r="BZ214" i="8" s="1"/>
  <c r="BA208" i="8" a="1"/>
  <c r="BA208" i="8" s="1"/>
  <c r="BZ208" i="8" s="1"/>
  <c r="BA202" i="8" a="1"/>
  <c r="BA202" i="8" s="1"/>
  <c r="BZ202" i="8" s="1"/>
  <c r="BA196" i="8" a="1"/>
  <c r="BA196" i="8" s="1"/>
  <c r="BZ196" i="8" s="1"/>
  <c r="BA190" i="8" a="1"/>
  <c r="BA190" i="8" s="1"/>
  <c r="BZ190" i="8" s="1"/>
  <c r="BA184" i="8" a="1"/>
  <c r="BA184" i="8" s="1"/>
  <c r="BZ184" i="8" s="1"/>
  <c r="BA178" i="8" a="1"/>
  <c r="BA178" i="8" s="1"/>
  <c r="BZ178" i="8" s="1"/>
  <c r="BA172" i="8" a="1"/>
  <c r="BA172" i="8" s="1"/>
  <c r="BZ172" i="8" s="1"/>
  <c r="BA166" i="8" a="1"/>
  <c r="BA166" i="8" s="1"/>
  <c r="BZ166" i="8" s="1"/>
  <c r="BA160" i="8" a="1"/>
  <c r="BA160" i="8" s="1"/>
  <c r="BZ160" i="8" s="1"/>
  <c r="BA154" i="8" a="1"/>
  <c r="BA154" i="8" s="1"/>
  <c r="BZ154" i="8" s="1"/>
  <c r="BA148" i="8" a="1"/>
  <c r="BA148" i="8" s="1"/>
  <c r="BZ148" i="8" s="1"/>
  <c r="BA142" i="8" a="1"/>
  <c r="BA142" i="8" s="1"/>
  <c r="BZ142" i="8" s="1"/>
  <c r="BA136" i="8" a="1"/>
  <c r="BA136" i="8" s="1"/>
  <c r="BZ136" i="8" s="1"/>
  <c r="BA130" i="8" a="1"/>
  <c r="BA130" i="8" s="1"/>
  <c r="BZ130" i="8" s="1"/>
  <c r="BA124" i="8" a="1"/>
  <c r="BA124" i="8" s="1"/>
  <c r="BZ124" i="8" s="1"/>
  <c r="BA118" i="8" a="1"/>
  <c r="BA118" i="8" s="1"/>
  <c r="BZ118" i="8" s="1"/>
  <c r="BX511" i="8"/>
  <c r="BX501" i="8"/>
  <c r="BX495" i="8"/>
  <c r="BX502" i="8"/>
  <c r="BX491" i="8"/>
  <c r="BX485" i="8"/>
  <c r="BX505" i="8"/>
  <c r="BX499" i="8"/>
  <c r="BX494" i="8"/>
  <c r="BX488" i="8"/>
  <c r="BX469" i="8"/>
  <c r="BX463" i="8"/>
  <c r="BX457" i="8"/>
  <c r="BX403" i="8"/>
  <c r="BX361" i="8"/>
  <c r="BX470" i="8"/>
  <c r="BX464" i="8"/>
  <c r="BX458" i="8"/>
  <c r="BX452" i="8"/>
  <c r="BX446" i="8"/>
  <c r="BX440" i="8"/>
  <c r="BX428" i="8"/>
  <c r="BX422" i="8"/>
  <c r="BX416" i="8"/>
  <c r="BX410" i="8"/>
  <c r="BX404" i="8"/>
  <c r="BX398" i="8"/>
  <c r="BX392" i="8"/>
  <c r="BX380" i="8"/>
  <c r="BX368" i="8"/>
  <c r="BX477" i="8"/>
  <c r="BX471" i="8"/>
  <c r="BX465" i="8"/>
  <c r="BX423" i="8"/>
  <c r="BX411" i="8"/>
  <c r="BX399" i="8"/>
  <c r="BX381" i="8"/>
  <c r="BX472" i="8"/>
  <c r="BX466" i="8"/>
  <c r="BX454" i="8"/>
  <c r="BX442" i="8"/>
  <c r="BX418" i="8"/>
  <c r="BX406" i="8"/>
  <c r="BX376" i="8"/>
  <c r="BX370" i="8"/>
  <c r="BX364" i="8"/>
  <c r="BX473" i="8"/>
  <c r="BX467" i="8"/>
  <c r="BX455" i="8"/>
  <c r="BX449" i="8"/>
  <c r="BX437" i="8"/>
  <c r="BX431" i="8"/>
  <c r="BX425" i="8"/>
  <c r="BX419" i="8"/>
  <c r="BX413" i="8"/>
  <c r="BX407" i="8"/>
  <c r="BX401" i="8"/>
  <c r="BX395" i="8"/>
  <c r="BX389" i="8"/>
  <c r="BX383" i="8"/>
  <c r="BX462" i="8"/>
  <c r="BX444" i="8"/>
  <c r="BX432" i="8"/>
  <c r="BX396" i="8"/>
  <c r="BX384" i="8"/>
  <c r="BX378" i="8"/>
  <c r="BX366" i="8"/>
  <c r="BX357" i="8"/>
  <c r="BX339" i="8"/>
  <c r="BX303" i="8"/>
  <c r="BX291" i="8"/>
  <c r="BX273" i="8"/>
  <c r="BX267" i="8"/>
  <c r="BX255" i="8"/>
  <c r="BX352" i="8"/>
  <c r="BX334" i="8"/>
  <c r="BX328" i="8"/>
  <c r="BX316" i="8"/>
  <c r="BX310" i="8"/>
  <c r="BX304" i="8"/>
  <c r="BX298" i="8"/>
  <c r="BX292" i="8"/>
  <c r="BX286" i="8"/>
  <c r="BX280" i="8"/>
  <c r="BX268" i="8"/>
  <c r="BX256" i="8"/>
  <c r="BX347" i="8"/>
  <c r="BX341" i="8"/>
  <c r="BX335" i="8"/>
  <c r="BX287" i="8"/>
  <c r="BX239" i="8"/>
  <c r="BX348" i="8"/>
  <c r="BX342" i="8"/>
  <c r="BX336" i="8"/>
  <c r="BX324" i="8"/>
  <c r="BX306" i="8"/>
  <c r="BX300" i="8"/>
  <c r="BX288" i="8"/>
  <c r="BX270" i="8"/>
  <c r="BX246" i="8"/>
  <c r="BX355" i="8"/>
  <c r="BX349" i="8"/>
  <c r="BX343" i="8"/>
  <c r="BX337" i="8"/>
  <c r="BX331" i="8"/>
  <c r="BX325" i="8"/>
  <c r="BX319" i="8"/>
  <c r="BX313" i="8"/>
  <c r="BX307" i="8"/>
  <c r="BX301" i="8"/>
  <c r="BX295" i="8"/>
  <c r="BX289" i="8"/>
  <c r="BX283" i="8"/>
  <c r="BX277" i="8"/>
  <c r="BX271" i="8"/>
  <c r="BX259" i="8"/>
  <c r="BX338" i="8"/>
  <c r="BX320" i="8"/>
  <c r="BX296" i="8"/>
  <c r="BX272" i="8"/>
  <c r="BX254" i="8"/>
  <c r="BX233" i="8"/>
  <c r="BX227" i="8"/>
  <c r="BX221" i="8"/>
  <c r="BX215" i="8"/>
  <c r="BX209" i="8"/>
  <c r="BX203" i="8"/>
  <c r="BX197" i="8"/>
  <c r="BX185" i="8"/>
  <c r="BX179" i="8"/>
  <c r="BX173" i="8"/>
  <c r="BX167" i="8"/>
  <c r="BX155" i="8"/>
  <c r="BX149" i="8"/>
  <c r="BX143" i="8"/>
  <c r="BX137" i="8"/>
  <c r="BX131" i="8"/>
  <c r="BX125" i="8"/>
  <c r="BX222" i="8"/>
  <c r="BX216" i="8"/>
  <c r="BX204" i="8"/>
  <c r="BX180" i="8"/>
  <c r="BX156" i="8"/>
  <c r="BX132" i="8"/>
  <c r="BX126" i="8"/>
  <c r="BX120" i="8"/>
  <c r="BX223" i="8"/>
  <c r="BX205" i="8"/>
  <c r="BX187" i="8"/>
  <c r="BX175" i="8"/>
  <c r="BX169" i="8"/>
  <c r="BX163" i="8"/>
  <c r="BX236" i="8"/>
  <c r="BX230" i="8"/>
  <c r="BX224" i="8"/>
  <c r="BX218" i="8"/>
  <c r="BX212" i="8"/>
  <c r="BX206" i="8"/>
  <c r="BX200" i="8"/>
  <c r="BX194" i="8"/>
  <c r="BX188" i="8"/>
  <c r="BX182" i="8"/>
  <c r="BX170" i="8"/>
  <c r="BX164" i="8"/>
  <c r="BX158" i="8"/>
  <c r="BX152" i="8"/>
  <c r="BX146" i="8"/>
  <c r="BX140" i="8"/>
  <c r="BX134" i="8"/>
  <c r="BX122" i="8"/>
  <c r="BX237" i="8"/>
  <c r="BX231" i="8"/>
  <c r="BX225" i="8"/>
  <c r="BX219" i="8"/>
  <c r="BX213" i="8"/>
  <c r="BX207" i="8"/>
  <c r="BX201" i="8"/>
  <c r="BX195" i="8"/>
  <c r="BX189" i="8"/>
  <c r="BX183" i="8"/>
  <c r="BX177" i="8"/>
  <c r="BX171" i="8"/>
  <c r="BX165" i="8"/>
  <c r="BX159" i="8"/>
  <c r="BX153" i="8"/>
  <c r="BX147" i="8"/>
  <c r="BX141" i="8"/>
  <c r="BX135" i="8"/>
  <c r="BX129" i="8"/>
  <c r="BX123" i="8"/>
  <c r="BX208" i="8"/>
  <c r="BX178" i="8"/>
  <c r="BX172" i="8"/>
  <c r="BX148" i="8"/>
  <c r="BX136" i="8"/>
  <c r="BX130" i="8"/>
  <c r="BA12" i="8" a="1"/>
  <c r="BA12" i="8" s="1"/>
  <c r="BZ12" i="8" s="1"/>
  <c r="BD12" i="8" a="1"/>
  <c r="BD12" i="8" s="1"/>
  <c r="CC12" i="8" s="1"/>
  <c r="BA13" i="8" a="1"/>
  <c r="BA13" i="8" s="1"/>
  <c r="BZ13" i="8" s="1"/>
  <c r="BD13" i="8" a="1"/>
  <c r="BD13" i="8" s="1"/>
  <c r="CC13" i="8" s="1"/>
  <c r="BC16" i="8" a="1"/>
  <c r="BC16" i="8" s="1"/>
  <c r="CB16" i="8" s="1"/>
  <c r="BG16" i="8" a="1"/>
  <c r="BG16" i="8" s="1"/>
  <c r="BC17" i="8" a="1"/>
  <c r="BC17" i="8" s="1"/>
  <c r="CB17" i="8" s="1"/>
  <c r="BG17" i="8" a="1"/>
  <c r="BG17" i="8" s="1"/>
  <c r="BN18" i="8" a="1"/>
  <c r="BN18" i="8" s="1"/>
  <c r="BN19" i="8" a="1"/>
  <c r="BN19" i="8" s="1"/>
  <c r="BB20" i="8" a="1"/>
  <c r="BB20" i="8" s="1"/>
  <c r="CA20" i="8" s="1"/>
  <c r="BE20" i="8" a="1"/>
  <c r="BE20" i="8" s="1"/>
  <c r="CD20" i="8" s="1"/>
  <c r="BB21" i="8" a="1"/>
  <c r="BB21" i="8" s="1"/>
  <c r="CA21" i="8" s="1"/>
  <c r="BE21" i="8" a="1"/>
  <c r="BE21" i="8" s="1"/>
  <c r="CD21" i="8" s="1"/>
  <c r="BA24" i="8" a="1"/>
  <c r="BA24" i="8" s="1"/>
  <c r="BZ24" i="8" s="1"/>
  <c r="BD24" i="8" a="1"/>
  <c r="BD24" i="8" s="1"/>
  <c r="CC24" i="8" s="1"/>
  <c r="BA25" i="8" a="1"/>
  <c r="BA25" i="8" s="1"/>
  <c r="BZ25" i="8" s="1"/>
  <c r="BD25" i="8" a="1"/>
  <c r="BD25" i="8" s="1"/>
  <c r="CC25" i="8" s="1"/>
  <c r="BA43" i="8" a="1"/>
  <c r="BA43" i="8" s="1"/>
  <c r="BZ43" i="8" s="1"/>
  <c r="BD43" i="8" a="1"/>
  <c r="BD43" i="8" s="1"/>
  <c r="CC43" i="8" s="1"/>
  <c r="BB45" i="8" a="1"/>
  <c r="BB45" i="8" s="1"/>
  <c r="BE45" i="8" a="1"/>
  <c r="BE45" i="8" s="1"/>
  <c r="CD45" i="8" s="1"/>
  <c r="BN45" i="8" a="1"/>
  <c r="BN45" i="8" s="1"/>
  <c r="BC47" i="8" a="1"/>
  <c r="BC47" i="8" s="1"/>
  <c r="CB47" i="8" s="1"/>
  <c r="BG47" i="8" a="1"/>
  <c r="BG47" i="8" s="1"/>
  <c r="BA49" i="8" a="1"/>
  <c r="BA49" i="8" s="1"/>
  <c r="BZ49" i="8" s="1"/>
  <c r="BD49" i="8" a="1"/>
  <c r="BD49" i="8" s="1"/>
  <c r="CC49" i="8" s="1"/>
  <c r="BB51" i="8" a="1"/>
  <c r="BB51" i="8" s="1"/>
  <c r="BE51" i="8" a="1"/>
  <c r="BE51" i="8" s="1"/>
  <c r="CD51" i="8" s="1"/>
  <c r="BN51" i="8" a="1"/>
  <c r="BN51" i="8" s="1"/>
  <c r="BC53" i="8" a="1"/>
  <c r="BC53" i="8" s="1"/>
  <c r="CB53" i="8" s="1"/>
  <c r="BG53" i="8" a="1"/>
  <c r="BG53" i="8" s="1"/>
  <c r="BA55" i="8" a="1"/>
  <c r="BA55" i="8" s="1"/>
  <c r="BZ55" i="8" s="1"/>
  <c r="BD55" i="8" a="1"/>
  <c r="BD55" i="8" s="1"/>
  <c r="CC55" i="8" s="1"/>
  <c r="BB57" i="8" a="1"/>
  <c r="BB57" i="8" s="1"/>
  <c r="BE57" i="8" a="1"/>
  <c r="BE57" i="8" s="1"/>
  <c r="CD57" i="8" s="1"/>
  <c r="BN57" i="8" a="1"/>
  <c r="BN57" i="8" s="1"/>
  <c r="BC59" i="8" a="1"/>
  <c r="BC59" i="8" s="1"/>
  <c r="CB59" i="8" s="1"/>
  <c r="BG59" i="8" a="1"/>
  <c r="BG59" i="8" s="1"/>
  <c r="BA61" i="8" a="1"/>
  <c r="BA61" i="8" s="1"/>
  <c r="BZ61" i="8" s="1"/>
  <c r="BD61" i="8" a="1"/>
  <c r="BD61" i="8" s="1"/>
  <c r="CC61" i="8" s="1"/>
  <c r="BB63" i="8" a="1"/>
  <c r="BB63" i="8" s="1"/>
  <c r="BE63" i="8" a="1"/>
  <c r="BE63" i="8" s="1"/>
  <c r="CD63" i="8" s="1"/>
  <c r="BN63" i="8" a="1"/>
  <c r="BN63" i="8" s="1"/>
  <c r="BC65" i="8" a="1"/>
  <c r="BC65" i="8" s="1"/>
  <c r="CB65" i="8" s="1"/>
  <c r="BG65" i="8" a="1"/>
  <c r="BG65" i="8" s="1"/>
  <c r="BA67" i="8" a="1"/>
  <c r="BA67" i="8" s="1"/>
  <c r="BZ67" i="8" s="1"/>
  <c r="BD67" i="8" a="1"/>
  <c r="BD67" i="8" s="1"/>
  <c r="CC67" i="8" s="1"/>
  <c r="BX67" i="8"/>
  <c r="BB69" i="8" a="1"/>
  <c r="BB69" i="8" s="1"/>
  <c r="CA69" i="8" s="1"/>
  <c r="BE69" i="8" a="1"/>
  <c r="BE69" i="8" s="1"/>
  <c r="CD69" i="8" s="1"/>
  <c r="BN69" i="8" a="1"/>
  <c r="BN69" i="8" s="1"/>
  <c r="BC71" i="8" a="1"/>
  <c r="BC71" i="8" s="1"/>
  <c r="CB71" i="8" s="1"/>
  <c r="BG71" i="8" a="1"/>
  <c r="BG71" i="8" s="1"/>
  <c r="BA73" i="8" a="1"/>
  <c r="BA73" i="8" s="1"/>
  <c r="BZ73" i="8" s="1"/>
  <c r="BD73" i="8" a="1"/>
  <c r="BD73" i="8" s="1"/>
  <c r="CC73" i="8" s="1"/>
  <c r="BX73" i="8"/>
  <c r="BB75" i="8" a="1"/>
  <c r="BB75" i="8" s="1"/>
  <c r="CA75" i="8" s="1"/>
  <c r="BE75" i="8" a="1"/>
  <c r="BE75" i="8" s="1"/>
  <c r="CD75" i="8" s="1"/>
  <c r="BN75" i="8" a="1"/>
  <c r="BN75" i="8" s="1"/>
  <c r="BC77" i="8" a="1"/>
  <c r="BC77" i="8" s="1"/>
  <c r="CB77" i="8" s="1"/>
  <c r="BG77" i="8" a="1"/>
  <c r="BG77" i="8" s="1"/>
  <c r="BA79" i="8" a="1"/>
  <c r="BA79" i="8" s="1"/>
  <c r="BZ79" i="8" s="1"/>
  <c r="BD79" i="8" a="1"/>
  <c r="BD79" i="8" s="1"/>
  <c r="CC79" i="8" s="1"/>
  <c r="BX79" i="8"/>
  <c r="BB81" i="8" a="1"/>
  <c r="BB81" i="8" s="1"/>
  <c r="CA81" i="8" s="1"/>
  <c r="BE81" i="8" a="1"/>
  <c r="BE81" i="8" s="1"/>
  <c r="CD81" i="8" s="1"/>
  <c r="BN81" i="8" a="1"/>
  <c r="BN81" i="8" s="1"/>
  <c r="BC83" i="8" a="1"/>
  <c r="BC83" i="8" s="1"/>
  <c r="CB83" i="8" s="1"/>
  <c r="BG83" i="8" a="1"/>
  <c r="BG83" i="8" s="1"/>
  <c r="BA85" i="8" a="1"/>
  <c r="BA85" i="8" s="1"/>
  <c r="BZ85" i="8" s="1"/>
  <c r="BD85" i="8" a="1"/>
  <c r="BD85" i="8" s="1"/>
  <c r="CC85" i="8" s="1"/>
  <c r="BX85" i="8"/>
  <c r="BB87" i="8" a="1"/>
  <c r="BB87" i="8" s="1"/>
  <c r="CA87" i="8" s="1"/>
  <c r="BE87" i="8" a="1"/>
  <c r="BE87" i="8" s="1"/>
  <c r="CD87" i="8" s="1"/>
  <c r="BN87" i="8" a="1"/>
  <c r="BN87" i="8" s="1"/>
  <c r="CL88" i="8"/>
  <c r="BC89" i="8" a="1"/>
  <c r="BC89" i="8" s="1"/>
  <c r="CB89" i="8" s="1"/>
  <c r="BG89" i="8" a="1"/>
  <c r="BG89" i="8" s="1"/>
  <c r="BA91" i="8" a="1"/>
  <c r="BA91" i="8" s="1"/>
  <c r="BZ91" i="8" s="1"/>
  <c r="BD91" i="8" a="1"/>
  <c r="BD91" i="8" s="1"/>
  <c r="CC91" i="8" s="1"/>
  <c r="BB93" i="8" a="1"/>
  <c r="BB93" i="8" s="1"/>
  <c r="CA93" i="8" s="1"/>
  <c r="BE93" i="8" a="1"/>
  <c r="BE93" i="8" s="1"/>
  <c r="CD93" i="8" s="1"/>
  <c r="BN93" i="8" a="1"/>
  <c r="BN93" i="8" s="1"/>
  <c r="CL94" i="8"/>
  <c r="BC95" i="8" a="1"/>
  <c r="BC95" i="8" s="1"/>
  <c r="CB95" i="8" s="1"/>
  <c r="BG95" i="8" a="1"/>
  <c r="BG95" i="8" s="1"/>
  <c r="BA97" i="8" a="1"/>
  <c r="BA97" i="8" s="1"/>
  <c r="BZ97" i="8" s="1"/>
  <c r="BD97" i="8" a="1"/>
  <c r="BD97" i="8" s="1"/>
  <c r="CC97" i="8" s="1"/>
  <c r="BX97" i="8"/>
  <c r="BB99" i="8" a="1"/>
  <c r="BB99" i="8" s="1"/>
  <c r="CA99" i="8" s="1"/>
  <c r="BE99" i="8" a="1"/>
  <c r="BE99" i="8" s="1"/>
  <c r="CD99" i="8" s="1"/>
  <c r="BN99" i="8" a="1"/>
  <c r="BN99" i="8" s="1"/>
  <c r="CL100" i="8"/>
  <c r="BC101" i="8" a="1"/>
  <c r="BC101" i="8" s="1"/>
  <c r="CB101" i="8" s="1"/>
  <c r="BG101" i="8" a="1"/>
  <c r="BG101" i="8" s="1"/>
  <c r="BA103" i="8" a="1"/>
  <c r="BA103" i="8" s="1"/>
  <c r="BZ103" i="8" s="1"/>
  <c r="BD103" i="8" a="1"/>
  <c r="BD103" i="8" s="1"/>
  <c r="CC103" i="8" s="1"/>
  <c r="BX103" i="8"/>
  <c r="BB105" i="8" a="1"/>
  <c r="BB105" i="8" s="1"/>
  <c r="CA105" i="8" s="1"/>
  <c r="BE105" i="8" a="1"/>
  <c r="BE105" i="8" s="1"/>
  <c r="CD105" i="8" s="1"/>
  <c r="BN105" i="8" a="1"/>
  <c r="BN105" i="8" s="1"/>
  <c r="CL106" i="8"/>
  <c r="BC107" i="8" a="1"/>
  <c r="BC107" i="8" s="1"/>
  <c r="CB107" i="8" s="1"/>
  <c r="BG107" i="8" a="1"/>
  <c r="BG107" i="8" s="1"/>
  <c r="BA109" i="8" a="1"/>
  <c r="BA109" i="8" s="1"/>
  <c r="BZ109" i="8" s="1"/>
  <c r="BD109" i="8" a="1"/>
  <c r="BD109" i="8" s="1"/>
  <c r="CC109" i="8" s="1"/>
  <c r="BX109" i="8"/>
  <c r="BB111" i="8" a="1"/>
  <c r="BB111" i="8" s="1"/>
  <c r="CA111" i="8" s="1"/>
  <c r="BE111" i="8" a="1"/>
  <c r="BE111" i="8" s="1"/>
  <c r="CD111" i="8" s="1"/>
  <c r="BN111" i="8" a="1"/>
  <c r="BN111" i="8" s="1"/>
  <c r="CL112" i="8"/>
  <c r="BC113" i="8" a="1"/>
  <c r="BC113" i="8" s="1"/>
  <c r="CB113" i="8" s="1"/>
  <c r="BG113" i="8" a="1"/>
  <c r="BG113" i="8" s="1"/>
  <c r="BB115" i="8" a="1"/>
  <c r="BB115" i="8" s="1"/>
  <c r="CA115" i="8" s="1"/>
  <c r="CF115" i="8"/>
  <c r="CH115" i="8" s="1"/>
  <c r="BC120" i="8" a="1"/>
  <c r="BC120" i="8" s="1"/>
  <c r="CB120" i="8" s="1"/>
  <c r="BB23" i="8" a="1"/>
  <c r="BB23" i="8" s="1"/>
  <c r="BE23" i="8" a="1"/>
  <c r="BE23" i="8" s="1"/>
  <c r="CD23" i="8" s="1"/>
  <c r="BA26" i="8" a="1"/>
  <c r="BA26" i="8" s="1"/>
  <c r="BZ26" i="8" s="1"/>
  <c r="BD26" i="8" a="1"/>
  <c r="BD26" i="8" s="1"/>
  <c r="CC26" i="8" s="1"/>
  <c r="BA27" i="8" a="1"/>
  <c r="BA27" i="8" s="1"/>
  <c r="BZ27" i="8" s="1"/>
  <c r="BD27" i="8" a="1"/>
  <c r="BD27" i="8" s="1"/>
  <c r="CC27" i="8" s="1"/>
  <c r="BA28" i="8" a="1"/>
  <c r="BA28" i="8" s="1"/>
  <c r="BZ28" i="8" s="1"/>
  <c r="BD28" i="8" a="1"/>
  <c r="BD28" i="8" s="1"/>
  <c r="CC28" i="8" s="1"/>
  <c r="BA29" i="8" a="1"/>
  <c r="BA29" i="8" s="1"/>
  <c r="BZ29" i="8" s="1"/>
  <c r="BD29" i="8" a="1"/>
  <c r="BD29" i="8" s="1"/>
  <c r="CC29" i="8" s="1"/>
  <c r="BA30" i="8" a="1"/>
  <c r="BA30" i="8" s="1"/>
  <c r="BZ30" i="8" s="1"/>
  <c r="BD30" i="8" a="1"/>
  <c r="BD30" i="8" s="1"/>
  <c r="CC30" i="8" s="1"/>
  <c r="BA31" i="8" a="1"/>
  <c r="BA31" i="8" s="1"/>
  <c r="BZ31" i="8" s="1"/>
  <c r="BD31" i="8" a="1"/>
  <c r="BD31" i="8" s="1"/>
  <c r="CC31" i="8" s="1"/>
  <c r="BA32" i="8" a="1"/>
  <c r="BA32" i="8" s="1"/>
  <c r="BZ32" i="8" s="1"/>
  <c r="BD32" i="8" a="1"/>
  <c r="BD32" i="8" s="1"/>
  <c r="CC32" i="8" s="1"/>
  <c r="BA33" i="8" a="1"/>
  <c r="BA33" i="8" s="1"/>
  <c r="BZ33" i="8" s="1"/>
  <c r="BD33" i="8" a="1"/>
  <c r="BD33" i="8" s="1"/>
  <c r="CC33" i="8" s="1"/>
  <c r="BA34" i="8" a="1"/>
  <c r="BA34" i="8" s="1"/>
  <c r="BZ34" i="8" s="1"/>
  <c r="BD34" i="8" a="1"/>
  <c r="BD34" i="8" s="1"/>
  <c r="CC34" i="8" s="1"/>
  <c r="BA35" i="8" a="1"/>
  <c r="BA35" i="8" s="1"/>
  <c r="BZ35" i="8" s="1"/>
  <c r="BD35" i="8" a="1"/>
  <c r="BD35" i="8" s="1"/>
  <c r="CC35" i="8" s="1"/>
  <c r="BA36" i="8" a="1"/>
  <c r="BA36" i="8" s="1"/>
  <c r="BZ36" i="8" s="1"/>
  <c r="BD36" i="8" a="1"/>
  <c r="BD36" i="8" s="1"/>
  <c r="CC36" i="8" s="1"/>
  <c r="BA37" i="8" a="1"/>
  <c r="BA37" i="8" s="1"/>
  <c r="BZ37" i="8" s="1"/>
  <c r="BD37" i="8" a="1"/>
  <c r="BD37" i="8" s="1"/>
  <c r="CC37" i="8" s="1"/>
  <c r="BA38" i="8" a="1"/>
  <c r="BA38" i="8" s="1"/>
  <c r="BZ38" i="8" s="1"/>
  <c r="BD38" i="8" a="1"/>
  <c r="BD38" i="8" s="1"/>
  <c r="CC38" i="8" s="1"/>
  <c r="BA39" i="8" a="1"/>
  <c r="BA39" i="8" s="1"/>
  <c r="BZ39" i="8" s="1"/>
  <c r="BD39" i="8" a="1"/>
  <c r="BD39" i="8" s="1"/>
  <c r="CC39" i="8" s="1"/>
  <c r="BA40" i="8" a="1"/>
  <c r="BA40" i="8" s="1"/>
  <c r="BZ40" i="8" s="1"/>
  <c r="BD40" i="8" a="1"/>
  <c r="BD40" i="8" s="1"/>
  <c r="CC40" i="8" s="1"/>
  <c r="BA41" i="8" a="1"/>
  <c r="BA41" i="8" s="1"/>
  <c r="BZ41" i="8" s="1"/>
  <c r="BD41" i="8" a="1"/>
  <c r="BD41" i="8" s="1"/>
  <c r="CC41" i="8" s="1"/>
  <c r="BA42" i="8" a="1"/>
  <c r="BA42" i="8" s="1"/>
  <c r="BZ42" i="8" s="1"/>
  <c r="BD42" i="8" a="1"/>
  <c r="BD42" i="8" s="1"/>
  <c r="CC42" i="8" s="1"/>
  <c r="BB44" i="8" a="1"/>
  <c r="BB44" i="8" s="1"/>
  <c r="BE44" i="8" a="1"/>
  <c r="BE44" i="8" s="1"/>
  <c r="CD44" i="8" s="1"/>
  <c r="BN44" i="8" a="1"/>
  <c r="BN44" i="8" s="1"/>
  <c r="BC46" i="8" a="1"/>
  <c r="BC46" i="8" s="1"/>
  <c r="CB46" i="8" s="1"/>
  <c r="BG46" i="8" a="1"/>
  <c r="BG46" i="8" s="1"/>
  <c r="BA48" i="8" a="1"/>
  <c r="BA48" i="8" s="1"/>
  <c r="BZ48" i="8" s="1"/>
  <c r="BD48" i="8" a="1"/>
  <c r="BD48" i="8" s="1"/>
  <c r="CC48" i="8" s="1"/>
  <c r="BB50" i="8" a="1"/>
  <c r="BB50" i="8" s="1"/>
  <c r="BE50" i="8" a="1"/>
  <c r="BE50" i="8" s="1"/>
  <c r="CD50" i="8" s="1"/>
  <c r="BN50" i="8" a="1"/>
  <c r="BN50" i="8" s="1"/>
  <c r="BC52" i="8" a="1"/>
  <c r="BC52" i="8" s="1"/>
  <c r="CB52" i="8" s="1"/>
  <c r="BG52" i="8" a="1"/>
  <c r="BG52" i="8" s="1"/>
  <c r="BA54" i="8" a="1"/>
  <c r="BA54" i="8" s="1"/>
  <c r="BZ54" i="8" s="1"/>
  <c r="BD54" i="8" a="1"/>
  <c r="BD54" i="8" s="1"/>
  <c r="CC54" i="8" s="1"/>
  <c r="BB56" i="8" a="1"/>
  <c r="BB56" i="8" s="1"/>
  <c r="BE56" i="8" a="1"/>
  <c r="BE56" i="8" s="1"/>
  <c r="CD56" i="8" s="1"/>
  <c r="BN56" i="8" a="1"/>
  <c r="BN56" i="8" s="1"/>
  <c r="BC58" i="8" a="1"/>
  <c r="BC58" i="8" s="1"/>
  <c r="CB58" i="8" s="1"/>
  <c r="BG58" i="8" a="1"/>
  <c r="BG58" i="8" s="1"/>
  <c r="BA60" i="8" a="1"/>
  <c r="BA60" i="8" s="1"/>
  <c r="BZ60" i="8" s="1"/>
  <c r="BD60" i="8" a="1"/>
  <c r="BD60" i="8" s="1"/>
  <c r="CC60" i="8" s="1"/>
  <c r="BB62" i="8" a="1"/>
  <c r="BB62" i="8" s="1"/>
  <c r="BE62" i="8" a="1"/>
  <c r="BE62" i="8" s="1"/>
  <c r="CD62" i="8" s="1"/>
  <c r="BN62" i="8" a="1"/>
  <c r="BN62" i="8" s="1"/>
  <c r="BC64" i="8" a="1"/>
  <c r="BC64" i="8" s="1"/>
  <c r="CB64" i="8" s="1"/>
  <c r="BG64" i="8" a="1"/>
  <c r="BG64" i="8" s="1"/>
  <c r="BA66" i="8" a="1"/>
  <c r="BA66" i="8" s="1"/>
  <c r="BZ66" i="8" s="1"/>
  <c r="BD66" i="8" a="1"/>
  <c r="BD66" i="8" s="1"/>
  <c r="CC66" i="8" s="1"/>
  <c r="CF66" i="8"/>
  <c r="CH66" i="8" s="1"/>
  <c r="BB68" i="8" a="1"/>
  <c r="BB68" i="8" s="1"/>
  <c r="CA68" i="8" s="1"/>
  <c r="BE68" i="8" a="1"/>
  <c r="BE68" i="8" s="1"/>
  <c r="CD68" i="8" s="1"/>
  <c r="BN68" i="8" a="1"/>
  <c r="BN68" i="8" s="1"/>
  <c r="BC70" i="8" a="1"/>
  <c r="BC70" i="8" s="1"/>
  <c r="CB70" i="8" s="1"/>
  <c r="BG70" i="8" a="1"/>
  <c r="BG70" i="8" s="1"/>
  <c r="BA72" i="8" a="1"/>
  <c r="BA72" i="8" s="1"/>
  <c r="BZ72" i="8" s="1"/>
  <c r="BD72" i="8" a="1"/>
  <c r="BD72" i="8" s="1"/>
  <c r="CC72" i="8" s="1"/>
  <c r="BX72" i="8"/>
  <c r="CF72" i="8"/>
  <c r="CH72" i="8" s="1"/>
  <c r="BB74" i="8" a="1"/>
  <c r="BB74" i="8" s="1"/>
  <c r="CA74" i="8" s="1"/>
  <c r="BE74" i="8" a="1"/>
  <c r="BE74" i="8" s="1"/>
  <c r="CD74" i="8" s="1"/>
  <c r="BN74" i="8" a="1"/>
  <c r="BN74" i="8" s="1"/>
  <c r="BC76" i="8" a="1"/>
  <c r="BC76" i="8" s="1"/>
  <c r="CB76" i="8" s="1"/>
  <c r="BG76" i="8" a="1"/>
  <c r="BG76" i="8" s="1"/>
  <c r="BA78" i="8" a="1"/>
  <c r="BA78" i="8" s="1"/>
  <c r="BZ78" i="8" s="1"/>
  <c r="BD78" i="8" a="1"/>
  <c r="BD78" i="8" s="1"/>
  <c r="CC78" i="8" s="1"/>
  <c r="CF78" i="8"/>
  <c r="CH78" i="8" s="1"/>
  <c r="BB80" i="8" a="1"/>
  <c r="BB80" i="8" s="1"/>
  <c r="CA80" i="8" s="1"/>
  <c r="BE80" i="8" a="1"/>
  <c r="BE80" i="8" s="1"/>
  <c r="CD80" i="8" s="1"/>
  <c r="BN80" i="8" a="1"/>
  <c r="BN80" i="8" s="1"/>
  <c r="BC82" i="8" a="1"/>
  <c r="BC82" i="8" s="1"/>
  <c r="CB82" i="8" s="1"/>
  <c r="BG82" i="8" a="1"/>
  <c r="BG82" i="8" s="1"/>
  <c r="BA84" i="8" a="1"/>
  <c r="BA84" i="8" s="1"/>
  <c r="BZ84" i="8" s="1"/>
  <c r="BD84" i="8" a="1"/>
  <c r="BD84" i="8" s="1"/>
  <c r="CC84" i="8" s="1"/>
  <c r="CF84" i="8"/>
  <c r="CH84" i="8" s="1"/>
  <c r="BB86" i="8" a="1"/>
  <c r="BB86" i="8" s="1"/>
  <c r="CA86" i="8" s="1"/>
  <c r="BE86" i="8" a="1"/>
  <c r="BE86" i="8" s="1"/>
  <c r="CD86" i="8" s="1"/>
  <c r="BN86" i="8" a="1"/>
  <c r="BN86" i="8" s="1"/>
  <c r="BC88" i="8" a="1"/>
  <c r="BC88" i="8" s="1"/>
  <c r="CB88" i="8" s="1"/>
  <c r="BG88" i="8" a="1"/>
  <c r="BG88" i="8" s="1"/>
  <c r="BA90" i="8" a="1"/>
  <c r="BA90" i="8" s="1"/>
  <c r="BZ90" i="8" s="1"/>
  <c r="BD90" i="8" a="1"/>
  <c r="BD90" i="8" s="1"/>
  <c r="CC90" i="8" s="1"/>
  <c r="CF90" i="8"/>
  <c r="CH90" i="8" s="1"/>
  <c r="BB92" i="8" a="1"/>
  <c r="BB92" i="8" s="1"/>
  <c r="CA92" i="8" s="1"/>
  <c r="BE92" i="8" a="1"/>
  <c r="BE92" i="8" s="1"/>
  <c r="CD92" i="8" s="1"/>
  <c r="BN92" i="8" a="1"/>
  <c r="BN92" i="8" s="1"/>
  <c r="BC94" i="8" a="1"/>
  <c r="BC94" i="8" s="1"/>
  <c r="CB94" i="8" s="1"/>
  <c r="BG94" i="8" a="1"/>
  <c r="BG94" i="8" s="1"/>
  <c r="BA96" i="8" a="1"/>
  <c r="BA96" i="8" s="1"/>
  <c r="BZ96" i="8" s="1"/>
  <c r="BD96" i="8" a="1"/>
  <c r="BD96" i="8" s="1"/>
  <c r="CC96" i="8" s="1"/>
  <c r="CF96" i="8"/>
  <c r="CH96" i="8" s="1"/>
  <c r="BB98" i="8" a="1"/>
  <c r="BB98" i="8" s="1"/>
  <c r="CA98" i="8" s="1"/>
  <c r="BE98" i="8" a="1"/>
  <c r="BE98" i="8" s="1"/>
  <c r="CD98" i="8" s="1"/>
  <c r="BN98" i="8" a="1"/>
  <c r="BN98" i="8" s="1"/>
  <c r="BC100" i="8" a="1"/>
  <c r="BC100" i="8" s="1"/>
  <c r="CB100" i="8" s="1"/>
  <c r="BG100" i="8" a="1"/>
  <c r="BG100" i="8" s="1"/>
  <c r="BA102" i="8" a="1"/>
  <c r="BA102" i="8" s="1"/>
  <c r="BZ102" i="8" s="1"/>
  <c r="BD102" i="8" a="1"/>
  <c r="BD102" i="8" s="1"/>
  <c r="CC102" i="8" s="1"/>
  <c r="BX102" i="8"/>
  <c r="CF102" i="8"/>
  <c r="CH102" i="8" s="1"/>
  <c r="BB104" i="8" a="1"/>
  <c r="BB104" i="8" s="1"/>
  <c r="CA104" i="8" s="1"/>
  <c r="BE104" i="8" a="1"/>
  <c r="BE104" i="8" s="1"/>
  <c r="CD104" i="8" s="1"/>
  <c r="BN104" i="8" a="1"/>
  <c r="BN104" i="8" s="1"/>
  <c r="BC106" i="8" a="1"/>
  <c r="BC106" i="8" s="1"/>
  <c r="CB106" i="8" s="1"/>
  <c r="BG106" i="8" a="1"/>
  <c r="BG106" i="8" s="1"/>
  <c r="BA108" i="8" a="1"/>
  <c r="BA108" i="8" s="1"/>
  <c r="BZ108" i="8" s="1"/>
  <c r="BD108" i="8" a="1"/>
  <c r="BD108" i="8" s="1"/>
  <c r="CC108" i="8" s="1"/>
  <c r="CF108" i="8"/>
  <c r="CH108" i="8" s="1"/>
  <c r="BB110" i="8" a="1"/>
  <c r="BB110" i="8" s="1"/>
  <c r="CA110" i="8" s="1"/>
  <c r="BE110" i="8" a="1"/>
  <c r="BE110" i="8" s="1"/>
  <c r="CD110" i="8" s="1"/>
  <c r="BN110" i="8" a="1"/>
  <c r="BN110" i="8" s="1"/>
  <c r="BC112" i="8" a="1"/>
  <c r="BC112" i="8" s="1"/>
  <c r="CB112" i="8" s="1"/>
  <c r="BG112" i="8" a="1"/>
  <c r="BG112" i="8" s="1"/>
  <c r="BA114" i="8" a="1"/>
  <c r="BA114" i="8" s="1"/>
  <c r="BZ114" i="8" s="1"/>
  <c r="BD114" i="8" a="1"/>
  <c r="BD114" i="8" s="1"/>
  <c r="CC114" i="8" s="1"/>
  <c r="BC115" i="8" a="1"/>
  <c r="BC115" i="8" s="1"/>
  <c r="CB115" i="8" s="1"/>
  <c r="BE117" i="8" a="1"/>
  <c r="BE117" i="8" s="1"/>
  <c r="CD117" i="8" s="1"/>
  <c r="BN118" i="8" a="1"/>
  <c r="BN118" i="8" s="1"/>
  <c r="BG119" i="8" a="1"/>
  <c r="BG119" i="8" s="1"/>
  <c r="CF120" i="8"/>
  <c r="CH120" i="8" s="1"/>
  <c r="CL120" i="8"/>
  <c r="BD121" i="8" a="1"/>
  <c r="BD121" i="8" s="1"/>
  <c r="CC121" i="8" s="1"/>
  <c r="BB22" i="8" a="1"/>
  <c r="BB22" i="8" s="1"/>
  <c r="BC511" i="8" a="1"/>
  <c r="BC511" i="8" s="1"/>
  <c r="CB511" i="8" s="1"/>
  <c r="BC505" i="8" a="1"/>
  <c r="BC505" i="8" s="1"/>
  <c r="CB505" i="8" s="1"/>
  <c r="BC499" i="8" a="1"/>
  <c r="BC499" i="8" s="1"/>
  <c r="CB499" i="8" s="1"/>
  <c r="BC493" i="8" a="1"/>
  <c r="BC493" i="8" s="1"/>
  <c r="CB493" i="8" s="1"/>
  <c r="BC487" i="8" a="1"/>
  <c r="BC487" i="8" s="1"/>
  <c r="CB487" i="8" s="1"/>
  <c r="BC481" i="8" a="1"/>
  <c r="BC481" i="8" s="1"/>
  <c r="CB481" i="8" s="1"/>
  <c r="BC506" i="8" a="1"/>
  <c r="BC506" i="8" s="1"/>
  <c r="CB506" i="8" s="1"/>
  <c r="BC500" i="8" a="1"/>
  <c r="BC500" i="8" s="1"/>
  <c r="CB500" i="8" s="1"/>
  <c r="BC494" i="8" a="1"/>
  <c r="BC494" i="8" s="1"/>
  <c r="CB494" i="8" s="1"/>
  <c r="BC488" i="8" a="1"/>
  <c r="BC488" i="8" s="1"/>
  <c r="CB488" i="8" s="1"/>
  <c r="BC482" i="8" a="1"/>
  <c r="BC482" i="8" s="1"/>
  <c r="CB482" i="8" s="1"/>
  <c r="BC507" i="8" a="1"/>
  <c r="BC507" i="8" s="1"/>
  <c r="CB507" i="8" s="1"/>
  <c r="BC501" i="8" a="1"/>
  <c r="BC501" i="8" s="1"/>
  <c r="CB501" i="8" s="1"/>
  <c r="BC495" i="8" a="1"/>
  <c r="BC495" i="8" s="1"/>
  <c r="CB495" i="8" s="1"/>
  <c r="BC489" i="8" a="1"/>
  <c r="BC489" i="8" s="1"/>
  <c r="CB489" i="8" s="1"/>
  <c r="BC483" i="8" a="1"/>
  <c r="BC483" i="8" s="1"/>
  <c r="CB483" i="8" s="1"/>
  <c r="BC508" i="8" a="1"/>
  <c r="BC508" i="8" s="1"/>
  <c r="CB508" i="8" s="1"/>
  <c r="BC502" i="8" a="1"/>
  <c r="BC502" i="8" s="1"/>
  <c r="CB502" i="8" s="1"/>
  <c r="BC496" i="8" a="1"/>
  <c r="BC496" i="8" s="1"/>
  <c r="CB496" i="8" s="1"/>
  <c r="BC490" i="8" a="1"/>
  <c r="BC490" i="8" s="1"/>
  <c r="CB490" i="8" s="1"/>
  <c r="BC484" i="8" a="1"/>
  <c r="BC484" i="8" s="1"/>
  <c r="CB484" i="8" s="1"/>
  <c r="BC509" i="8" a="1"/>
  <c r="BC509" i="8" s="1"/>
  <c r="CB509" i="8" s="1"/>
  <c r="BC503" i="8" a="1"/>
  <c r="BC503" i="8" s="1"/>
  <c r="CB503" i="8" s="1"/>
  <c r="BC497" i="8" a="1"/>
  <c r="BC497" i="8" s="1"/>
  <c r="CB497" i="8" s="1"/>
  <c r="BC491" i="8" a="1"/>
  <c r="BC491" i="8" s="1"/>
  <c r="CB491" i="8" s="1"/>
  <c r="BC485" i="8" a="1"/>
  <c r="BC485" i="8" s="1"/>
  <c r="CB485" i="8" s="1"/>
  <c r="BC510" i="8" a="1"/>
  <c r="BC510" i="8" s="1"/>
  <c r="CB510" i="8" s="1"/>
  <c r="BC504" i="8" a="1"/>
  <c r="BC504" i="8" s="1"/>
  <c r="CB504" i="8" s="1"/>
  <c r="BC498" i="8" a="1"/>
  <c r="BC498" i="8" s="1"/>
  <c r="CB498" i="8" s="1"/>
  <c r="BC492" i="8" a="1"/>
  <c r="BC492" i="8" s="1"/>
  <c r="CB492" i="8" s="1"/>
  <c r="BC486" i="8" a="1"/>
  <c r="BC486" i="8" s="1"/>
  <c r="CB486" i="8" s="1"/>
  <c r="BC480" i="8" a="1"/>
  <c r="BC480" i="8" s="1"/>
  <c r="CB480" i="8" s="1"/>
  <c r="BC479" i="8" a="1"/>
  <c r="BC479" i="8" s="1"/>
  <c r="CB479" i="8" s="1"/>
  <c r="BC473" i="8" a="1"/>
  <c r="BC473" i="8" s="1"/>
  <c r="CB473" i="8" s="1"/>
  <c r="BC467" i="8" a="1"/>
  <c r="BC467" i="8" s="1"/>
  <c r="CB467" i="8" s="1"/>
  <c r="BC461" i="8" a="1"/>
  <c r="BC461" i="8" s="1"/>
  <c r="CB461" i="8" s="1"/>
  <c r="BC455" i="8" a="1"/>
  <c r="BC455" i="8" s="1"/>
  <c r="CB455" i="8" s="1"/>
  <c r="BC449" i="8" a="1"/>
  <c r="BC449" i="8" s="1"/>
  <c r="CB449" i="8" s="1"/>
  <c r="BC443" i="8" a="1"/>
  <c r="BC443" i="8" s="1"/>
  <c r="CB443" i="8" s="1"/>
  <c r="BC437" i="8" a="1"/>
  <c r="BC437" i="8" s="1"/>
  <c r="CB437" i="8" s="1"/>
  <c r="BC431" i="8" a="1"/>
  <c r="BC431" i="8" s="1"/>
  <c r="CB431" i="8" s="1"/>
  <c r="BC425" i="8" a="1"/>
  <c r="BC425" i="8" s="1"/>
  <c r="CB425" i="8" s="1"/>
  <c r="BC419" i="8" a="1"/>
  <c r="BC419" i="8" s="1"/>
  <c r="CB419" i="8" s="1"/>
  <c r="BC413" i="8" a="1"/>
  <c r="BC413" i="8" s="1"/>
  <c r="CB413" i="8" s="1"/>
  <c r="BC407" i="8" a="1"/>
  <c r="BC407" i="8" s="1"/>
  <c r="CB407" i="8" s="1"/>
  <c r="BC401" i="8" a="1"/>
  <c r="BC401" i="8" s="1"/>
  <c r="CB401" i="8" s="1"/>
  <c r="BC395" i="8" a="1"/>
  <c r="BC395" i="8" s="1"/>
  <c r="CB395" i="8" s="1"/>
  <c r="BC389" i="8" a="1"/>
  <c r="BC389" i="8" s="1"/>
  <c r="CB389" i="8" s="1"/>
  <c r="BC383" i="8" a="1"/>
  <c r="BC383" i="8" s="1"/>
  <c r="CB383" i="8" s="1"/>
  <c r="BC377" i="8" a="1"/>
  <c r="BC377" i="8" s="1"/>
  <c r="CB377" i="8" s="1"/>
  <c r="BC371" i="8" a="1"/>
  <c r="BC371" i="8" s="1"/>
  <c r="CB371" i="8" s="1"/>
  <c r="BC365" i="8" a="1"/>
  <c r="BC365" i="8" s="1"/>
  <c r="CB365" i="8" s="1"/>
  <c r="BC359" i="8" a="1"/>
  <c r="BC359" i="8" s="1"/>
  <c r="CB359" i="8" s="1"/>
  <c r="BC474" i="8" a="1"/>
  <c r="BC474" i="8" s="1"/>
  <c r="CB474" i="8" s="1"/>
  <c r="BC468" i="8" a="1"/>
  <c r="BC468" i="8" s="1"/>
  <c r="CB468" i="8" s="1"/>
  <c r="BC462" i="8" a="1"/>
  <c r="BC462" i="8" s="1"/>
  <c r="CB462" i="8" s="1"/>
  <c r="BC456" i="8" a="1"/>
  <c r="BC456" i="8" s="1"/>
  <c r="CB456" i="8" s="1"/>
  <c r="BC450" i="8" a="1"/>
  <c r="BC450" i="8" s="1"/>
  <c r="CB450" i="8" s="1"/>
  <c r="BC444" i="8" a="1"/>
  <c r="BC444" i="8" s="1"/>
  <c r="CB444" i="8" s="1"/>
  <c r="BC438" i="8" a="1"/>
  <c r="BC438" i="8" s="1"/>
  <c r="CB438" i="8" s="1"/>
  <c r="BC432" i="8" a="1"/>
  <c r="BC432" i="8" s="1"/>
  <c r="CB432" i="8" s="1"/>
  <c r="BC426" i="8" a="1"/>
  <c r="BC426" i="8" s="1"/>
  <c r="CB426" i="8" s="1"/>
  <c r="BC420" i="8" a="1"/>
  <c r="BC420" i="8" s="1"/>
  <c r="CB420" i="8" s="1"/>
  <c r="BC414" i="8" a="1"/>
  <c r="BC414" i="8" s="1"/>
  <c r="CB414" i="8" s="1"/>
  <c r="BC408" i="8" a="1"/>
  <c r="BC408" i="8" s="1"/>
  <c r="CB408" i="8" s="1"/>
  <c r="BC402" i="8" a="1"/>
  <c r="BC402" i="8" s="1"/>
  <c r="CB402" i="8" s="1"/>
  <c r="BC396" i="8" a="1"/>
  <c r="BC396" i="8" s="1"/>
  <c r="CB396" i="8" s="1"/>
  <c r="BC390" i="8" a="1"/>
  <c r="BC390" i="8" s="1"/>
  <c r="CB390" i="8" s="1"/>
  <c r="BC384" i="8" a="1"/>
  <c r="BC384" i="8" s="1"/>
  <c r="CB384" i="8" s="1"/>
  <c r="BC378" i="8" a="1"/>
  <c r="BC378" i="8" s="1"/>
  <c r="CB378" i="8" s="1"/>
  <c r="BC372" i="8" a="1"/>
  <c r="BC372" i="8" s="1"/>
  <c r="CB372" i="8" s="1"/>
  <c r="BC366" i="8" a="1"/>
  <c r="BC366" i="8" s="1"/>
  <c r="CB366" i="8" s="1"/>
  <c r="BC360" i="8" a="1"/>
  <c r="BC360" i="8" s="1"/>
  <c r="CB360" i="8" s="1"/>
  <c r="BC475" i="8" a="1"/>
  <c r="BC475" i="8" s="1"/>
  <c r="CB475" i="8" s="1"/>
  <c r="BC469" i="8" a="1"/>
  <c r="BC469" i="8" s="1"/>
  <c r="CB469" i="8" s="1"/>
  <c r="BC463" i="8" a="1"/>
  <c r="BC463" i="8" s="1"/>
  <c r="CB463" i="8" s="1"/>
  <c r="BC457" i="8" a="1"/>
  <c r="BC457" i="8" s="1"/>
  <c r="CB457" i="8" s="1"/>
  <c r="BC451" i="8" a="1"/>
  <c r="BC451" i="8" s="1"/>
  <c r="CB451" i="8" s="1"/>
  <c r="BC445" i="8" a="1"/>
  <c r="BC445" i="8" s="1"/>
  <c r="CB445" i="8" s="1"/>
  <c r="BC439" i="8" a="1"/>
  <c r="BC439" i="8" s="1"/>
  <c r="CB439" i="8" s="1"/>
  <c r="BC433" i="8" a="1"/>
  <c r="BC433" i="8" s="1"/>
  <c r="CB433" i="8" s="1"/>
  <c r="BC427" i="8" a="1"/>
  <c r="BC427" i="8" s="1"/>
  <c r="CB427" i="8" s="1"/>
  <c r="BC421" i="8" a="1"/>
  <c r="BC421" i="8" s="1"/>
  <c r="CB421" i="8" s="1"/>
  <c r="BC415" i="8" a="1"/>
  <c r="BC415" i="8" s="1"/>
  <c r="CB415" i="8" s="1"/>
  <c r="BC409" i="8" a="1"/>
  <c r="BC409" i="8" s="1"/>
  <c r="CB409" i="8" s="1"/>
  <c r="BC403" i="8" a="1"/>
  <c r="BC403" i="8" s="1"/>
  <c r="CB403" i="8" s="1"/>
  <c r="BC397" i="8" a="1"/>
  <c r="BC397" i="8" s="1"/>
  <c r="CB397" i="8" s="1"/>
  <c r="BC391" i="8" a="1"/>
  <c r="BC391" i="8" s="1"/>
  <c r="CB391" i="8" s="1"/>
  <c r="BC385" i="8" a="1"/>
  <c r="BC385" i="8" s="1"/>
  <c r="CB385" i="8" s="1"/>
  <c r="BC379" i="8" a="1"/>
  <c r="BC379" i="8" s="1"/>
  <c r="CB379" i="8" s="1"/>
  <c r="BC373" i="8" a="1"/>
  <c r="BC373" i="8" s="1"/>
  <c r="CB373" i="8" s="1"/>
  <c r="BC367" i="8" a="1"/>
  <c r="BC367" i="8" s="1"/>
  <c r="CB367" i="8" s="1"/>
  <c r="BC361" i="8" a="1"/>
  <c r="BC361" i="8" s="1"/>
  <c r="CB361" i="8" s="1"/>
  <c r="BC476" i="8" a="1"/>
  <c r="BC476" i="8" s="1"/>
  <c r="CB476" i="8" s="1"/>
  <c r="BC470" i="8" a="1"/>
  <c r="BC470" i="8" s="1"/>
  <c r="CB470" i="8" s="1"/>
  <c r="BC464" i="8" a="1"/>
  <c r="BC464" i="8" s="1"/>
  <c r="CB464" i="8" s="1"/>
  <c r="BC458" i="8" a="1"/>
  <c r="BC458" i="8" s="1"/>
  <c r="CB458" i="8" s="1"/>
  <c r="BC452" i="8" a="1"/>
  <c r="BC452" i="8" s="1"/>
  <c r="CB452" i="8" s="1"/>
  <c r="BC446" i="8" a="1"/>
  <c r="BC446" i="8" s="1"/>
  <c r="CB446" i="8" s="1"/>
  <c r="BC440" i="8" a="1"/>
  <c r="BC440" i="8" s="1"/>
  <c r="CB440" i="8" s="1"/>
  <c r="BC434" i="8" a="1"/>
  <c r="BC434" i="8" s="1"/>
  <c r="CB434" i="8" s="1"/>
  <c r="BC428" i="8" a="1"/>
  <c r="BC428" i="8" s="1"/>
  <c r="CB428" i="8" s="1"/>
  <c r="BC422" i="8" a="1"/>
  <c r="BC422" i="8" s="1"/>
  <c r="CB422" i="8" s="1"/>
  <c r="BC416" i="8" a="1"/>
  <c r="BC416" i="8" s="1"/>
  <c r="CB416" i="8" s="1"/>
  <c r="BC410" i="8" a="1"/>
  <c r="BC410" i="8" s="1"/>
  <c r="CB410" i="8" s="1"/>
  <c r="BC404" i="8" a="1"/>
  <c r="BC404" i="8" s="1"/>
  <c r="CB404" i="8" s="1"/>
  <c r="BC398" i="8" a="1"/>
  <c r="BC398" i="8" s="1"/>
  <c r="CB398" i="8" s="1"/>
  <c r="BC392" i="8" a="1"/>
  <c r="BC392" i="8" s="1"/>
  <c r="CB392" i="8" s="1"/>
  <c r="BC386" i="8" a="1"/>
  <c r="BC386" i="8" s="1"/>
  <c r="CB386" i="8" s="1"/>
  <c r="BC380" i="8" a="1"/>
  <c r="BC380" i="8" s="1"/>
  <c r="CB380" i="8" s="1"/>
  <c r="BC374" i="8" a="1"/>
  <c r="BC374" i="8" s="1"/>
  <c r="CB374" i="8" s="1"/>
  <c r="BC368" i="8" a="1"/>
  <c r="BC368" i="8" s="1"/>
  <c r="CB368" i="8" s="1"/>
  <c r="BC362" i="8" a="1"/>
  <c r="BC362" i="8" s="1"/>
  <c r="CB362" i="8" s="1"/>
  <c r="BC477" i="8" a="1"/>
  <c r="BC477" i="8" s="1"/>
  <c r="CB477" i="8" s="1"/>
  <c r="BC471" i="8" a="1"/>
  <c r="BC471" i="8" s="1"/>
  <c r="CB471" i="8" s="1"/>
  <c r="BC465" i="8" a="1"/>
  <c r="BC465" i="8" s="1"/>
  <c r="CB465" i="8" s="1"/>
  <c r="BC459" i="8" a="1"/>
  <c r="BC459" i="8" s="1"/>
  <c r="CB459" i="8" s="1"/>
  <c r="BC453" i="8" a="1"/>
  <c r="BC453" i="8" s="1"/>
  <c r="CB453" i="8" s="1"/>
  <c r="BC447" i="8" a="1"/>
  <c r="BC447" i="8" s="1"/>
  <c r="CB447" i="8" s="1"/>
  <c r="BC441" i="8" a="1"/>
  <c r="BC441" i="8" s="1"/>
  <c r="CB441" i="8" s="1"/>
  <c r="BC435" i="8" a="1"/>
  <c r="BC435" i="8" s="1"/>
  <c r="CB435" i="8" s="1"/>
  <c r="BC429" i="8" a="1"/>
  <c r="BC429" i="8" s="1"/>
  <c r="CB429" i="8" s="1"/>
  <c r="BC423" i="8" a="1"/>
  <c r="BC423" i="8" s="1"/>
  <c r="CB423" i="8" s="1"/>
  <c r="BC417" i="8" a="1"/>
  <c r="BC417" i="8" s="1"/>
  <c r="CB417" i="8" s="1"/>
  <c r="BC411" i="8" a="1"/>
  <c r="BC411" i="8" s="1"/>
  <c r="CB411" i="8" s="1"/>
  <c r="BC405" i="8" a="1"/>
  <c r="BC405" i="8" s="1"/>
  <c r="CB405" i="8" s="1"/>
  <c r="BC399" i="8" a="1"/>
  <c r="BC399" i="8" s="1"/>
  <c r="CB399" i="8" s="1"/>
  <c r="BC393" i="8" a="1"/>
  <c r="BC393" i="8" s="1"/>
  <c r="CB393" i="8" s="1"/>
  <c r="BC387" i="8" a="1"/>
  <c r="BC387" i="8" s="1"/>
  <c r="CB387" i="8" s="1"/>
  <c r="BC381" i="8" a="1"/>
  <c r="BC381" i="8" s="1"/>
  <c r="CB381" i="8" s="1"/>
  <c r="BC375" i="8" a="1"/>
  <c r="BC375" i="8" s="1"/>
  <c r="CB375" i="8" s="1"/>
  <c r="BC369" i="8" a="1"/>
  <c r="BC369" i="8" s="1"/>
  <c r="CB369" i="8" s="1"/>
  <c r="BC363" i="8" a="1"/>
  <c r="BC363" i="8" s="1"/>
  <c r="CB363" i="8" s="1"/>
  <c r="BC478" i="8" a="1"/>
  <c r="BC478" i="8" s="1"/>
  <c r="CB478" i="8" s="1"/>
  <c r="BC472" i="8" a="1"/>
  <c r="BC472" i="8" s="1"/>
  <c r="CB472" i="8" s="1"/>
  <c r="BC466" i="8" a="1"/>
  <c r="BC466" i="8" s="1"/>
  <c r="CB466" i="8" s="1"/>
  <c r="BC460" i="8" a="1"/>
  <c r="BC460" i="8" s="1"/>
  <c r="CB460" i="8" s="1"/>
  <c r="BC454" i="8" a="1"/>
  <c r="BC454" i="8" s="1"/>
  <c r="CB454" i="8" s="1"/>
  <c r="BC448" i="8" a="1"/>
  <c r="BC448" i="8" s="1"/>
  <c r="CB448" i="8" s="1"/>
  <c r="BC442" i="8" a="1"/>
  <c r="BC442" i="8" s="1"/>
  <c r="CB442" i="8" s="1"/>
  <c r="BC436" i="8" a="1"/>
  <c r="BC436" i="8" s="1"/>
  <c r="CB436" i="8" s="1"/>
  <c r="BC430" i="8" a="1"/>
  <c r="BC430" i="8" s="1"/>
  <c r="CB430" i="8" s="1"/>
  <c r="BC424" i="8" a="1"/>
  <c r="BC424" i="8" s="1"/>
  <c r="CB424" i="8" s="1"/>
  <c r="BC418" i="8" a="1"/>
  <c r="BC418" i="8" s="1"/>
  <c r="CB418" i="8" s="1"/>
  <c r="BC412" i="8" a="1"/>
  <c r="BC412" i="8" s="1"/>
  <c r="CB412" i="8" s="1"/>
  <c r="BC406" i="8" a="1"/>
  <c r="BC406" i="8" s="1"/>
  <c r="CB406" i="8" s="1"/>
  <c r="BC400" i="8" a="1"/>
  <c r="BC400" i="8" s="1"/>
  <c r="CB400" i="8" s="1"/>
  <c r="BC394" i="8" a="1"/>
  <c r="BC394" i="8" s="1"/>
  <c r="CB394" i="8" s="1"/>
  <c r="BC388" i="8" a="1"/>
  <c r="BC388" i="8" s="1"/>
  <c r="CB388" i="8" s="1"/>
  <c r="BC382" i="8" a="1"/>
  <c r="BC382" i="8" s="1"/>
  <c r="CB382" i="8" s="1"/>
  <c r="BC376" i="8" a="1"/>
  <c r="BC376" i="8" s="1"/>
  <c r="CB376" i="8" s="1"/>
  <c r="BC370" i="8" a="1"/>
  <c r="BC370" i="8" s="1"/>
  <c r="CB370" i="8" s="1"/>
  <c r="BC364" i="8" a="1"/>
  <c r="BC364" i="8" s="1"/>
  <c r="CB364" i="8" s="1"/>
  <c r="BC355" i="8" a="1"/>
  <c r="BC355" i="8" s="1"/>
  <c r="CB355" i="8" s="1"/>
  <c r="BC349" i="8" a="1"/>
  <c r="BC349" i="8" s="1"/>
  <c r="CB349" i="8" s="1"/>
  <c r="BC343" i="8" a="1"/>
  <c r="BC343" i="8" s="1"/>
  <c r="CB343" i="8" s="1"/>
  <c r="BC337" i="8" a="1"/>
  <c r="BC337" i="8" s="1"/>
  <c r="CB337" i="8" s="1"/>
  <c r="BC331" i="8" a="1"/>
  <c r="BC331" i="8" s="1"/>
  <c r="CB331" i="8" s="1"/>
  <c r="BC325" i="8" a="1"/>
  <c r="BC325" i="8" s="1"/>
  <c r="CB325" i="8" s="1"/>
  <c r="BC319" i="8" a="1"/>
  <c r="BC319" i="8" s="1"/>
  <c r="CB319" i="8" s="1"/>
  <c r="BC313" i="8" a="1"/>
  <c r="BC313" i="8" s="1"/>
  <c r="CB313" i="8" s="1"/>
  <c r="BC307" i="8" a="1"/>
  <c r="BC307" i="8" s="1"/>
  <c r="CB307" i="8" s="1"/>
  <c r="BC301" i="8" a="1"/>
  <c r="BC301" i="8" s="1"/>
  <c r="CB301" i="8" s="1"/>
  <c r="BC295" i="8" a="1"/>
  <c r="BC295" i="8" s="1"/>
  <c r="CB295" i="8" s="1"/>
  <c r="BC289" i="8" a="1"/>
  <c r="BC289" i="8" s="1"/>
  <c r="CB289" i="8" s="1"/>
  <c r="BC283" i="8" a="1"/>
  <c r="BC283" i="8" s="1"/>
  <c r="CB283" i="8" s="1"/>
  <c r="BC277" i="8" a="1"/>
  <c r="BC277" i="8" s="1"/>
  <c r="CB277" i="8" s="1"/>
  <c r="BC271" i="8" a="1"/>
  <c r="BC271" i="8" s="1"/>
  <c r="CB271" i="8" s="1"/>
  <c r="BC265" i="8" a="1"/>
  <c r="BC265" i="8" s="1"/>
  <c r="CB265" i="8" s="1"/>
  <c r="BC259" i="8" a="1"/>
  <c r="BC259" i="8" s="1"/>
  <c r="CB259" i="8" s="1"/>
  <c r="BC253" i="8" a="1"/>
  <c r="BC253" i="8" s="1"/>
  <c r="CB253" i="8" s="1"/>
  <c r="BC247" i="8" a="1"/>
  <c r="BC247" i="8" s="1"/>
  <c r="CB247" i="8" s="1"/>
  <c r="BC241" i="8" a="1"/>
  <c r="BC241" i="8" s="1"/>
  <c r="CB241" i="8" s="1"/>
  <c r="BC356" i="8" a="1"/>
  <c r="BC356" i="8" s="1"/>
  <c r="CB356" i="8" s="1"/>
  <c r="BC350" i="8" a="1"/>
  <c r="BC350" i="8" s="1"/>
  <c r="CB350" i="8" s="1"/>
  <c r="BC344" i="8" a="1"/>
  <c r="BC344" i="8" s="1"/>
  <c r="CB344" i="8" s="1"/>
  <c r="BC338" i="8" a="1"/>
  <c r="BC338" i="8" s="1"/>
  <c r="CB338" i="8" s="1"/>
  <c r="BC332" i="8" a="1"/>
  <c r="BC332" i="8" s="1"/>
  <c r="CB332" i="8" s="1"/>
  <c r="BC326" i="8" a="1"/>
  <c r="BC326" i="8" s="1"/>
  <c r="CB326" i="8" s="1"/>
  <c r="BC320" i="8" a="1"/>
  <c r="BC320" i="8" s="1"/>
  <c r="CB320" i="8" s="1"/>
  <c r="BC314" i="8" a="1"/>
  <c r="BC314" i="8" s="1"/>
  <c r="CB314" i="8" s="1"/>
  <c r="BC308" i="8" a="1"/>
  <c r="BC308" i="8" s="1"/>
  <c r="CB308" i="8" s="1"/>
  <c r="BC302" i="8" a="1"/>
  <c r="BC302" i="8" s="1"/>
  <c r="CB302" i="8" s="1"/>
  <c r="BC296" i="8" a="1"/>
  <c r="BC296" i="8" s="1"/>
  <c r="CB296" i="8" s="1"/>
  <c r="BC290" i="8" a="1"/>
  <c r="BC290" i="8" s="1"/>
  <c r="CB290" i="8" s="1"/>
  <c r="BC284" i="8" a="1"/>
  <c r="BC284" i="8" s="1"/>
  <c r="CB284" i="8" s="1"/>
  <c r="BC278" i="8" a="1"/>
  <c r="BC278" i="8" s="1"/>
  <c r="CB278" i="8" s="1"/>
  <c r="BC272" i="8" a="1"/>
  <c r="BC272" i="8" s="1"/>
  <c r="CB272" i="8" s="1"/>
  <c r="BC266" i="8" a="1"/>
  <c r="BC266" i="8" s="1"/>
  <c r="CB266" i="8" s="1"/>
  <c r="BC260" i="8" a="1"/>
  <c r="BC260" i="8" s="1"/>
  <c r="CB260" i="8" s="1"/>
  <c r="BC254" i="8" a="1"/>
  <c r="BC254" i="8" s="1"/>
  <c r="CB254" i="8" s="1"/>
  <c r="BC248" i="8" a="1"/>
  <c r="BC248" i="8" s="1"/>
  <c r="CB248" i="8" s="1"/>
  <c r="BC242" i="8" a="1"/>
  <c r="BC242" i="8" s="1"/>
  <c r="CB242" i="8" s="1"/>
  <c r="BC357" i="8" a="1"/>
  <c r="BC357" i="8" s="1"/>
  <c r="CB357" i="8" s="1"/>
  <c r="BC351" i="8" a="1"/>
  <c r="BC351" i="8" s="1"/>
  <c r="CB351" i="8" s="1"/>
  <c r="BC345" i="8" a="1"/>
  <c r="BC345" i="8" s="1"/>
  <c r="CB345" i="8" s="1"/>
  <c r="BC339" i="8" a="1"/>
  <c r="BC339" i="8" s="1"/>
  <c r="CB339" i="8" s="1"/>
  <c r="BC333" i="8" a="1"/>
  <c r="BC333" i="8" s="1"/>
  <c r="CB333" i="8" s="1"/>
  <c r="BC327" i="8" a="1"/>
  <c r="BC327" i="8" s="1"/>
  <c r="CB327" i="8" s="1"/>
  <c r="BC321" i="8" a="1"/>
  <c r="BC321" i="8" s="1"/>
  <c r="CB321" i="8" s="1"/>
  <c r="BC315" i="8" a="1"/>
  <c r="BC315" i="8" s="1"/>
  <c r="CB315" i="8" s="1"/>
  <c r="BC309" i="8" a="1"/>
  <c r="BC309" i="8" s="1"/>
  <c r="CB309" i="8" s="1"/>
  <c r="BC303" i="8" a="1"/>
  <c r="BC303" i="8" s="1"/>
  <c r="CB303" i="8" s="1"/>
  <c r="BC297" i="8" a="1"/>
  <c r="BC297" i="8" s="1"/>
  <c r="CB297" i="8" s="1"/>
  <c r="BC291" i="8" a="1"/>
  <c r="BC291" i="8" s="1"/>
  <c r="CB291" i="8" s="1"/>
  <c r="BC285" i="8" a="1"/>
  <c r="BC285" i="8" s="1"/>
  <c r="CB285" i="8" s="1"/>
  <c r="BC279" i="8" a="1"/>
  <c r="BC279" i="8" s="1"/>
  <c r="CB279" i="8" s="1"/>
  <c r="BC273" i="8" a="1"/>
  <c r="BC273" i="8" s="1"/>
  <c r="CB273" i="8" s="1"/>
  <c r="BC267" i="8" a="1"/>
  <c r="BC267" i="8" s="1"/>
  <c r="CB267" i="8" s="1"/>
  <c r="BC261" i="8" a="1"/>
  <c r="BC261" i="8" s="1"/>
  <c r="CB261" i="8" s="1"/>
  <c r="BC255" i="8" a="1"/>
  <c r="BC255" i="8" s="1"/>
  <c r="CB255" i="8" s="1"/>
  <c r="BC249" i="8" a="1"/>
  <c r="BC249" i="8" s="1"/>
  <c r="CB249" i="8" s="1"/>
  <c r="BC243" i="8" a="1"/>
  <c r="BC243" i="8" s="1"/>
  <c r="CB243" i="8" s="1"/>
  <c r="BC358" i="8" a="1"/>
  <c r="BC358" i="8" s="1"/>
  <c r="CB358" i="8" s="1"/>
  <c r="BC352" i="8" a="1"/>
  <c r="BC352" i="8" s="1"/>
  <c r="CB352" i="8" s="1"/>
  <c r="BC346" i="8" a="1"/>
  <c r="BC346" i="8" s="1"/>
  <c r="CB346" i="8" s="1"/>
  <c r="BC340" i="8" a="1"/>
  <c r="BC340" i="8" s="1"/>
  <c r="CB340" i="8" s="1"/>
  <c r="BC334" i="8" a="1"/>
  <c r="BC334" i="8" s="1"/>
  <c r="CB334" i="8" s="1"/>
  <c r="BC328" i="8" a="1"/>
  <c r="BC328" i="8" s="1"/>
  <c r="CB328" i="8" s="1"/>
  <c r="BC322" i="8" a="1"/>
  <c r="BC322" i="8" s="1"/>
  <c r="CB322" i="8" s="1"/>
  <c r="BC316" i="8" a="1"/>
  <c r="BC316" i="8" s="1"/>
  <c r="CB316" i="8" s="1"/>
  <c r="BC310" i="8" a="1"/>
  <c r="BC310" i="8" s="1"/>
  <c r="CB310" i="8" s="1"/>
  <c r="BC304" i="8" a="1"/>
  <c r="BC304" i="8" s="1"/>
  <c r="CB304" i="8" s="1"/>
  <c r="BC298" i="8" a="1"/>
  <c r="BC298" i="8" s="1"/>
  <c r="CB298" i="8" s="1"/>
  <c r="BC292" i="8" a="1"/>
  <c r="BC292" i="8" s="1"/>
  <c r="CB292" i="8" s="1"/>
  <c r="BC286" i="8" a="1"/>
  <c r="BC286" i="8" s="1"/>
  <c r="CB286" i="8" s="1"/>
  <c r="BC280" i="8" a="1"/>
  <c r="BC280" i="8" s="1"/>
  <c r="CB280" i="8" s="1"/>
  <c r="BC274" i="8" a="1"/>
  <c r="BC274" i="8" s="1"/>
  <c r="CB274" i="8" s="1"/>
  <c r="BC268" i="8" a="1"/>
  <c r="BC268" i="8" s="1"/>
  <c r="CB268" i="8" s="1"/>
  <c r="BC262" i="8" a="1"/>
  <c r="BC262" i="8" s="1"/>
  <c r="CB262" i="8" s="1"/>
  <c r="BC256" i="8" a="1"/>
  <c r="BC256" i="8" s="1"/>
  <c r="CB256" i="8" s="1"/>
  <c r="BC250" i="8" a="1"/>
  <c r="BC250" i="8" s="1"/>
  <c r="CB250" i="8" s="1"/>
  <c r="BC244" i="8" a="1"/>
  <c r="BC244" i="8" s="1"/>
  <c r="CB244" i="8" s="1"/>
  <c r="BC353" i="8" a="1"/>
  <c r="BC353" i="8" s="1"/>
  <c r="CB353" i="8" s="1"/>
  <c r="BC347" i="8" a="1"/>
  <c r="BC347" i="8" s="1"/>
  <c r="CB347" i="8" s="1"/>
  <c r="BC341" i="8" a="1"/>
  <c r="BC341" i="8" s="1"/>
  <c r="CB341" i="8" s="1"/>
  <c r="BC335" i="8" a="1"/>
  <c r="BC335" i="8" s="1"/>
  <c r="CB335" i="8" s="1"/>
  <c r="BC329" i="8" a="1"/>
  <c r="BC329" i="8" s="1"/>
  <c r="CB329" i="8" s="1"/>
  <c r="BC323" i="8" a="1"/>
  <c r="BC323" i="8" s="1"/>
  <c r="CB323" i="8" s="1"/>
  <c r="BC317" i="8" a="1"/>
  <c r="BC317" i="8" s="1"/>
  <c r="CB317" i="8" s="1"/>
  <c r="BC311" i="8" a="1"/>
  <c r="BC311" i="8" s="1"/>
  <c r="CB311" i="8" s="1"/>
  <c r="BC305" i="8" a="1"/>
  <c r="BC305" i="8" s="1"/>
  <c r="CB305" i="8" s="1"/>
  <c r="BC299" i="8" a="1"/>
  <c r="BC299" i="8" s="1"/>
  <c r="CB299" i="8" s="1"/>
  <c r="BC293" i="8" a="1"/>
  <c r="BC293" i="8" s="1"/>
  <c r="CB293" i="8" s="1"/>
  <c r="BC287" i="8" a="1"/>
  <c r="BC287" i="8" s="1"/>
  <c r="CB287" i="8" s="1"/>
  <c r="BC281" i="8" a="1"/>
  <c r="BC281" i="8" s="1"/>
  <c r="CB281" i="8" s="1"/>
  <c r="BC275" i="8" a="1"/>
  <c r="BC275" i="8" s="1"/>
  <c r="CB275" i="8" s="1"/>
  <c r="BC269" i="8" a="1"/>
  <c r="BC269" i="8" s="1"/>
  <c r="CB269" i="8" s="1"/>
  <c r="BC263" i="8" a="1"/>
  <c r="BC263" i="8" s="1"/>
  <c r="CB263" i="8" s="1"/>
  <c r="BC257" i="8" a="1"/>
  <c r="BC257" i="8" s="1"/>
  <c r="CB257" i="8" s="1"/>
  <c r="BC251" i="8" a="1"/>
  <c r="BC251" i="8" s="1"/>
  <c r="CB251" i="8" s="1"/>
  <c r="BC245" i="8" a="1"/>
  <c r="BC245" i="8" s="1"/>
  <c r="CB245" i="8" s="1"/>
  <c r="BC354" i="8" a="1"/>
  <c r="BC354" i="8" s="1"/>
  <c r="CB354" i="8" s="1"/>
  <c r="BC348" i="8" a="1"/>
  <c r="BC348" i="8" s="1"/>
  <c r="CB348" i="8" s="1"/>
  <c r="BC342" i="8" a="1"/>
  <c r="BC342" i="8" s="1"/>
  <c r="CB342" i="8" s="1"/>
  <c r="BC336" i="8" a="1"/>
  <c r="BC336" i="8" s="1"/>
  <c r="CB336" i="8" s="1"/>
  <c r="BC330" i="8" a="1"/>
  <c r="BC330" i="8" s="1"/>
  <c r="CB330" i="8" s="1"/>
  <c r="BC324" i="8" a="1"/>
  <c r="BC324" i="8" s="1"/>
  <c r="CB324" i="8" s="1"/>
  <c r="BC318" i="8" a="1"/>
  <c r="BC318" i="8" s="1"/>
  <c r="CB318" i="8" s="1"/>
  <c r="BC312" i="8" a="1"/>
  <c r="BC312" i="8" s="1"/>
  <c r="CB312" i="8" s="1"/>
  <c r="BC306" i="8" a="1"/>
  <c r="BC306" i="8" s="1"/>
  <c r="CB306" i="8" s="1"/>
  <c r="BC300" i="8" a="1"/>
  <c r="BC300" i="8" s="1"/>
  <c r="CB300" i="8" s="1"/>
  <c r="BC294" i="8" a="1"/>
  <c r="BC294" i="8" s="1"/>
  <c r="CB294" i="8" s="1"/>
  <c r="BC288" i="8" a="1"/>
  <c r="BC288" i="8" s="1"/>
  <c r="CB288" i="8" s="1"/>
  <c r="BC282" i="8" a="1"/>
  <c r="BC282" i="8" s="1"/>
  <c r="CB282" i="8" s="1"/>
  <c r="BC276" i="8" a="1"/>
  <c r="BC276" i="8" s="1"/>
  <c r="CB276" i="8" s="1"/>
  <c r="BC270" i="8" a="1"/>
  <c r="BC270" i="8" s="1"/>
  <c r="CB270" i="8" s="1"/>
  <c r="BC264" i="8" a="1"/>
  <c r="BC264" i="8" s="1"/>
  <c r="CB264" i="8" s="1"/>
  <c r="BC258" i="8" a="1"/>
  <c r="BC258" i="8" s="1"/>
  <c r="CB258" i="8" s="1"/>
  <c r="BC252" i="8" a="1"/>
  <c r="BC252" i="8" s="1"/>
  <c r="CB252" i="8" s="1"/>
  <c r="BC246" i="8" a="1"/>
  <c r="BC246" i="8" s="1"/>
  <c r="CB246" i="8" s="1"/>
  <c r="BC240" i="8" a="1"/>
  <c r="BC240" i="8" s="1"/>
  <c r="CB240" i="8" s="1"/>
  <c r="BC237" i="8" a="1"/>
  <c r="BC237" i="8" s="1"/>
  <c r="CB237" i="8" s="1"/>
  <c r="BC231" i="8" a="1"/>
  <c r="BC231" i="8" s="1"/>
  <c r="CB231" i="8" s="1"/>
  <c r="BC225" i="8" a="1"/>
  <c r="BC225" i="8" s="1"/>
  <c r="CB225" i="8" s="1"/>
  <c r="BC219" i="8" a="1"/>
  <c r="BC219" i="8" s="1"/>
  <c r="CB219" i="8" s="1"/>
  <c r="BC213" i="8" a="1"/>
  <c r="BC213" i="8" s="1"/>
  <c r="CB213" i="8" s="1"/>
  <c r="BC207" i="8" a="1"/>
  <c r="BC207" i="8" s="1"/>
  <c r="CB207" i="8" s="1"/>
  <c r="BC201" i="8" a="1"/>
  <c r="BC201" i="8" s="1"/>
  <c r="CB201" i="8" s="1"/>
  <c r="BC195" i="8" a="1"/>
  <c r="BC195" i="8" s="1"/>
  <c r="CB195" i="8" s="1"/>
  <c r="BC189" i="8" a="1"/>
  <c r="BC189" i="8" s="1"/>
  <c r="CB189" i="8" s="1"/>
  <c r="BC183" i="8" a="1"/>
  <c r="BC183" i="8" s="1"/>
  <c r="CB183" i="8" s="1"/>
  <c r="BC177" i="8" a="1"/>
  <c r="BC177" i="8" s="1"/>
  <c r="CB177" i="8" s="1"/>
  <c r="BC171" i="8" a="1"/>
  <c r="BC171" i="8" s="1"/>
  <c r="CB171" i="8" s="1"/>
  <c r="BC165" i="8" a="1"/>
  <c r="BC165" i="8" s="1"/>
  <c r="CB165" i="8" s="1"/>
  <c r="BC159" i="8" a="1"/>
  <c r="BC159" i="8" s="1"/>
  <c r="CB159" i="8" s="1"/>
  <c r="BC153" i="8" a="1"/>
  <c r="BC153" i="8" s="1"/>
  <c r="CB153" i="8" s="1"/>
  <c r="BC147" i="8" a="1"/>
  <c r="BC147" i="8" s="1"/>
  <c r="CB147" i="8" s="1"/>
  <c r="BC141" i="8" a="1"/>
  <c r="BC141" i="8" s="1"/>
  <c r="CB141" i="8" s="1"/>
  <c r="BC135" i="8" a="1"/>
  <c r="BC135" i="8" s="1"/>
  <c r="CB135" i="8" s="1"/>
  <c r="BC129" i="8" a="1"/>
  <c r="BC129" i="8" s="1"/>
  <c r="CB129" i="8" s="1"/>
  <c r="BC123" i="8" a="1"/>
  <c r="BC123" i="8" s="1"/>
  <c r="CB123" i="8" s="1"/>
  <c r="BC238" i="8" a="1"/>
  <c r="BC238" i="8" s="1"/>
  <c r="CB238" i="8" s="1"/>
  <c r="BC232" i="8" a="1"/>
  <c r="BC232" i="8" s="1"/>
  <c r="CB232" i="8" s="1"/>
  <c r="BC226" i="8" a="1"/>
  <c r="BC226" i="8" s="1"/>
  <c r="CB226" i="8" s="1"/>
  <c r="BC220" i="8" a="1"/>
  <c r="BC220" i="8" s="1"/>
  <c r="CB220" i="8" s="1"/>
  <c r="BC214" i="8" a="1"/>
  <c r="BC214" i="8" s="1"/>
  <c r="CB214" i="8" s="1"/>
  <c r="BC208" i="8" a="1"/>
  <c r="BC208" i="8" s="1"/>
  <c r="CB208" i="8" s="1"/>
  <c r="BC202" i="8" a="1"/>
  <c r="BC202" i="8" s="1"/>
  <c r="CB202" i="8" s="1"/>
  <c r="BC196" i="8" a="1"/>
  <c r="BC196" i="8" s="1"/>
  <c r="CB196" i="8" s="1"/>
  <c r="BC190" i="8" a="1"/>
  <c r="BC190" i="8" s="1"/>
  <c r="CB190" i="8" s="1"/>
  <c r="BC184" i="8" a="1"/>
  <c r="BC184" i="8" s="1"/>
  <c r="CB184" i="8" s="1"/>
  <c r="BC178" i="8" a="1"/>
  <c r="BC178" i="8" s="1"/>
  <c r="CB178" i="8" s="1"/>
  <c r="BC172" i="8" a="1"/>
  <c r="BC172" i="8" s="1"/>
  <c r="CB172" i="8" s="1"/>
  <c r="BC166" i="8" a="1"/>
  <c r="BC166" i="8" s="1"/>
  <c r="CB166" i="8" s="1"/>
  <c r="BC160" i="8" a="1"/>
  <c r="BC160" i="8" s="1"/>
  <c r="CB160" i="8" s="1"/>
  <c r="BC154" i="8" a="1"/>
  <c r="BC154" i="8" s="1"/>
  <c r="CB154" i="8" s="1"/>
  <c r="BC148" i="8" a="1"/>
  <c r="BC148" i="8" s="1"/>
  <c r="CB148" i="8" s="1"/>
  <c r="BC142" i="8" a="1"/>
  <c r="BC142" i="8" s="1"/>
  <c r="CB142" i="8" s="1"/>
  <c r="BC136" i="8" a="1"/>
  <c r="BC136" i="8" s="1"/>
  <c r="CB136" i="8" s="1"/>
  <c r="BC130" i="8" a="1"/>
  <c r="BC130" i="8" s="1"/>
  <c r="CB130" i="8" s="1"/>
  <c r="BC124" i="8" a="1"/>
  <c r="BC124" i="8" s="1"/>
  <c r="CB124" i="8" s="1"/>
  <c r="BC118" i="8" a="1"/>
  <c r="BC118" i="8" s="1"/>
  <c r="CB118" i="8" s="1"/>
  <c r="BC233" i="8" a="1"/>
  <c r="BC233" i="8" s="1"/>
  <c r="CB233" i="8" s="1"/>
  <c r="BC227" i="8" a="1"/>
  <c r="BC227" i="8" s="1"/>
  <c r="CB227" i="8" s="1"/>
  <c r="BC221" i="8" a="1"/>
  <c r="BC221" i="8" s="1"/>
  <c r="CB221" i="8" s="1"/>
  <c r="BC215" i="8" a="1"/>
  <c r="BC215" i="8" s="1"/>
  <c r="CB215" i="8" s="1"/>
  <c r="BC209" i="8" a="1"/>
  <c r="BC209" i="8" s="1"/>
  <c r="CB209" i="8" s="1"/>
  <c r="BC203" i="8" a="1"/>
  <c r="BC203" i="8" s="1"/>
  <c r="CB203" i="8" s="1"/>
  <c r="BC197" i="8" a="1"/>
  <c r="BC197" i="8" s="1"/>
  <c r="CB197" i="8" s="1"/>
  <c r="BC191" i="8" a="1"/>
  <c r="BC191" i="8" s="1"/>
  <c r="CB191" i="8" s="1"/>
  <c r="BC185" i="8" a="1"/>
  <c r="BC185" i="8" s="1"/>
  <c r="CB185" i="8" s="1"/>
  <c r="BC179" i="8" a="1"/>
  <c r="BC179" i="8" s="1"/>
  <c r="CB179" i="8" s="1"/>
  <c r="BC173" i="8" a="1"/>
  <c r="BC173" i="8" s="1"/>
  <c r="CB173" i="8" s="1"/>
  <c r="BC167" i="8" a="1"/>
  <c r="BC167" i="8" s="1"/>
  <c r="CB167" i="8" s="1"/>
  <c r="BC161" i="8" a="1"/>
  <c r="BC161" i="8" s="1"/>
  <c r="CB161" i="8" s="1"/>
  <c r="BC155" i="8" a="1"/>
  <c r="BC155" i="8" s="1"/>
  <c r="CB155" i="8" s="1"/>
  <c r="BC149" i="8" a="1"/>
  <c r="BC149" i="8" s="1"/>
  <c r="CB149" i="8" s="1"/>
  <c r="BC143" i="8" a="1"/>
  <c r="BC143" i="8" s="1"/>
  <c r="CB143" i="8" s="1"/>
  <c r="BC137" i="8" a="1"/>
  <c r="BC137" i="8" s="1"/>
  <c r="CB137" i="8" s="1"/>
  <c r="BC131" i="8" a="1"/>
  <c r="BC131" i="8" s="1"/>
  <c r="CB131" i="8" s="1"/>
  <c r="BC239" i="8" a="1"/>
  <c r="BC239" i="8" s="1"/>
  <c r="CB239" i="8" s="1"/>
  <c r="BC234" i="8" a="1"/>
  <c r="BC234" i="8" s="1"/>
  <c r="CB234" i="8" s="1"/>
  <c r="BC228" i="8" a="1"/>
  <c r="BC228" i="8" s="1"/>
  <c r="CB228" i="8" s="1"/>
  <c r="BC222" i="8" a="1"/>
  <c r="BC222" i="8" s="1"/>
  <c r="CB222" i="8" s="1"/>
  <c r="BC216" i="8" a="1"/>
  <c r="BC216" i="8" s="1"/>
  <c r="CB216" i="8" s="1"/>
  <c r="BC210" i="8" a="1"/>
  <c r="BC210" i="8" s="1"/>
  <c r="CB210" i="8" s="1"/>
  <c r="BC204" i="8" a="1"/>
  <c r="BC204" i="8" s="1"/>
  <c r="CB204" i="8" s="1"/>
  <c r="BC198" i="8" a="1"/>
  <c r="BC198" i="8" s="1"/>
  <c r="CB198" i="8" s="1"/>
  <c r="BC192" i="8" a="1"/>
  <c r="BC192" i="8" s="1"/>
  <c r="CB192" i="8" s="1"/>
  <c r="BC186" i="8" a="1"/>
  <c r="BC186" i="8" s="1"/>
  <c r="CB186" i="8" s="1"/>
  <c r="BC180" i="8" a="1"/>
  <c r="BC180" i="8" s="1"/>
  <c r="CB180" i="8" s="1"/>
  <c r="BC174" i="8" a="1"/>
  <c r="BC174" i="8" s="1"/>
  <c r="CB174" i="8" s="1"/>
  <c r="BC168" i="8" a="1"/>
  <c r="BC168" i="8" s="1"/>
  <c r="CB168" i="8" s="1"/>
  <c r="BC162" i="8" a="1"/>
  <c r="BC162" i="8" s="1"/>
  <c r="CB162" i="8" s="1"/>
  <c r="BC156" i="8" a="1"/>
  <c r="BC156" i="8" s="1"/>
  <c r="CB156" i="8" s="1"/>
  <c r="BC150" i="8" a="1"/>
  <c r="BC150" i="8" s="1"/>
  <c r="CB150" i="8" s="1"/>
  <c r="BC144" i="8" a="1"/>
  <c r="BC144" i="8" s="1"/>
  <c r="CB144" i="8" s="1"/>
  <c r="BC138" i="8" a="1"/>
  <c r="BC138" i="8" s="1"/>
  <c r="CB138" i="8" s="1"/>
  <c r="BC132" i="8" a="1"/>
  <c r="BC132" i="8" s="1"/>
  <c r="CB132" i="8" s="1"/>
  <c r="BC126" i="8" a="1"/>
  <c r="BC126" i="8" s="1"/>
  <c r="CB126" i="8" s="1"/>
  <c r="BC235" i="8" a="1"/>
  <c r="BC235" i="8" s="1"/>
  <c r="CB235" i="8" s="1"/>
  <c r="BC229" i="8" a="1"/>
  <c r="BC229" i="8" s="1"/>
  <c r="CB229" i="8" s="1"/>
  <c r="BC223" i="8" a="1"/>
  <c r="BC223" i="8" s="1"/>
  <c r="CB223" i="8" s="1"/>
  <c r="BC217" i="8" a="1"/>
  <c r="BC217" i="8" s="1"/>
  <c r="CB217" i="8" s="1"/>
  <c r="BC211" i="8" a="1"/>
  <c r="BC211" i="8" s="1"/>
  <c r="CB211" i="8" s="1"/>
  <c r="BC205" i="8" a="1"/>
  <c r="BC205" i="8" s="1"/>
  <c r="CB205" i="8" s="1"/>
  <c r="BC199" i="8" a="1"/>
  <c r="BC199" i="8" s="1"/>
  <c r="CB199" i="8" s="1"/>
  <c r="BC193" i="8" a="1"/>
  <c r="BC193" i="8" s="1"/>
  <c r="CB193" i="8" s="1"/>
  <c r="BC187" i="8" a="1"/>
  <c r="BC187" i="8" s="1"/>
  <c r="CB187" i="8" s="1"/>
  <c r="BC181" i="8" a="1"/>
  <c r="BC181" i="8" s="1"/>
  <c r="CB181" i="8" s="1"/>
  <c r="BC175" i="8" a="1"/>
  <c r="BC175" i="8" s="1"/>
  <c r="CB175" i="8" s="1"/>
  <c r="BC169" i="8" a="1"/>
  <c r="BC169" i="8" s="1"/>
  <c r="CB169" i="8" s="1"/>
  <c r="BC163" i="8" a="1"/>
  <c r="BC163" i="8" s="1"/>
  <c r="CB163" i="8" s="1"/>
  <c r="BC157" i="8" a="1"/>
  <c r="BC157" i="8" s="1"/>
  <c r="CB157" i="8" s="1"/>
  <c r="BC151" i="8" a="1"/>
  <c r="BC151" i="8" s="1"/>
  <c r="CB151" i="8" s="1"/>
  <c r="BC145" i="8" a="1"/>
  <c r="BC145" i="8" s="1"/>
  <c r="CB145" i="8" s="1"/>
  <c r="BC139" i="8" a="1"/>
  <c r="BC139" i="8" s="1"/>
  <c r="CB139" i="8" s="1"/>
  <c r="BC133" i="8" a="1"/>
  <c r="BC133" i="8" s="1"/>
  <c r="CB133" i="8" s="1"/>
  <c r="BC127" i="8" a="1"/>
  <c r="BC127" i="8" s="1"/>
  <c r="CB127" i="8" s="1"/>
  <c r="BC121" i="8" a="1"/>
  <c r="BC121" i="8" s="1"/>
  <c r="CB121" i="8" s="1"/>
  <c r="BC236" i="8" a="1"/>
  <c r="BC236" i="8" s="1"/>
  <c r="CB236" i="8" s="1"/>
  <c r="BC230" i="8" a="1"/>
  <c r="BC230" i="8" s="1"/>
  <c r="CB230" i="8" s="1"/>
  <c r="BC224" i="8" a="1"/>
  <c r="BC224" i="8" s="1"/>
  <c r="CB224" i="8" s="1"/>
  <c r="BC218" i="8" a="1"/>
  <c r="BC218" i="8" s="1"/>
  <c r="CB218" i="8" s="1"/>
  <c r="BC212" i="8" a="1"/>
  <c r="BC212" i="8" s="1"/>
  <c r="CB212" i="8" s="1"/>
  <c r="BC206" i="8" a="1"/>
  <c r="BC206" i="8" s="1"/>
  <c r="CB206" i="8" s="1"/>
  <c r="BC200" i="8" a="1"/>
  <c r="BC200" i="8" s="1"/>
  <c r="CB200" i="8" s="1"/>
  <c r="BC194" i="8" a="1"/>
  <c r="BC194" i="8" s="1"/>
  <c r="CB194" i="8" s="1"/>
  <c r="BC188" i="8" a="1"/>
  <c r="BC188" i="8" s="1"/>
  <c r="CB188" i="8" s="1"/>
  <c r="BC182" i="8" a="1"/>
  <c r="BC182" i="8" s="1"/>
  <c r="CB182" i="8" s="1"/>
  <c r="BC176" i="8" a="1"/>
  <c r="BC176" i="8" s="1"/>
  <c r="CB176" i="8" s="1"/>
  <c r="BC170" i="8" a="1"/>
  <c r="BC170" i="8" s="1"/>
  <c r="CB170" i="8" s="1"/>
  <c r="BC164" i="8" a="1"/>
  <c r="BC164" i="8" s="1"/>
  <c r="CB164" i="8" s="1"/>
  <c r="BC158" i="8" a="1"/>
  <c r="BC158" i="8" s="1"/>
  <c r="CB158" i="8" s="1"/>
  <c r="BC152" i="8" a="1"/>
  <c r="BC152" i="8" s="1"/>
  <c r="CB152" i="8" s="1"/>
  <c r="BC146" i="8" a="1"/>
  <c r="BC146" i="8" s="1"/>
  <c r="CB146" i="8" s="1"/>
  <c r="BC140" i="8" a="1"/>
  <c r="BC140" i="8" s="1"/>
  <c r="CB140" i="8" s="1"/>
  <c r="BC134" i="8" a="1"/>
  <c r="BC134" i="8" s="1"/>
  <c r="CB134" i="8" s="1"/>
  <c r="BC128" i="8" a="1"/>
  <c r="BC128" i="8" s="1"/>
  <c r="CB128" i="8" s="1"/>
  <c r="BC122" i="8" a="1"/>
  <c r="BC122" i="8" s="1"/>
  <c r="CB122" i="8" s="1"/>
  <c r="BC116" i="8" a="1"/>
  <c r="BC116" i="8" s="1"/>
  <c r="CB116" i="8" s="1"/>
  <c r="BB12" i="8" a="1"/>
  <c r="BB12" i="8" s="1"/>
  <c r="CA12" i="8" s="1"/>
  <c r="BE12" i="8" a="1"/>
  <c r="BE12" i="8" s="1"/>
  <c r="CD12" i="8" s="1"/>
  <c r="BB13" i="8" a="1"/>
  <c r="BB13" i="8" s="1"/>
  <c r="CA13" i="8" s="1"/>
  <c r="BE13" i="8" a="1"/>
  <c r="BE13" i="8" s="1"/>
  <c r="CD13" i="8" s="1"/>
  <c r="BA16" i="8" a="1"/>
  <c r="BA16" i="8" s="1"/>
  <c r="BZ16" i="8" s="1"/>
  <c r="BD16" i="8" a="1"/>
  <c r="BD16" i="8" s="1"/>
  <c r="CC16" i="8" s="1"/>
  <c r="BA17" i="8" a="1"/>
  <c r="BA17" i="8" s="1"/>
  <c r="BZ17" i="8" s="1"/>
  <c r="BD17" i="8" a="1"/>
  <c r="BD17" i="8" s="1"/>
  <c r="CC17" i="8" s="1"/>
  <c r="BC20" i="8" a="1"/>
  <c r="BC20" i="8" s="1"/>
  <c r="CB20" i="8" s="1"/>
  <c r="BG20" i="8" a="1"/>
  <c r="BG20" i="8" s="1"/>
  <c r="BC21" i="8" a="1"/>
  <c r="BC21" i="8" s="1"/>
  <c r="CB21" i="8" s="1"/>
  <c r="BG21" i="8" a="1"/>
  <c r="BG21" i="8" s="1"/>
  <c r="BN22" i="8" a="1"/>
  <c r="BN22" i="8" s="1"/>
  <c r="BN23" i="8" a="1"/>
  <c r="BN23" i="8" s="1"/>
  <c r="BB24" i="8" a="1"/>
  <c r="BB24" i="8" s="1"/>
  <c r="CA24" i="8" s="1"/>
  <c r="BE24" i="8" a="1"/>
  <c r="BE24" i="8" s="1"/>
  <c r="CD24" i="8" s="1"/>
  <c r="BB25" i="8" a="1"/>
  <c r="BB25" i="8" s="1"/>
  <c r="CA25" i="8" s="1"/>
  <c r="BE25" i="8" a="1"/>
  <c r="BE25" i="8" s="1"/>
  <c r="CD25" i="8" s="1"/>
  <c r="BB43" i="8" a="1"/>
  <c r="BB43" i="8" s="1"/>
  <c r="BE43" i="8" a="1"/>
  <c r="BE43" i="8" s="1"/>
  <c r="CD43" i="8" s="1"/>
  <c r="BN43" i="8" a="1"/>
  <c r="BN43" i="8" s="1"/>
  <c r="BC45" i="8" a="1"/>
  <c r="BC45" i="8" s="1"/>
  <c r="CB45" i="8" s="1"/>
  <c r="BG45" i="8" a="1"/>
  <c r="BG45" i="8" s="1"/>
  <c r="BA47" i="8" a="1"/>
  <c r="BA47" i="8" s="1"/>
  <c r="BZ47" i="8" s="1"/>
  <c r="BD47" i="8" a="1"/>
  <c r="BD47" i="8" s="1"/>
  <c r="CC47" i="8" s="1"/>
  <c r="BB49" i="8" a="1"/>
  <c r="BB49" i="8" s="1"/>
  <c r="BE49" i="8" a="1"/>
  <c r="BE49" i="8" s="1"/>
  <c r="CD49" i="8" s="1"/>
  <c r="BN49" i="8" a="1"/>
  <c r="BN49" i="8" s="1"/>
  <c r="BC51" i="8" a="1"/>
  <c r="BC51" i="8" s="1"/>
  <c r="CB51" i="8" s="1"/>
  <c r="BG51" i="8" a="1"/>
  <c r="BG51" i="8" s="1"/>
  <c r="BA53" i="8" a="1"/>
  <c r="BA53" i="8" s="1"/>
  <c r="BZ53" i="8" s="1"/>
  <c r="BD53" i="8" a="1"/>
  <c r="BD53" i="8" s="1"/>
  <c r="CC53" i="8" s="1"/>
  <c r="BB55" i="8" a="1"/>
  <c r="BB55" i="8" s="1"/>
  <c r="BE55" i="8" a="1"/>
  <c r="BE55" i="8" s="1"/>
  <c r="CD55" i="8" s="1"/>
  <c r="BN55" i="8" a="1"/>
  <c r="BN55" i="8" s="1"/>
  <c r="BC57" i="8" a="1"/>
  <c r="BC57" i="8" s="1"/>
  <c r="CB57" i="8" s="1"/>
  <c r="BG57" i="8" a="1"/>
  <c r="BG57" i="8" s="1"/>
  <c r="BA59" i="8" a="1"/>
  <c r="BA59" i="8" s="1"/>
  <c r="BZ59" i="8" s="1"/>
  <c r="BD59" i="8" a="1"/>
  <c r="BD59" i="8" s="1"/>
  <c r="CC59" i="8" s="1"/>
  <c r="BB61" i="8" a="1"/>
  <c r="BB61" i="8" s="1"/>
  <c r="BE61" i="8" a="1"/>
  <c r="BE61" i="8" s="1"/>
  <c r="CD61" i="8" s="1"/>
  <c r="BN61" i="8" a="1"/>
  <c r="BN61" i="8" s="1"/>
  <c r="BC63" i="8" a="1"/>
  <c r="BC63" i="8" s="1"/>
  <c r="CB63" i="8" s="1"/>
  <c r="BG63" i="8" a="1"/>
  <c r="BG63" i="8" s="1"/>
  <c r="BA65" i="8" a="1"/>
  <c r="BA65" i="8" s="1"/>
  <c r="BZ65" i="8" s="1"/>
  <c r="BD65" i="8" a="1"/>
  <c r="BD65" i="8" s="1"/>
  <c r="CC65" i="8" s="1"/>
  <c r="BB67" i="8" a="1"/>
  <c r="BB67" i="8" s="1"/>
  <c r="CA67" i="8" s="1"/>
  <c r="BE67" i="8" a="1"/>
  <c r="BE67" i="8" s="1"/>
  <c r="CD67" i="8" s="1"/>
  <c r="BN67" i="8" a="1"/>
  <c r="BN67" i="8" s="1"/>
  <c r="BC69" i="8" a="1"/>
  <c r="BC69" i="8" s="1"/>
  <c r="CB69" i="8" s="1"/>
  <c r="BG69" i="8" a="1"/>
  <c r="BG69" i="8" s="1"/>
  <c r="BA71" i="8" a="1"/>
  <c r="BA71" i="8" s="1"/>
  <c r="BZ71" i="8" s="1"/>
  <c r="BD71" i="8" a="1"/>
  <c r="BD71" i="8" s="1"/>
  <c r="CC71" i="8" s="1"/>
  <c r="BB73" i="8" a="1"/>
  <c r="BB73" i="8" s="1"/>
  <c r="CA73" i="8" s="1"/>
  <c r="BE73" i="8" a="1"/>
  <c r="BE73" i="8" s="1"/>
  <c r="CD73" i="8" s="1"/>
  <c r="BN73" i="8" a="1"/>
  <c r="BN73" i="8" s="1"/>
  <c r="BC75" i="8" a="1"/>
  <c r="BC75" i="8" s="1"/>
  <c r="CB75" i="8" s="1"/>
  <c r="BG75" i="8" a="1"/>
  <c r="BG75" i="8" s="1"/>
  <c r="BA77" i="8" a="1"/>
  <c r="BA77" i="8" s="1"/>
  <c r="BZ77" i="8" s="1"/>
  <c r="BD77" i="8" a="1"/>
  <c r="BD77" i="8" s="1"/>
  <c r="CC77" i="8" s="1"/>
  <c r="BB79" i="8" a="1"/>
  <c r="BB79" i="8" s="1"/>
  <c r="CA79" i="8" s="1"/>
  <c r="BE79" i="8" a="1"/>
  <c r="BE79" i="8" s="1"/>
  <c r="CD79" i="8" s="1"/>
  <c r="BN79" i="8" a="1"/>
  <c r="BN79" i="8" s="1"/>
  <c r="BC81" i="8" a="1"/>
  <c r="BC81" i="8" s="1"/>
  <c r="CB81" i="8" s="1"/>
  <c r="BG81" i="8" a="1"/>
  <c r="BG81" i="8" s="1"/>
  <c r="BA83" i="8" a="1"/>
  <c r="BA83" i="8" s="1"/>
  <c r="BZ83" i="8" s="1"/>
  <c r="BD83" i="8" a="1"/>
  <c r="BD83" i="8" s="1"/>
  <c r="CC83" i="8" s="1"/>
  <c r="BX83" i="8"/>
  <c r="BB85" i="8" a="1"/>
  <c r="BB85" i="8" s="1"/>
  <c r="CA85" i="8" s="1"/>
  <c r="BE85" i="8" a="1"/>
  <c r="BE85" i="8" s="1"/>
  <c r="CD85" i="8" s="1"/>
  <c r="BN85" i="8" a="1"/>
  <c r="BN85" i="8" s="1"/>
  <c r="BC87" i="8" a="1"/>
  <c r="BC87" i="8" s="1"/>
  <c r="CB87" i="8" s="1"/>
  <c r="BG87" i="8" a="1"/>
  <c r="BG87" i="8" s="1"/>
  <c r="BA89" i="8" a="1"/>
  <c r="BA89" i="8" s="1"/>
  <c r="BZ89" i="8" s="1"/>
  <c r="BD89" i="8" a="1"/>
  <c r="BD89" i="8" s="1"/>
  <c r="CC89" i="8" s="1"/>
  <c r="BB91" i="8" a="1"/>
  <c r="BB91" i="8" s="1"/>
  <c r="CA91" i="8" s="1"/>
  <c r="BE91" i="8" a="1"/>
  <c r="BE91" i="8" s="1"/>
  <c r="CD91" i="8" s="1"/>
  <c r="BN91" i="8" a="1"/>
  <c r="BN91" i="8" s="1"/>
  <c r="BC93" i="8" a="1"/>
  <c r="BC93" i="8" s="1"/>
  <c r="CB93" i="8" s="1"/>
  <c r="BG93" i="8" a="1"/>
  <c r="BG93" i="8" s="1"/>
  <c r="BA95" i="8" a="1"/>
  <c r="BA95" i="8" s="1"/>
  <c r="BZ95" i="8" s="1"/>
  <c r="BD95" i="8" a="1"/>
  <c r="BD95" i="8" s="1"/>
  <c r="CC95" i="8" s="1"/>
  <c r="BB97" i="8" a="1"/>
  <c r="BB97" i="8" s="1"/>
  <c r="CA97" i="8" s="1"/>
  <c r="BE97" i="8" a="1"/>
  <c r="BE97" i="8" s="1"/>
  <c r="CD97" i="8" s="1"/>
  <c r="BN97" i="8" a="1"/>
  <c r="BN97" i="8" s="1"/>
  <c r="BC99" i="8" a="1"/>
  <c r="BC99" i="8" s="1"/>
  <c r="CB99" i="8" s="1"/>
  <c r="BG99" i="8" a="1"/>
  <c r="BG99" i="8" s="1"/>
  <c r="BA101" i="8" a="1"/>
  <c r="BA101" i="8" s="1"/>
  <c r="BZ101" i="8" s="1"/>
  <c r="BD101" i="8" a="1"/>
  <c r="BD101" i="8" s="1"/>
  <c r="CC101" i="8" s="1"/>
  <c r="BX101" i="8"/>
  <c r="BB103" i="8" a="1"/>
  <c r="BB103" i="8" s="1"/>
  <c r="CA103" i="8" s="1"/>
  <c r="BE103" i="8" a="1"/>
  <c r="BE103" i="8" s="1"/>
  <c r="CD103" i="8" s="1"/>
  <c r="BN103" i="8" a="1"/>
  <c r="BN103" i="8" s="1"/>
  <c r="BC105" i="8" a="1"/>
  <c r="BC105" i="8" s="1"/>
  <c r="CB105" i="8" s="1"/>
  <c r="BG105" i="8" a="1"/>
  <c r="BG105" i="8" s="1"/>
  <c r="BA107" i="8" a="1"/>
  <c r="BA107" i="8" s="1"/>
  <c r="BZ107" i="8" s="1"/>
  <c r="BD107" i="8" a="1"/>
  <c r="BD107" i="8" s="1"/>
  <c r="CC107" i="8" s="1"/>
  <c r="BB109" i="8" a="1"/>
  <c r="BB109" i="8" s="1"/>
  <c r="CA109" i="8" s="1"/>
  <c r="BE109" i="8" a="1"/>
  <c r="BE109" i="8" s="1"/>
  <c r="CD109" i="8" s="1"/>
  <c r="BN109" i="8" a="1"/>
  <c r="BN109" i="8" s="1"/>
  <c r="BC111" i="8" a="1"/>
  <c r="BC111" i="8" s="1"/>
  <c r="CB111" i="8" s="1"/>
  <c r="BG111" i="8" a="1"/>
  <c r="BG111" i="8" s="1"/>
  <c r="BA113" i="8" a="1"/>
  <c r="BA113" i="8" s="1"/>
  <c r="BZ113" i="8" s="1"/>
  <c r="BA116" i="8" a="1"/>
  <c r="BA116" i="8" s="1"/>
  <c r="BZ116" i="8" s="1"/>
  <c r="BX116" i="8"/>
  <c r="BG117" i="8" a="1"/>
  <c r="BG117" i="8" s="1"/>
  <c r="BG120" i="8" a="1"/>
  <c r="BG120" i="8" s="1"/>
  <c r="BB123" i="8" a="1"/>
  <c r="BB123" i="8" s="1"/>
  <c r="CA123" i="8" s="1"/>
  <c r="BG125" i="8" a="1"/>
  <c r="BG125" i="8" s="1"/>
  <c r="BD511" i="8" a="1"/>
  <c r="BD511" i="8" s="1"/>
  <c r="CC511" i="8" s="1"/>
  <c r="BD507" i="8" a="1"/>
  <c r="BD507" i="8" s="1"/>
  <c r="CC507" i="8" s="1"/>
  <c r="BD501" i="8" a="1"/>
  <c r="BD501" i="8" s="1"/>
  <c r="CC501" i="8" s="1"/>
  <c r="BD495" i="8" a="1"/>
  <c r="BD495" i="8" s="1"/>
  <c r="CC495" i="8" s="1"/>
  <c r="BD489" i="8" a="1"/>
  <c r="BD489" i="8" s="1"/>
  <c r="CC489" i="8" s="1"/>
  <c r="BD483" i="8" a="1"/>
  <c r="BD483" i="8" s="1"/>
  <c r="CC483" i="8" s="1"/>
  <c r="BD508" i="8" a="1"/>
  <c r="BD508" i="8" s="1"/>
  <c r="CC508" i="8" s="1"/>
  <c r="BD502" i="8" a="1"/>
  <c r="BD502" i="8" s="1"/>
  <c r="CC502" i="8" s="1"/>
  <c r="BD496" i="8" a="1"/>
  <c r="BD496" i="8" s="1"/>
  <c r="CC496" i="8" s="1"/>
  <c r="BD490" i="8" a="1"/>
  <c r="BD490" i="8" s="1"/>
  <c r="CC490" i="8" s="1"/>
  <c r="BD484" i="8" a="1"/>
  <c r="BD484" i="8" s="1"/>
  <c r="CC484" i="8" s="1"/>
  <c r="BD509" i="8" a="1"/>
  <c r="BD509" i="8" s="1"/>
  <c r="CC509" i="8" s="1"/>
  <c r="BD503" i="8" a="1"/>
  <c r="BD503" i="8" s="1"/>
  <c r="CC503" i="8" s="1"/>
  <c r="BD497" i="8" a="1"/>
  <c r="BD497" i="8" s="1"/>
  <c r="CC497" i="8" s="1"/>
  <c r="BD491" i="8" a="1"/>
  <c r="BD491" i="8" s="1"/>
  <c r="CC491" i="8" s="1"/>
  <c r="BD485" i="8" a="1"/>
  <c r="BD485" i="8" s="1"/>
  <c r="CC485" i="8" s="1"/>
  <c r="BD510" i="8" a="1"/>
  <c r="BD510" i="8" s="1"/>
  <c r="CC510" i="8" s="1"/>
  <c r="BD504" i="8" a="1"/>
  <c r="BD504" i="8" s="1"/>
  <c r="CC504" i="8" s="1"/>
  <c r="BD498" i="8" a="1"/>
  <c r="BD498" i="8" s="1"/>
  <c r="CC498" i="8" s="1"/>
  <c r="BD492" i="8" a="1"/>
  <c r="BD492" i="8" s="1"/>
  <c r="CC492" i="8" s="1"/>
  <c r="BD486" i="8" a="1"/>
  <c r="BD486" i="8" s="1"/>
  <c r="CC486" i="8" s="1"/>
  <c r="BD480" i="8" a="1"/>
  <c r="BD480" i="8" s="1"/>
  <c r="CC480" i="8" s="1"/>
  <c r="BD505" i="8" a="1"/>
  <c r="BD505" i="8" s="1"/>
  <c r="CC505" i="8" s="1"/>
  <c r="BD499" i="8" a="1"/>
  <c r="BD499" i="8" s="1"/>
  <c r="CC499" i="8" s="1"/>
  <c r="BD493" i="8" a="1"/>
  <c r="BD493" i="8" s="1"/>
  <c r="CC493" i="8" s="1"/>
  <c r="BD487" i="8" a="1"/>
  <c r="BD487" i="8" s="1"/>
  <c r="CC487" i="8" s="1"/>
  <c r="BD481" i="8" a="1"/>
  <c r="BD481" i="8" s="1"/>
  <c r="CC481" i="8" s="1"/>
  <c r="BD506" i="8" a="1"/>
  <c r="BD506" i="8" s="1"/>
  <c r="CC506" i="8" s="1"/>
  <c r="BD500" i="8" a="1"/>
  <c r="BD500" i="8" s="1"/>
  <c r="CC500" i="8" s="1"/>
  <c r="BD494" i="8" a="1"/>
  <c r="BD494" i="8" s="1"/>
  <c r="CC494" i="8" s="1"/>
  <c r="BD488" i="8" a="1"/>
  <c r="BD488" i="8" s="1"/>
  <c r="CC488" i="8" s="1"/>
  <c r="BD482" i="8" a="1"/>
  <c r="BD482" i="8" s="1"/>
  <c r="CC482" i="8" s="1"/>
  <c r="BD475" i="8" a="1"/>
  <c r="BD475" i="8" s="1"/>
  <c r="CC475" i="8" s="1"/>
  <c r="BD469" i="8" a="1"/>
  <c r="BD469" i="8" s="1"/>
  <c r="CC469" i="8" s="1"/>
  <c r="BD463" i="8" a="1"/>
  <c r="BD463" i="8" s="1"/>
  <c r="CC463" i="8" s="1"/>
  <c r="BD457" i="8" a="1"/>
  <c r="BD457" i="8" s="1"/>
  <c r="CC457" i="8" s="1"/>
  <c r="BD451" i="8" a="1"/>
  <c r="BD451" i="8" s="1"/>
  <c r="CC451" i="8" s="1"/>
  <c r="BD445" i="8" a="1"/>
  <c r="BD445" i="8" s="1"/>
  <c r="CC445" i="8" s="1"/>
  <c r="BD439" i="8" a="1"/>
  <c r="BD439" i="8" s="1"/>
  <c r="CC439" i="8" s="1"/>
  <c r="BD433" i="8" a="1"/>
  <c r="BD433" i="8" s="1"/>
  <c r="CC433" i="8" s="1"/>
  <c r="BD427" i="8" a="1"/>
  <c r="BD427" i="8" s="1"/>
  <c r="CC427" i="8" s="1"/>
  <c r="BD421" i="8" a="1"/>
  <c r="BD421" i="8" s="1"/>
  <c r="CC421" i="8" s="1"/>
  <c r="BD415" i="8" a="1"/>
  <c r="BD415" i="8" s="1"/>
  <c r="CC415" i="8" s="1"/>
  <c r="BD409" i="8" a="1"/>
  <c r="BD409" i="8" s="1"/>
  <c r="CC409" i="8" s="1"/>
  <c r="BD403" i="8" a="1"/>
  <c r="BD403" i="8" s="1"/>
  <c r="CC403" i="8" s="1"/>
  <c r="BD397" i="8" a="1"/>
  <c r="BD397" i="8" s="1"/>
  <c r="CC397" i="8" s="1"/>
  <c r="BD391" i="8" a="1"/>
  <c r="BD391" i="8" s="1"/>
  <c r="CC391" i="8" s="1"/>
  <c r="BD385" i="8" a="1"/>
  <c r="BD385" i="8" s="1"/>
  <c r="CC385" i="8" s="1"/>
  <c r="BD379" i="8" a="1"/>
  <c r="BD379" i="8" s="1"/>
  <c r="CC379" i="8" s="1"/>
  <c r="BD373" i="8" a="1"/>
  <c r="BD373" i="8" s="1"/>
  <c r="CC373" i="8" s="1"/>
  <c r="BD367" i="8" a="1"/>
  <c r="BD367" i="8" s="1"/>
  <c r="CC367" i="8" s="1"/>
  <c r="BD361" i="8" a="1"/>
  <c r="BD361" i="8" s="1"/>
  <c r="CC361" i="8" s="1"/>
  <c r="BD476" i="8" a="1"/>
  <c r="BD476" i="8" s="1"/>
  <c r="CC476" i="8" s="1"/>
  <c r="BD470" i="8" a="1"/>
  <c r="BD470" i="8" s="1"/>
  <c r="CC470" i="8" s="1"/>
  <c r="BD464" i="8" a="1"/>
  <c r="BD464" i="8" s="1"/>
  <c r="CC464" i="8" s="1"/>
  <c r="BD458" i="8" a="1"/>
  <c r="BD458" i="8" s="1"/>
  <c r="CC458" i="8" s="1"/>
  <c r="BD452" i="8" a="1"/>
  <c r="BD452" i="8" s="1"/>
  <c r="CC452" i="8" s="1"/>
  <c r="BD446" i="8" a="1"/>
  <c r="BD446" i="8" s="1"/>
  <c r="CC446" i="8" s="1"/>
  <c r="BD440" i="8" a="1"/>
  <c r="BD440" i="8" s="1"/>
  <c r="CC440" i="8" s="1"/>
  <c r="BD434" i="8" a="1"/>
  <c r="BD434" i="8" s="1"/>
  <c r="CC434" i="8" s="1"/>
  <c r="BD428" i="8" a="1"/>
  <c r="BD428" i="8" s="1"/>
  <c r="CC428" i="8" s="1"/>
  <c r="BD422" i="8" a="1"/>
  <c r="BD422" i="8" s="1"/>
  <c r="CC422" i="8" s="1"/>
  <c r="BD416" i="8" a="1"/>
  <c r="BD416" i="8" s="1"/>
  <c r="CC416" i="8" s="1"/>
  <c r="BD410" i="8" a="1"/>
  <c r="BD410" i="8" s="1"/>
  <c r="CC410" i="8" s="1"/>
  <c r="BD404" i="8" a="1"/>
  <c r="BD404" i="8" s="1"/>
  <c r="CC404" i="8" s="1"/>
  <c r="BD398" i="8" a="1"/>
  <c r="BD398" i="8" s="1"/>
  <c r="CC398" i="8" s="1"/>
  <c r="BD392" i="8" a="1"/>
  <c r="BD392" i="8" s="1"/>
  <c r="CC392" i="8" s="1"/>
  <c r="BD386" i="8" a="1"/>
  <c r="BD386" i="8" s="1"/>
  <c r="CC386" i="8" s="1"/>
  <c r="BD380" i="8" a="1"/>
  <c r="BD380" i="8" s="1"/>
  <c r="CC380" i="8" s="1"/>
  <c r="BD374" i="8" a="1"/>
  <c r="BD374" i="8" s="1"/>
  <c r="CC374" i="8" s="1"/>
  <c r="BD368" i="8" a="1"/>
  <c r="BD368" i="8" s="1"/>
  <c r="CC368" i="8" s="1"/>
  <c r="BD362" i="8" a="1"/>
  <c r="BD362" i="8" s="1"/>
  <c r="CC362" i="8" s="1"/>
  <c r="BD477" i="8" a="1"/>
  <c r="BD477" i="8" s="1"/>
  <c r="CC477" i="8" s="1"/>
  <c r="BD471" i="8" a="1"/>
  <c r="BD471" i="8" s="1"/>
  <c r="CC471" i="8" s="1"/>
  <c r="BD465" i="8" a="1"/>
  <c r="BD465" i="8" s="1"/>
  <c r="CC465" i="8" s="1"/>
  <c r="BD459" i="8" a="1"/>
  <c r="BD459" i="8" s="1"/>
  <c r="CC459" i="8" s="1"/>
  <c r="BD453" i="8" a="1"/>
  <c r="BD453" i="8" s="1"/>
  <c r="CC453" i="8" s="1"/>
  <c r="BD447" i="8" a="1"/>
  <c r="BD447" i="8" s="1"/>
  <c r="CC447" i="8" s="1"/>
  <c r="BD441" i="8" a="1"/>
  <c r="BD441" i="8" s="1"/>
  <c r="CC441" i="8" s="1"/>
  <c r="BD435" i="8" a="1"/>
  <c r="BD435" i="8" s="1"/>
  <c r="CC435" i="8" s="1"/>
  <c r="BD429" i="8" a="1"/>
  <c r="BD429" i="8" s="1"/>
  <c r="CC429" i="8" s="1"/>
  <c r="BD423" i="8" a="1"/>
  <c r="BD423" i="8" s="1"/>
  <c r="CC423" i="8" s="1"/>
  <c r="BD417" i="8" a="1"/>
  <c r="BD417" i="8" s="1"/>
  <c r="CC417" i="8" s="1"/>
  <c r="BD411" i="8" a="1"/>
  <c r="BD411" i="8" s="1"/>
  <c r="CC411" i="8" s="1"/>
  <c r="BD405" i="8" a="1"/>
  <c r="BD405" i="8" s="1"/>
  <c r="CC405" i="8" s="1"/>
  <c r="BD399" i="8" a="1"/>
  <c r="BD399" i="8" s="1"/>
  <c r="CC399" i="8" s="1"/>
  <c r="BD393" i="8" a="1"/>
  <c r="BD393" i="8" s="1"/>
  <c r="CC393" i="8" s="1"/>
  <c r="BD387" i="8" a="1"/>
  <c r="BD387" i="8" s="1"/>
  <c r="CC387" i="8" s="1"/>
  <c r="BD381" i="8" a="1"/>
  <c r="BD381" i="8" s="1"/>
  <c r="CC381" i="8" s="1"/>
  <c r="BD375" i="8" a="1"/>
  <c r="BD375" i="8" s="1"/>
  <c r="CC375" i="8" s="1"/>
  <c r="BD369" i="8" a="1"/>
  <c r="BD369" i="8" s="1"/>
  <c r="CC369" i="8" s="1"/>
  <c r="BD363" i="8" a="1"/>
  <c r="BD363" i="8" s="1"/>
  <c r="CC363" i="8" s="1"/>
  <c r="BD478" i="8" a="1"/>
  <c r="BD478" i="8" s="1"/>
  <c r="CC478" i="8" s="1"/>
  <c r="BD472" i="8" a="1"/>
  <c r="BD472" i="8" s="1"/>
  <c r="CC472" i="8" s="1"/>
  <c r="BD466" i="8" a="1"/>
  <c r="BD466" i="8" s="1"/>
  <c r="CC466" i="8" s="1"/>
  <c r="BD460" i="8" a="1"/>
  <c r="BD460" i="8" s="1"/>
  <c r="CC460" i="8" s="1"/>
  <c r="BD454" i="8" a="1"/>
  <c r="BD454" i="8" s="1"/>
  <c r="CC454" i="8" s="1"/>
  <c r="BD448" i="8" a="1"/>
  <c r="BD448" i="8" s="1"/>
  <c r="CC448" i="8" s="1"/>
  <c r="BD442" i="8" a="1"/>
  <c r="BD442" i="8" s="1"/>
  <c r="CC442" i="8" s="1"/>
  <c r="BD436" i="8" a="1"/>
  <c r="BD436" i="8" s="1"/>
  <c r="CC436" i="8" s="1"/>
  <c r="BD430" i="8" a="1"/>
  <c r="BD430" i="8" s="1"/>
  <c r="CC430" i="8" s="1"/>
  <c r="BD424" i="8" a="1"/>
  <c r="BD424" i="8" s="1"/>
  <c r="CC424" i="8" s="1"/>
  <c r="BD418" i="8" a="1"/>
  <c r="BD418" i="8" s="1"/>
  <c r="CC418" i="8" s="1"/>
  <c r="BD412" i="8" a="1"/>
  <c r="BD412" i="8" s="1"/>
  <c r="CC412" i="8" s="1"/>
  <c r="BD406" i="8" a="1"/>
  <c r="BD406" i="8" s="1"/>
  <c r="CC406" i="8" s="1"/>
  <c r="BD400" i="8" a="1"/>
  <c r="BD400" i="8" s="1"/>
  <c r="CC400" i="8" s="1"/>
  <c r="BD394" i="8" a="1"/>
  <c r="BD394" i="8" s="1"/>
  <c r="CC394" i="8" s="1"/>
  <c r="BD388" i="8" a="1"/>
  <c r="BD388" i="8" s="1"/>
  <c r="CC388" i="8" s="1"/>
  <c r="BD382" i="8" a="1"/>
  <c r="BD382" i="8" s="1"/>
  <c r="CC382" i="8" s="1"/>
  <c r="BD376" i="8" a="1"/>
  <c r="BD376" i="8" s="1"/>
  <c r="CC376" i="8" s="1"/>
  <c r="BD370" i="8" a="1"/>
  <c r="BD370" i="8" s="1"/>
  <c r="CC370" i="8" s="1"/>
  <c r="BD364" i="8" a="1"/>
  <c r="BD364" i="8" s="1"/>
  <c r="CC364" i="8" s="1"/>
  <c r="BD479" i="8" a="1"/>
  <c r="BD479" i="8" s="1"/>
  <c r="CC479" i="8" s="1"/>
  <c r="BD473" i="8" a="1"/>
  <c r="BD473" i="8" s="1"/>
  <c r="CC473" i="8" s="1"/>
  <c r="BD467" i="8" a="1"/>
  <c r="BD467" i="8" s="1"/>
  <c r="CC467" i="8" s="1"/>
  <c r="BD461" i="8" a="1"/>
  <c r="BD461" i="8" s="1"/>
  <c r="CC461" i="8" s="1"/>
  <c r="BD455" i="8" a="1"/>
  <c r="BD455" i="8" s="1"/>
  <c r="CC455" i="8" s="1"/>
  <c r="BD449" i="8" a="1"/>
  <c r="BD449" i="8" s="1"/>
  <c r="CC449" i="8" s="1"/>
  <c r="BD443" i="8" a="1"/>
  <c r="BD443" i="8" s="1"/>
  <c r="CC443" i="8" s="1"/>
  <c r="BD437" i="8" a="1"/>
  <c r="BD437" i="8" s="1"/>
  <c r="CC437" i="8" s="1"/>
  <c r="BD431" i="8" a="1"/>
  <c r="BD431" i="8" s="1"/>
  <c r="CC431" i="8" s="1"/>
  <c r="BD425" i="8" a="1"/>
  <c r="BD425" i="8" s="1"/>
  <c r="CC425" i="8" s="1"/>
  <c r="BD419" i="8" a="1"/>
  <c r="BD419" i="8" s="1"/>
  <c r="CC419" i="8" s="1"/>
  <c r="BD413" i="8" a="1"/>
  <c r="BD413" i="8" s="1"/>
  <c r="CC413" i="8" s="1"/>
  <c r="BD407" i="8" a="1"/>
  <c r="BD407" i="8" s="1"/>
  <c r="CC407" i="8" s="1"/>
  <c r="BD401" i="8" a="1"/>
  <c r="BD401" i="8" s="1"/>
  <c r="CC401" i="8" s="1"/>
  <c r="BD395" i="8" a="1"/>
  <c r="BD395" i="8" s="1"/>
  <c r="CC395" i="8" s="1"/>
  <c r="BD389" i="8" a="1"/>
  <c r="BD389" i="8" s="1"/>
  <c r="CC389" i="8" s="1"/>
  <c r="BD383" i="8" a="1"/>
  <c r="BD383" i="8" s="1"/>
  <c r="CC383" i="8" s="1"/>
  <c r="BD377" i="8" a="1"/>
  <c r="BD377" i="8" s="1"/>
  <c r="CC377" i="8" s="1"/>
  <c r="BD371" i="8" a="1"/>
  <c r="BD371" i="8" s="1"/>
  <c r="CC371" i="8" s="1"/>
  <c r="BD365" i="8" a="1"/>
  <c r="BD365" i="8" s="1"/>
  <c r="CC365" i="8" s="1"/>
  <c r="BD474" i="8" a="1"/>
  <c r="BD474" i="8" s="1"/>
  <c r="CC474" i="8" s="1"/>
  <c r="BD468" i="8" a="1"/>
  <c r="BD468" i="8" s="1"/>
  <c r="CC468" i="8" s="1"/>
  <c r="BD462" i="8" a="1"/>
  <c r="BD462" i="8" s="1"/>
  <c r="CC462" i="8" s="1"/>
  <c r="BD456" i="8" a="1"/>
  <c r="BD456" i="8" s="1"/>
  <c r="CC456" i="8" s="1"/>
  <c r="BD450" i="8" a="1"/>
  <c r="BD450" i="8" s="1"/>
  <c r="CC450" i="8" s="1"/>
  <c r="BD444" i="8" a="1"/>
  <c r="BD444" i="8" s="1"/>
  <c r="CC444" i="8" s="1"/>
  <c r="BD438" i="8" a="1"/>
  <c r="BD438" i="8" s="1"/>
  <c r="CC438" i="8" s="1"/>
  <c r="BD432" i="8" a="1"/>
  <c r="BD432" i="8" s="1"/>
  <c r="CC432" i="8" s="1"/>
  <c r="BD426" i="8" a="1"/>
  <c r="BD426" i="8" s="1"/>
  <c r="CC426" i="8" s="1"/>
  <c r="BD420" i="8" a="1"/>
  <c r="BD420" i="8" s="1"/>
  <c r="CC420" i="8" s="1"/>
  <c r="BD414" i="8" a="1"/>
  <c r="BD414" i="8" s="1"/>
  <c r="CC414" i="8" s="1"/>
  <c r="BD408" i="8" a="1"/>
  <c r="BD408" i="8" s="1"/>
  <c r="CC408" i="8" s="1"/>
  <c r="BD402" i="8" a="1"/>
  <c r="BD402" i="8" s="1"/>
  <c r="CC402" i="8" s="1"/>
  <c r="BD396" i="8" a="1"/>
  <c r="BD396" i="8" s="1"/>
  <c r="CC396" i="8" s="1"/>
  <c r="BD390" i="8" a="1"/>
  <c r="BD390" i="8" s="1"/>
  <c r="CC390" i="8" s="1"/>
  <c r="BD384" i="8" a="1"/>
  <c r="BD384" i="8" s="1"/>
  <c r="CC384" i="8" s="1"/>
  <c r="BD378" i="8" a="1"/>
  <c r="BD378" i="8" s="1"/>
  <c r="CC378" i="8" s="1"/>
  <c r="BD372" i="8" a="1"/>
  <c r="BD372" i="8" s="1"/>
  <c r="CC372" i="8" s="1"/>
  <c r="BD366" i="8" a="1"/>
  <c r="BD366" i="8" s="1"/>
  <c r="CC366" i="8" s="1"/>
  <c r="BD360" i="8" a="1"/>
  <c r="BD360" i="8" s="1"/>
  <c r="CC360" i="8" s="1"/>
  <c r="BD357" i="8" a="1"/>
  <c r="BD357" i="8" s="1"/>
  <c r="CC357" i="8" s="1"/>
  <c r="BD351" i="8" a="1"/>
  <c r="BD351" i="8" s="1"/>
  <c r="CC351" i="8" s="1"/>
  <c r="BD345" i="8" a="1"/>
  <c r="BD345" i="8" s="1"/>
  <c r="CC345" i="8" s="1"/>
  <c r="BD339" i="8" a="1"/>
  <c r="BD339" i="8" s="1"/>
  <c r="CC339" i="8" s="1"/>
  <c r="BD333" i="8" a="1"/>
  <c r="BD333" i="8" s="1"/>
  <c r="CC333" i="8" s="1"/>
  <c r="BD327" i="8" a="1"/>
  <c r="BD327" i="8" s="1"/>
  <c r="CC327" i="8" s="1"/>
  <c r="BD321" i="8" a="1"/>
  <c r="BD321" i="8" s="1"/>
  <c r="CC321" i="8" s="1"/>
  <c r="BD315" i="8" a="1"/>
  <c r="BD315" i="8" s="1"/>
  <c r="CC315" i="8" s="1"/>
  <c r="BD309" i="8" a="1"/>
  <c r="BD309" i="8" s="1"/>
  <c r="CC309" i="8" s="1"/>
  <c r="BD303" i="8" a="1"/>
  <c r="BD303" i="8" s="1"/>
  <c r="CC303" i="8" s="1"/>
  <c r="BD297" i="8" a="1"/>
  <c r="BD297" i="8" s="1"/>
  <c r="CC297" i="8" s="1"/>
  <c r="BD291" i="8" a="1"/>
  <c r="BD291" i="8" s="1"/>
  <c r="CC291" i="8" s="1"/>
  <c r="BD285" i="8" a="1"/>
  <c r="BD285" i="8" s="1"/>
  <c r="CC285" i="8" s="1"/>
  <c r="BD279" i="8" a="1"/>
  <c r="BD279" i="8" s="1"/>
  <c r="CC279" i="8" s="1"/>
  <c r="BD273" i="8" a="1"/>
  <c r="BD273" i="8" s="1"/>
  <c r="CC273" i="8" s="1"/>
  <c r="BD267" i="8" a="1"/>
  <c r="BD267" i="8" s="1"/>
  <c r="CC267" i="8" s="1"/>
  <c r="BD261" i="8" a="1"/>
  <c r="BD261" i="8" s="1"/>
  <c r="CC261" i="8" s="1"/>
  <c r="BD255" i="8" a="1"/>
  <c r="BD255" i="8" s="1"/>
  <c r="CC255" i="8" s="1"/>
  <c r="BD249" i="8" a="1"/>
  <c r="BD249" i="8" s="1"/>
  <c r="CC249" i="8" s="1"/>
  <c r="BD243" i="8" a="1"/>
  <c r="BD243" i="8" s="1"/>
  <c r="CC243" i="8" s="1"/>
  <c r="BD359" i="8" a="1"/>
  <c r="BD359" i="8" s="1"/>
  <c r="CC359" i="8" s="1"/>
  <c r="BD358" i="8" a="1"/>
  <c r="BD358" i="8" s="1"/>
  <c r="CC358" i="8" s="1"/>
  <c r="BD352" i="8" a="1"/>
  <c r="BD352" i="8" s="1"/>
  <c r="CC352" i="8" s="1"/>
  <c r="BD346" i="8" a="1"/>
  <c r="BD346" i="8" s="1"/>
  <c r="CC346" i="8" s="1"/>
  <c r="BD340" i="8" a="1"/>
  <c r="BD340" i="8" s="1"/>
  <c r="CC340" i="8" s="1"/>
  <c r="BD334" i="8" a="1"/>
  <c r="BD334" i="8" s="1"/>
  <c r="CC334" i="8" s="1"/>
  <c r="BD328" i="8" a="1"/>
  <c r="BD328" i="8" s="1"/>
  <c r="CC328" i="8" s="1"/>
  <c r="BD322" i="8" a="1"/>
  <c r="BD322" i="8" s="1"/>
  <c r="CC322" i="8" s="1"/>
  <c r="BD316" i="8" a="1"/>
  <c r="BD316" i="8" s="1"/>
  <c r="CC316" i="8" s="1"/>
  <c r="BD310" i="8" a="1"/>
  <c r="BD310" i="8" s="1"/>
  <c r="CC310" i="8" s="1"/>
  <c r="BD304" i="8" a="1"/>
  <c r="BD304" i="8" s="1"/>
  <c r="CC304" i="8" s="1"/>
  <c r="BD298" i="8" a="1"/>
  <c r="BD298" i="8" s="1"/>
  <c r="CC298" i="8" s="1"/>
  <c r="BD292" i="8" a="1"/>
  <c r="BD292" i="8" s="1"/>
  <c r="CC292" i="8" s="1"/>
  <c r="BD286" i="8" a="1"/>
  <c r="BD286" i="8" s="1"/>
  <c r="CC286" i="8" s="1"/>
  <c r="BD280" i="8" a="1"/>
  <c r="BD280" i="8" s="1"/>
  <c r="CC280" i="8" s="1"/>
  <c r="BD274" i="8" a="1"/>
  <c r="BD274" i="8" s="1"/>
  <c r="CC274" i="8" s="1"/>
  <c r="BD268" i="8" a="1"/>
  <c r="BD268" i="8" s="1"/>
  <c r="CC268" i="8" s="1"/>
  <c r="BD262" i="8" a="1"/>
  <c r="BD262" i="8" s="1"/>
  <c r="CC262" i="8" s="1"/>
  <c r="BD256" i="8" a="1"/>
  <c r="BD256" i="8" s="1"/>
  <c r="CC256" i="8" s="1"/>
  <c r="BD250" i="8" a="1"/>
  <c r="BD250" i="8" s="1"/>
  <c r="CC250" i="8" s="1"/>
  <c r="BD244" i="8" a="1"/>
  <c r="BD244" i="8" s="1"/>
  <c r="CC244" i="8" s="1"/>
  <c r="BD353" i="8" a="1"/>
  <c r="BD353" i="8" s="1"/>
  <c r="CC353" i="8" s="1"/>
  <c r="BD347" i="8" a="1"/>
  <c r="BD347" i="8" s="1"/>
  <c r="CC347" i="8" s="1"/>
  <c r="BD341" i="8" a="1"/>
  <c r="BD341" i="8" s="1"/>
  <c r="CC341" i="8" s="1"/>
  <c r="BD335" i="8" a="1"/>
  <c r="BD335" i="8" s="1"/>
  <c r="CC335" i="8" s="1"/>
  <c r="BD329" i="8" a="1"/>
  <c r="BD329" i="8" s="1"/>
  <c r="CC329" i="8" s="1"/>
  <c r="BD323" i="8" a="1"/>
  <c r="BD323" i="8" s="1"/>
  <c r="CC323" i="8" s="1"/>
  <c r="BD317" i="8" a="1"/>
  <c r="BD317" i="8" s="1"/>
  <c r="CC317" i="8" s="1"/>
  <c r="BD311" i="8" a="1"/>
  <c r="BD311" i="8" s="1"/>
  <c r="CC311" i="8" s="1"/>
  <c r="BD305" i="8" a="1"/>
  <c r="BD305" i="8" s="1"/>
  <c r="CC305" i="8" s="1"/>
  <c r="BD299" i="8" a="1"/>
  <c r="BD299" i="8" s="1"/>
  <c r="CC299" i="8" s="1"/>
  <c r="BD293" i="8" a="1"/>
  <c r="BD293" i="8" s="1"/>
  <c r="CC293" i="8" s="1"/>
  <c r="BD287" i="8" a="1"/>
  <c r="BD287" i="8" s="1"/>
  <c r="CC287" i="8" s="1"/>
  <c r="BD281" i="8" a="1"/>
  <c r="BD281" i="8" s="1"/>
  <c r="CC281" i="8" s="1"/>
  <c r="BD275" i="8" a="1"/>
  <c r="BD275" i="8" s="1"/>
  <c r="CC275" i="8" s="1"/>
  <c r="BD269" i="8" a="1"/>
  <c r="BD269" i="8" s="1"/>
  <c r="CC269" i="8" s="1"/>
  <c r="BD263" i="8" a="1"/>
  <c r="BD263" i="8" s="1"/>
  <c r="CC263" i="8" s="1"/>
  <c r="BD257" i="8" a="1"/>
  <c r="BD257" i="8" s="1"/>
  <c r="CC257" i="8" s="1"/>
  <c r="BD251" i="8" a="1"/>
  <c r="BD251" i="8" s="1"/>
  <c r="CC251" i="8" s="1"/>
  <c r="BD245" i="8" a="1"/>
  <c r="BD245" i="8" s="1"/>
  <c r="CC245" i="8" s="1"/>
  <c r="BD239" i="8" a="1"/>
  <c r="BD239" i="8" s="1"/>
  <c r="CC239" i="8" s="1"/>
  <c r="BD354" i="8" a="1"/>
  <c r="BD354" i="8" s="1"/>
  <c r="CC354" i="8" s="1"/>
  <c r="BD348" i="8" a="1"/>
  <c r="BD348" i="8" s="1"/>
  <c r="CC348" i="8" s="1"/>
  <c r="BD342" i="8" a="1"/>
  <c r="BD342" i="8" s="1"/>
  <c r="CC342" i="8" s="1"/>
  <c r="BD336" i="8" a="1"/>
  <c r="BD336" i="8" s="1"/>
  <c r="CC336" i="8" s="1"/>
  <c r="BD330" i="8" a="1"/>
  <c r="BD330" i="8" s="1"/>
  <c r="CC330" i="8" s="1"/>
  <c r="BD324" i="8" a="1"/>
  <c r="BD324" i="8" s="1"/>
  <c r="CC324" i="8" s="1"/>
  <c r="BD318" i="8" a="1"/>
  <c r="BD318" i="8" s="1"/>
  <c r="CC318" i="8" s="1"/>
  <c r="BD312" i="8" a="1"/>
  <c r="BD312" i="8" s="1"/>
  <c r="CC312" i="8" s="1"/>
  <c r="BD306" i="8" a="1"/>
  <c r="BD306" i="8" s="1"/>
  <c r="CC306" i="8" s="1"/>
  <c r="BD300" i="8" a="1"/>
  <c r="BD300" i="8" s="1"/>
  <c r="CC300" i="8" s="1"/>
  <c r="BD294" i="8" a="1"/>
  <c r="BD294" i="8" s="1"/>
  <c r="CC294" i="8" s="1"/>
  <c r="BD288" i="8" a="1"/>
  <c r="BD288" i="8" s="1"/>
  <c r="CC288" i="8" s="1"/>
  <c r="BD282" i="8" a="1"/>
  <c r="BD282" i="8" s="1"/>
  <c r="CC282" i="8" s="1"/>
  <c r="BD276" i="8" a="1"/>
  <c r="BD276" i="8" s="1"/>
  <c r="CC276" i="8" s="1"/>
  <c r="BD270" i="8" a="1"/>
  <c r="BD270" i="8" s="1"/>
  <c r="CC270" i="8" s="1"/>
  <c r="BD264" i="8" a="1"/>
  <c r="BD264" i="8" s="1"/>
  <c r="CC264" i="8" s="1"/>
  <c r="BD258" i="8" a="1"/>
  <c r="BD258" i="8" s="1"/>
  <c r="CC258" i="8" s="1"/>
  <c r="BD252" i="8" a="1"/>
  <c r="BD252" i="8" s="1"/>
  <c r="CC252" i="8" s="1"/>
  <c r="BD246" i="8" a="1"/>
  <c r="BD246" i="8" s="1"/>
  <c r="CC246" i="8" s="1"/>
  <c r="BD240" i="8" a="1"/>
  <c r="BD240" i="8" s="1"/>
  <c r="CC240" i="8" s="1"/>
  <c r="BD355" i="8" a="1"/>
  <c r="BD355" i="8" s="1"/>
  <c r="CC355" i="8" s="1"/>
  <c r="BD349" i="8" a="1"/>
  <c r="BD349" i="8" s="1"/>
  <c r="CC349" i="8" s="1"/>
  <c r="BD343" i="8" a="1"/>
  <c r="BD343" i="8" s="1"/>
  <c r="CC343" i="8" s="1"/>
  <c r="BD337" i="8" a="1"/>
  <c r="BD337" i="8" s="1"/>
  <c r="CC337" i="8" s="1"/>
  <c r="BD331" i="8" a="1"/>
  <c r="BD331" i="8" s="1"/>
  <c r="CC331" i="8" s="1"/>
  <c r="BD325" i="8" a="1"/>
  <c r="BD325" i="8" s="1"/>
  <c r="CC325" i="8" s="1"/>
  <c r="BD319" i="8" a="1"/>
  <c r="BD319" i="8" s="1"/>
  <c r="CC319" i="8" s="1"/>
  <c r="BD313" i="8" a="1"/>
  <c r="BD313" i="8" s="1"/>
  <c r="CC313" i="8" s="1"/>
  <c r="BD307" i="8" a="1"/>
  <c r="BD307" i="8" s="1"/>
  <c r="CC307" i="8" s="1"/>
  <c r="BD301" i="8" a="1"/>
  <c r="BD301" i="8" s="1"/>
  <c r="CC301" i="8" s="1"/>
  <c r="BD295" i="8" a="1"/>
  <c r="BD295" i="8" s="1"/>
  <c r="CC295" i="8" s="1"/>
  <c r="BD289" i="8" a="1"/>
  <c r="BD289" i="8" s="1"/>
  <c r="CC289" i="8" s="1"/>
  <c r="BD283" i="8" a="1"/>
  <c r="BD283" i="8" s="1"/>
  <c r="CC283" i="8" s="1"/>
  <c r="BD277" i="8" a="1"/>
  <c r="BD277" i="8" s="1"/>
  <c r="CC277" i="8" s="1"/>
  <c r="BD271" i="8" a="1"/>
  <c r="BD271" i="8" s="1"/>
  <c r="CC271" i="8" s="1"/>
  <c r="BD265" i="8" a="1"/>
  <c r="BD265" i="8" s="1"/>
  <c r="CC265" i="8" s="1"/>
  <c r="BD259" i="8" a="1"/>
  <c r="BD259" i="8" s="1"/>
  <c r="CC259" i="8" s="1"/>
  <c r="BD253" i="8" a="1"/>
  <c r="BD253" i="8" s="1"/>
  <c r="CC253" i="8" s="1"/>
  <c r="BD247" i="8" a="1"/>
  <c r="BD247" i="8" s="1"/>
  <c r="CC247" i="8" s="1"/>
  <c r="BD241" i="8" a="1"/>
  <c r="BD241" i="8" s="1"/>
  <c r="CC241" i="8" s="1"/>
  <c r="BD356" i="8" a="1"/>
  <c r="BD356" i="8" s="1"/>
  <c r="CC356" i="8" s="1"/>
  <c r="BD350" i="8" a="1"/>
  <c r="BD350" i="8" s="1"/>
  <c r="CC350" i="8" s="1"/>
  <c r="BD344" i="8" a="1"/>
  <c r="BD344" i="8" s="1"/>
  <c r="CC344" i="8" s="1"/>
  <c r="BD338" i="8" a="1"/>
  <c r="BD338" i="8" s="1"/>
  <c r="CC338" i="8" s="1"/>
  <c r="BD332" i="8" a="1"/>
  <c r="BD332" i="8" s="1"/>
  <c r="CC332" i="8" s="1"/>
  <c r="BD326" i="8" a="1"/>
  <c r="BD326" i="8" s="1"/>
  <c r="CC326" i="8" s="1"/>
  <c r="BD320" i="8" a="1"/>
  <c r="BD320" i="8" s="1"/>
  <c r="CC320" i="8" s="1"/>
  <c r="BD314" i="8" a="1"/>
  <c r="BD314" i="8" s="1"/>
  <c r="CC314" i="8" s="1"/>
  <c r="BD308" i="8" a="1"/>
  <c r="BD308" i="8" s="1"/>
  <c r="CC308" i="8" s="1"/>
  <c r="BD302" i="8" a="1"/>
  <c r="BD302" i="8" s="1"/>
  <c r="CC302" i="8" s="1"/>
  <c r="BD296" i="8" a="1"/>
  <c r="BD296" i="8" s="1"/>
  <c r="CC296" i="8" s="1"/>
  <c r="BD290" i="8" a="1"/>
  <c r="BD290" i="8" s="1"/>
  <c r="CC290" i="8" s="1"/>
  <c r="BD284" i="8" a="1"/>
  <c r="BD284" i="8" s="1"/>
  <c r="CC284" i="8" s="1"/>
  <c r="BD278" i="8" a="1"/>
  <c r="BD278" i="8" s="1"/>
  <c r="CC278" i="8" s="1"/>
  <c r="BD272" i="8" a="1"/>
  <c r="BD272" i="8" s="1"/>
  <c r="CC272" i="8" s="1"/>
  <c r="BD266" i="8" a="1"/>
  <c r="BD266" i="8" s="1"/>
  <c r="CC266" i="8" s="1"/>
  <c r="BD260" i="8" a="1"/>
  <c r="BD260" i="8" s="1"/>
  <c r="CC260" i="8" s="1"/>
  <c r="BD254" i="8" a="1"/>
  <c r="BD254" i="8" s="1"/>
  <c r="CC254" i="8" s="1"/>
  <c r="BD248" i="8" a="1"/>
  <c r="BD248" i="8" s="1"/>
  <c r="CC248" i="8" s="1"/>
  <c r="BD242" i="8" a="1"/>
  <c r="BD242" i="8" s="1"/>
  <c r="CC242" i="8" s="1"/>
  <c r="BD233" i="8" a="1"/>
  <c r="BD233" i="8" s="1"/>
  <c r="CC233" i="8" s="1"/>
  <c r="BD227" i="8" a="1"/>
  <c r="BD227" i="8" s="1"/>
  <c r="CC227" i="8" s="1"/>
  <c r="BD221" i="8" a="1"/>
  <c r="BD221" i="8" s="1"/>
  <c r="CC221" i="8" s="1"/>
  <c r="BD215" i="8" a="1"/>
  <c r="BD215" i="8" s="1"/>
  <c r="CC215" i="8" s="1"/>
  <c r="BD209" i="8" a="1"/>
  <c r="BD209" i="8" s="1"/>
  <c r="CC209" i="8" s="1"/>
  <c r="BD203" i="8" a="1"/>
  <c r="BD203" i="8" s="1"/>
  <c r="CC203" i="8" s="1"/>
  <c r="BD197" i="8" a="1"/>
  <c r="BD197" i="8" s="1"/>
  <c r="CC197" i="8" s="1"/>
  <c r="BD191" i="8" a="1"/>
  <c r="BD191" i="8" s="1"/>
  <c r="CC191" i="8" s="1"/>
  <c r="BD185" i="8" a="1"/>
  <c r="BD185" i="8" s="1"/>
  <c r="CC185" i="8" s="1"/>
  <c r="BD179" i="8" a="1"/>
  <c r="BD179" i="8" s="1"/>
  <c r="CC179" i="8" s="1"/>
  <c r="BD173" i="8" a="1"/>
  <c r="BD173" i="8" s="1"/>
  <c r="CC173" i="8" s="1"/>
  <c r="BD167" i="8" a="1"/>
  <c r="BD167" i="8" s="1"/>
  <c r="CC167" i="8" s="1"/>
  <c r="BD161" i="8" a="1"/>
  <c r="BD161" i="8" s="1"/>
  <c r="CC161" i="8" s="1"/>
  <c r="BD155" i="8" a="1"/>
  <c r="BD155" i="8" s="1"/>
  <c r="CC155" i="8" s="1"/>
  <c r="BD149" i="8" a="1"/>
  <c r="BD149" i="8" s="1"/>
  <c r="CC149" i="8" s="1"/>
  <c r="BD143" i="8" a="1"/>
  <c r="BD143" i="8" s="1"/>
  <c r="CC143" i="8" s="1"/>
  <c r="BD137" i="8" a="1"/>
  <c r="BD137" i="8" s="1"/>
  <c r="CC137" i="8" s="1"/>
  <c r="BD131" i="8" a="1"/>
  <c r="BD131" i="8" s="1"/>
  <c r="CC131" i="8" s="1"/>
  <c r="BD125" i="8" a="1"/>
  <c r="BD125" i="8" s="1"/>
  <c r="CC125" i="8" s="1"/>
  <c r="BD119" i="8" a="1"/>
  <c r="BD119" i="8" s="1"/>
  <c r="CC119" i="8" s="1"/>
  <c r="BD234" i="8" a="1"/>
  <c r="BD234" i="8" s="1"/>
  <c r="CC234" i="8" s="1"/>
  <c r="BD228" i="8" a="1"/>
  <c r="BD228" i="8" s="1"/>
  <c r="CC228" i="8" s="1"/>
  <c r="BD222" i="8" a="1"/>
  <c r="BD222" i="8" s="1"/>
  <c r="CC222" i="8" s="1"/>
  <c r="BD216" i="8" a="1"/>
  <c r="BD216" i="8" s="1"/>
  <c r="CC216" i="8" s="1"/>
  <c r="BD210" i="8" a="1"/>
  <c r="BD210" i="8" s="1"/>
  <c r="CC210" i="8" s="1"/>
  <c r="BD204" i="8" a="1"/>
  <c r="BD204" i="8" s="1"/>
  <c r="CC204" i="8" s="1"/>
  <c r="BD198" i="8" a="1"/>
  <c r="BD198" i="8" s="1"/>
  <c r="CC198" i="8" s="1"/>
  <c r="BD192" i="8" a="1"/>
  <c r="BD192" i="8" s="1"/>
  <c r="CC192" i="8" s="1"/>
  <c r="BD186" i="8" a="1"/>
  <c r="BD186" i="8" s="1"/>
  <c r="CC186" i="8" s="1"/>
  <c r="BD180" i="8" a="1"/>
  <c r="BD180" i="8" s="1"/>
  <c r="CC180" i="8" s="1"/>
  <c r="BD174" i="8" a="1"/>
  <c r="BD174" i="8" s="1"/>
  <c r="CC174" i="8" s="1"/>
  <c r="BD168" i="8" a="1"/>
  <c r="BD168" i="8" s="1"/>
  <c r="CC168" i="8" s="1"/>
  <c r="BD162" i="8" a="1"/>
  <c r="BD162" i="8" s="1"/>
  <c r="CC162" i="8" s="1"/>
  <c r="BD156" i="8" a="1"/>
  <c r="BD156" i="8" s="1"/>
  <c r="CC156" i="8" s="1"/>
  <c r="BD150" i="8" a="1"/>
  <c r="BD150" i="8" s="1"/>
  <c r="CC150" i="8" s="1"/>
  <c r="BD144" i="8" a="1"/>
  <c r="BD144" i="8" s="1"/>
  <c r="CC144" i="8" s="1"/>
  <c r="BD138" i="8" a="1"/>
  <c r="BD138" i="8" s="1"/>
  <c r="CC138" i="8" s="1"/>
  <c r="BD132" i="8" a="1"/>
  <c r="BD132" i="8" s="1"/>
  <c r="CC132" i="8" s="1"/>
  <c r="BD126" i="8" a="1"/>
  <c r="BD126" i="8" s="1"/>
  <c r="CC126" i="8" s="1"/>
  <c r="BD120" i="8" a="1"/>
  <c r="BD120" i="8" s="1"/>
  <c r="CC120" i="8" s="1"/>
  <c r="BD235" i="8" a="1"/>
  <c r="BD235" i="8" s="1"/>
  <c r="CC235" i="8" s="1"/>
  <c r="BD229" i="8" a="1"/>
  <c r="BD229" i="8" s="1"/>
  <c r="CC229" i="8" s="1"/>
  <c r="BD223" i="8" a="1"/>
  <c r="BD223" i="8" s="1"/>
  <c r="CC223" i="8" s="1"/>
  <c r="BD217" i="8" a="1"/>
  <c r="BD217" i="8" s="1"/>
  <c r="CC217" i="8" s="1"/>
  <c r="BD211" i="8" a="1"/>
  <c r="BD211" i="8" s="1"/>
  <c r="CC211" i="8" s="1"/>
  <c r="BD205" i="8" a="1"/>
  <c r="BD205" i="8" s="1"/>
  <c r="CC205" i="8" s="1"/>
  <c r="BD199" i="8" a="1"/>
  <c r="BD199" i="8" s="1"/>
  <c r="CC199" i="8" s="1"/>
  <c r="BD193" i="8" a="1"/>
  <c r="BD193" i="8" s="1"/>
  <c r="CC193" i="8" s="1"/>
  <c r="BD187" i="8" a="1"/>
  <c r="BD187" i="8" s="1"/>
  <c r="CC187" i="8" s="1"/>
  <c r="BD181" i="8" a="1"/>
  <c r="BD181" i="8" s="1"/>
  <c r="CC181" i="8" s="1"/>
  <c r="BD175" i="8" a="1"/>
  <c r="BD175" i="8" s="1"/>
  <c r="CC175" i="8" s="1"/>
  <c r="BD169" i="8" a="1"/>
  <c r="BD169" i="8" s="1"/>
  <c r="CC169" i="8" s="1"/>
  <c r="BD163" i="8" a="1"/>
  <c r="BD163" i="8" s="1"/>
  <c r="CC163" i="8" s="1"/>
  <c r="BD157" i="8" a="1"/>
  <c r="BD157" i="8" s="1"/>
  <c r="CC157" i="8" s="1"/>
  <c r="BD151" i="8" a="1"/>
  <c r="BD151" i="8" s="1"/>
  <c r="CC151" i="8" s="1"/>
  <c r="BD145" i="8" a="1"/>
  <c r="BD145" i="8" s="1"/>
  <c r="CC145" i="8" s="1"/>
  <c r="BD139" i="8" a="1"/>
  <c r="BD139" i="8" s="1"/>
  <c r="CC139" i="8" s="1"/>
  <c r="BD133" i="8" a="1"/>
  <c r="BD133" i="8" s="1"/>
  <c r="CC133" i="8" s="1"/>
  <c r="BD127" i="8" a="1"/>
  <c r="BD127" i="8" s="1"/>
  <c r="CC127" i="8" s="1"/>
  <c r="BD236" i="8" a="1"/>
  <c r="BD236" i="8" s="1"/>
  <c r="CC236" i="8" s="1"/>
  <c r="BD230" i="8" a="1"/>
  <c r="BD230" i="8" s="1"/>
  <c r="CC230" i="8" s="1"/>
  <c r="BD224" i="8" a="1"/>
  <c r="BD224" i="8" s="1"/>
  <c r="CC224" i="8" s="1"/>
  <c r="BD218" i="8" a="1"/>
  <c r="BD218" i="8" s="1"/>
  <c r="CC218" i="8" s="1"/>
  <c r="BD212" i="8" a="1"/>
  <c r="BD212" i="8" s="1"/>
  <c r="CC212" i="8" s="1"/>
  <c r="BD206" i="8" a="1"/>
  <c r="BD206" i="8" s="1"/>
  <c r="CC206" i="8" s="1"/>
  <c r="BD200" i="8" a="1"/>
  <c r="BD200" i="8" s="1"/>
  <c r="CC200" i="8" s="1"/>
  <c r="BD194" i="8" a="1"/>
  <c r="BD194" i="8" s="1"/>
  <c r="CC194" i="8" s="1"/>
  <c r="BD188" i="8" a="1"/>
  <c r="BD188" i="8" s="1"/>
  <c r="CC188" i="8" s="1"/>
  <c r="BD182" i="8" a="1"/>
  <c r="BD182" i="8" s="1"/>
  <c r="CC182" i="8" s="1"/>
  <c r="BD176" i="8" a="1"/>
  <c r="BD176" i="8" s="1"/>
  <c r="CC176" i="8" s="1"/>
  <c r="BD170" i="8" a="1"/>
  <c r="BD170" i="8" s="1"/>
  <c r="CC170" i="8" s="1"/>
  <c r="BD164" i="8" a="1"/>
  <c r="BD164" i="8" s="1"/>
  <c r="CC164" i="8" s="1"/>
  <c r="BD158" i="8" a="1"/>
  <c r="BD158" i="8" s="1"/>
  <c r="CC158" i="8" s="1"/>
  <c r="BD152" i="8" a="1"/>
  <c r="BD152" i="8" s="1"/>
  <c r="CC152" i="8" s="1"/>
  <c r="BD146" i="8" a="1"/>
  <c r="BD146" i="8" s="1"/>
  <c r="CC146" i="8" s="1"/>
  <c r="BD140" i="8" a="1"/>
  <c r="BD140" i="8" s="1"/>
  <c r="CC140" i="8" s="1"/>
  <c r="BD134" i="8" a="1"/>
  <c r="BD134" i="8" s="1"/>
  <c r="CC134" i="8" s="1"/>
  <c r="BD128" i="8" a="1"/>
  <c r="BD128" i="8" s="1"/>
  <c r="CC128" i="8" s="1"/>
  <c r="BD122" i="8" a="1"/>
  <c r="BD122" i="8" s="1"/>
  <c r="CC122" i="8" s="1"/>
  <c r="BD237" i="8" a="1"/>
  <c r="BD237" i="8" s="1"/>
  <c r="CC237" i="8" s="1"/>
  <c r="BD231" i="8" a="1"/>
  <c r="BD231" i="8" s="1"/>
  <c r="CC231" i="8" s="1"/>
  <c r="BD225" i="8" a="1"/>
  <c r="BD225" i="8" s="1"/>
  <c r="CC225" i="8" s="1"/>
  <c r="BD219" i="8" a="1"/>
  <c r="BD219" i="8" s="1"/>
  <c r="CC219" i="8" s="1"/>
  <c r="BD213" i="8" a="1"/>
  <c r="BD213" i="8" s="1"/>
  <c r="CC213" i="8" s="1"/>
  <c r="BD207" i="8" a="1"/>
  <c r="BD207" i="8" s="1"/>
  <c r="CC207" i="8" s="1"/>
  <c r="BD201" i="8" a="1"/>
  <c r="BD201" i="8" s="1"/>
  <c r="CC201" i="8" s="1"/>
  <c r="BD195" i="8" a="1"/>
  <c r="BD195" i="8" s="1"/>
  <c r="CC195" i="8" s="1"/>
  <c r="BD189" i="8" a="1"/>
  <c r="BD189" i="8" s="1"/>
  <c r="CC189" i="8" s="1"/>
  <c r="BD183" i="8" a="1"/>
  <c r="BD183" i="8" s="1"/>
  <c r="CC183" i="8" s="1"/>
  <c r="BD177" i="8" a="1"/>
  <c r="BD177" i="8" s="1"/>
  <c r="CC177" i="8" s="1"/>
  <c r="BD171" i="8" a="1"/>
  <c r="BD171" i="8" s="1"/>
  <c r="CC171" i="8" s="1"/>
  <c r="BD165" i="8" a="1"/>
  <c r="BD165" i="8" s="1"/>
  <c r="CC165" i="8" s="1"/>
  <c r="BD159" i="8" a="1"/>
  <c r="BD159" i="8" s="1"/>
  <c r="CC159" i="8" s="1"/>
  <c r="BD153" i="8" a="1"/>
  <c r="BD153" i="8" s="1"/>
  <c r="CC153" i="8" s="1"/>
  <c r="BD147" i="8" a="1"/>
  <c r="BD147" i="8" s="1"/>
  <c r="CC147" i="8" s="1"/>
  <c r="BD141" i="8" a="1"/>
  <c r="BD141" i="8" s="1"/>
  <c r="CC141" i="8" s="1"/>
  <c r="BD135" i="8" a="1"/>
  <c r="BD135" i="8" s="1"/>
  <c r="CC135" i="8" s="1"/>
  <c r="BD129" i="8" a="1"/>
  <c r="BD129" i="8" s="1"/>
  <c r="CC129" i="8" s="1"/>
  <c r="BD123" i="8" a="1"/>
  <c r="BD123" i="8" s="1"/>
  <c r="CC123" i="8" s="1"/>
  <c r="BD117" i="8" a="1"/>
  <c r="BD117" i="8" s="1"/>
  <c r="CC117" i="8" s="1"/>
  <c r="BD238" i="8" a="1"/>
  <c r="BD238" i="8" s="1"/>
  <c r="CC238" i="8" s="1"/>
  <c r="BD232" i="8" a="1"/>
  <c r="BD232" i="8" s="1"/>
  <c r="CC232" i="8" s="1"/>
  <c r="BD226" i="8" a="1"/>
  <c r="BD226" i="8" s="1"/>
  <c r="CC226" i="8" s="1"/>
  <c r="BD220" i="8" a="1"/>
  <c r="BD220" i="8" s="1"/>
  <c r="CC220" i="8" s="1"/>
  <c r="BD214" i="8" a="1"/>
  <c r="BD214" i="8" s="1"/>
  <c r="CC214" i="8" s="1"/>
  <c r="BD208" i="8" a="1"/>
  <c r="BD208" i="8" s="1"/>
  <c r="CC208" i="8" s="1"/>
  <c r="BD202" i="8" a="1"/>
  <c r="BD202" i="8" s="1"/>
  <c r="CC202" i="8" s="1"/>
  <c r="BD196" i="8" a="1"/>
  <c r="BD196" i="8" s="1"/>
  <c r="CC196" i="8" s="1"/>
  <c r="BD190" i="8" a="1"/>
  <c r="BD190" i="8" s="1"/>
  <c r="CC190" i="8" s="1"/>
  <c r="BD184" i="8" a="1"/>
  <c r="BD184" i="8" s="1"/>
  <c r="CC184" i="8" s="1"/>
  <c r="BD178" i="8" a="1"/>
  <c r="BD178" i="8" s="1"/>
  <c r="CC178" i="8" s="1"/>
  <c r="BD172" i="8" a="1"/>
  <c r="BD172" i="8" s="1"/>
  <c r="CC172" i="8" s="1"/>
  <c r="BD166" i="8" a="1"/>
  <c r="BD166" i="8" s="1"/>
  <c r="CC166" i="8" s="1"/>
  <c r="BD160" i="8" a="1"/>
  <c r="BD160" i="8" s="1"/>
  <c r="CC160" i="8" s="1"/>
  <c r="BD154" i="8" a="1"/>
  <c r="BD154" i="8" s="1"/>
  <c r="CC154" i="8" s="1"/>
  <c r="BD148" i="8" a="1"/>
  <c r="BD148" i="8" s="1"/>
  <c r="CC148" i="8" s="1"/>
  <c r="BD142" i="8" a="1"/>
  <c r="BD142" i="8" s="1"/>
  <c r="CC142" i="8" s="1"/>
  <c r="BD136" i="8" a="1"/>
  <c r="BD136" i="8" s="1"/>
  <c r="CC136" i="8" s="1"/>
  <c r="BD130" i="8" a="1"/>
  <c r="BD130" i="8" s="1"/>
  <c r="CC130" i="8" s="1"/>
  <c r="BD124" i="8" a="1"/>
  <c r="BD124" i="8" s="1"/>
  <c r="CC124" i="8" s="1"/>
  <c r="BD118" i="8" a="1"/>
  <c r="BD118" i="8" s="1"/>
  <c r="CC118" i="8" s="1"/>
  <c r="BN12" i="8" a="1"/>
  <c r="BN12" i="8" s="1"/>
  <c r="BN13" i="8" a="1"/>
  <c r="BN13" i="8" s="1"/>
  <c r="BB14" i="8" a="1"/>
  <c r="BB14" i="8" s="1"/>
  <c r="CA14" i="8" s="1"/>
  <c r="BE14" i="8" a="1"/>
  <c r="BE14" i="8" s="1"/>
  <c r="CD14" i="8" s="1"/>
  <c r="BB15" i="8" a="1"/>
  <c r="BB15" i="8" s="1"/>
  <c r="CA15" i="8" s="1"/>
  <c r="BE15" i="8" a="1"/>
  <c r="BE15" i="8" s="1"/>
  <c r="CD15" i="8" s="1"/>
  <c r="BA18" i="8" a="1"/>
  <c r="BA18" i="8" s="1"/>
  <c r="BZ18" i="8" s="1"/>
  <c r="BD18" i="8" a="1"/>
  <c r="BD18" i="8" s="1"/>
  <c r="CC18" i="8" s="1"/>
  <c r="BA19" i="8" a="1"/>
  <c r="BA19" i="8" s="1"/>
  <c r="BZ19" i="8" s="1"/>
  <c r="BD19" i="8" a="1"/>
  <c r="BD19" i="8" s="1"/>
  <c r="CC19" i="8" s="1"/>
  <c r="BC22" i="8" a="1"/>
  <c r="BC22" i="8" s="1"/>
  <c r="CB22" i="8" s="1"/>
  <c r="BG22" i="8" a="1"/>
  <c r="BG22" i="8" s="1"/>
  <c r="BC23" i="8" a="1"/>
  <c r="BC23" i="8" s="1"/>
  <c r="CB23" i="8" s="1"/>
  <c r="BG23" i="8" a="1"/>
  <c r="BG23" i="8" s="1"/>
  <c r="BN24" i="8" a="1"/>
  <c r="BN24" i="8" s="1"/>
  <c r="BN25" i="8" a="1"/>
  <c r="BN25" i="8" s="1"/>
  <c r="BB26" i="8" a="1"/>
  <c r="BB26" i="8" s="1"/>
  <c r="CA26" i="8" s="1"/>
  <c r="BE26" i="8" a="1"/>
  <c r="BE26" i="8" s="1"/>
  <c r="CD26" i="8" s="1"/>
  <c r="BB27" i="8" a="1"/>
  <c r="BB27" i="8" s="1"/>
  <c r="CA27" i="8" s="1"/>
  <c r="BE27" i="8" a="1"/>
  <c r="BE27" i="8" s="1"/>
  <c r="CD27" i="8" s="1"/>
  <c r="BB28" i="8" a="1"/>
  <c r="BB28" i="8" s="1"/>
  <c r="CA28" i="8" s="1"/>
  <c r="BE28" i="8" a="1"/>
  <c r="BE28" i="8" s="1"/>
  <c r="CD28" i="8" s="1"/>
  <c r="BB29" i="8" a="1"/>
  <c r="BB29" i="8" s="1"/>
  <c r="CA29" i="8" s="1"/>
  <c r="BE29" i="8" a="1"/>
  <c r="BE29" i="8" s="1"/>
  <c r="CD29" i="8" s="1"/>
  <c r="BB30" i="8" a="1"/>
  <c r="BB30" i="8" s="1"/>
  <c r="CA30" i="8" s="1"/>
  <c r="BE30" i="8" a="1"/>
  <c r="BE30" i="8" s="1"/>
  <c r="CD30" i="8" s="1"/>
  <c r="BB31" i="8" a="1"/>
  <c r="BB31" i="8" s="1"/>
  <c r="CA31" i="8" s="1"/>
  <c r="BE31" i="8" a="1"/>
  <c r="BE31" i="8" s="1"/>
  <c r="CD31" i="8" s="1"/>
  <c r="BB32" i="8" a="1"/>
  <c r="BB32" i="8" s="1"/>
  <c r="CA32" i="8" s="1"/>
  <c r="BE32" i="8" a="1"/>
  <c r="BE32" i="8" s="1"/>
  <c r="CD32" i="8" s="1"/>
  <c r="BB33" i="8" a="1"/>
  <c r="BB33" i="8" s="1"/>
  <c r="CA33" i="8" s="1"/>
  <c r="BE33" i="8" a="1"/>
  <c r="BE33" i="8" s="1"/>
  <c r="CD33" i="8" s="1"/>
  <c r="BB34" i="8" a="1"/>
  <c r="BB34" i="8" s="1"/>
  <c r="CA34" i="8" s="1"/>
  <c r="BE34" i="8" a="1"/>
  <c r="BE34" i="8" s="1"/>
  <c r="CD34" i="8" s="1"/>
  <c r="BB35" i="8" a="1"/>
  <c r="BB35" i="8" s="1"/>
  <c r="CA35" i="8" s="1"/>
  <c r="BE35" i="8" a="1"/>
  <c r="BE35" i="8" s="1"/>
  <c r="CD35" i="8" s="1"/>
  <c r="BB36" i="8" a="1"/>
  <c r="BB36" i="8" s="1"/>
  <c r="CA36" i="8" s="1"/>
  <c r="BE36" i="8" a="1"/>
  <c r="BE36" i="8" s="1"/>
  <c r="CD36" i="8" s="1"/>
  <c r="BB37" i="8" a="1"/>
  <c r="BB37" i="8" s="1"/>
  <c r="CA37" i="8" s="1"/>
  <c r="BE37" i="8" a="1"/>
  <c r="BE37" i="8" s="1"/>
  <c r="CD37" i="8" s="1"/>
  <c r="BB38" i="8" a="1"/>
  <c r="BB38" i="8" s="1"/>
  <c r="CA38" i="8" s="1"/>
  <c r="BE38" i="8" a="1"/>
  <c r="BE38" i="8" s="1"/>
  <c r="CD38" i="8" s="1"/>
  <c r="BB39" i="8" a="1"/>
  <c r="BB39" i="8" s="1"/>
  <c r="CA39" i="8" s="1"/>
  <c r="BE39" i="8" a="1"/>
  <c r="BE39" i="8" s="1"/>
  <c r="CD39" i="8" s="1"/>
  <c r="BB40" i="8" a="1"/>
  <c r="BB40" i="8" s="1"/>
  <c r="CA40" i="8" s="1"/>
  <c r="BE40" i="8" a="1"/>
  <c r="BE40" i="8" s="1"/>
  <c r="CD40" i="8" s="1"/>
  <c r="BB41" i="8" a="1"/>
  <c r="BB41" i="8" s="1"/>
  <c r="CA41" i="8" s="1"/>
  <c r="BE41" i="8" a="1"/>
  <c r="BE41" i="8" s="1"/>
  <c r="CD41" i="8" s="1"/>
  <c r="BB42" i="8" a="1"/>
  <c r="BB42" i="8" s="1"/>
  <c r="CA42" i="8" s="1"/>
  <c r="BE42" i="8" a="1"/>
  <c r="BE42" i="8" s="1"/>
  <c r="CD42" i="8" s="1"/>
  <c r="BN42" i="8" a="1"/>
  <c r="BN42" i="8" s="1"/>
  <c r="BC44" i="8" a="1"/>
  <c r="BC44" i="8" s="1"/>
  <c r="CB44" i="8" s="1"/>
  <c r="BG44" i="8" a="1"/>
  <c r="BG44" i="8" s="1"/>
  <c r="BA46" i="8" a="1"/>
  <c r="BA46" i="8" s="1"/>
  <c r="BZ46" i="8" s="1"/>
  <c r="BD46" i="8" a="1"/>
  <c r="BD46" i="8" s="1"/>
  <c r="CC46" i="8" s="1"/>
  <c r="BB48" i="8" a="1"/>
  <c r="BB48" i="8" s="1"/>
  <c r="CA48" i="8" s="1"/>
  <c r="BE48" i="8" a="1"/>
  <c r="BE48" i="8" s="1"/>
  <c r="CD48" i="8" s="1"/>
  <c r="BN48" i="8" a="1"/>
  <c r="BN48" i="8" s="1"/>
  <c r="BC50" i="8" a="1"/>
  <c r="BC50" i="8" s="1"/>
  <c r="CB50" i="8" s="1"/>
  <c r="BG50" i="8" a="1"/>
  <c r="BG50" i="8" s="1"/>
  <c r="BA52" i="8" a="1"/>
  <c r="BA52" i="8" s="1"/>
  <c r="BZ52" i="8" s="1"/>
  <c r="BD52" i="8" a="1"/>
  <c r="BD52" i="8" s="1"/>
  <c r="CC52" i="8" s="1"/>
  <c r="BB54" i="8" a="1"/>
  <c r="BB54" i="8" s="1"/>
  <c r="CA54" i="8" s="1"/>
  <c r="BE54" i="8" a="1"/>
  <c r="BE54" i="8" s="1"/>
  <c r="CD54" i="8" s="1"/>
  <c r="BN54" i="8" a="1"/>
  <c r="BN54" i="8" s="1"/>
  <c r="BC56" i="8" a="1"/>
  <c r="BC56" i="8" s="1"/>
  <c r="CB56" i="8" s="1"/>
  <c r="BG56" i="8" a="1"/>
  <c r="BG56" i="8" s="1"/>
  <c r="BA58" i="8" a="1"/>
  <c r="BA58" i="8" s="1"/>
  <c r="BZ58" i="8" s="1"/>
  <c r="BD58" i="8" a="1"/>
  <c r="BD58" i="8" s="1"/>
  <c r="CC58" i="8" s="1"/>
  <c r="BB60" i="8" a="1"/>
  <c r="BB60" i="8" s="1"/>
  <c r="CA60" i="8" s="1"/>
  <c r="BE60" i="8" a="1"/>
  <c r="BE60" i="8" s="1"/>
  <c r="CD60" i="8" s="1"/>
  <c r="BN60" i="8" a="1"/>
  <c r="BN60" i="8" s="1"/>
  <c r="BC62" i="8" a="1"/>
  <c r="BC62" i="8" s="1"/>
  <c r="CB62" i="8" s="1"/>
  <c r="BG62" i="8" a="1"/>
  <c r="BG62" i="8" s="1"/>
  <c r="BA64" i="8" a="1"/>
  <c r="BA64" i="8" s="1"/>
  <c r="BZ64" i="8" s="1"/>
  <c r="BD64" i="8" a="1"/>
  <c r="BD64" i="8" s="1"/>
  <c r="CC64" i="8" s="1"/>
  <c r="BB66" i="8" a="1"/>
  <c r="BB66" i="8" s="1"/>
  <c r="CA66" i="8" s="1"/>
  <c r="BE66" i="8" a="1"/>
  <c r="BE66" i="8" s="1"/>
  <c r="CD66" i="8" s="1"/>
  <c r="BN66" i="8" a="1"/>
  <c r="BN66" i="8" s="1"/>
  <c r="BC68" i="8" a="1"/>
  <c r="BC68" i="8" s="1"/>
  <c r="CB68" i="8" s="1"/>
  <c r="BG68" i="8" a="1"/>
  <c r="BG68" i="8" s="1"/>
  <c r="BA70" i="8" a="1"/>
  <c r="BA70" i="8" s="1"/>
  <c r="BZ70" i="8" s="1"/>
  <c r="BD70" i="8" a="1"/>
  <c r="BD70" i="8" s="1"/>
  <c r="CC70" i="8" s="1"/>
  <c r="BB72" i="8" a="1"/>
  <c r="BB72" i="8" s="1"/>
  <c r="CA72" i="8" s="1"/>
  <c r="BE72" i="8" a="1"/>
  <c r="BE72" i="8" s="1"/>
  <c r="CD72" i="8" s="1"/>
  <c r="BN72" i="8" a="1"/>
  <c r="BN72" i="8" s="1"/>
  <c r="BC74" i="8" a="1"/>
  <c r="BC74" i="8" s="1"/>
  <c r="CB74" i="8" s="1"/>
  <c r="BG74" i="8" a="1"/>
  <c r="BG74" i="8" s="1"/>
  <c r="BA76" i="8" a="1"/>
  <c r="BA76" i="8" s="1"/>
  <c r="BZ76" i="8" s="1"/>
  <c r="BD76" i="8" a="1"/>
  <c r="BD76" i="8" s="1"/>
  <c r="CC76" i="8" s="1"/>
  <c r="BB78" i="8" a="1"/>
  <c r="BB78" i="8" s="1"/>
  <c r="CA78" i="8" s="1"/>
  <c r="BE78" i="8" a="1"/>
  <c r="BE78" i="8" s="1"/>
  <c r="CD78" i="8" s="1"/>
  <c r="BN78" i="8" a="1"/>
  <c r="BN78" i="8" s="1"/>
  <c r="BC80" i="8" a="1"/>
  <c r="BC80" i="8" s="1"/>
  <c r="CB80" i="8" s="1"/>
  <c r="BG80" i="8" a="1"/>
  <c r="BG80" i="8" s="1"/>
  <c r="BA82" i="8" a="1"/>
  <c r="BA82" i="8" s="1"/>
  <c r="BZ82" i="8" s="1"/>
  <c r="BD82" i="8" a="1"/>
  <c r="BD82" i="8" s="1"/>
  <c r="CC82" i="8" s="1"/>
  <c r="BB84" i="8" a="1"/>
  <c r="BB84" i="8" s="1"/>
  <c r="CA84" i="8" s="1"/>
  <c r="BE84" i="8" a="1"/>
  <c r="BE84" i="8" s="1"/>
  <c r="CD84" i="8" s="1"/>
  <c r="BN84" i="8" a="1"/>
  <c r="BN84" i="8" s="1"/>
  <c r="BC86" i="8" a="1"/>
  <c r="BC86" i="8" s="1"/>
  <c r="CB86" i="8" s="1"/>
  <c r="BG86" i="8" a="1"/>
  <c r="BG86" i="8" s="1"/>
  <c r="BA88" i="8" a="1"/>
  <c r="BA88" i="8" s="1"/>
  <c r="BZ88" i="8" s="1"/>
  <c r="BD88" i="8" a="1"/>
  <c r="BD88" i="8" s="1"/>
  <c r="CC88" i="8" s="1"/>
  <c r="BB90" i="8" a="1"/>
  <c r="BB90" i="8" s="1"/>
  <c r="CA90" i="8" s="1"/>
  <c r="BE90" i="8" a="1"/>
  <c r="BE90" i="8" s="1"/>
  <c r="CD90" i="8" s="1"/>
  <c r="BN90" i="8" a="1"/>
  <c r="BN90" i="8" s="1"/>
  <c r="BC92" i="8" a="1"/>
  <c r="BC92" i="8" s="1"/>
  <c r="CB92" i="8" s="1"/>
  <c r="BG92" i="8" a="1"/>
  <c r="BG92" i="8" s="1"/>
  <c r="BA94" i="8" a="1"/>
  <c r="BA94" i="8" s="1"/>
  <c r="BZ94" i="8" s="1"/>
  <c r="BD94" i="8" a="1"/>
  <c r="BD94" i="8" s="1"/>
  <c r="CC94" i="8" s="1"/>
  <c r="BB96" i="8" a="1"/>
  <c r="BB96" i="8" s="1"/>
  <c r="CA96" i="8" s="1"/>
  <c r="BE96" i="8" a="1"/>
  <c r="BE96" i="8" s="1"/>
  <c r="CD96" i="8" s="1"/>
  <c r="BN96" i="8" a="1"/>
  <c r="BN96" i="8" s="1"/>
  <c r="BC98" i="8" a="1"/>
  <c r="BC98" i="8" s="1"/>
  <c r="CB98" i="8" s="1"/>
  <c r="BG98" i="8" a="1"/>
  <c r="BG98" i="8" s="1"/>
  <c r="BA100" i="8" a="1"/>
  <c r="BA100" i="8" s="1"/>
  <c r="BZ100" i="8" s="1"/>
  <c r="BD100" i="8" a="1"/>
  <c r="BD100" i="8" s="1"/>
  <c r="CC100" i="8" s="1"/>
  <c r="BB102" i="8" a="1"/>
  <c r="BB102" i="8" s="1"/>
  <c r="CA102" i="8" s="1"/>
  <c r="BE102" i="8" a="1"/>
  <c r="BE102" i="8" s="1"/>
  <c r="CD102" i="8" s="1"/>
  <c r="BN102" i="8" a="1"/>
  <c r="BN102" i="8" s="1"/>
  <c r="BC104" i="8" a="1"/>
  <c r="BC104" i="8" s="1"/>
  <c r="CB104" i="8" s="1"/>
  <c r="BG104" i="8" a="1"/>
  <c r="BG104" i="8" s="1"/>
  <c r="BA106" i="8" a="1"/>
  <c r="BA106" i="8" s="1"/>
  <c r="BZ106" i="8" s="1"/>
  <c r="BD106" i="8" a="1"/>
  <c r="BD106" i="8" s="1"/>
  <c r="CC106" i="8" s="1"/>
  <c r="BX106" i="8"/>
  <c r="BB108" i="8" a="1"/>
  <c r="BB108" i="8" s="1"/>
  <c r="CA108" i="8" s="1"/>
  <c r="BE108" i="8" a="1"/>
  <c r="BE108" i="8" s="1"/>
  <c r="CD108" i="8" s="1"/>
  <c r="BN108" i="8" a="1"/>
  <c r="BN108" i="8" s="1"/>
  <c r="BC110" i="8" a="1"/>
  <c r="BC110" i="8" s="1"/>
  <c r="CB110" i="8" s="1"/>
  <c r="BG110" i="8" a="1"/>
  <c r="BG110" i="8" s="1"/>
  <c r="BA112" i="8" a="1"/>
  <c r="BA112" i="8" s="1"/>
  <c r="BZ112" i="8" s="1"/>
  <c r="BD112" i="8" a="1"/>
  <c r="BD112" i="8" s="1"/>
  <c r="CC112" i="8" s="1"/>
  <c r="BB114" i="8" a="1"/>
  <c r="BB114" i="8" s="1"/>
  <c r="CA114" i="8" s="1"/>
  <c r="BE114" i="8" a="1"/>
  <c r="BE114" i="8" s="1"/>
  <c r="CD114" i="8" s="1"/>
  <c r="BN114" i="8" a="1"/>
  <c r="BN114" i="8" s="1"/>
  <c r="BD115" i="8" a="1"/>
  <c r="BD115" i="8" s="1"/>
  <c r="CC115" i="8" s="1"/>
  <c r="BN115" i="8" a="1"/>
  <c r="BN115" i="8" s="1"/>
  <c r="BB118" i="8" a="1"/>
  <c r="BB118" i="8" s="1"/>
  <c r="CA118" i="8" s="1"/>
  <c r="CF121" i="8"/>
  <c r="CH121" i="8" s="1"/>
  <c r="BE511" i="8" a="1"/>
  <c r="BE511" i="8" s="1"/>
  <c r="CD511" i="8" s="1"/>
  <c r="BE509" i="8" a="1"/>
  <c r="BE509" i="8" s="1"/>
  <c r="CD509" i="8" s="1"/>
  <c r="BE503" i="8" a="1"/>
  <c r="BE503" i="8" s="1"/>
  <c r="CD503" i="8" s="1"/>
  <c r="BE497" i="8" a="1"/>
  <c r="BE497" i="8" s="1"/>
  <c r="CD497" i="8" s="1"/>
  <c r="BE491" i="8" a="1"/>
  <c r="BE491" i="8" s="1"/>
  <c r="CD491" i="8" s="1"/>
  <c r="BE485" i="8" a="1"/>
  <c r="BE485" i="8" s="1"/>
  <c r="CD485" i="8" s="1"/>
  <c r="BE510" i="8" a="1"/>
  <c r="BE510" i="8" s="1"/>
  <c r="CD510" i="8" s="1"/>
  <c r="BE504" i="8" a="1"/>
  <c r="BE504" i="8" s="1"/>
  <c r="CD504" i="8" s="1"/>
  <c r="BE498" i="8" a="1"/>
  <c r="BE498" i="8" s="1"/>
  <c r="CD498" i="8" s="1"/>
  <c r="BE492" i="8" a="1"/>
  <c r="BE492" i="8" s="1"/>
  <c r="CD492" i="8" s="1"/>
  <c r="BE486" i="8" a="1"/>
  <c r="BE486" i="8" s="1"/>
  <c r="CD486" i="8" s="1"/>
  <c r="BE480" i="8" a="1"/>
  <c r="BE480" i="8" s="1"/>
  <c r="CD480" i="8" s="1"/>
  <c r="BE505" i="8" a="1"/>
  <c r="BE505" i="8" s="1"/>
  <c r="CD505" i="8" s="1"/>
  <c r="BE499" i="8" a="1"/>
  <c r="BE499" i="8" s="1"/>
  <c r="CD499" i="8" s="1"/>
  <c r="BE493" i="8" a="1"/>
  <c r="BE493" i="8" s="1"/>
  <c r="CD493" i="8" s="1"/>
  <c r="BE487" i="8" a="1"/>
  <c r="BE487" i="8" s="1"/>
  <c r="CD487" i="8" s="1"/>
  <c r="BE481" i="8" a="1"/>
  <c r="BE481" i="8" s="1"/>
  <c r="CD481" i="8" s="1"/>
  <c r="BE506" i="8" a="1"/>
  <c r="BE506" i="8" s="1"/>
  <c r="CD506" i="8" s="1"/>
  <c r="BE500" i="8" a="1"/>
  <c r="BE500" i="8" s="1"/>
  <c r="CD500" i="8" s="1"/>
  <c r="BE494" i="8" a="1"/>
  <c r="BE494" i="8" s="1"/>
  <c r="CD494" i="8" s="1"/>
  <c r="BE488" i="8" a="1"/>
  <c r="BE488" i="8" s="1"/>
  <c r="CD488" i="8" s="1"/>
  <c r="BE482" i="8" a="1"/>
  <c r="BE482" i="8" s="1"/>
  <c r="CD482" i="8" s="1"/>
  <c r="BE507" i="8" a="1"/>
  <c r="BE507" i="8" s="1"/>
  <c r="CD507" i="8" s="1"/>
  <c r="BE501" i="8" a="1"/>
  <c r="BE501" i="8" s="1"/>
  <c r="CD501" i="8" s="1"/>
  <c r="BE495" i="8" a="1"/>
  <c r="BE495" i="8" s="1"/>
  <c r="CD495" i="8" s="1"/>
  <c r="BE489" i="8" a="1"/>
  <c r="BE489" i="8" s="1"/>
  <c r="CD489" i="8" s="1"/>
  <c r="BE483" i="8" a="1"/>
  <c r="BE483" i="8" s="1"/>
  <c r="CD483" i="8" s="1"/>
  <c r="BE508" i="8" a="1"/>
  <c r="BE508" i="8" s="1"/>
  <c r="CD508" i="8" s="1"/>
  <c r="BE502" i="8" a="1"/>
  <c r="BE502" i="8" s="1"/>
  <c r="CD502" i="8" s="1"/>
  <c r="BE496" i="8" a="1"/>
  <c r="BE496" i="8" s="1"/>
  <c r="CD496" i="8" s="1"/>
  <c r="BE490" i="8" a="1"/>
  <c r="BE490" i="8" s="1"/>
  <c r="CD490" i="8" s="1"/>
  <c r="BE484" i="8" a="1"/>
  <c r="BE484" i="8" s="1"/>
  <c r="CD484" i="8" s="1"/>
  <c r="BE477" i="8" a="1"/>
  <c r="BE477" i="8" s="1"/>
  <c r="CD477" i="8" s="1"/>
  <c r="BE471" i="8" a="1"/>
  <c r="BE471" i="8" s="1"/>
  <c r="CD471" i="8" s="1"/>
  <c r="BE465" i="8" a="1"/>
  <c r="BE465" i="8" s="1"/>
  <c r="CD465" i="8" s="1"/>
  <c r="BE459" i="8" a="1"/>
  <c r="BE459" i="8" s="1"/>
  <c r="CD459" i="8" s="1"/>
  <c r="BE453" i="8" a="1"/>
  <c r="BE453" i="8" s="1"/>
  <c r="CD453" i="8" s="1"/>
  <c r="BE447" i="8" a="1"/>
  <c r="BE447" i="8" s="1"/>
  <c r="CD447" i="8" s="1"/>
  <c r="BE441" i="8" a="1"/>
  <c r="BE441" i="8" s="1"/>
  <c r="CD441" i="8" s="1"/>
  <c r="BE435" i="8" a="1"/>
  <c r="BE435" i="8" s="1"/>
  <c r="CD435" i="8" s="1"/>
  <c r="BE429" i="8" a="1"/>
  <c r="BE429" i="8" s="1"/>
  <c r="CD429" i="8" s="1"/>
  <c r="BE423" i="8" a="1"/>
  <c r="BE423" i="8" s="1"/>
  <c r="CD423" i="8" s="1"/>
  <c r="BE417" i="8" a="1"/>
  <c r="BE417" i="8" s="1"/>
  <c r="CD417" i="8" s="1"/>
  <c r="BE411" i="8" a="1"/>
  <c r="BE411" i="8" s="1"/>
  <c r="CD411" i="8" s="1"/>
  <c r="BE405" i="8" a="1"/>
  <c r="BE405" i="8" s="1"/>
  <c r="CD405" i="8" s="1"/>
  <c r="BE399" i="8" a="1"/>
  <c r="BE399" i="8" s="1"/>
  <c r="CD399" i="8" s="1"/>
  <c r="BE393" i="8" a="1"/>
  <c r="BE393" i="8" s="1"/>
  <c r="CD393" i="8" s="1"/>
  <c r="BE387" i="8" a="1"/>
  <c r="BE387" i="8" s="1"/>
  <c r="CD387" i="8" s="1"/>
  <c r="BE381" i="8" a="1"/>
  <c r="BE381" i="8" s="1"/>
  <c r="CD381" i="8" s="1"/>
  <c r="BE375" i="8" a="1"/>
  <c r="BE375" i="8" s="1"/>
  <c r="CD375" i="8" s="1"/>
  <c r="BE369" i="8" a="1"/>
  <c r="BE369" i="8" s="1"/>
  <c r="CD369" i="8" s="1"/>
  <c r="BE363" i="8" a="1"/>
  <c r="BE363" i="8" s="1"/>
  <c r="CD363" i="8" s="1"/>
  <c r="BE478" i="8" a="1"/>
  <c r="BE478" i="8" s="1"/>
  <c r="CD478" i="8" s="1"/>
  <c r="BE472" i="8" a="1"/>
  <c r="BE472" i="8" s="1"/>
  <c r="CD472" i="8" s="1"/>
  <c r="BE466" i="8" a="1"/>
  <c r="BE466" i="8" s="1"/>
  <c r="CD466" i="8" s="1"/>
  <c r="BE460" i="8" a="1"/>
  <c r="BE460" i="8" s="1"/>
  <c r="CD460" i="8" s="1"/>
  <c r="BE454" i="8" a="1"/>
  <c r="BE454" i="8" s="1"/>
  <c r="CD454" i="8" s="1"/>
  <c r="BE448" i="8" a="1"/>
  <c r="BE448" i="8" s="1"/>
  <c r="CD448" i="8" s="1"/>
  <c r="BE442" i="8" a="1"/>
  <c r="BE442" i="8" s="1"/>
  <c r="CD442" i="8" s="1"/>
  <c r="BE436" i="8" a="1"/>
  <c r="BE436" i="8" s="1"/>
  <c r="CD436" i="8" s="1"/>
  <c r="BE430" i="8" a="1"/>
  <c r="BE430" i="8" s="1"/>
  <c r="CD430" i="8" s="1"/>
  <c r="BE424" i="8" a="1"/>
  <c r="BE424" i="8" s="1"/>
  <c r="CD424" i="8" s="1"/>
  <c r="BE418" i="8" a="1"/>
  <c r="BE418" i="8" s="1"/>
  <c r="CD418" i="8" s="1"/>
  <c r="BE412" i="8" a="1"/>
  <c r="BE412" i="8" s="1"/>
  <c r="CD412" i="8" s="1"/>
  <c r="BE406" i="8" a="1"/>
  <c r="BE406" i="8" s="1"/>
  <c r="CD406" i="8" s="1"/>
  <c r="BE400" i="8" a="1"/>
  <c r="BE400" i="8" s="1"/>
  <c r="CD400" i="8" s="1"/>
  <c r="BE394" i="8" a="1"/>
  <c r="BE394" i="8" s="1"/>
  <c r="CD394" i="8" s="1"/>
  <c r="BE388" i="8" a="1"/>
  <c r="BE388" i="8" s="1"/>
  <c r="CD388" i="8" s="1"/>
  <c r="BE382" i="8" a="1"/>
  <c r="BE382" i="8" s="1"/>
  <c r="CD382" i="8" s="1"/>
  <c r="BE376" i="8" a="1"/>
  <c r="BE376" i="8" s="1"/>
  <c r="CD376" i="8" s="1"/>
  <c r="BE370" i="8" a="1"/>
  <c r="BE370" i="8" s="1"/>
  <c r="CD370" i="8" s="1"/>
  <c r="BE364" i="8" a="1"/>
  <c r="BE364" i="8" s="1"/>
  <c r="CD364" i="8" s="1"/>
  <c r="BE479" i="8" a="1"/>
  <c r="BE479" i="8" s="1"/>
  <c r="CD479" i="8" s="1"/>
  <c r="BE473" i="8" a="1"/>
  <c r="BE473" i="8" s="1"/>
  <c r="CD473" i="8" s="1"/>
  <c r="BE467" i="8" a="1"/>
  <c r="BE467" i="8" s="1"/>
  <c r="CD467" i="8" s="1"/>
  <c r="BE461" i="8" a="1"/>
  <c r="BE461" i="8" s="1"/>
  <c r="CD461" i="8" s="1"/>
  <c r="BE455" i="8" a="1"/>
  <c r="BE455" i="8" s="1"/>
  <c r="CD455" i="8" s="1"/>
  <c r="BE449" i="8" a="1"/>
  <c r="BE449" i="8" s="1"/>
  <c r="CD449" i="8" s="1"/>
  <c r="BE443" i="8" a="1"/>
  <c r="BE443" i="8" s="1"/>
  <c r="CD443" i="8" s="1"/>
  <c r="BE437" i="8" a="1"/>
  <c r="BE437" i="8" s="1"/>
  <c r="CD437" i="8" s="1"/>
  <c r="BE431" i="8" a="1"/>
  <c r="BE431" i="8" s="1"/>
  <c r="CD431" i="8" s="1"/>
  <c r="BE425" i="8" a="1"/>
  <c r="BE425" i="8" s="1"/>
  <c r="CD425" i="8" s="1"/>
  <c r="BE419" i="8" a="1"/>
  <c r="BE419" i="8" s="1"/>
  <c r="CD419" i="8" s="1"/>
  <c r="BE413" i="8" a="1"/>
  <c r="BE413" i="8" s="1"/>
  <c r="CD413" i="8" s="1"/>
  <c r="BE407" i="8" a="1"/>
  <c r="BE407" i="8" s="1"/>
  <c r="CD407" i="8" s="1"/>
  <c r="BE401" i="8" a="1"/>
  <c r="BE401" i="8" s="1"/>
  <c r="CD401" i="8" s="1"/>
  <c r="BE395" i="8" a="1"/>
  <c r="BE395" i="8" s="1"/>
  <c r="CD395" i="8" s="1"/>
  <c r="BE389" i="8" a="1"/>
  <c r="BE389" i="8" s="1"/>
  <c r="CD389" i="8" s="1"/>
  <c r="BE383" i="8" a="1"/>
  <c r="BE383" i="8" s="1"/>
  <c r="CD383" i="8" s="1"/>
  <c r="BE377" i="8" a="1"/>
  <c r="BE377" i="8" s="1"/>
  <c r="CD377" i="8" s="1"/>
  <c r="BE371" i="8" a="1"/>
  <c r="BE371" i="8" s="1"/>
  <c r="CD371" i="8" s="1"/>
  <c r="BE365" i="8" a="1"/>
  <c r="BE365" i="8" s="1"/>
  <c r="CD365" i="8" s="1"/>
  <c r="BE359" i="8" a="1"/>
  <c r="BE359" i="8" s="1"/>
  <c r="CD359" i="8" s="1"/>
  <c r="BE474" i="8" a="1"/>
  <c r="BE474" i="8" s="1"/>
  <c r="CD474" i="8" s="1"/>
  <c r="BE468" i="8" a="1"/>
  <c r="BE468" i="8" s="1"/>
  <c r="CD468" i="8" s="1"/>
  <c r="BE462" i="8" a="1"/>
  <c r="BE462" i="8" s="1"/>
  <c r="CD462" i="8" s="1"/>
  <c r="BE456" i="8" a="1"/>
  <c r="BE456" i="8" s="1"/>
  <c r="CD456" i="8" s="1"/>
  <c r="BE450" i="8" a="1"/>
  <c r="BE450" i="8" s="1"/>
  <c r="CD450" i="8" s="1"/>
  <c r="BE444" i="8" a="1"/>
  <c r="BE444" i="8" s="1"/>
  <c r="CD444" i="8" s="1"/>
  <c r="BE438" i="8" a="1"/>
  <c r="BE438" i="8" s="1"/>
  <c r="CD438" i="8" s="1"/>
  <c r="BE432" i="8" a="1"/>
  <c r="BE432" i="8" s="1"/>
  <c r="CD432" i="8" s="1"/>
  <c r="BE426" i="8" a="1"/>
  <c r="BE426" i="8" s="1"/>
  <c r="CD426" i="8" s="1"/>
  <c r="BE420" i="8" a="1"/>
  <c r="BE420" i="8" s="1"/>
  <c r="CD420" i="8" s="1"/>
  <c r="BE414" i="8" a="1"/>
  <c r="BE414" i="8" s="1"/>
  <c r="CD414" i="8" s="1"/>
  <c r="BE408" i="8" a="1"/>
  <c r="BE408" i="8" s="1"/>
  <c r="CD408" i="8" s="1"/>
  <c r="BE402" i="8" a="1"/>
  <c r="BE402" i="8" s="1"/>
  <c r="CD402" i="8" s="1"/>
  <c r="BE396" i="8" a="1"/>
  <c r="BE396" i="8" s="1"/>
  <c r="CD396" i="8" s="1"/>
  <c r="BE390" i="8" a="1"/>
  <c r="BE390" i="8" s="1"/>
  <c r="CD390" i="8" s="1"/>
  <c r="BE384" i="8" a="1"/>
  <c r="BE384" i="8" s="1"/>
  <c r="CD384" i="8" s="1"/>
  <c r="BE378" i="8" a="1"/>
  <c r="BE378" i="8" s="1"/>
  <c r="CD378" i="8" s="1"/>
  <c r="BE372" i="8" a="1"/>
  <c r="BE372" i="8" s="1"/>
  <c r="CD372" i="8" s="1"/>
  <c r="BE366" i="8" a="1"/>
  <c r="BE366" i="8" s="1"/>
  <c r="CD366" i="8" s="1"/>
  <c r="BE360" i="8" a="1"/>
  <c r="BE360" i="8" s="1"/>
  <c r="CD360" i="8" s="1"/>
  <c r="BE475" i="8" a="1"/>
  <c r="BE475" i="8" s="1"/>
  <c r="CD475" i="8" s="1"/>
  <c r="BE469" i="8" a="1"/>
  <c r="BE469" i="8" s="1"/>
  <c r="CD469" i="8" s="1"/>
  <c r="BE463" i="8" a="1"/>
  <c r="BE463" i="8" s="1"/>
  <c r="CD463" i="8" s="1"/>
  <c r="BE457" i="8" a="1"/>
  <c r="BE457" i="8" s="1"/>
  <c r="CD457" i="8" s="1"/>
  <c r="BE451" i="8" a="1"/>
  <c r="BE451" i="8" s="1"/>
  <c r="CD451" i="8" s="1"/>
  <c r="BE445" i="8" a="1"/>
  <c r="BE445" i="8" s="1"/>
  <c r="CD445" i="8" s="1"/>
  <c r="BE439" i="8" a="1"/>
  <c r="BE439" i="8" s="1"/>
  <c r="CD439" i="8" s="1"/>
  <c r="BE433" i="8" a="1"/>
  <c r="BE433" i="8" s="1"/>
  <c r="CD433" i="8" s="1"/>
  <c r="BE427" i="8" a="1"/>
  <c r="BE427" i="8" s="1"/>
  <c r="CD427" i="8" s="1"/>
  <c r="BE421" i="8" a="1"/>
  <c r="BE421" i="8" s="1"/>
  <c r="CD421" i="8" s="1"/>
  <c r="BE415" i="8" a="1"/>
  <c r="BE415" i="8" s="1"/>
  <c r="CD415" i="8" s="1"/>
  <c r="BE409" i="8" a="1"/>
  <c r="BE409" i="8" s="1"/>
  <c r="CD409" i="8" s="1"/>
  <c r="BE403" i="8" a="1"/>
  <c r="BE403" i="8" s="1"/>
  <c r="CD403" i="8" s="1"/>
  <c r="BE397" i="8" a="1"/>
  <c r="BE397" i="8" s="1"/>
  <c r="CD397" i="8" s="1"/>
  <c r="BE391" i="8" a="1"/>
  <c r="BE391" i="8" s="1"/>
  <c r="CD391" i="8" s="1"/>
  <c r="BE385" i="8" a="1"/>
  <c r="BE385" i="8" s="1"/>
  <c r="CD385" i="8" s="1"/>
  <c r="BE379" i="8" a="1"/>
  <c r="BE379" i="8" s="1"/>
  <c r="CD379" i="8" s="1"/>
  <c r="BE373" i="8" a="1"/>
  <c r="BE373" i="8" s="1"/>
  <c r="CD373" i="8" s="1"/>
  <c r="BE367" i="8" a="1"/>
  <c r="BE367" i="8" s="1"/>
  <c r="CD367" i="8" s="1"/>
  <c r="BE361" i="8" a="1"/>
  <c r="BE361" i="8" s="1"/>
  <c r="CD361" i="8" s="1"/>
  <c r="BE476" i="8" a="1"/>
  <c r="BE476" i="8" s="1"/>
  <c r="CD476" i="8" s="1"/>
  <c r="BE470" i="8" a="1"/>
  <c r="BE470" i="8" s="1"/>
  <c r="CD470" i="8" s="1"/>
  <c r="BE464" i="8" a="1"/>
  <c r="BE464" i="8" s="1"/>
  <c r="CD464" i="8" s="1"/>
  <c r="BE458" i="8" a="1"/>
  <c r="BE458" i="8" s="1"/>
  <c r="CD458" i="8" s="1"/>
  <c r="BE452" i="8" a="1"/>
  <c r="BE452" i="8" s="1"/>
  <c r="CD452" i="8" s="1"/>
  <c r="BE446" i="8" a="1"/>
  <c r="BE446" i="8" s="1"/>
  <c r="CD446" i="8" s="1"/>
  <c r="BE440" i="8" a="1"/>
  <c r="BE440" i="8" s="1"/>
  <c r="CD440" i="8" s="1"/>
  <c r="BE434" i="8" a="1"/>
  <c r="BE434" i="8" s="1"/>
  <c r="CD434" i="8" s="1"/>
  <c r="BE428" i="8" a="1"/>
  <c r="BE428" i="8" s="1"/>
  <c r="CD428" i="8" s="1"/>
  <c r="BE422" i="8" a="1"/>
  <c r="BE422" i="8" s="1"/>
  <c r="CD422" i="8" s="1"/>
  <c r="BE416" i="8" a="1"/>
  <c r="BE416" i="8" s="1"/>
  <c r="CD416" i="8" s="1"/>
  <c r="BE410" i="8" a="1"/>
  <c r="BE410" i="8" s="1"/>
  <c r="CD410" i="8" s="1"/>
  <c r="BE404" i="8" a="1"/>
  <c r="BE404" i="8" s="1"/>
  <c r="CD404" i="8" s="1"/>
  <c r="BE398" i="8" a="1"/>
  <c r="BE398" i="8" s="1"/>
  <c r="CD398" i="8" s="1"/>
  <c r="BE392" i="8" a="1"/>
  <c r="BE392" i="8" s="1"/>
  <c r="CD392" i="8" s="1"/>
  <c r="BE386" i="8" a="1"/>
  <c r="BE386" i="8" s="1"/>
  <c r="CD386" i="8" s="1"/>
  <c r="BE380" i="8" a="1"/>
  <c r="BE380" i="8" s="1"/>
  <c r="CD380" i="8" s="1"/>
  <c r="BE374" i="8" a="1"/>
  <c r="BE374" i="8" s="1"/>
  <c r="CD374" i="8" s="1"/>
  <c r="BE368" i="8" a="1"/>
  <c r="BE368" i="8" s="1"/>
  <c r="CD368" i="8" s="1"/>
  <c r="BE362" i="8" a="1"/>
  <c r="BE362" i="8" s="1"/>
  <c r="CD362" i="8" s="1"/>
  <c r="BE353" i="8" a="1"/>
  <c r="BE353" i="8" s="1"/>
  <c r="CD353" i="8" s="1"/>
  <c r="BE347" i="8" a="1"/>
  <c r="BE347" i="8" s="1"/>
  <c r="CD347" i="8" s="1"/>
  <c r="BE341" i="8" a="1"/>
  <c r="BE341" i="8" s="1"/>
  <c r="CD341" i="8" s="1"/>
  <c r="BE335" i="8" a="1"/>
  <c r="BE335" i="8" s="1"/>
  <c r="CD335" i="8" s="1"/>
  <c r="BE329" i="8" a="1"/>
  <c r="BE329" i="8" s="1"/>
  <c r="CD329" i="8" s="1"/>
  <c r="BE323" i="8" a="1"/>
  <c r="BE323" i="8" s="1"/>
  <c r="CD323" i="8" s="1"/>
  <c r="BE317" i="8" a="1"/>
  <c r="BE317" i="8" s="1"/>
  <c r="CD317" i="8" s="1"/>
  <c r="BE311" i="8" a="1"/>
  <c r="BE311" i="8" s="1"/>
  <c r="CD311" i="8" s="1"/>
  <c r="BE305" i="8" a="1"/>
  <c r="BE305" i="8" s="1"/>
  <c r="CD305" i="8" s="1"/>
  <c r="BE299" i="8" a="1"/>
  <c r="BE299" i="8" s="1"/>
  <c r="CD299" i="8" s="1"/>
  <c r="BE293" i="8" a="1"/>
  <c r="BE293" i="8" s="1"/>
  <c r="CD293" i="8" s="1"/>
  <c r="BE287" i="8" a="1"/>
  <c r="BE287" i="8" s="1"/>
  <c r="CD287" i="8" s="1"/>
  <c r="BE281" i="8" a="1"/>
  <c r="BE281" i="8" s="1"/>
  <c r="CD281" i="8" s="1"/>
  <c r="BE275" i="8" a="1"/>
  <c r="BE275" i="8" s="1"/>
  <c r="CD275" i="8" s="1"/>
  <c r="BE269" i="8" a="1"/>
  <c r="BE269" i="8" s="1"/>
  <c r="CD269" i="8" s="1"/>
  <c r="BE263" i="8" a="1"/>
  <c r="BE263" i="8" s="1"/>
  <c r="CD263" i="8" s="1"/>
  <c r="BE257" i="8" a="1"/>
  <c r="BE257" i="8" s="1"/>
  <c r="CD257" i="8" s="1"/>
  <c r="BE251" i="8" a="1"/>
  <c r="BE251" i="8" s="1"/>
  <c r="CD251" i="8" s="1"/>
  <c r="BE245" i="8" a="1"/>
  <c r="BE245" i="8" s="1"/>
  <c r="CD245" i="8" s="1"/>
  <c r="BE239" i="8" a="1"/>
  <c r="BE239" i="8" s="1"/>
  <c r="CD239" i="8" s="1"/>
  <c r="BE354" i="8" a="1"/>
  <c r="BE354" i="8" s="1"/>
  <c r="CD354" i="8" s="1"/>
  <c r="BE348" i="8" a="1"/>
  <c r="BE348" i="8" s="1"/>
  <c r="CD348" i="8" s="1"/>
  <c r="BE342" i="8" a="1"/>
  <c r="BE342" i="8" s="1"/>
  <c r="CD342" i="8" s="1"/>
  <c r="BE336" i="8" a="1"/>
  <c r="BE336" i="8" s="1"/>
  <c r="CD336" i="8" s="1"/>
  <c r="BE330" i="8" a="1"/>
  <c r="BE330" i="8" s="1"/>
  <c r="CD330" i="8" s="1"/>
  <c r="BE324" i="8" a="1"/>
  <c r="BE324" i="8" s="1"/>
  <c r="CD324" i="8" s="1"/>
  <c r="BE318" i="8" a="1"/>
  <c r="BE318" i="8" s="1"/>
  <c r="CD318" i="8" s="1"/>
  <c r="BE312" i="8" a="1"/>
  <c r="BE312" i="8" s="1"/>
  <c r="CD312" i="8" s="1"/>
  <c r="BE306" i="8" a="1"/>
  <c r="BE306" i="8" s="1"/>
  <c r="CD306" i="8" s="1"/>
  <c r="BE300" i="8" a="1"/>
  <c r="BE300" i="8" s="1"/>
  <c r="CD300" i="8" s="1"/>
  <c r="BE294" i="8" a="1"/>
  <c r="BE294" i="8" s="1"/>
  <c r="CD294" i="8" s="1"/>
  <c r="BE288" i="8" a="1"/>
  <c r="BE288" i="8" s="1"/>
  <c r="CD288" i="8" s="1"/>
  <c r="BE282" i="8" a="1"/>
  <c r="BE282" i="8" s="1"/>
  <c r="CD282" i="8" s="1"/>
  <c r="BE276" i="8" a="1"/>
  <c r="BE276" i="8" s="1"/>
  <c r="CD276" i="8" s="1"/>
  <c r="BE270" i="8" a="1"/>
  <c r="BE270" i="8" s="1"/>
  <c r="CD270" i="8" s="1"/>
  <c r="BE264" i="8" a="1"/>
  <c r="BE264" i="8" s="1"/>
  <c r="CD264" i="8" s="1"/>
  <c r="BE258" i="8" a="1"/>
  <c r="BE258" i="8" s="1"/>
  <c r="CD258" i="8" s="1"/>
  <c r="BE252" i="8" a="1"/>
  <c r="BE252" i="8" s="1"/>
  <c r="CD252" i="8" s="1"/>
  <c r="BE246" i="8" a="1"/>
  <c r="BE246" i="8" s="1"/>
  <c r="CD246" i="8" s="1"/>
  <c r="BE240" i="8" a="1"/>
  <c r="BE240" i="8" s="1"/>
  <c r="CD240" i="8" s="1"/>
  <c r="BE355" i="8" a="1"/>
  <c r="BE355" i="8" s="1"/>
  <c r="CD355" i="8" s="1"/>
  <c r="BE349" i="8" a="1"/>
  <c r="BE349" i="8" s="1"/>
  <c r="CD349" i="8" s="1"/>
  <c r="BE343" i="8" a="1"/>
  <c r="BE343" i="8" s="1"/>
  <c r="CD343" i="8" s="1"/>
  <c r="BE337" i="8" a="1"/>
  <c r="BE337" i="8" s="1"/>
  <c r="CD337" i="8" s="1"/>
  <c r="BE331" i="8" a="1"/>
  <c r="BE331" i="8" s="1"/>
  <c r="CD331" i="8" s="1"/>
  <c r="BE325" i="8" a="1"/>
  <c r="BE325" i="8" s="1"/>
  <c r="CD325" i="8" s="1"/>
  <c r="BE319" i="8" a="1"/>
  <c r="BE319" i="8" s="1"/>
  <c r="CD319" i="8" s="1"/>
  <c r="BE313" i="8" a="1"/>
  <c r="BE313" i="8" s="1"/>
  <c r="CD313" i="8" s="1"/>
  <c r="BE307" i="8" a="1"/>
  <c r="BE307" i="8" s="1"/>
  <c r="CD307" i="8" s="1"/>
  <c r="BE301" i="8" a="1"/>
  <c r="BE301" i="8" s="1"/>
  <c r="CD301" i="8" s="1"/>
  <c r="BE295" i="8" a="1"/>
  <c r="BE295" i="8" s="1"/>
  <c r="CD295" i="8" s="1"/>
  <c r="BE289" i="8" a="1"/>
  <c r="BE289" i="8" s="1"/>
  <c r="CD289" i="8" s="1"/>
  <c r="BE283" i="8" a="1"/>
  <c r="BE283" i="8" s="1"/>
  <c r="CD283" i="8" s="1"/>
  <c r="BE277" i="8" a="1"/>
  <c r="BE277" i="8" s="1"/>
  <c r="CD277" i="8" s="1"/>
  <c r="BE271" i="8" a="1"/>
  <c r="BE271" i="8" s="1"/>
  <c r="CD271" i="8" s="1"/>
  <c r="BE265" i="8" a="1"/>
  <c r="BE265" i="8" s="1"/>
  <c r="CD265" i="8" s="1"/>
  <c r="BE259" i="8" a="1"/>
  <c r="BE259" i="8" s="1"/>
  <c r="CD259" i="8" s="1"/>
  <c r="BE253" i="8" a="1"/>
  <c r="BE253" i="8" s="1"/>
  <c r="CD253" i="8" s="1"/>
  <c r="BE247" i="8" a="1"/>
  <c r="BE247" i="8" s="1"/>
  <c r="CD247" i="8" s="1"/>
  <c r="BE241" i="8" a="1"/>
  <c r="BE241" i="8" s="1"/>
  <c r="CD241" i="8" s="1"/>
  <c r="BE356" i="8" a="1"/>
  <c r="BE356" i="8" s="1"/>
  <c r="CD356" i="8" s="1"/>
  <c r="BE350" i="8" a="1"/>
  <c r="BE350" i="8" s="1"/>
  <c r="CD350" i="8" s="1"/>
  <c r="BE344" i="8" a="1"/>
  <c r="BE344" i="8" s="1"/>
  <c r="CD344" i="8" s="1"/>
  <c r="BE338" i="8" a="1"/>
  <c r="BE338" i="8" s="1"/>
  <c r="CD338" i="8" s="1"/>
  <c r="BE332" i="8" a="1"/>
  <c r="BE332" i="8" s="1"/>
  <c r="CD332" i="8" s="1"/>
  <c r="BE326" i="8" a="1"/>
  <c r="BE326" i="8" s="1"/>
  <c r="CD326" i="8" s="1"/>
  <c r="BE320" i="8" a="1"/>
  <c r="BE320" i="8" s="1"/>
  <c r="CD320" i="8" s="1"/>
  <c r="BE314" i="8" a="1"/>
  <c r="BE314" i="8" s="1"/>
  <c r="CD314" i="8" s="1"/>
  <c r="BE308" i="8" a="1"/>
  <c r="BE308" i="8" s="1"/>
  <c r="CD308" i="8" s="1"/>
  <c r="BE302" i="8" a="1"/>
  <c r="BE302" i="8" s="1"/>
  <c r="CD302" i="8" s="1"/>
  <c r="BE296" i="8" a="1"/>
  <c r="BE296" i="8" s="1"/>
  <c r="CD296" i="8" s="1"/>
  <c r="BE290" i="8" a="1"/>
  <c r="BE290" i="8" s="1"/>
  <c r="CD290" i="8" s="1"/>
  <c r="BE284" i="8" a="1"/>
  <c r="BE284" i="8" s="1"/>
  <c r="CD284" i="8" s="1"/>
  <c r="BE278" i="8" a="1"/>
  <c r="BE278" i="8" s="1"/>
  <c r="CD278" i="8" s="1"/>
  <c r="BE272" i="8" a="1"/>
  <c r="BE272" i="8" s="1"/>
  <c r="CD272" i="8" s="1"/>
  <c r="BE266" i="8" a="1"/>
  <c r="BE266" i="8" s="1"/>
  <c r="CD266" i="8" s="1"/>
  <c r="BE260" i="8" a="1"/>
  <c r="BE260" i="8" s="1"/>
  <c r="CD260" i="8" s="1"/>
  <c r="BE254" i="8" a="1"/>
  <c r="BE254" i="8" s="1"/>
  <c r="CD254" i="8" s="1"/>
  <c r="BE248" i="8" a="1"/>
  <c r="BE248" i="8" s="1"/>
  <c r="CD248" i="8" s="1"/>
  <c r="BE242" i="8" a="1"/>
  <c r="BE242" i="8" s="1"/>
  <c r="CD242" i="8" s="1"/>
  <c r="BE357" i="8" a="1"/>
  <c r="BE357" i="8" s="1"/>
  <c r="CD357" i="8" s="1"/>
  <c r="BE351" i="8" a="1"/>
  <c r="BE351" i="8" s="1"/>
  <c r="CD351" i="8" s="1"/>
  <c r="BE345" i="8" a="1"/>
  <c r="BE345" i="8" s="1"/>
  <c r="CD345" i="8" s="1"/>
  <c r="BE339" i="8" a="1"/>
  <c r="BE339" i="8" s="1"/>
  <c r="CD339" i="8" s="1"/>
  <c r="BE333" i="8" a="1"/>
  <c r="BE333" i="8" s="1"/>
  <c r="CD333" i="8" s="1"/>
  <c r="BE327" i="8" a="1"/>
  <c r="BE327" i="8" s="1"/>
  <c r="CD327" i="8" s="1"/>
  <c r="BE321" i="8" a="1"/>
  <c r="BE321" i="8" s="1"/>
  <c r="CD321" i="8" s="1"/>
  <c r="BE315" i="8" a="1"/>
  <c r="BE315" i="8" s="1"/>
  <c r="CD315" i="8" s="1"/>
  <c r="BE309" i="8" a="1"/>
  <c r="BE309" i="8" s="1"/>
  <c r="CD309" i="8" s="1"/>
  <c r="BE303" i="8" a="1"/>
  <c r="BE303" i="8" s="1"/>
  <c r="CD303" i="8" s="1"/>
  <c r="BE297" i="8" a="1"/>
  <c r="BE297" i="8" s="1"/>
  <c r="CD297" i="8" s="1"/>
  <c r="BE291" i="8" a="1"/>
  <c r="BE291" i="8" s="1"/>
  <c r="CD291" i="8" s="1"/>
  <c r="BE285" i="8" a="1"/>
  <c r="BE285" i="8" s="1"/>
  <c r="CD285" i="8" s="1"/>
  <c r="BE279" i="8" a="1"/>
  <c r="BE279" i="8" s="1"/>
  <c r="CD279" i="8" s="1"/>
  <c r="BE273" i="8" a="1"/>
  <c r="BE273" i="8" s="1"/>
  <c r="CD273" i="8" s="1"/>
  <c r="BE267" i="8" a="1"/>
  <c r="BE267" i="8" s="1"/>
  <c r="CD267" i="8" s="1"/>
  <c r="BE261" i="8" a="1"/>
  <c r="BE261" i="8" s="1"/>
  <c r="CD261" i="8" s="1"/>
  <c r="BE255" i="8" a="1"/>
  <c r="BE255" i="8" s="1"/>
  <c r="CD255" i="8" s="1"/>
  <c r="BE249" i="8" a="1"/>
  <c r="BE249" i="8" s="1"/>
  <c r="CD249" i="8" s="1"/>
  <c r="BE243" i="8" a="1"/>
  <c r="BE243" i="8" s="1"/>
  <c r="CD243" i="8" s="1"/>
  <c r="BE358" i="8" a="1"/>
  <c r="BE358" i="8" s="1"/>
  <c r="CD358" i="8" s="1"/>
  <c r="BE352" i="8" a="1"/>
  <c r="BE352" i="8" s="1"/>
  <c r="CD352" i="8" s="1"/>
  <c r="BE346" i="8" a="1"/>
  <c r="BE346" i="8" s="1"/>
  <c r="CD346" i="8" s="1"/>
  <c r="BE340" i="8" a="1"/>
  <c r="BE340" i="8" s="1"/>
  <c r="CD340" i="8" s="1"/>
  <c r="BE334" i="8" a="1"/>
  <c r="BE334" i="8" s="1"/>
  <c r="CD334" i="8" s="1"/>
  <c r="BE328" i="8" a="1"/>
  <c r="BE328" i="8" s="1"/>
  <c r="CD328" i="8" s="1"/>
  <c r="BE322" i="8" a="1"/>
  <c r="BE322" i="8" s="1"/>
  <c r="CD322" i="8" s="1"/>
  <c r="BE316" i="8" a="1"/>
  <c r="BE316" i="8" s="1"/>
  <c r="CD316" i="8" s="1"/>
  <c r="BE310" i="8" a="1"/>
  <c r="BE310" i="8" s="1"/>
  <c r="CD310" i="8" s="1"/>
  <c r="BE304" i="8" a="1"/>
  <c r="BE304" i="8" s="1"/>
  <c r="CD304" i="8" s="1"/>
  <c r="BE298" i="8" a="1"/>
  <c r="BE298" i="8" s="1"/>
  <c r="CD298" i="8" s="1"/>
  <c r="BE292" i="8" a="1"/>
  <c r="BE292" i="8" s="1"/>
  <c r="CD292" i="8" s="1"/>
  <c r="BE286" i="8" a="1"/>
  <c r="BE286" i="8" s="1"/>
  <c r="CD286" i="8" s="1"/>
  <c r="BE280" i="8" a="1"/>
  <c r="BE280" i="8" s="1"/>
  <c r="CD280" i="8" s="1"/>
  <c r="BE274" i="8" a="1"/>
  <c r="BE274" i="8" s="1"/>
  <c r="CD274" i="8" s="1"/>
  <c r="BE268" i="8" a="1"/>
  <c r="BE268" i="8" s="1"/>
  <c r="CD268" i="8" s="1"/>
  <c r="BE262" i="8" a="1"/>
  <c r="BE262" i="8" s="1"/>
  <c r="CD262" i="8" s="1"/>
  <c r="BE256" i="8" a="1"/>
  <c r="BE256" i="8" s="1"/>
  <c r="CD256" i="8" s="1"/>
  <c r="BE250" i="8" a="1"/>
  <c r="BE250" i="8" s="1"/>
  <c r="CD250" i="8" s="1"/>
  <c r="BE244" i="8" a="1"/>
  <c r="BE244" i="8" s="1"/>
  <c r="CD244" i="8" s="1"/>
  <c r="BE235" i="8" a="1"/>
  <c r="BE235" i="8" s="1"/>
  <c r="CD235" i="8" s="1"/>
  <c r="BE229" i="8" a="1"/>
  <c r="BE229" i="8" s="1"/>
  <c r="CD229" i="8" s="1"/>
  <c r="BE223" i="8" a="1"/>
  <c r="BE223" i="8" s="1"/>
  <c r="CD223" i="8" s="1"/>
  <c r="BE217" i="8" a="1"/>
  <c r="BE217" i="8" s="1"/>
  <c r="CD217" i="8" s="1"/>
  <c r="BE211" i="8" a="1"/>
  <c r="BE211" i="8" s="1"/>
  <c r="CD211" i="8" s="1"/>
  <c r="BE205" i="8" a="1"/>
  <c r="BE205" i="8" s="1"/>
  <c r="CD205" i="8" s="1"/>
  <c r="BE199" i="8" a="1"/>
  <c r="BE199" i="8" s="1"/>
  <c r="CD199" i="8" s="1"/>
  <c r="BE193" i="8" a="1"/>
  <c r="BE193" i="8" s="1"/>
  <c r="CD193" i="8" s="1"/>
  <c r="BE187" i="8" a="1"/>
  <c r="BE187" i="8" s="1"/>
  <c r="CD187" i="8" s="1"/>
  <c r="BE181" i="8" a="1"/>
  <c r="BE181" i="8" s="1"/>
  <c r="CD181" i="8" s="1"/>
  <c r="BE175" i="8" a="1"/>
  <c r="BE175" i="8" s="1"/>
  <c r="CD175" i="8" s="1"/>
  <c r="BE169" i="8" a="1"/>
  <c r="BE169" i="8" s="1"/>
  <c r="CD169" i="8" s="1"/>
  <c r="BE163" i="8" a="1"/>
  <c r="BE163" i="8" s="1"/>
  <c r="CD163" i="8" s="1"/>
  <c r="BE157" i="8" a="1"/>
  <c r="BE157" i="8" s="1"/>
  <c r="CD157" i="8" s="1"/>
  <c r="BE151" i="8" a="1"/>
  <c r="BE151" i="8" s="1"/>
  <c r="CD151" i="8" s="1"/>
  <c r="BE145" i="8" a="1"/>
  <c r="BE145" i="8" s="1"/>
  <c r="CD145" i="8" s="1"/>
  <c r="BE139" i="8" a="1"/>
  <c r="BE139" i="8" s="1"/>
  <c r="CD139" i="8" s="1"/>
  <c r="BE133" i="8" a="1"/>
  <c r="BE133" i="8" s="1"/>
  <c r="CD133" i="8" s="1"/>
  <c r="BE127" i="8" a="1"/>
  <c r="BE127" i="8" s="1"/>
  <c r="CD127" i="8" s="1"/>
  <c r="BE121" i="8" a="1"/>
  <c r="BE121" i="8" s="1"/>
  <c r="CD121" i="8" s="1"/>
  <c r="BE236" i="8" a="1"/>
  <c r="BE236" i="8" s="1"/>
  <c r="CD236" i="8" s="1"/>
  <c r="BE230" i="8" a="1"/>
  <c r="BE230" i="8" s="1"/>
  <c r="CD230" i="8" s="1"/>
  <c r="BE224" i="8" a="1"/>
  <c r="BE224" i="8" s="1"/>
  <c r="CD224" i="8" s="1"/>
  <c r="BE218" i="8" a="1"/>
  <c r="BE218" i="8" s="1"/>
  <c r="CD218" i="8" s="1"/>
  <c r="BE212" i="8" a="1"/>
  <c r="BE212" i="8" s="1"/>
  <c r="CD212" i="8" s="1"/>
  <c r="BE206" i="8" a="1"/>
  <c r="BE206" i="8" s="1"/>
  <c r="CD206" i="8" s="1"/>
  <c r="BE200" i="8" a="1"/>
  <c r="BE200" i="8" s="1"/>
  <c r="CD200" i="8" s="1"/>
  <c r="BE194" i="8" a="1"/>
  <c r="BE194" i="8" s="1"/>
  <c r="CD194" i="8" s="1"/>
  <c r="BE188" i="8" a="1"/>
  <c r="BE188" i="8" s="1"/>
  <c r="CD188" i="8" s="1"/>
  <c r="BE182" i="8" a="1"/>
  <c r="BE182" i="8" s="1"/>
  <c r="CD182" i="8" s="1"/>
  <c r="BE176" i="8" a="1"/>
  <c r="BE176" i="8" s="1"/>
  <c r="CD176" i="8" s="1"/>
  <c r="BE170" i="8" a="1"/>
  <c r="BE170" i="8" s="1"/>
  <c r="CD170" i="8" s="1"/>
  <c r="BE164" i="8" a="1"/>
  <c r="BE164" i="8" s="1"/>
  <c r="CD164" i="8" s="1"/>
  <c r="BE158" i="8" a="1"/>
  <c r="BE158" i="8" s="1"/>
  <c r="CD158" i="8" s="1"/>
  <c r="BE152" i="8" a="1"/>
  <c r="BE152" i="8" s="1"/>
  <c r="CD152" i="8" s="1"/>
  <c r="BE146" i="8" a="1"/>
  <c r="BE146" i="8" s="1"/>
  <c r="CD146" i="8" s="1"/>
  <c r="BE140" i="8" a="1"/>
  <c r="BE140" i="8" s="1"/>
  <c r="CD140" i="8" s="1"/>
  <c r="BE134" i="8" a="1"/>
  <c r="BE134" i="8" s="1"/>
  <c r="CD134" i="8" s="1"/>
  <c r="BE128" i="8" a="1"/>
  <c r="BE128" i="8" s="1"/>
  <c r="CD128" i="8" s="1"/>
  <c r="BE122" i="8" a="1"/>
  <c r="BE122" i="8" s="1"/>
  <c r="CD122" i="8" s="1"/>
  <c r="BE116" i="8" a="1"/>
  <c r="BE116" i="8" s="1"/>
  <c r="CD116" i="8" s="1"/>
  <c r="BE237" i="8" a="1"/>
  <c r="BE237" i="8" s="1"/>
  <c r="CD237" i="8" s="1"/>
  <c r="BE231" i="8" a="1"/>
  <c r="BE231" i="8" s="1"/>
  <c r="CD231" i="8" s="1"/>
  <c r="BE225" i="8" a="1"/>
  <c r="BE225" i="8" s="1"/>
  <c r="CD225" i="8" s="1"/>
  <c r="BE219" i="8" a="1"/>
  <c r="BE219" i="8" s="1"/>
  <c r="CD219" i="8" s="1"/>
  <c r="BE213" i="8" a="1"/>
  <c r="BE213" i="8" s="1"/>
  <c r="CD213" i="8" s="1"/>
  <c r="BE207" i="8" a="1"/>
  <c r="BE207" i="8" s="1"/>
  <c r="CD207" i="8" s="1"/>
  <c r="BE201" i="8" a="1"/>
  <c r="BE201" i="8" s="1"/>
  <c r="CD201" i="8" s="1"/>
  <c r="BE195" i="8" a="1"/>
  <c r="BE195" i="8" s="1"/>
  <c r="CD195" i="8" s="1"/>
  <c r="BE189" i="8" a="1"/>
  <c r="BE189" i="8" s="1"/>
  <c r="CD189" i="8" s="1"/>
  <c r="BE183" i="8" a="1"/>
  <c r="BE183" i="8" s="1"/>
  <c r="CD183" i="8" s="1"/>
  <c r="BE177" i="8" a="1"/>
  <c r="BE177" i="8" s="1"/>
  <c r="CD177" i="8" s="1"/>
  <c r="BE171" i="8" a="1"/>
  <c r="BE171" i="8" s="1"/>
  <c r="CD171" i="8" s="1"/>
  <c r="BE165" i="8" a="1"/>
  <c r="BE165" i="8" s="1"/>
  <c r="CD165" i="8" s="1"/>
  <c r="BE159" i="8" a="1"/>
  <c r="BE159" i="8" s="1"/>
  <c r="CD159" i="8" s="1"/>
  <c r="BE153" i="8" a="1"/>
  <c r="BE153" i="8" s="1"/>
  <c r="CD153" i="8" s="1"/>
  <c r="BE147" i="8" a="1"/>
  <c r="BE147" i="8" s="1"/>
  <c r="CD147" i="8" s="1"/>
  <c r="BE141" i="8" a="1"/>
  <c r="BE141" i="8" s="1"/>
  <c r="CD141" i="8" s="1"/>
  <c r="BE135" i="8" a="1"/>
  <c r="BE135" i="8" s="1"/>
  <c r="CD135" i="8" s="1"/>
  <c r="BE129" i="8" a="1"/>
  <c r="BE129" i="8" s="1"/>
  <c r="CD129" i="8" s="1"/>
  <c r="BE238" i="8" a="1"/>
  <c r="BE238" i="8" s="1"/>
  <c r="CD238" i="8" s="1"/>
  <c r="BE232" i="8" a="1"/>
  <c r="BE232" i="8" s="1"/>
  <c r="CD232" i="8" s="1"/>
  <c r="BE226" i="8" a="1"/>
  <c r="BE226" i="8" s="1"/>
  <c r="CD226" i="8" s="1"/>
  <c r="BE220" i="8" a="1"/>
  <c r="BE220" i="8" s="1"/>
  <c r="CD220" i="8" s="1"/>
  <c r="BE214" i="8" a="1"/>
  <c r="BE214" i="8" s="1"/>
  <c r="CD214" i="8" s="1"/>
  <c r="BE208" i="8" a="1"/>
  <c r="BE208" i="8" s="1"/>
  <c r="CD208" i="8" s="1"/>
  <c r="BE202" i="8" a="1"/>
  <c r="BE202" i="8" s="1"/>
  <c r="CD202" i="8" s="1"/>
  <c r="BE196" i="8" a="1"/>
  <c r="BE196" i="8" s="1"/>
  <c r="CD196" i="8" s="1"/>
  <c r="BE190" i="8" a="1"/>
  <c r="BE190" i="8" s="1"/>
  <c r="CD190" i="8" s="1"/>
  <c r="BE184" i="8" a="1"/>
  <c r="BE184" i="8" s="1"/>
  <c r="CD184" i="8" s="1"/>
  <c r="BE178" i="8" a="1"/>
  <c r="BE178" i="8" s="1"/>
  <c r="CD178" i="8" s="1"/>
  <c r="BE172" i="8" a="1"/>
  <c r="BE172" i="8" s="1"/>
  <c r="CD172" i="8" s="1"/>
  <c r="BE166" i="8" a="1"/>
  <c r="BE166" i="8" s="1"/>
  <c r="CD166" i="8" s="1"/>
  <c r="BE160" i="8" a="1"/>
  <c r="BE160" i="8" s="1"/>
  <c r="CD160" i="8" s="1"/>
  <c r="BE154" i="8" a="1"/>
  <c r="BE154" i="8" s="1"/>
  <c r="CD154" i="8" s="1"/>
  <c r="BE148" i="8" a="1"/>
  <c r="BE148" i="8" s="1"/>
  <c r="CD148" i="8" s="1"/>
  <c r="BE142" i="8" a="1"/>
  <c r="BE142" i="8" s="1"/>
  <c r="CD142" i="8" s="1"/>
  <c r="BE136" i="8" a="1"/>
  <c r="BE136" i="8" s="1"/>
  <c r="CD136" i="8" s="1"/>
  <c r="BE130" i="8" a="1"/>
  <c r="BE130" i="8" s="1"/>
  <c r="CD130" i="8" s="1"/>
  <c r="BE124" i="8" a="1"/>
  <c r="BE124" i="8" s="1"/>
  <c r="CD124" i="8" s="1"/>
  <c r="BE233" i="8" a="1"/>
  <c r="BE233" i="8" s="1"/>
  <c r="CD233" i="8" s="1"/>
  <c r="BE227" i="8" a="1"/>
  <c r="BE227" i="8" s="1"/>
  <c r="CD227" i="8" s="1"/>
  <c r="BE221" i="8" a="1"/>
  <c r="BE221" i="8" s="1"/>
  <c r="CD221" i="8" s="1"/>
  <c r="BE215" i="8" a="1"/>
  <c r="BE215" i="8" s="1"/>
  <c r="CD215" i="8" s="1"/>
  <c r="BE209" i="8" a="1"/>
  <c r="BE209" i="8" s="1"/>
  <c r="CD209" i="8" s="1"/>
  <c r="BE203" i="8" a="1"/>
  <c r="BE203" i="8" s="1"/>
  <c r="CD203" i="8" s="1"/>
  <c r="BE197" i="8" a="1"/>
  <c r="BE197" i="8" s="1"/>
  <c r="CD197" i="8" s="1"/>
  <c r="BE191" i="8" a="1"/>
  <c r="BE191" i="8" s="1"/>
  <c r="CD191" i="8" s="1"/>
  <c r="BE185" i="8" a="1"/>
  <c r="BE185" i="8" s="1"/>
  <c r="CD185" i="8" s="1"/>
  <c r="BE179" i="8" a="1"/>
  <c r="BE179" i="8" s="1"/>
  <c r="CD179" i="8" s="1"/>
  <c r="BE173" i="8" a="1"/>
  <c r="BE173" i="8" s="1"/>
  <c r="CD173" i="8" s="1"/>
  <c r="BE167" i="8" a="1"/>
  <c r="BE167" i="8" s="1"/>
  <c r="CD167" i="8" s="1"/>
  <c r="BE161" i="8" a="1"/>
  <c r="BE161" i="8" s="1"/>
  <c r="CD161" i="8" s="1"/>
  <c r="BE155" i="8" a="1"/>
  <c r="BE155" i="8" s="1"/>
  <c r="CD155" i="8" s="1"/>
  <c r="BE149" i="8" a="1"/>
  <c r="BE149" i="8" s="1"/>
  <c r="CD149" i="8" s="1"/>
  <c r="BE143" i="8" a="1"/>
  <c r="BE143" i="8" s="1"/>
  <c r="CD143" i="8" s="1"/>
  <c r="BE137" i="8" a="1"/>
  <c r="BE137" i="8" s="1"/>
  <c r="CD137" i="8" s="1"/>
  <c r="BE131" i="8" a="1"/>
  <c r="BE131" i="8" s="1"/>
  <c r="CD131" i="8" s="1"/>
  <c r="BE125" i="8" a="1"/>
  <c r="BE125" i="8" s="1"/>
  <c r="CD125" i="8" s="1"/>
  <c r="BE119" i="8" a="1"/>
  <c r="BE119" i="8" s="1"/>
  <c r="CD119" i="8" s="1"/>
  <c r="BE234" i="8" a="1"/>
  <c r="BE234" i="8" s="1"/>
  <c r="CD234" i="8" s="1"/>
  <c r="BE228" i="8" a="1"/>
  <c r="BE228" i="8" s="1"/>
  <c r="CD228" i="8" s="1"/>
  <c r="BE222" i="8" a="1"/>
  <c r="BE222" i="8" s="1"/>
  <c r="CD222" i="8" s="1"/>
  <c r="BE216" i="8" a="1"/>
  <c r="BE216" i="8" s="1"/>
  <c r="CD216" i="8" s="1"/>
  <c r="BE210" i="8" a="1"/>
  <c r="BE210" i="8" s="1"/>
  <c r="CD210" i="8" s="1"/>
  <c r="BE204" i="8" a="1"/>
  <c r="BE204" i="8" s="1"/>
  <c r="CD204" i="8" s="1"/>
  <c r="BE198" i="8" a="1"/>
  <c r="BE198" i="8" s="1"/>
  <c r="CD198" i="8" s="1"/>
  <c r="BE192" i="8" a="1"/>
  <c r="BE192" i="8" s="1"/>
  <c r="CD192" i="8" s="1"/>
  <c r="BE186" i="8" a="1"/>
  <c r="BE186" i="8" s="1"/>
  <c r="CD186" i="8" s="1"/>
  <c r="BE180" i="8" a="1"/>
  <c r="BE180" i="8" s="1"/>
  <c r="CD180" i="8" s="1"/>
  <c r="BE174" i="8" a="1"/>
  <c r="BE174" i="8" s="1"/>
  <c r="CD174" i="8" s="1"/>
  <c r="BE168" i="8" a="1"/>
  <c r="BE168" i="8" s="1"/>
  <c r="CD168" i="8" s="1"/>
  <c r="BE162" i="8" a="1"/>
  <c r="BE162" i="8" s="1"/>
  <c r="CD162" i="8" s="1"/>
  <c r="BE156" i="8" a="1"/>
  <c r="BE156" i="8" s="1"/>
  <c r="CD156" i="8" s="1"/>
  <c r="BE150" i="8" a="1"/>
  <c r="BE150" i="8" s="1"/>
  <c r="CD150" i="8" s="1"/>
  <c r="BE144" i="8" a="1"/>
  <c r="BE144" i="8" s="1"/>
  <c r="CD144" i="8" s="1"/>
  <c r="BE138" i="8" a="1"/>
  <c r="BE138" i="8" s="1"/>
  <c r="CD138" i="8" s="1"/>
  <c r="BE132" i="8" a="1"/>
  <c r="BE132" i="8" s="1"/>
  <c r="CD132" i="8" s="1"/>
  <c r="BE126" i="8" a="1"/>
  <c r="BE126" i="8" s="1"/>
  <c r="CD126" i="8" s="1"/>
  <c r="BE120" i="8" a="1"/>
  <c r="BE120" i="8" s="1"/>
  <c r="CD120" i="8" s="1"/>
  <c r="BC12" i="8" a="1"/>
  <c r="BC12" i="8" s="1"/>
  <c r="CB12" i="8" s="1"/>
  <c r="BG12" i="8" a="1"/>
  <c r="BG12" i="8" s="1"/>
  <c r="BC13" i="8" a="1"/>
  <c r="BC13" i="8" s="1"/>
  <c r="CB13" i="8" s="1"/>
  <c r="BG13" i="8" a="1"/>
  <c r="BG13" i="8" s="1"/>
  <c r="BN14" i="8" a="1"/>
  <c r="BN14" i="8" s="1"/>
  <c r="BN15" i="8" a="1"/>
  <c r="BN15" i="8" s="1"/>
  <c r="BB16" i="8" a="1"/>
  <c r="BB16" i="8" s="1"/>
  <c r="CA16" i="8" s="1"/>
  <c r="BE16" i="8" a="1"/>
  <c r="BE16" i="8" s="1"/>
  <c r="CD16" i="8" s="1"/>
  <c r="BB17" i="8" a="1"/>
  <c r="BB17" i="8" s="1"/>
  <c r="BE17" i="8" a="1"/>
  <c r="BE17" i="8" s="1"/>
  <c r="CD17" i="8" s="1"/>
  <c r="BA20" i="8" a="1"/>
  <c r="BA20" i="8" s="1"/>
  <c r="BZ20" i="8" s="1"/>
  <c r="BD20" i="8" a="1"/>
  <c r="BD20" i="8" s="1"/>
  <c r="CC20" i="8" s="1"/>
  <c r="BA21" i="8" a="1"/>
  <c r="BA21" i="8" s="1"/>
  <c r="BZ21" i="8" s="1"/>
  <c r="BD21" i="8" a="1"/>
  <c r="BD21" i="8" s="1"/>
  <c r="CC21" i="8" s="1"/>
  <c r="BC24" i="8" a="1"/>
  <c r="BC24" i="8" s="1"/>
  <c r="CB24" i="8" s="1"/>
  <c r="BG24" i="8" a="1"/>
  <c r="BG24" i="8" s="1"/>
  <c r="BC25" i="8" a="1"/>
  <c r="BC25" i="8" s="1"/>
  <c r="CB25" i="8" s="1"/>
  <c r="BG25" i="8" a="1"/>
  <c r="BG25" i="8" s="1"/>
  <c r="BN26" i="8" a="1"/>
  <c r="BN26" i="8" s="1"/>
  <c r="BN27" i="8" a="1"/>
  <c r="BN27" i="8" s="1"/>
  <c r="BN28" i="8" a="1"/>
  <c r="BN28" i="8" s="1"/>
  <c r="BN29" i="8" a="1"/>
  <c r="BN29" i="8" s="1"/>
  <c r="BN30" i="8" a="1"/>
  <c r="BN30" i="8" s="1"/>
  <c r="BN31" i="8" a="1"/>
  <c r="BN31" i="8" s="1"/>
  <c r="BN32" i="8" a="1"/>
  <c r="BN32" i="8" s="1"/>
  <c r="BN33" i="8" a="1"/>
  <c r="BN33" i="8" s="1"/>
  <c r="BN34" i="8" a="1"/>
  <c r="BN34" i="8" s="1"/>
  <c r="BN35" i="8" a="1"/>
  <c r="BN35" i="8" s="1"/>
  <c r="BN36" i="8" a="1"/>
  <c r="BN36" i="8" s="1"/>
  <c r="BN37" i="8" a="1"/>
  <c r="BN37" i="8" s="1"/>
  <c r="BN38" i="8" a="1"/>
  <c r="BN38" i="8" s="1"/>
  <c r="BN39" i="8" a="1"/>
  <c r="BN39" i="8" s="1"/>
  <c r="BN40" i="8" a="1"/>
  <c r="BN40" i="8" s="1"/>
  <c r="BN41" i="8" a="1"/>
  <c r="BN41" i="8" s="1"/>
  <c r="BC43" i="8" a="1"/>
  <c r="BC43" i="8" s="1"/>
  <c r="CB43" i="8" s="1"/>
  <c r="BG43" i="8" a="1"/>
  <c r="BG43" i="8" s="1"/>
  <c r="BA45" i="8" a="1"/>
  <c r="BA45" i="8" s="1"/>
  <c r="BZ45" i="8" s="1"/>
  <c r="BD45" i="8" a="1"/>
  <c r="BD45" i="8" s="1"/>
  <c r="CC45" i="8" s="1"/>
  <c r="BB47" i="8" a="1"/>
  <c r="BB47" i="8" s="1"/>
  <c r="CA47" i="8" s="1"/>
  <c r="BE47" i="8" a="1"/>
  <c r="BE47" i="8" s="1"/>
  <c r="CD47" i="8" s="1"/>
  <c r="BN47" i="8" a="1"/>
  <c r="BN47" i="8" s="1"/>
  <c r="BC49" i="8" a="1"/>
  <c r="BC49" i="8" s="1"/>
  <c r="CB49" i="8" s="1"/>
  <c r="BG49" i="8" a="1"/>
  <c r="BG49" i="8" s="1"/>
  <c r="BA51" i="8" a="1"/>
  <c r="BA51" i="8" s="1"/>
  <c r="BZ51" i="8" s="1"/>
  <c r="BD51" i="8" a="1"/>
  <c r="BD51" i="8" s="1"/>
  <c r="CC51" i="8" s="1"/>
  <c r="BB53" i="8" a="1"/>
  <c r="BB53" i="8" s="1"/>
  <c r="CA53" i="8" s="1"/>
  <c r="BE53" i="8" a="1"/>
  <c r="BE53" i="8" s="1"/>
  <c r="CD53" i="8" s="1"/>
  <c r="BN53" i="8" a="1"/>
  <c r="BN53" i="8" s="1"/>
  <c r="BC55" i="8" a="1"/>
  <c r="BC55" i="8" s="1"/>
  <c r="CB55" i="8" s="1"/>
  <c r="BG55" i="8" a="1"/>
  <c r="BG55" i="8" s="1"/>
  <c r="BA57" i="8" a="1"/>
  <c r="BA57" i="8" s="1"/>
  <c r="BZ57" i="8" s="1"/>
  <c r="BD57" i="8" a="1"/>
  <c r="BD57" i="8" s="1"/>
  <c r="CC57" i="8" s="1"/>
  <c r="BB59" i="8" a="1"/>
  <c r="BB59" i="8" s="1"/>
  <c r="CA59" i="8" s="1"/>
  <c r="BE59" i="8" a="1"/>
  <c r="BE59" i="8" s="1"/>
  <c r="CD59" i="8" s="1"/>
  <c r="BN59" i="8" a="1"/>
  <c r="BN59" i="8" s="1"/>
  <c r="BC61" i="8" a="1"/>
  <c r="BC61" i="8" s="1"/>
  <c r="CB61" i="8" s="1"/>
  <c r="BG61" i="8" a="1"/>
  <c r="BG61" i="8" s="1"/>
  <c r="BA63" i="8" a="1"/>
  <c r="BA63" i="8" s="1"/>
  <c r="BZ63" i="8" s="1"/>
  <c r="BD63" i="8" a="1"/>
  <c r="BD63" i="8" s="1"/>
  <c r="CC63" i="8" s="1"/>
  <c r="BB65" i="8" a="1"/>
  <c r="BB65" i="8" s="1"/>
  <c r="CA65" i="8" s="1"/>
  <c r="BE65" i="8" a="1"/>
  <c r="BE65" i="8" s="1"/>
  <c r="CD65" i="8" s="1"/>
  <c r="BN65" i="8" a="1"/>
  <c r="BN65" i="8" s="1"/>
  <c r="BC67" i="8" a="1"/>
  <c r="BC67" i="8" s="1"/>
  <c r="CB67" i="8" s="1"/>
  <c r="BG67" i="8" a="1"/>
  <c r="BG67" i="8" s="1"/>
  <c r="BA69" i="8" a="1"/>
  <c r="BA69" i="8" s="1"/>
  <c r="BZ69" i="8" s="1"/>
  <c r="BD69" i="8" a="1"/>
  <c r="BD69" i="8" s="1"/>
  <c r="CC69" i="8" s="1"/>
  <c r="BX69" i="8"/>
  <c r="BB71" i="8" a="1"/>
  <c r="BB71" i="8" s="1"/>
  <c r="CA71" i="8" s="1"/>
  <c r="BE71" i="8" a="1"/>
  <c r="BE71" i="8" s="1"/>
  <c r="CD71" i="8" s="1"/>
  <c r="BN71" i="8" a="1"/>
  <c r="BN71" i="8" s="1"/>
  <c r="BC73" i="8" a="1"/>
  <c r="BC73" i="8" s="1"/>
  <c r="CB73" i="8" s="1"/>
  <c r="BG73" i="8" a="1"/>
  <c r="BG73" i="8" s="1"/>
  <c r="BA75" i="8" a="1"/>
  <c r="BA75" i="8" s="1"/>
  <c r="BZ75" i="8" s="1"/>
  <c r="BD75" i="8" a="1"/>
  <c r="BD75" i="8" s="1"/>
  <c r="CC75" i="8" s="1"/>
  <c r="BB77" i="8" a="1"/>
  <c r="BB77" i="8" s="1"/>
  <c r="CA77" i="8" s="1"/>
  <c r="BE77" i="8" a="1"/>
  <c r="BE77" i="8" s="1"/>
  <c r="CD77" i="8" s="1"/>
  <c r="BN77" i="8" a="1"/>
  <c r="BN77" i="8" s="1"/>
  <c r="BC79" i="8" a="1"/>
  <c r="BC79" i="8" s="1"/>
  <c r="CB79" i="8" s="1"/>
  <c r="BG79" i="8" a="1"/>
  <c r="BG79" i="8" s="1"/>
  <c r="BA81" i="8" a="1"/>
  <c r="BA81" i="8" s="1"/>
  <c r="BZ81" i="8" s="1"/>
  <c r="BD81" i="8" a="1"/>
  <c r="BD81" i="8" s="1"/>
  <c r="CC81" i="8" s="1"/>
  <c r="BB83" i="8" a="1"/>
  <c r="BB83" i="8" s="1"/>
  <c r="CA83" i="8" s="1"/>
  <c r="BE83" i="8" a="1"/>
  <c r="BE83" i="8" s="1"/>
  <c r="CD83" i="8" s="1"/>
  <c r="BN83" i="8" a="1"/>
  <c r="BN83" i="8" s="1"/>
  <c r="BC85" i="8" a="1"/>
  <c r="BC85" i="8" s="1"/>
  <c r="CB85" i="8" s="1"/>
  <c r="BG85" i="8" a="1"/>
  <c r="BG85" i="8" s="1"/>
  <c r="BA87" i="8" a="1"/>
  <c r="BA87" i="8" s="1"/>
  <c r="BZ87" i="8" s="1"/>
  <c r="BD87" i="8" a="1"/>
  <c r="BD87" i="8" s="1"/>
  <c r="CC87" i="8" s="1"/>
  <c r="BX87" i="8"/>
  <c r="BB89" i="8" a="1"/>
  <c r="BB89" i="8" s="1"/>
  <c r="CA89" i="8" s="1"/>
  <c r="BE89" i="8" a="1"/>
  <c r="BE89" i="8" s="1"/>
  <c r="CD89" i="8" s="1"/>
  <c r="BN89" i="8" a="1"/>
  <c r="BN89" i="8" s="1"/>
  <c r="BC91" i="8" a="1"/>
  <c r="BC91" i="8" s="1"/>
  <c r="CB91" i="8" s="1"/>
  <c r="BG91" i="8" a="1"/>
  <c r="BG91" i="8" s="1"/>
  <c r="BA93" i="8" a="1"/>
  <c r="BA93" i="8" s="1"/>
  <c r="BZ93" i="8" s="1"/>
  <c r="BD93" i="8" a="1"/>
  <c r="BD93" i="8" s="1"/>
  <c r="CC93" i="8" s="1"/>
  <c r="BX93" i="8"/>
  <c r="BB95" i="8" a="1"/>
  <c r="BB95" i="8" s="1"/>
  <c r="CA95" i="8" s="1"/>
  <c r="BE95" i="8" a="1"/>
  <c r="BE95" i="8" s="1"/>
  <c r="CD95" i="8" s="1"/>
  <c r="BN95" i="8" a="1"/>
  <c r="BN95" i="8" s="1"/>
  <c r="BC97" i="8" a="1"/>
  <c r="BC97" i="8" s="1"/>
  <c r="CB97" i="8" s="1"/>
  <c r="BG97" i="8" a="1"/>
  <c r="BG97" i="8" s="1"/>
  <c r="BA99" i="8" a="1"/>
  <c r="BA99" i="8" s="1"/>
  <c r="BZ99" i="8" s="1"/>
  <c r="BD99" i="8" a="1"/>
  <c r="BD99" i="8" s="1"/>
  <c r="CC99" i="8" s="1"/>
  <c r="BB101" i="8" a="1"/>
  <c r="BB101" i="8" s="1"/>
  <c r="CA101" i="8" s="1"/>
  <c r="BE101" i="8" a="1"/>
  <c r="BE101" i="8" s="1"/>
  <c r="CD101" i="8" s="1"/>
  <c r="BN101" i="8" a="1"/>
  <c r="BN101" i="8" s="1"/>
  <c r="BC103" i="8" a="1"/>
  <c r="BC103" i="8" s="1"/>
  <c r="CB103" i="8" s="1"/>
  <c r="BG103" i="8" a="1"/>
  <c r="BG103" i="8" s="1"/>
  <c r="BA105" i="8" a="1"/>
  <c r="BA105" i="8" s="1"/>
  <c r="BZ105" i="8" s="1"/>
  <c r="BD105" i="8" a="1"/>
  <c r="BD105" i="8" s="1"/>
  <c r="CC105" i="8" s="1"/>
  <c r="BX105" i="8"/>
  <c r="BB107" i="8" a="1"/>
  <c r="BB107" i="8" s="1"/>
  <c r="CA107" i="8" s="1"/>
  <c r="BE107" i="8" a="1"/>
  <c r="BE107" i="8" s="1"/>
  <c r="CD107" i="8" s="1"/>
  <c r="BN107" i="8" a="1"/>
  <c r="BN107" i="8" s="1"/>
  <c r="BC109" i="8" a="1"/>
  <c r="BC109" i="8" s="1"/>
  <c r="CB109" i="8" s="1"/>
  <c r="BG109" i="8" a="1"/>
  <c r="BG109" i="8" s="1"/>
  <c r="BA111" i="8" a="1"/>
  <c r="BA111" i="8" s="1"/>
  <c r="BZ111" i="8" s="1"/>
  <c r="BD111" i="8" a="1"/>
  <c r="BD111" i="8" s="1"/>
  <c r="CC111" i="8" s="1"/>
  <c r="BB113" i="8" a="1"/>
  <c r="BB113" i="8" s="1"/>
  <c r="CA113" i="8" s="1"/>
  <c r="BE113" i="8" a="1"/>
  <c r="BE113" i="8" s="1"/>
  <c r="CD113" i="8" s="1"/>
  <c r="BN113" i="8" a="1"/>
  <c r="BN113" i="8" s="1"/>
  <c r="BA115" i="8" a="1"/>
  <c r="BA115" i="8" s="1"/>
  <c r="BZ115" i="8" s="1"/>
  <c r="BB117" i="8" a="1"/>
  <c r="BB117" i="8" s="1"/>
  <c r="CA117" i="8" s="1"/>
  <c r="BN117" i="8" a="1"/>
  <c r="BN117" i="8" s="1"/>
  <c r="BA122" i="8" a="1"/>
  <c r="BA122" i="8" s="1"/>
  <c r="BZ122" i="8" s="1"/>
  <c r="BN123" i="8" a="1"/>
  <c r="BN123" i="8" s="1"/>
  <c r="CL126" i="8"/>
  <c r="CL132" i="8"/>
  <c r="CL138" i="8"/>
  <c r="CL144" i="8"/>
  <c r="CL150" i="8"/>
  <c r="CL156" i="8"/>
  <c r="CL162" i="8"/>
  <c r="CL168" i="8"/>
  <c r="CL174" i="8"/>
  <c r="CL180" i="8"/>
  <c r="CL186" i="8"/>
  <c r="CL192" i="8"/>
  <c r="CL198" i="8"/>
  <c r="CL204" i="8"/>
  <c r="CL210" i="8"/>
  <c r="CL216" i="8"/>
  <c r="CL222" i="8"/>
  <c r="CL228" i="8"/>
  <c r="CL234" i="8"/>
  <c r="CL238" i="8"/>
  <c r="CF239" i="8"/>
  <c r="CH239" i="8" s="1"/>
  <c r="CL239" i="8"/>
  <c r="CF242" i="8"/>
  <c r="CH242" i="8" s="1"/>
  <c r="CL245" i="8"/>
  <c r="CL251" i="8"/>
  <c r="CL257" i="8"/>
  <c r="CL263" i="8"/>
  <c r="CF266" i="8"/>
  <c r="CH266" i="8" s="1"/>
  <c r="CL269" i="8"/>
  <c r="CF272" i="8"/>
  <c r="CH272" i="8" s="1"/>
  <c r="CL275" i="8"/>
  <c r="CF278" i="8"/>
  <c r="CH278" i="8" s="1"/>
  <c r="CL281" i="8"/>
  <c r="CF284" i="8"/>
  <c r="CH284" i="8" s="1"/>
  <c r="CL287" i="8"/>
  <c r="CF290" i="8"/>
  <c r="CH290" i="8" s="1"/>
  <c r="CL293" i="8"/>
  <c r="CL299" i="8"/>
  <c r="CL305" i="8"/>
  <c r="CL311" i="8"/>
  <c r="CL317" i="8"/>
  <c r="CL323" i="8"/>
  <c r="CL329" i="8"/>
  <c r="CL335" i="8"/>
  <c r="CL341" i="8"/>
  <c r="CL347" i="8"/>
  <c r="CL353" i="8"/>
  <c r="CL358" i="8"/>
  <c r="CF247" i="8"/>
  <c r="CH247" i="8" s="1"/>
  <c r="CF253" i="8"/>
  <c r="CH253" i="8" s="1"/>
  <c r="CF259" i="8"/>
  <c r="CH259" i="8" s="1"/>
  <c r="CF265" i="8"/>
  <c r="CH265" i="8" s="1"/>
  <c r="CL346" i="8"/>
  <c r="CL352" i="8"/>
  <c r="CF240" i="8"/>
  <c r="CH240" i="8" s="1"/>
  <c r="CF246" i="8"/>
  <c r="CH246" i="8" s="1"/>
  <c r="CF252" i="8"/>
  <c r="CH252" i="8" s="1"/>
  <c r="CF258" i="8"/>
  <c r="CH258" i="8" s="1"/>
  <c r="CF264" i="8"/>
  <c r="CH264" i="8" s="1"/>
  <c r="CF270" i="8"/>
  <c r="CH270" i="8" s="1"/>
  <c r="CF276" i="8"/>
  <c r="CH276" i="8" s="1"/>
  <c r="CF288" i="8"/>
  <c r="CH288" i="8" s="1"/>
  <c r="CF294" i="8"/>
  <c r="CH294" i="8" s="1"/>
  <c r="CF312" i="8"/>
  <c r="CH312" i="8" s="1"/>
  <c r="CL315" i="8"/>
  <c r="CF318" i="8"/>
  <c r="CH318" i="8" s="1"/>
  <c r="CL321" i="8"/>
  <c r="CL327" i="8"/>
  <c r="CL333" i="8"/>
  <c r="CL339" i="8"/>
  <c r="CL351" i="8"/>
  <c r="CL357" i="8"/>
  <c r="CF360" i="8"/>
  <c r="CH360" i="8" s="1"/>
  <c r="CL363" i="8"/>
  <c r="CF366" i="8"/>
  <c r="CH366" i="8" s="1"/>
  <c r="CL369" i="8"/>
  <c r="CF372" i="8"/>
  <c r="CH372" i="8" s="1"/>
  <c r="CL375" i="8"/>
  <c r="CF378" i="8"/>
  <c r="CH378" i="8" s="1"/>
  <c r="CL381" i="8"/>
  <c r="CF384" i="8"/>
  <c r="CH384" i="8" s="1"/>
  <c r="CL387" i="8"/>
  <c r="CF390" i="8"/>
  <c r="CH390" i="8" s="1"/>
  <c r="CL393" i="8"/>
  <c r="CF396" i="8"/>
  <c r="CH396" i="8" s="1"/>
  <c r="CL399" i="8"/>
  <c r="CF402" i="8"/>
  <c r="CH402" i="8" s="1"/>
  <c r="CL405" i="8"/>
  <c r="CF408" i="8"/>
  <c r="CH408" i="8" s="1"/>
  <c r="CL411" i="8"/>
  <c r="CF414" i="8"/>
  <c r="CH414" i="8" s="1"/>
  <c r="CL417" i="8"/>
  <c r="CF420" i="8"/>
  <c r="CH420" i="8" s="1"/>
  <c r="CL423" i="8"/>
  <c r="CF426" i="8"/>
  <c r="CH426" i="8" s="1"/>
  <c r="CL429" i="8"/>
  <c r="CF432" i="8"/>
  <c r="CH432" i="8" s="1"/>
  <c r="CL435" i="8"/>
  <c r="CF438" i="8"/>
  <c r="CH438" i="8" s="1"/>
  <c r="CL441" i="8"/>
  <c r="CF444" i="8"/>
  <c r="CH444" i="8" s="1"/>
  <c r="CL447" i="8"/>
  <c r="CF450" i="8"/>
  <c r="CH450" i="8" s="1"/>
  <c r="CL453" i="8"/>
  <c r="CF456" i="8"/>
  <c r="CH456" i="8" s="1"/>
  <c r="CL459" i="8"/>
  <c r="CF462" i="8"/>
  <c r="CH462" i="8" s="1"/>
  <c r="CL465" i="8"/>
  <c r="CF468" i="8"/>
  <c r="CH468" i="8" s="1"/>
  <c r="CL471" i="8"/>
  <c r="CF474" i="8"/>
  <c r="CH474" i="8" s="1"/>
  <c r="CL477" i="8"/>
  <c r="CF359" i="8"/>
  <c r="CH359" i="8" s="1"/>
  <c r="CF365" i="8"/>
  <c r="CH365" i="8" s="1"/>
  <c r="CF371" i="8"/>
  <c r="CH371" i="8" s="1"/>
  <c r="CL361" i="8"/>
  <c r="CF364" i="8"/>
  <c r="CH364" i="8" s="1"/>
  <c r="CL367" i="8"/>
  <c r="CF370" i="8"/>
  <c r="CH370" i="8" s="1"/>
  <c r="CL373" i="8"/>
  <c r="CF376" i="8"/>
  <c r="CH376" i="8" s="1"/>
  <c r="CL379" i="8"/>
  <c r="CF382" i="8"/>
  <c r="CH382" i="8" s="1"/>
  <c r="CL385" i="8"/>
  <c r="CF388" i="8"/>
  <c r="CH388" i="8" s="1"/>
  <c r="CL391" i="8"/>
  <c r="CF394" i="8"/>
  <c r="CH394" i="8" s="1"/>
  <c r="CL397" i="8"/>
  <c r="CF400" i="8"/>
  <c r="CH400" i="8" s="1"/>
  <c r="CL403" i="8"/>
  <c r="CF406" i="8"/>
  <c r="CH406" i="8" s="1"/>
  <c r="CL409" i="8"/>
  <c r="CF412" i="8"/>
  <c r="CH412" i="8" s="1"/>
  <c r="CL415" i="8"/>
  <c r="CF418" i="8"/>
  <c r="CH418" i="8" s="1"/>
  <c r="CL421" i="8"/>
  <c r="CF424" i="8"/>
  <c r="CH424" i="8" s="1"/>
  <c r="CL427" i="8"/>
  <c r="CF430" i="8"/>
  <c r="CH430" i="8" s="1"/>
  <c r="CL433" i="8"/>
  <c r="CF436" i="8"/>
  <c r="CH436" i="8" s="1"/>
  <c r="CL439" i="8"/>
  <c r="CF442" i="8"/>
  <c r="CH442" i="8" s="1"/>
  <c r="CL445" i="8"/>
  <c r="CF448" i="8"/>
  <c r="CH448" i="8" s="1"/>
  <c r="CL451" i="8"/>
  <c r="CF454" i="8"/>
  <c r="CH454" i="8" s="1"/>
  <c r="CL457" i="8"/>
  <c r="CL463" i="8"/>
  <c r="CL469" i="8"/>
  <c r="CL475" i="8"/>
  <c r="CL479" i="8"/>
  <c r="CF482" i="8"/>
  <c r="CH482" i="8" s="1"/>
  <c r="CL485" i="8"/>
  <c r="CF488" i="8"/>
  <c r="CH488" i="8" s="1"/>
  <c r="CL491" i="8"/>
  <c r="CF494" i="8"/>
  <c r="CH494" i="8" s="1"/>
  <c r="CL497" i="8"/>
  <c r="CF500" i="8"/>
  <c r="CH500" i="8" s="1"/>
  <c r="CL503" i="8"/>
  <c r="CF506" i="8"/>
  <c r="CH506" i="8" s="1"/>
  <c r="CL509" i="8"/>
  <c r="CF480" i="8"/>
  <c r="CH480" i="8" s="1"/>
  <c r="CL483" i="8"/>
  <c r="CF486" i="8"/>
  <c r="CH486" i="8" s="1"/>
  <c r="CL489" i="8"/>
  <c r="CF492" i="8"/>
  <c r="CH492" i="8" s="1"/>
  <c r="CL495" i="8"/>
  <c r="CF498" i="8"/>
  <c r="CH498" i="8" s="1"/>
  <c r="CL501" i="8"/>
  <c r="CF504" i="8"/>
  <c r="CH504" i="8" s="1"/>
  <c r="CF510" i="8"/>
  <c r="CH510" i="8" s="1"/>
  <c r="CF511" i="8"/>
  <c r="CH511" i="8" s="1"/>
  <c r="CR15" i="13" l="1"/>
  <c r="Q15" i="13" s="1"/>
  <c r="CP410" i="8"/>
  <c r="CP207" i="8"/>
  <c r="CP303" i="8"/>
  <c r="H9" i="13"/>
  <c r="J9" i="13"/>
  <c r="CQ29" i="13"/>
  <c r="B31" i="13" s="1"/>
  <c r="CP498" i="8"/>
  <c r="CP347" i="8"/>
  <c r="CP216" i="8"/>
  <c r="CP101" i="8"/>
  <c r="CP469" i="8"/>
  <c r="CP424" i="8"/>
  <c r="CP384" i="8"/>
  <c r="CP346" i="8"/>
  <c r="CP317" i="8"/>
  <c r="CP300" i="8"/>
  <c r="CP284" i="8"/>
  <c r="CP256" i="8"/>
  <c r="CP229" i="8"/>
  <c r="CP175" i="8"/>
  <c r="CP136" i="8"/>
  <c r="CP400" i="8"/>
  <c r="CP287" i="8"/>
  <c r="CP224" i="8"/>
  <c r="CP155" i="8"/>
  <c r="CP320" i="8"/>
  <c r="CP313" i="8"/>
  <c r="CP109" i="8"/>
  <c r="CP336" i="8"/>
  <c r="CP230" i="8"/>
  <c r="CP468" i="8"/>
  <c r="CP314" i="8"/>
  <c r="CP166" i="8"/>
  <c r="CP489" i="8"/>
  <c r="CP460" i="8"/>
  <c r="CP420" i="8"/>
  <c r="CP367" i="8"/>
  <c r="CP340" i="8"/>
  <c r="CP308" i="8"/>
  <c r="CP297" i="8"/>
  <c r="CP281" i="8"/>
  <c r="CP252" i="8"/>
  <c r="CP211" i="8"/>
  <c r="CP157" i="8"/>
  <c r="CP92" i="8"/>
  <c r="CP315" i="8"/>
  <c r="CP124" i="8"/>
  <c r="CP481" i="8"/>
  <c r="CP328" i="8"/>
  <c r="CP196" i="8"/>
  <c r="CP177" i="8"/>
  <c r="CP79" i="8"/>
  <c r="CP395" i="8"/>
  <c r="CP97" i="8"/>
  <c r="CP453" i="8"/>
  <c r="CP282" i="8"/>
  <c r="CP144" i="8"/>
  <c r="CP451" i="8"/>
  <c r="CP312" i="8"/>
  <c r="CP180" i="8"/>
  <c r="CP68" i="8"/>
  <c r="CP462" i="8"/>
  <c r="CP387" i="8"/>
  <c r="CP78" i="8"/>
  <c r="CP93" i="8"/>
  <c r="CP507" i="8"/>
  <c r="CP418" i="8"/>
  <c r="CP293" i="8"/>
  <c r="CP193" i="8"/>
  <c r="CP96" i="8"/>
  <c r="CP474" i="8"/>
  <c r="CP430" i="8"/>
  <c r="CP390" i="8"/>
  <c r="CP365" i="8"/>
  <c r="CP184" i="8"/>
  <c r="CP130" i="8"/>
  <c r="CP476" i="8"/>
  <c r="CP386" i="8"/>
  <c r="CP258" i="8"/>
  <c r="CP161" i="8"/>
  <c r="CP84" i="8"/>
  <c r="CP351" i="8"/>
  <c r="CP70" i="8"/>
  <c r="CP450" i="8"/>
  <c r="CP199" i="8"/>
  <c r="CP108" i="8"/>
  <c r="CP456" i="8"/>
  <c r="CP334" i="8"/>
  <c r="CP202" i="8"/>
  <c r="CP80" i="8"/>
  <c r="CP265" i="8"/>
  <c r="CP115" i="8"/>
  <c r="CP382" i="8"/>
  <c r="CP273" i="8"/>
  <c r="CP204" i="8"/>
  <c r="CP464" i="8"/>
  <c r="CP289" i="8"/>
  <c r="CP349" i="8"/>
  <c r="CP378" i="8"/>
  <c r="CP266" i="8"/>
  <c r="CP133" i="8"/>
  <c r="CP480" i="8"/>
  <c r="CP442" i="8"/>
  <c r="CP406" i="8"/>
  <c r="CP354" i="8"/>
  <c r="CP333" i="8"/>
  <c r="CP305" i="8"/>
  <c r="CP294" i="8"/>
  <c r="CP278" i="8"/>
  <c r="CP240" i="8"/>
  <c r="CP190" i="8"/>
  <c r="CP154" i="8"/>
  <c r="CP436" i="8"/>
  <c r="CP254" i="8"/>
  <c r="CP104" i="8"/>
  <c r="CP172" i="8"/>
  <c r="CP286" i="8"/>
  <c r="CP179" i="8"/>
  <c r="BQ21" i="8"/>
  <c r="CP88" i="8"/>
  <c r="CP484" i="8"/>
  <c r="CP445" i="8"/>
  <c r="CP409" i="8"/>
  <c r="CP371" i="8"/>
  <c r="CP326" i="8"/>
  <c r="CP363" i="8"/>
  <c r="CP245" i="8"/>
  <c r="CP127" i="8"/>
  <c r="CP434" i="8"/>
  <c r="CP309" i="8"/>
  <c r="CP210" i="8"/>
  <c r="CP107" i="8"/>
  <c r="CP412" i="8"/>
  <c r="CP329" i="8"/>
  <c r="CP243" i="8"/>
  <c r="CP223" i="8"/>
  <c r="CP98" i="8"/>
  <c r="CP77" i="8"/>
  <c r="CP257" i="8"/>
  <c r="CP492" i="8"/>
  <c r="CP402" i="8"/>
  <c r="CP274" i="8"/>
  <c r="CP176" i="8"/>
  <c r="CP95" i="8"/>
  <c r="CP503" i="8"/>
  <c r="CP487" i="8"/>
  <c r="CP433" i="8"/>
  <c r="CP415" i="8"/>
  <c r="CP393" i="8"/>
  <c r="CP369" i="8"/>
  <c r="CP338" i="8"/>
  <c r="CP262" i="8"/>
  <c r="CP486" i="8"/>
  <c r="CP350" i="8"/>
  <c r="CP220" i="8"/>
  <c r="CP91" i="8"/>
  <c r="CP490" i="8"/>
  <c r="CP439" i="8"/>
  <c r="CP421" i="8"/>
  <c r="CP321" i="8"/>
  <c r="CP279" i="8"/>
  <c r="CP241" i="8"/>
  <c r="CP89" i="8"/>
  <c r="CP383" i="8"/>
  <c r="CP343" i="8"/>
  <c r="CP197" i="8"/>
  <c r="CP73" i="8"/>
  <c r="CP270" i="8"/>
  <c r="CP419" i="8"/>
  <c r="CP227" i="8"/>
  <c r="CP125" i="8"/>
  <c r="CP158" i="8"/>
  <c r="CP473" i="8"/>
  <c r="CP301" i="8"/>
  <c r="CP236" i="8"/>
  <c r="CP164" i="8"/>
  <c r="CP182" i="8"/>
  <c r="CP431" i="8"/>
  <c r="CP295" i="8"/>
  <c r="CP183" i="8"/>
  <c r="CP67" i="8"/>
  <c r="CP413" i="8"/>
  <c r="CP271" i="8"/>
  <c r="CP170" i="8"/>
  <c r="CP425" i="8"/>
  <c r="BX84" i="8"/>
  <c r="BX282" i="8"/>
  <c r="BX451" i="8"/>
  <c r="CP438" i="8"/>
  <c r="CP296" i="8"/>
  <c r="CP142" i="8"/>
  <c r="CP508" i="8"/>
  <c r="CP479" i="8"/>
  <c r="CP441" i="8"/>
  <c r="CP405" i="8"/>
  <c r="CP361" i="8"/>
  <c r="CP339" i="8"/>
  <c r="CP323" i="8"/>
  <c r="CP290" i="8"/>
  <c r="CP251" i="8"/>
  <c r="CP506" i="8"/>
  <c r="CP344" i="8"/>
  <c r="CP217" i="8"/>
  <c r="CP100" i="8"/>
  <c r="CP494" i="8"/>
  <c r="CP388" i="8"/>
  <c r="CP276" i="8"/>
  <c r="CP162" i="8"/>
  <c r="CP75" i="8"/>
  <c r="CP408" i="8"/>
  <c r="CP259" i="8"/>
  <c r="CP238" i="8"/>
  <c r="CP151" i="8"/>
  <c r="CP94" i="8"/>
  <c r="CP232" i="8"/>
  <c r="CP461" i="8"/>
  <c r="CP372" i="8"/>
  <c r="CP242" i="8"/>
  <c r="CP138" i="8"/>
  <c r="CP74" i="8"/>
  <c r="CP496" i="8"/>
  <c r="CP482" i="8"/>
  <c r="CP429" i="8"/>
  <c r="CP411" i="8"/>
  <c r="CP364" i="8"/>
  <c r="CP335" i="8"/>
  <c r="CP250" i="8"/>
  <c r="CP168" i="8"/>
  <c r="CP443" i="8"/>
  <c r="CP318" i="8"/>
  <c r="CP156" i="8"/>
  <c r="CP69" i="8"/>
  <c r="CP485" i="8"/>
  <c r="CP457" i="8"/>
  <c r="CP435" i="8"/>
  <c r="CP417" i="8"/>
  <c r="CP373" i="8"/>
  <c r="CP288" i="8"/>
  <c r="CP275" i="8"/>
  <c r="CP234" i="8"/>
  <c r="CP82" i="8"/>
  <c r="CP187" i="8"/>
  <c r="CP292" i="8"/>
  <c r="CP165" i="8"/>
  <c r="CP221" i="8"/>
  <c r="CP505" i="8"/>
  <c r="CP401" i="8"/>
  <c r="CP212" i="8"/>
  <c r="CP85" i="8"/>
  <c r="CP444" i="8"/>
  <c r="CP440" i="8"/>
  <c r="CP283" i="8"/>
  <c r="CP203" i="8"/>
  <c r="CP152" i="8"/>
  <c r="CP239" i="8"/>
  <c r="CP355" i="8"/>
  <c r="CP231" i="8"/>
  <c r="CP143" i="8"/>
  <c r="CP407" i="8"/>
  <c r="CP222" i="8"/>
  <c r="CP209" i="8"/>
  <c r="CP502" i="8"/>
  <c r="CP298" i="8"/>
  <c r="BX108" i="8"/>
  <c r="BX96" i="8"/>
  <c r="CP362" i="8"/>
  <c r="CP249" i="8"/>
  <c r="CP112" i="8"/>
  <c r="CP377" i="8"/>
  <c r="CP264" i="8"/>
  <c r="CP121" i="8"/>
  <c r="CP459" i="8"/>
  <c r="CP192" i="8"/>
  <c r="CP174" i="8"/>
  <c r="CP117" i="8"/>
  <c r="CP478" i="8"/>
  <c r="CP374" i="8"/>
  <c r="CP260" i="8"/>
  <c r="CP150" i="8"/>
  <c r="CP504" i="8"/>
  <c r="CP426" i="8"/>
  <c r="CP375" i="8"/>
  <c r="CP447" i="8"/>
  <c r="CP356" i="8"/>
  <c r="CP226" i="8"/>
  <c r="CP128" i="8"/>
  <c r="CP66" i="8"/>
  <c r="CP379" i="8"/>
  <c r="CP186" i="8"/>
  <c r="CP414" i="8"/>
  <c r="CP181" i="8"/>
  <c r="CP76" i="8"/>
  <c r="CP427" i="8"/>
  <c r="CP302" i="8"/>
  <c r="CP145" i="8"/>
  <c r="CP509" i="8"/>
  <c r="CP385" i="8"/>
  <c r="CP327" i="8"/>
  <c r="CP311" i="8"/>
  <c r="CP261" i="8"/>
  <c r="CP111" i="8"/>
  <c r="CP358" i="8"/>
  <c r="CP72" i="8"/>
  <c r="CP233" i="8"/>
  <c r="CP153" i="8"/>
  <c r="CP146" i="8"/>
  <c r="CP455" i="8"/>
  <c r="CP392" i="8"/>
  <c r="CP188" i="8"/>
  <c r="CP83" i="8"/>
  <c r="CP352" i="8"/>
  <c r="CP422" i="8"/>
  <c r="CP280" i="8"/>
  <c r="CP200" i="8"/>
  <c r="CP140" i="8"/>
  <c r="CP147" i="8"/>
  <c r="CP337" i="8"/>
  <c r="CP219" i="8"/>
  <c r="CP135" i="8"/>
  <c r="CP331" i="8"/>
  <c r="CP126" i="8"/>
  <c r="CP206" i="8"/>
  <c r="CP399" i="8"/>
  <c r="CP185" i="8"/>
  <c r="BX184" i="8"/>
  <c r="BX386" i="8"/>
  <c r="CP235" i="8"/>
  <c r="CP510" i="8"/>
  <c r="CP360" i="8"/>
  <c r="CP248" i="8"/>
  <c r="CP493" i="8"/>
  <c r="CP475" i="8"/>
  <c r="CP423" i="8"/>
  <c r="CP376" i="8"/>
  <c r="CP353" i="8"/>
  <c r="CP71" i="8"/>
  <c r="CP454" i="8"/>
  <c r="CP269" i="8"/>
  <c r="CP160" i="8"/>
  <c r="CP86" i="8"/>
  <c r="CP463" i="8"/>
  <c r="CP341" i="8"/>
  <c r="CP244" i="8"/>
  <c r="CP139" i="8"/>
  <c r="CP465" i="8"/>
  <c r="CP332" i="8"/>
  <c r="CP247" i="8"/>
  <c r="CP205" i="8"/>
  <c r="CP169" i="8"/>
  <c r="CP148" i="8"/>
  <c r="CP105" i="8"/>
  <c r="CP87" i="8"/>
  <c r="CP178" i="8"/>
  <c r="CP432" i="8"/>
  <c r="CP322" i="8"/>
  <c r="CP208" i="8"/>
  <c r="CP118" i="8"/>
  <c r="CP511" i="8"/>
  <c r="CP491" i="8"/>
  <c r="CP359" i="8"/>
  <c r="CP342" i="8"/>
  <c r="CP267" i="8"/>
  <c r="CP246" i="8"/>
  <c r="CP458" i="8"/>
  <c r="CP397" i="8"/>
  <c r="CP253" i="8"/>
  <c r="CP113" i="8"/>
  <c r="CP285" i="8"/>
  <c r="CP272" i="8"/>
  <c r="CP137" i="8"/>
  <c r="CP389" i="8"/>
  <c r="CP213" i="8"/>
  <c r="CP149" i="8"/>
  <c r="CP472" i="8"/>
  <c r="CP446" i="8"/>
  <c r="CP325" i="8"/>
  <c r="CP141" i="8"/>
  <c r="CP398" i="8"/>
  <c r="CP255" i="8"/>
  <c r="CP404" i="8"/>
  <c r="CP277" i="8"/>
  <c r="CP171" i="8"/>
  <c r="CP120" i="8"/>
  <c r="CP467" i="8"/>
  <c r="CP307" i="8"/>
  <c r="CP215" i="8"/>
  <c r="CP131" i="8"/>
  <c r="CP225" i="8"/>
  <c r="CP499" i="8"/>
  <c r="CP194" i="8"/>
  <c r="CP466" i="8"/>
  <c r="CP123" i="8"/>
  <c r="CP324" i="8"/>
  <c r="CP370" i="8"/>
  <c r="CP116" i="8"/>
  <c r="CP416" i="8"/>
  <c r="CP291" i="8"/>
  <c r="CP106" i="8"/>
  <c r="CP471" i="8"/>
  <c r="CP132" i="8"/>
  <c r="CP495" i="8"/>
  <c r="CP396" i="8"/>
  <c r="CP163" i="8"/>
  <c r="CP501" i="8"/>
  <c r="CP366" i="8"/>
  <c r="CP237" i="8"/>
  <c r="CP102" i="8"/>
  <c r="CP470" i="8"/>
  <c r="CP403" i="8"/>
  <c r="CP381" i="8"/>
  <c r="CP357" i="8"/>
  <c r="CP306" i="8"/>
  <c r="CP477" i="8"/>
  <c r="CP348" i="8"/>
  <c r="CP488" i="8"/>
  <c r="CP380" i="8"/>
  <c r="CP201" i="8"/>
  <c r="CP122" i="8"/>
  <c r="CP368" i="8"/>
  <c r="CP437" i="8"/>
  <c r="CP316" i="8"/>
  <c r="CP129" i="8"/>
  <c r="CP189" i="8"/>
  <c r="CP159" i="8"/>
  <c r="CP319" i="8"/>
  <c r="CP268" i="8"/>
  <c r="CP167" i="8"/>
  <c r="CP218" i="8"/>
  <c r="CP449" i="8"/>
  <c r="CP304" i="8"/>
  <c r="CP195" i="8"/>
  <c r="CP103" i="8"/>
  <c r="CP134" i="8"/>
  <c r="CP310" i="8"/>
  <c r="CP173" i="8"/>
  <c r="CP452" i="8"/>
  <c r="CP428" i="8"/>
  <c r="BX445" i="8"/>
  <c r="BX412" i="8"/>
  <c r="BX309" i="8"/>
  <c r="BX393" i="8"/>
  <c r="BX492" i="8"/>
  <c r="BX92" i="8"/>
  <c r="BX281" i="8"/>
  <c r="BX89" i="8"/>
  <c r="BX350" i="8"/>
  <c r="BX315" i="8"/>
  <c r="BX481" i="8"/>
  <c r="BX88" i="8"/>
  <c r="BX95" i="8"/>
  <c r="BX77" i="8"/>
  <c r="BX124" i="8"/>
  <c r="BX211" i="8"/>
  <c r="BX161" i="8"/>
  <c r="BX326" i="8"/>
  <c r="BX257" i="8"/>
  <c r="BX402" i="8"/>
  <c r="BX456" i="8"/>
  <c r="BX460" i="8"/>
  <c r="BX387" i="8"/>
  <c r="BX367" i="8"/>
  <c r="BX439" i="8"/>
  <c r="BX486" i="8"/>
  <c r="BX490" i="8"/>
  <c r="BX80" i="8"/>
  <c r="BX91" i="8"/>
  <c r="BX420" i="8"/>
  <c r="BX468" i="8"/>
  <c r="BX409" i="8"/>
  <c r="BX202" i="8"/>
  <c r="BX127" i="8"/>
  <c r="BX193" i="8"/>
  <c r="BX210" i="8"/>
  <c r="BX308" i="8"/>
  <c r="BX241" i="8"/>
  <c r="BX293" i="8"/>
  <c r="BX262" i="8"/>
  <c r="BX340" i="8"/>
  <c r="BX279" i="8"/>
  <c r="BX321" i="8"/>
  <c r="BX474" i="8"/>
  <c r="BX430" i="8"/>
  <c r="BX363" i="8"/>
  <c r="BX434" i="8"/>
  <c r="BX415" i="8"/>
  <c r="BX487" i="8"/>
  <c r="BX107" i="8"/>
  <c r="BX196" i="8"/>
  <c r="BX489" i="8"/>
  <c r="BX70" i="8"/>
  <c r="BX115" i="8"/>
  <c r="BX78" i="8"/>
  <c r="BX166" i="8"/>
  <c r="BX176" i="8"/>
  <c r="BX157" i="8"/>
  <c r="BX199" i="8"/>
  <c r="BX314" i="8"/>
  <c r="BX252" i="8"/>
  <c r="BX329" i="8"/>
  <c r="BX390" i="8"/>
  <c r="BX365" i="8"/>
  <c r="BX369" i="8"/>
  <c r="BX476" i="8"/>
  <c r="BX421" i="8"/>
  <c r="BX503" i="8"/>
  <c r="BX98" i="8"/>
  <c r="BX220" i="8"/>
  <c r="BX144" i="8"/>
  <c r="BX265" i="8"/>
  <c r="BX258" i="8"/>
  <c r="BX312" i="8"/>
  <c r="BX245" i="8"/>
  <c r="BX274" i="8"/>
  <c r="BX243" i="8"/>
  <c r="BX297" i="8"/>
  <c r="BX351" i="8"/>
  <c r="BX450" i="8"/>
  <c r="BX371" i="8"/>
  <c r="BX382" i="8"/>
  <c r="BX453" i="8"/>
  <c r="BX433" i="8"/>
  <c r="BX484" i="8"/>
  <c r="BX507" i="8"/>
  <c r="BX68" i="8"/>
  <c r="BX12" i="8"/>
  <c r="BX266" i="8"/>
  <c r="BX344" i="8"/>
  <c r="BX506" i="8"/>
  <c r="BX232" i="8"/>
  <c r="BX305" i="8"/>
  <c r="BX461" i="8"/>
  <c r="BX113" i="8"/>
  <c r="BX118" i="8"/>
  <c r="BX154" i="8"/>
  <c r="BX190" i="8"/>
  <c r="BX238" i="8"/>
  <c r="BX139" i="8"/>
  <c r="BX138" i="8"/>
  <c r="BX234" i="8"/>
  <c r="BX278" i="8"/>
  <c r="BX269" i="8"/>
  <c r="BX317" i="8"/>
  <c r="BX353" i="8"/>
  <c r="BX346" i="8"/>
  <c r="BX360" i="8"/>
  <c r="BX438" i="8"/>
  <c r="BX424" i="8"/>
  <c r="BX429" i="8"/>
  <c r="BX397" i="8"/>
  <c r="BX475" i="8"/>
  <c r="BX142" i="8"/>
  <c r="BX162" i="8"/>
  <c r="BX294" i="8"/>
  <c r="BX251" i="8"/>
  <c r="BX417" i="8"/>
  <c r="BX480" i="8"/>
  <c r="BX508" i="8"/>
  <c r="BX100" i="8"/>
  <c r="BX104" i="8"/>
  <c r="BX75" i="8"/>
  <c r="BX94" i="8"/>
  <c r="BX71" i="8"/>
  <c r="BX160" i="8"/>
  <c r="BX151" i="8"/>
  <c r="BX229" i="8"/>
  <c r="BX186" i="8"/>
  <c r="BX242" i="8"/>
  <c r="BX284" i="8"/>
  <c r="BX247" i="8"/>
  <c r="BX276" i="8"/>
  <c r="BX354" i="8"/>
  <c r="BX275" i="8"/>
  <c r="BX323" i="8"/>
  <c r="BX244" i="8"/>
  <c r="BX285" i="8"/>
  <c r="BX359" i="8"/>
  <c r="BX388" i="8"/>
  <c r="BX435" i="8"/>
  <c r="BX482" i="8"/>
  <c r="BX493" i="8"/>
  <c r="BX498" i="8"/>
  <c r="BX82" i="8"/>
  <c r="BX133" i="8"/>
  <c r="BX217" i="8"/>
  <c r="BX168" i="8"/>
  <c r="BX373" i="8"/>
  <c r="BX235" i="8"/>
  <c r="BX150" i="8"/>
  <c r="BX248" i="8"/>
  <c r="BX290" i="8"/>
  <c r="BX332" i="8"/>
  <c r="BX253" i="8"/>
  <c r="BX240" i="8"/>
  <c r="BX318" i="8"/>
  <c r="BX250" i="8"/>
  <c r="BX322" i="8"/>
  <c r="BX333" i="8"/>
  <c r="BX372" i="8"/>
  <c r="BX408" i="8"/>
  <c r="BX443" i="8"/>
  <c r="BX479" i="8"/>
  <c r="BX400" i="8"/>
  <c r="BX436" i="8"/>
  <c r="BX405" i="8"/>
  <c r="BX441" i="8"/>
  <c r="BX510" i="8"/>
  <c r="BX496" i="8"/>
  <c r="BX86" i="8"/>
  <c r="BX74" i="8"/>
  <c r="AJ7" i="9"/>
  <c r="F7" i="9" s="1"/>
  <c r="T66" i="10"/>
  <c r="M66" i="10"/>
  <c r="R68" i="10"/>
  <c r="I67" i="10"/>
  <c r="B67" i="10" s="1"/>
  <c r="BX117" i="8"/>
  <c r="BX192" i="8"/>
  <c r="BX358" i="8"/>
  <c r="BX478" i="8"/>
  <c r="BX509" i="8"/>
  <c r="BX66" i="8"/>
  <c r="BX356" i="8"/>
  <c r="BX426" i="8"/>
  <c r="BX377" i="8"/>
  <c r="BX504" i="8"/>
  <c r="BX121" i="8"/>
  <c r="BX145" i="8"/>
  <c r="BX181" i="8"/>
  <c r="BX264" i="8"/>
  <c r="BX249" i="8"/>
  <c r="BX379" i="8"/>
  <c r="BX111" i="8"/>
  <c r="BX112" i="8"/>
  <c r="BX76" i="8"/>
  <c r="BX226" i="8"/>
  <c r="BX174" i="8"/>
  <c r="BX260" i="8"/>
  <c r="BX311" i="8"/>
  <c r="BX327" i="8"/>
  <c r="BX375" i="8"/>
  <c r="BX447" i="8"/>
  <c r="BX362" i="8"/>
  <c r="BX385" i="8"/>
  <c r="BX427" i="8"/>
  <c r="BX128" i="8"/>
  <c r="BX302" i="8"/>
  <c r="BX261" i="8"/>
  <c r="BX110" i="8"/>
  <c r="CP110" i="8"/>
  <c r="BX483" i="8"/>
  <c r="CP483" i="8"/>
  <c r="BX330" i="8"/>
  <c r="CP330" i="8"/>
  <c r="BX198" i="8"/>
  <c r="CP198" i="8"/>
  <c r="BX90" i="8"/>
  <c r="CP90" i="8"/>
  <c r="BX497" i="8"/>
  <c r="CP497" i="8"/>
  <c r="BX345" i="8"/>
  <c r="CP345" i="8"/>
  <c r="BX214" i="8"/>
  <c r="CP214" i="8"/>
  <c r="BX99" i="8"/>
  <c r="CP99" i="8"/>
  <c r="BX391" i="8"/>
  <c r="CP391" i="8"/>
  <c r="BX299" i="8"/>
  <c r="CP299" i="8"/>
  <c r="BX263" i="8"/>
  <c r="CP263" i="8"/>
  <c r="BX114" i="8"/>
  <c r="CP114" i="8"/>
  <c r="BX18" i="8"/>
  <c r="CP81" i="8"/>
  <c r="BX448" i="8"/>
  <c r="CP448" i="8"/>
  <c r="BX228" i="8"/>
  <c r="CP228" i="8"/>
  <c r="BX119" i="8"/>
  <c r="CP119" i="8"/>
  <c r="BX500" i="8"/>
  <c r="CP500" i="8"/>
  <c r="BX394" i="8"/>
  <c r="CP394" i="8"/>
  <c r="BX191" i="8"/>
  <c r="CP191" i="8"/>
  <c r="AH6" i="9"/>
  <c r="D6" i="9" s="1"/>
  <c r="AK7" i="9"/>
  <c r="AK6" i="9"/>
  <c r="AI7" i="9"/>
  <c r="E7" i="9" s="1"/>
  <c r="AI6" i="9"/>
  <c r="E6" i="9" s="1"/>
  <c r="AM7" i="9"/>
  <c r="I7" i="9" s="1"/>
  <c r="AM6" i="9"/>
  <c r="I6" i="9" s="1"/>
  <c r="AJ6" i="9"/>
  <c r="F6" i="9" s="1"/>
  <c r="AL7" i="9"/>
  <c r="H7" i="9" s="1"/>
  <c r="AL6" i="9"/>
  <c r="H6" i="9" s="1"/>
  <c r="AH7" i="9"/>
  <c r="D7" i="9" s="1"/>
  <c r="BX81" i="8"/>
  <c r="AR7" i="9"/>
  <c r="AP510" i="9"/>
  <c r="AR510" i="9" s="1"/>
  <c r="AV510" i="9" s="1"/>
  <c r="AP504" i="9"/>
  <c r="AR504" i="9" s="1"/>
  <c r="AV504" i="9" s="1"/>
  <c r="AP498" i="9"/>
  <c r="AR498" i="9" s="1"/>
  <c r="AV498" i="9" s="1"/>
  <c r="AP492" i="9"/>
  <c r="AR492" i="9" s="1"/>
  <c r="AV492" i="9" s="1"/>
  <c r="AP486" i="9"/>
  <c r="AR486" i="9" s="1"/>
  <c r="AV486" i="9" s="1"/>
  <c r="AP480" i="9"/>
  <c r="AR480" i="9" s="1"/>
  <c r="AV480" i="9" s="1"/>
  <c r="AP474" i="9"/>
  <c r="AR474" i="9" s="1"/>
  <c r="AV474" i="9" s="1"/>
  <c r="AP468" i="9"/>
  <c r="AR468" i="9" s="1"/>
  <c r="AV468" i="9" s="1"/>
  <c r="AP462" i="9"/>
  <c r="AR462" i="9" s="1"/>
  <c r="AV462" i="9" s="1"/>
  <c r="AP456" i="9"/>
  <c r="AR456" i="9" s="1"/>
  <c r="AV456" i="9" s="1"/>
  <c r="AP450" i="9"/>
  <c r="AR450" i="9" s="1"/>
  <c r="AV450" i="9" s="1"/>
  <c r="AP444" i="9"/>
  <c r="AR444" i="9" s="1"/>
  <c r="AV444" i="9" s="1"/>
  <c r="AP438" i="9"/>
  <c r="AR438" i="9" s="1"/>
  <c r="AV438" i="9" s="1"/>
  <c r="AP432" i="9"/>
  <c r="AR432" i="9" s="1"/>
  <c r="AV432" i="9" s="1"/>
  <c r="AP426" i="9"/>
  <c r="AR426" i="9" s="1"/>
  <c r="AV426" i="9" s="1"/>
  <c r="AP420" i="9"/>
  <c r="AR420" i="9" s="1"/>
  <c r="AV420" i="9" s="1"/>
  <c r="AP414" i="9"/>
  <c r="AR414" i="9" s="1"/>
  <c r="AV414" i="9" s="1"/>
  <c r="AP408" i="9"/>
  <c r="AR408" i="9" s="1"/>
  <c r="AV408" i="9" s="1"/>
  <c r="AP402" i="9"/>
  <c r="AR402" i="9" s="1"/>
  <c r="AV402" i="9" s="1"/>
  <c r="AP396" i="9"/>
  <c r="AR396" i="9" s="1"/>
  <c r="AV396" i="9" s="1"/>
  <c r="AP390" i="9"/>
  <c r="AR390" i="9" s="1"/>
  <c r="AV390" i="9" s="1"/>
  <c r="AP384" i="9"/>
  <c r="AR384" i="9" s="1"/>
  <c r="AV384" i="9" s="1"/>
  <c r="AP378" i="9"/>
  <c r="AR378" i="9" s="1"/>
  <c r="AV378" i="9" s="1"/>
  <c r="AP372" i="9"/>
  <c r="AR372" i="9" s="1"/>
  <c r="AV372" i="9" s="1"/>
  <c r="AP366" i="9"/>
  <c r="AR366" i="9" s="1"/>
  <c r="AV366" i="9" s="1"/>
  <c r="AP360" i="9"/>
  <c r="AR360" i="9" s="1"/>
  <c r="AV360" i="9" s="1"/>
  <c r="AP354" i="9"/>
  <c r="AR354" i="9" s="1"/>
  <c r="AV354" i="9" s="1"/>
  <c r="AP348" i="9"/>
  <c r="AR348" i="9" s="1"/>
  <c r="AV348" i="9" s="1"/>
  <c r="AP342" i="9"/>
  <c r="AR342" i="9" s="1"/>
  <c r="AV342" i="9" s="1"/>
  <c r="AP336" i="9"/>
  <c r="AR336" i="9" s="1"/>
  <c r="AV336" i="9" s="1"/>
  <c r="AP330" i="9"/>
  <c r="AR330" i="9" s="1"/>
  <c r="AV330" i="9" s="1"/>
  <c r="AP324" i="9"/>
  <c r="AR324" i="9" s="1"/>
  <c r="AV324" i="9" s="1"/>
  <c r="AP318" i="9"/>
  <c r="AR318" i="9" s="1"/>
  <c r="AV318" i="9" s="1"/>
  <c r="AP312" i="9"/>
  <c r="AR312" i="9" s="1"/>
  <c r="AV312" i="9" s="1"/>
  <c r="AP506" i="9"/>
  <c r="AR506" i="9" s="1"/>
  <c r="AV506" i="9" s="1"/>
  <c r="AP500" i="9"/>
  <c r="AR500" i="9" s="1"/>
  <c r="AV500" i="9" s="1"/>
  <c r="AP494" i="9"/>
  <c r="AR494" i="9" s="1"/>
  <c r="AV494" i="9" s="1"/>
  <c r="AP488" i="9"/>
  <c r="AR488" i="9" s="1"/>
  <c r="AV488" i="9" s="1"/>
  <c r="AP505" i="9"/>
  <c r="AR505" i="9" s="1"/>
  <c r="AV505" i="9" s="1"/>
  <c r="AP499" i="9"/>
  <c r="AR499" i="9" s="1"/>
  <c r="AV499" i="9" s="1"/>
  <c r="AP493" i="9"/>
  <c r="AR493" i="9" s="1"/>
  <c r="AV493" i="9" s="1"/>
  <c r="AP487" i="9"/>
  <c r="AR487" i="9" s="1"/>
  <c r="AV487" i="9" s="1"/>
  <c r="AP481" i="9"/>
  <c r="AR481" i="9" s="1"/>
  <c r="AV481" i="9" s="1"/>
  <c r="AP475" i="9"/>
  <c r="AR475" i="9" s="1"/>
  <c r="AV475" i="9" s="1"/>
  <c r="AP469" i="9"/>
  <c r="AR469" i="9" s="1"/>
  <c r="AV469" i="9" s="1"/>
  <c r="AP463" i="9"/>
  <c r="AR463" i="9" s="1"/>
  <c r="AV463" i="9" s="1"/>
  <c r="AP457" i="9"/>
  <c r="AR457" i="9" s="1"/>
  <c r="AV457" i="9" s="1"/>
  <c r="AP451" i="9"/>
  <c r="AR451" i="9" s="1"/>
  <c r="AV451" i="9" s="1"/>
  <c r="AP445" i="9"/>
  <c r="AR445" i="9" s="1"/>
  <c r="AV445" i="9" s="1"/>
  <c r="AP439" i="9"/>
  <c r="AR439" i="9" s="1"/>
  <c r="AV439" i="9" s="1"/>
  <c r="AP433" i="9"/>
  <c r="AR433" i="9" s="1"/>
  <c r="AV433" i="9" s="1"/>
  <c r="AP427" i="9"/>
  <c r="AR427" i="9" s="1"/>
  <c r="AV427" i="9" s="1"/>
  <c r="AP421" i="9"/>
  <c r="AR421" i="9" s="1"/>
  <c r="AV421" i="9" s="1"/>
  <c r="AP415" i="9"/>
  <c r="AR415" i="9" s="1"/>
  <c r="AV415" i="9" s="1"/>
  <c r="AP409" i="9"/>
  <c r="AR409" i="9" s="1"/>
  <c r="AV409" i="9" s="1"/>
  <c r="AP403" i="9"/>
  <c r="AR403" i="9" s="1"/>
  <c r="AV403" i="9" s="1"/>
  <c r="AP397" i="9"/>
  <c r="AR397" i="9" s="1"/>
  <c r="AV397" i="9" s="1"/>
  <c r="AP391" i="9"/>
  <c r="AR391" i="9" s="1"/>
  <c r="AV391" i="9" s="1"/>
  <c r="AP385" i="9"/>
  <c r="AR385" i="9" s="1"/>
  <c r="AV385" i="9" s="1"/>
  <c r="AP379" i="9"/>
  <c r="AR379" i="9" s="1"/>
  <c r="AV379" i="9" s="1"/>
  <c r="AP373" i="9"/>
  <c r="AR373" i="9" s="1"/>
  <c r="AV373" i="9" s="1"/>
  <c r="AP367" i="9"/>
  <c r="AR367" i="9" s="1"/>
  <c r="AV367" i="9" s="1"/>
  <c r="AP361" i="9"/>
  <c r="AR361" i="9" s="1"/>
  <c r="AV361" i="9" s="1"/>
  <c r="AP355" i="9"/>
  <c r="AR355" i="9" s="1"/>
  <c r="AV355" i="9" s="1"/>
  <c r="AP349" i="9"/>
  <c r="AR349" i="9" s="1"/>
  <c r="AV349" i="9" s="1"/>
  <c r="AP343" i="9"/>
  <c r="AR343" i="9" s="1"/>
  <c r="AV343" i="9" s="1"/>
  <c r="AP337" i="9"/>
  <c r="AR337" i="9" s="1"/>
  <c r="AV337" i="9" s="1"/>
  <c r="AP331" i="9"/>
  <c r="AR331" i="9" s="1"/>
  <c r="AV331" i="9" s="1"/>
  <c r="AP325" i="9"/>
  <c r="AR325" i="9" s="1"/>
  <c r="AV325" i="9" s="1"/>
  <c r="AP319" i="9"/>
  <c r="AR319" i="9" s="1"/>
  <c r="AV319" i="9" s="1"/>
  <c r="AP313" i="9"/>
  <c r="AR313" i="9" s="1"/>
  <c r="AV313" i="9" s="1"/>
  <c r="AP307" i="9"/>
  <c r="AR307" i="9" s="1"/>
  <c r="AV307" i="9" s="1"/>
  <c r="AP301" i="9"/>
  <c r="AR301" i="9" s="1"/>
  <c r="AV301" i="9" s="1"/>
  <c r="AP501" i="9"/>
  <c r="AR501" i="9" s="1"/>
  <c r="AV501" i="9" s="1"/>
  <c r="AP489" i="9"/>
  <c r="AR489" i="9" s="1"/>
  <c r="AV489" i="9" s="1"/>
  <c r="AP478" i="9"/>
  <c r="AR478" i="9" s="1"/>
  <c r="AV478" i="9" s="1"/>
  <c r="AP470" i="9"/>
  <c r="AR470" i="9" s="1"/>
  <c r="AV470" i="9" s="1"/>
  <c r="AP460" i="9"/>
  <c r="AR460" i="9" s="1"/>
  <c r="AV460" i="9" s="1"/>
  <c r="AP452" i="9"/>
  <c r="AR452" i="9" s="1"/>
  <c r="AV452" i="9" s="1"/>
  <c r="AP442" i="9"/>
  <c r="AR442" i="9" s="1"/>
  <c r="AV442" i="9" s="1"/>
  <c r="AP434" i="9"/>
  <c r="AR434" i="9" s="1"/>
  <c r="AV434" i="9" s="1"/>
  <c r="AP424" i="9"/>
  <c r="AR424" i="9" s="1"/>
  <c r="AV424" i="9" s="1"/>
  <c r="AP416" i="9"/>
  <c r="AR416" i="9" s="1"/>
  <c r="AV416" i="9" s="1"/>
  <c r="AP406" i="9"/>
  <c r="AR406" i="9" s="1"/>
  <c r="AV406" i="9" s="1"/>
  <c r="AP398" i="9"/>
  <c r="AR398" i="9" s="1"/>
  <c r="AV398" i="9" s="1"/>
  <c r="AP388" i="9"/>
  <c r="AR388" i="9" s="1"/>
  <c r="AV388" i="9" s="1"/>
  <c r="AP380" i="9"/>
  <c r="AR380" i="9" s="1"/>
  <c r="AV380" i="9" s="1"/>
  <c r="AP370" i="9"/>
  <c r="AR370" i="9" s="1"/>
  <c r="AV370" i="9" s="1"/>
  <c r="AP362" i="9"/>
  <c r="AR362" i="9" s="1"/>
  <c r="AV362" i="9" s="1"/>
  <c r="AP352" i="9"/>
  <c r="AR352" i="9" s="1"/>
  <c r="AV352" i="9" s="1"/>
  <c r="AP344" i="9"/>
  <c r="AR344" i="9" s="1"/>
  <c r="AV344" i="9" s="1"/>
  <c r="AP334" i="9"/>
  <c r="AR334" i="9" s="1"/>
  <c r="AV334" i="9" s="1"/>
  <c r="AP326" i="9"/>
  <c r="AR326" i="9" s="1"/>
  <c r="AV326" i="9" s="1"/>
  <c r="AP316" i="9"/>
  <c r="AR316" i="9" s="1"/>
  <c r="AV316" i="9" s="1"/>
  <c r="AP308" i="9"/>
  <c r="AR308" i="9" s="1"/>
  <c r="AV308" i="9" s="1"/>
  <c r="AP300" i="9"/>
  <c r="AR300" i="9" s="1"/>
  <c r="AV300" i="9" s="1"/>
  <c r="AP294" i="9"/>
  <c r="AR294" i="9" s="1"/>
  <c r="AV294" i="9" s="1"/>
  <c r="AP288" i="9"/>
  <c r="AR288" i="9" s="1"/>
  <c r="AV288" i="9" s="1"/>
  <c r="AP282" i="9"/>
  <c r="AR282" i="9" s="1"/>
  <c r="AV282" i="9" s="1"/>
  <c r="AP276" i="9"/>
  <c r="AR276" i="9" s="1"/>
  <c r="AV276" i="9" s="1"/>
  <c r="AP270" i="9"/>
  <c r="AR270" i="9" s="1"/>
  <c r="AV270" i="9" s="1"/>
  <c r="AP264" i="9"/>
  <c r="AR264" i="9" s="1"/>
  <c r="AV264" i="9" s="1"/>
  <c r="AP258" i="9"/>
  <c r="AR258" i="9" s="1"/>
  <c r="AV258" i="9" s="1"/>
  <c r="AP252" i="9"/>
  <c r="AR252" i="9" s="1"/>
  <c r="AV252" i="9" s="1"/>
  <c r="AP246" i="9"/>
  <c r="AR246" i="9" s="1"/>
  <c r="AV246" i="9" s="1"/>
  <c r="AP240" i="9"/>
  <c r="AR240" i="9" s="1"/>
  <c r="AV240" i="9" s="1"/>
  <c r="AP234" i="9"/>
  <c r="AR234" i="9" s="1"/>
  <c r="AV234" i="9" s="1"/>
  <c r="AP228" i="9"/>
  <c r="AR228" i="9" s="1"/>
  <c r="AV228" i="9" s="1"/>
  <c r="AP222" i="9"/>
  <c r="AR222" i="9" s="1"/>
  <c r="AV222" i="9" s="1"/>
  <c r="AP216" i="9"/>
  <c r="AR216" i="9" s="1"/>
  <c r="AV216" i="9" s="1"/>
  <c r="AP210" i="9"/>
  <c r="AR210" i="9" s="1"/>
  <c r="AV210" i="9" s="1"/>
  <c r="AP204" i="9"/>
  <c r="AR204" i="9" s="1"/>
  <c r="AV204" i="9" s="1"/>
  <c r="AP198" i="9"/>
  <c r="AR198" i="9" s="1"/>
  <c r="AV198" i="9" s="1"/>
  <c r="AP192" i="9"/>
  <c r="AR192" i="9" s="1"/>
  <c r="AV192" i="9" s="1"/>
  <c r="AP186" i="9"/>
  <c r="AR186" i="9" s="1"/>
  <c r="AV186" i="9" s="1"/>
  <c r="AP180" i="9"/>
  <c r="AR180" i="9" s="1"/>
  <c r="AV180" i="9" s="1"/>
  <c r="AP174" i="9"/>
  <c r="AR174" i="9" s="1"/>
  <c r="AV174" i="9" s="1"/>
  <c r="AP168" i="9"/>
  <c r="AR168" i="9" s="1"/>
  <c r="AV168" i="9" s="1"/>
  <c r="AP162" i="9"/>
  <c r="AR162" i="9" s="1"/>
  <c r="AV162" i="9" s="1"/>
  <c r="AP156" i="9"/>
  <c r="AR156" i="9" s="1"/>
  <c r="AV156" i="9" s="1"/>
  <c r="AP150" i="9"/>
  <c r="AR150" i="9" s="1"/>
  <c r="AV150" i="9" s="1"/>
  <c r="AP144" i="9"/>
  <c r="AR144" i="9" s="1"/>
  <c r="AV144" i="9" s="1"/>
  <c r="AP138" i="9"/>
  <c r="AR138" i="9" s="1"/>
  <c r="AV138" i="9" s="1"/>
  <c r="AP132" i="9"/>
  <c r="AR132" i="9" s="1"/>
  <c r="AV132" i="9" s="1"/>
  <c r="AP126" i="9"/>
  <c r="AR126" i="9" s="1"/>
  <c r="AV126" i="9" s="1"/>
  <c r="AP120" i="9"/>
  <c r="AR120" i="9" s="1"/>
  <c r="AV120" i="9" s="1"/>
  <c r="AP114" i="9"/>
  <c r="AR114" i="9" s="1"/>
  <c r="AV114" i="9" s="1"/>
  <c r="AP108" i="9"/>
  <c r="AR108" i="9" s="1"/>
  <c r="AV108" i="9" s="1"/>
  <c r="AP102" i="9"/>
  <c r="AR102" i="9" s="1"/>
  <c r="AV102" i="9" s="1"/>
  <c r="AP96" i="9"/>
  <c r="AR96" i="9" s="1"/>
  <c r="AV96" i="9" s="1"/>
  <c r="AP90" i="9"/>
  <c r="AR90" i="9" s="1"/>
  <c r="AV90" i="9" s="1"/>
  <c r="AP84" i="9"/>
  <c r="AR84" i="9" s="1"/>
  <c r="AV84" i="9" s="1"/>
  <c r="AP78" i="9"/>
  <c r="AR78" i="9" s="1"/>
  <c r="AV78" i="9" s="1"/>
  <c r="AP72" i="9"/>
  <c r="AR72" i="9" s="1"/>
  <c r="AV72" i="9" s="1"/>
  <c r="AP66" i="9"/>
  <c r="AR66" i="9" s="1"/>
  <c r="AV66" i="9" s="1"/>
  <c r="AP60" i="9"/>
  <c r="AR60" i="9" s="1"/>
  <c r="AV60" i="9" s="1"/>
  <c r="AP54" i="9"/>
  <c r="AR54" i="9" s="1"/>
  <c r="AP48" i="9"/>
  <c r="AR48" i="9" s="1"/>
  <c r="AP42" i="9"/>
  <c r="AR42" i="9" s="1"/>
  <c r="AV42" i="9" s="1"/>
  <c r="AP36" i="9"/>
  <c r="AR36" i="9" s="1"/>
  <c r="AP30" i="9"/>
  <c r="AR30" i="9" s="1"/>
  <c r="AP24" i="9"/>
  <c r="AR24" i="9" s="1"/>
  <c r="AP18" i="9"/>
  <c r="AR18" i="9" s="1"/>
  <c r="AP12" i="9"/>
  <c r="AR12" i="9" s="1"/>
  <c r="AP485" i="9"/>
  <c r="AR485" i="9" s="1"/>
  <c r="AV485" i="9" s="1"/>
  <c r="AP467" i="9"/>
  <c r="AR467" i="9" s="1"/>
  <c r="AV467" i="9" s="1"/>
  <c r="AP431" i="9"/>
  <c r="AR431" i="9" s="1"/>
  <c r="AV431" i="9" s="1"/>
  <c r="AP405" i="9"/>
  <c r="AR405" i="9" s="1"/>
  <c r="AV405" i="9" s="1"/>
  <c r="AP377" i="9"/>
  <c r="AR377" i="9" s="1"/>
  <c r="AV377" i="9" s="1"/>
  <c r="AP359" i="9"/>
  <c r="AR359" i="9" s="1"/>
  <c r="AV359" i="9" s="1"/>
  <c r="AP323" i="9"/>
  <c r="AR323" i="9" s="1"/>
  <c r="AV323" i="9" s="1"/>
  <c r="AP299" i="9"/>
  <c r="AR299" i="9" s="1"/>
  <c r="AV299" i="9" s="1"/>
  <c r="AP281" i="9"/>
  <c r="AR281" i="9" s="1"/>
  <c r="AV281" i="9" s="1"/>
  <c r="AP275" i="9"/>
  <c r="AR275" i="9" s="1"/>
  <c r="AV275" i="9" s="1"/>
  <c r="AP257" i="9"/>
  <c r="AR257" i="9" s="1"/>
  <c r="AV257" i="9" s="1"/>
  <c r="AP251" i="9"/>
  <c r="AR251" i="9" s="1"/>
  <c r="AV251" i="9" s="1"/>
  <c r="AP233" i="9"/>
  <c r="AR233" i="9" s="1"/>
  <c r="AV233" i="9" s="1"/>
  <c r="AP215" i="9"/>
  <c r="AR215" i="9" s="1"/>
  <c r="AV215" i="9" s="1"/>
  <c r="AP197" i="9"/>
  <c r="AR197" i="9" s="1"/>
  <c r="AV197" i="9" s="1"/>
  <c r="AP179" i="9"/>
  <c r="AR179" i="9" s="1"/>
  <c r="AV179" i="9" s="1"/>
  <c r="AP167" i="9"/>
  <c r="AR167" i="9" s="1"/>
  <c r="AV167" i="9" s="1"/>
  <c r="AP155" i="9"/>
  <c r="AR155" i="9" s="1"/>
  <c r="AV155" i="9" s="1"/>
  <c r="AP137" i="9"/>
  <c r="AR137" i="9" s="1"/>
  <c r="AV137" i="9" s="1"/>
  <c r="AP119" i="9"/>
  <c r="AR119" i="9" s="1"/>
  <c r="AV119" i="9" s="1"/>
  <c r="AP107" i="9"/>
  <c r="AR107" i="9" s="1"/>
  <c r="AV107" i="9" s="1"/>
  <c r="AP83" i="9"/>
  <c r="AR83" i="9" s="1"/>
  <c r="AV83" i="9" s="1"/>
  <c r="AP71" i="9"/>
  <c r="AR71" i="9" s="1"/>
  <c r="AV71" i="9" s="1"/>
  <c r="AP53" i="9"/>
  <c r="AR53" i="9" s="1"/>
  <c r="AV53" i="9" s="1"/>
  <c r="AP35" i="9"/>
  <c r="AR35" i="9" s="1"/>
  <c r="AP17" i="9"/>
  <c r="AR17" i="9" s="1"/>
  <c r="AP184" i="9"/>
  <c r="AR184" i="9" s="1"/>
  <c r="AV184" i="9" s="1"/>
  <c r="AP130" i="9"/>
  <c r="AR130" i="9" s="1"/>
  <c r="AV130" i="9" s="1"/>
  <c r="AP106" i="9"/>
  <c r="AR106" i="9" s="1"/>
  <c r="AV106" i="9" s="1"/>
  <c r="AP94" i="9"/>
  <c r="AR94" i="9" s="1"/>
  <c r="AV94" i="9" s="1"/>
  <c r="AP70" i="9"/>
  <c r="AR70" i="9" s="1"/>
  <c r="AV70" i="9" s="1"/>
  <c r="AP46" i="9"/>
  <c r="AR46" i="9" s="1"/>
  <c r="AP28" i="9"/>
  <c r="AR28" i="9" s="1"/>
  <c r="AP507" i="9"/>
  <c r="AR507" i="9" s="1"/>
  <c r="AV507" i="9" s="1"/>
  <c r="AP465" i="9"/>
  <c r="AR465" i="9" s="1"/>
  <c r="AV465" i="9" s="1"/>
  <c r="AP437" i="9"/>
  <c r="AR437" i="9" s="1"/>
  <c r="AV437" i="9" s="1"/>
  <c r="AP411" i="9"/>
  <c r="AR411" i="9" s="1"/>
  <c r="AV411" i="9" s="1"/>
  <c r="AP393" i="9"/>
  <c r="AR393" i="9" s="1"/>
  <c r="AV393" i="9" s="1"/>
  <c r="AP357" i="9"/>
  <c r="AR357" i="9" s="1"/>
  <c r="AV357" i="9" s="1"/>
  <c r="AP321" i="9"/>
  <c r="AR321" i="9" s="1"/>
  <c r="AV321" i="9" s="1"/>
  <c r="AP291" i="9"/>
  <c r="AR291" i="9" s="1"/>
  <c r="AV291" i="9" s="1"/>
  <c r="AP267" i="9"/>
  <c r="AR267" i="9" s="1"/>
  <c r="AV267" i="9" s="1"/>
  <c r="AP243" i="9"/>
  <c r="AR243" i="9" s="1"/>
  <c r="AV243" i="9" s="1"/>
  <c r="AP231" i="9"/>
  <c r="AR231" i="9" s="1"/>
  <c r="AV231" i="9" s="1"/>
  <c r="AP201" i="9"/>
  <c r="AR201" i="9" s="1"/>
  <c r="AV201" i="9" s="1"/>
  <c r="AP171" i="9"/>
  <c r="AR171" i="9" s="1"/>
  <c r="AV171" i="9" s="1"/>
  <c r="AP141" i="9"/>
  <c r="AR141" i="9" s="1"/>
  <c r="AV141" i="9" s="1"/>
  <c r="AP117" i="9"/>
  <c r="AR117" i="9" s="1"/>
  <c r="AV117" i="9" s="1"/>
  <c r="AP99" i="9"/>
  <c r="AR99" i="9" s="1"/>
  <c r="AV99" i="9" s="1"/>
  <c r="AP75" i="9"/>
  <c r="AR75" i="9" s="1"/>
  <c r="AV75" i="9" s="1"/>
  <c r="AP45" i="9"/>
  <c r="AR45" i="9" s="1"/>
  <c r="AV45" i="9" s="1"/>
  <c r="AP21" i="9"/>
  <c r="AR21" i="9" s="1"/>
  <c r="AP509" i="9"/>
  <c r="AR509" i="9" s="1"/>
  <c r="AV509" i="9" s="1"/>
  <c r="AP449" i="9"/>
  <c r="AR449" i="9" s="1"/>
  <c r="AV449" i="9" s="1"/>
  <c r="AP413" i="9"/>
  <c r="AR413" i="9" s="1"/>
  <c r="AV413" i="9" s="1"/>
  <c r="AP387" i="9"/>
  <c r="AR387" i="9" s="1"/>
  <c r="AV387" i="9" s="1"/>
  <c r="AP351" i="9"/>
  <c r="AR351" i="9" s="1"/>
  <c r="AV351" i="9" s="1"/>
  <c r="AP315" i="9"/>
  <c r="AR315" i="9" s="1"/>
  <c r="AV315" i="9" s="1"/>
  <c r="AP287" i="9"/>
  <c r="AR287" i="9" s="1"/>
  <c r="AV287" i="9" s="1"/>
  <c r="AP263" i="9"/>
  <c r="AR263" i="9" s="1"/>
  <c r="AV263" i="9" s="1"/>
  <c r="AP239" i="9"/>
  <c r="AR239" i="9" s="1"/>
  <c r="AV239" i="9" s="1"/>
  <c r="AP221" i="9"/>
  <c r="AR221" i="9" s="1"/>
  <c r="AV221" i="9" s="1"/>
  <c r="AP203" i="9"/>
  <c r="AR203" i="9" s="1"/>
  <c r="AV203" i="9" s="1"/>
  <c r="AP185" i="9"/>
  <c r="AR185" i="9" s="1"/>
  <c r="AV185" i="9" s="1"/>
  <c r="AP173" i="9"/>
  <c r="AR173" i="9" s="1"/>
  <c r="AV173" i="9" s="1"/>
  <c r="AP149" i="9"/>
  <c r="AR149" i="9" s="1"/>
  <c r="AV149" i="9" s="1"/>
  <c r="AP125" i="9"/>
  <c r="AR125" i="9" s="1"/>
  <c r="AV125" i="9" s="1"/>
  <c r="AP95" i="9"/>
  <c r="AR95" i="9" s="1"/>
  <c r="AV95" i="9" s="1"/>
  <c r="AP77" i="9"/>
  <c r="AR77" i="9" s="1"/>
  <c r="AV77" i="9" s="1"/>
  <c r="AP59" i="9"/>
  <c r="AR59" i="9" s="1"/>
  <c r="AV59" i="9" s="1"/>
  <c r="AP41" i="9"/>
  <c r="AR41" i="9" s="1"/>
  <c r="AV41" i="9" s="1"/>
  <c r="AP23" i="9"/>
  <c r="AR23" i="9" s="1"/>
  <c r="AP166" i="9"/>
  <c r="AR166" i="9" s="1"/>
  <c r="AV166" i="9" s="1"/>
  <c r="AP118" i="9"/>
  <c r="AR118" i="9" s="1"/>
  <c r="AV118" i="9" s="1"/>
  <c r="AP82" i="9"/>
  <c r="AR82" i="9" s="1"/>
  <c r="AV82" i="9" s="1"/>
  <c r="AP58" i="9"/>
  <c r="AR58" i="9" s="1"/>
  <c r="AV58" i="9" s="1"/>
  <c r="AP34" i="9"/>
  <c r="AR34" i="9" s="1"/>
  <c r="AP473" i="9"/>
  <c r="AR473" i="9" s="1"/>
  <c r="AV473" i="9" s="1"/>
  <c r="AP429" i="9"/>
  <c r="AR429" i="9" s="1"/>
  <c r="AV429" i="9" s="1"/>
  <c r="AP375" i="9"/>
  <c r="AR375" i="9" s="1"/>
  <c r="AV375" i="9" s="1"/>
  <c r="AP339" i="9"/>
  <c r="AR339" i="9" s="1"/>
  <c r="AV339" i="9" s="1"/>
  <c r="AP297" i="9"/>
  <c r="AR297" i="9" s="1"/>
  <c r="AV297" i="9" s="1"/>
  <c r="AP279" i="9"/>
  <c r="AR279" i="9" s="1"/>
  <c r="AV279" i="9" s="1"/>
  <c r="AP255" i="9"/>
  <c r="AR255" i="9" s="1"/>
  <c r="AV255" i="9" s="1"/>
  <c r="AP225" i="9"/>
  <c r="AR225" i="9" s="1"/>
  <c r="AV225" i="9" s="1"/>
  <c r="AP207" i="9"/>
  <c r="AR207" i="9" s="1"/>
  <c r="AV207" i="9" s="1"/>
  <c r="AP183" i="9"/>
  <c r="AR183" i="9" s="1"/>
  <c r="AV183" i="9" s="1"/>
  <c r="AP159" i="9"/>
  <c r="AR159" i="9" s="1"/>
  <c r="AV159" i="9" s="1"/>
  <c r="AP135" i="9"/>
  <c r="AR135" i="9" s="1"/>
  <c r="AV135" i="9" s="1"/>
  <c r="AP105" i="9"/>
  <c r="AR105" i="9" s="1"/>
  <c r="AV105" i="9" s="1"/>
  <c r="AP81" i="9"/>
  <c r="AR81" i="9" s="1"/>
  <c r="AV81" i="9" s="1"/>
  <c r="AP57" i="9"/>
  <c r="AR57" i="9" s="1"/>
  <c r="AP27" i="9"/>
  <c r="AR27" i="9" s="1"/>
  <c r="AP278" i="9"/>
  <c r="AR278" i="9" s="1"/>
  <c r="AV278" i="9" s="1"/>
  <c r="AP188" i="9"/>
  <c r="AR188" i="9" s="1"/>
  <c r="AV188" i="9" s="1"/>
  <c r="AP158" i="9"/>
  <c r="AR158" i="9" s="1"/>
  <c r="AV158" i="9" s="1"/>
  <c r="AP122" i="9"/>
  <c r="AR122" i="9" s="1"/>
  <c r="AV122" i="9" s="1"/>
  <c r="AP508" i="9"/>
  <c r="AR508" i="9" s="1"/>
  <c r="AV508" i="9" s="1"/>
  <c r="AP496" i="9"/>
  <c r="AR496" i="9" s="1"/>
  <c r="AV496" i="9" s="1"/>
  <c r="AP484" i="9"/>
  <c r="AR484" i="9" s="1"/>
  <c r="AV484" i="9" s="1"/>
  <c r="AP476" i="9"/>
  <c r="AR476" i="9" s="1"/>
  <c r="AV476" i="9" s="1"/>
  <c r="AP466" i="9"/>
  <c r="AR466" i="9" s="1"/>
  <c r="AV466" i="9" s="1"/>
  <c r="AP458" i="9"/>
  <c r="AR458" i="9" s="1"/>
  <c r="AV458" i="9" s="1"/>
  <c r="AP448" i="9"/>
  <c r="AR448" i="9" s="1"/>
  <c r="AV448" i="9" s="1"/>
  <c r="AP440" i="9"/>
  <c r="AR440" i="9" s="1"/>
  <c r="AV440" i="9" s="1"/>
  <c r="AP430" i="9"/>
  <c r="AR430" i="9" s="1"/>
  <c r="AV430" i="9" s="1"/>
  <c r="AP422" i="9"/>
  <c r="AR422" i="9" s="1"/>
  <c r="AV422" i="9" s="1"/>
  <c r="AP412" i="9"/>
  <c r="AR412" i="9" s="1"/>
  <c r="AV412" i="9" s="1"/>
  <c r="AP404" i="9"/>
  <c r="AR404" i="9" s="1"/>
  <c r="AV404" i="9" s="1"/>
  <c r="AP394" i="9"/>
  <c r="AR394" i="9" s="1"/>
  <c r="AV394" i="9" s="1"/>
  <c r="AP386" i="9"/>
  <c r="AR386" i="9" s="1"/>
  <c r="AV386" i="9" s="1"/>
  <c r="AP376" i="9"/>
  <c r="AR376" i="9" s="1"/>
  <c r="AV376" i="9" s="1"/>
  <c r="AP368" i="9"/>
  <c r="AR368" i="9" s="1"/>
  <c r="AV368" i="9" s="1"/>
  <c r="AP358" i="9"/>
  <c r="AR358" i="9" s="1"/>
  <c r="AV358" i="9" s="1"/>
  <c r="AP350" i="9"/>
  <c r="AR350" i="9" s="1"/>
  <c r="AV350" i="9" s="1"/>
  <c r="AP340" i="9"/>
  <c r="AR340" i="9" s="1"/>
  <c r="AV340" i="9" s="1"/>
  <c r="AP332" i="9"/>
  <c r="AR332" i="9" s="1"/>
  <c r="AV332" i="9" s="1"/>
  <c r="AP322" i="9"/>
  <c r="AR322" i="9" s="1"/>
  <c r="AV322" i="9" s="1"/>
  <c r="AP314" i="9"/>
  <c r="AR314" i="9" s="1"/>
  <c r="AV314" i="9" s="1"/>
  <c r="AP305" i="9"/>
  <c r="AR305" i="9" s="1"/>
  <c r="AV305" i="9" s="1"/>
  <c r="AP298" i="9"/>
  <c r="AR298" i="9" s="1"/>
  <c r="AV298" i="9" s="1"/>
  <c r="AP292" i="9"/>
  <c r="AR292" i="9" s="1"/>
  <c r="AV292" i="9" s="1"/>
  <c r="AP286" i="9"/>
  <c r="AR286" i="9" s="1"/>
  <c r="AV286" i="9" s="1"/>
  <c r="AP280" i="9"/>
  <c r="AR280" i="9" s="1"/>
  <c r="AV280" i="9" s="1"/>
  <c r="AP274" i="9"/>
  <c r="AR274" i="9" s="1"/>
  <c r="AV274" i="9" s="1"/>
  <c r="AP268" i="9"/>
  <c r="AR268" i="9" s="1"/>
  <c r="AV268" i="9" s="1"/>
  <c r="AP262" i="9"/>
  <c r="AR262" i="9" s="1"/>
  <c r="AV262" i="9" s="1"/>
  <c r="AP256" i="9"/>
  <c r="AR256" i="9" s="1"/>
  <c r="AV256" i="9" s="1"/>
  <c r="AP250" i="9"/>
  <c r="AR250" i="9" s="1"/>
  <c r="AV250" i="9" s="1"/>
  <c r="AP244" i="9"/>
  <c r="AR244" i="9" s="1"/>
  <c r="AV244" i="9" s="1"/>
  <c r="AP238" i="9"/>
  <c r="AR238" i="9" s="1"/>
  <c r="AV238" i="9" s="1"/>
  <c r="AP232" i="9"/>
  <c r="AR232" i="9" s="1"/>
  <c r="AV232" i="9" s="1"/>
  <c r="AP226" i="9"/>
  <c r="AR226" i="9" s="1"/>
  <c r="AV226" i="9" s="1"/>
  <c r="AP220" i="9"/>
  <c r="AR220" i="9" s="1"/>
  <c r="AV220" i="9" s="1"/>
  <c r="AP214" i="9"/>
  <c r="AR214" i="9" s="1"/>
  <c r="AV214" i="9" s="1"/>
  <c r="AP208" i="9"/>
  <c r="AR208" i="9" s="1"/>
  <c r="AV208" i="9" s="1"/>
  <c r="AP202" i="9"/>
  <c r="AR202" i="9" s="1"/>
  <c r="AV202" i="9" s="1"/>
  <c r="AP196" i="9"/>
  <c r="AR196" i="9" s="1"/>
  <c r="AV196" i="9" s="1"/>
  <c r="AP178" i="9"/>
  <c r="AR178" i="9" s="1"/>
  <c r="AV178" i="9" s="1"/>
  <c r="AP172" i="9"/>
  <c r="AR172" i="9" s="1"/>
  <c r="AV172" i="9" s="1"/>
  <c r="AP160" i="9"/>
  <c r="AR160" i="9" s="1"/>
  <c r="AV160" i="9" s="1"/>
  <c r="AP154" i="9"/>
  <c r="AR154" i="9" s="1"/>
  <c r="AV154" i="9" s="1"/>
  <c r="AP148" i="9"/>
  <c r="AR148" i="9" s="1"/>
  <c r="AV148" i="9" s="1"/>
  <c r="AP142" i="9"/>
  <c r="AR142" i="9" s="1"/>
  <c r="AV142" i="9" s="1"/>
  <c r="AP124" i="9"/>
  <c r="AR124" i="9" s="1"/>
  <c r="AV124" i="9" s="1"/>
  <c r="AP100" i="9"/>
  <c r="AR100" i="9" s="1"/>
  <c r="AV100" i="9" s="1"/>
  <c r="AP76" i="9"/>
  <c r="AR76" i="9" s="1"/>
  <c r="AV76" i="9" s="1"/>
  <c r="AP52" i="9"/>
  <c r="AR52" i="9" s="1"/>
  <c r="AP22" i="9"/>
  <c r="AR22" i="9" s="1"/>
  <c r="AP483" i="9"/>
  <c r="AR483" i="9" s="1"/>
  <c r="AV483" i="9" s="1"/>
  <c r="AP447" i="9"/>
  <c r="AR447" i="9" s="1"/>
  <c r="AV447" i="9" s="1"/>
  <c r="AP401" i="9"/>
  <c r="AR401" i="9" s="1"/>
  <c r="AV401" i="9" s="1"/>
  <c r="AP365" i="9"/>
  <c r="AR365" i="9" s="1"/>
  <c r="AV365" i="9" s="1"/>
  <c r="AP329" i="9"/>
  <c r="AR329" i="9" s="1"/>
  <c r="AV329" i="9" s="1"/>
  <c r="AP311" i="9"/>
  <c r="AR311" i="9" s="1"/>
  <c r="AV311" i="9" s="1"/>
  <c r="AP285" i="9"/>
  <c r="AR285" i="9" s="1"/>
  <c r="AV285" i="9" s="1"/>
  <c r="AP261" i="9"/>
  <c r="AR261" i="9" s="1"/>
  <c r="AV261" i="9" s="1"/>
  <c r="AP237" i="9"/>
  <c r="AR237" i="9" s="1"/>
  <c r="AV237" i="9" s="1"/>
  <c r="AP219" i="9"/>
  <c r="AR219" i="9" s="1"/>
  <c r="AV219" i="9" s="1"/>
  <c r="AP195" i="9"/>
  <c r="AR195" i="9" s="1"/>
  <c r="AV195" i="9" s="1"/>
  <c r="AP177" i="9"/>
  <c r="AR177" i="9" s="1"/>
  <c r="AV177" i="9" s="1"/>
  <c r="AP153" i="9"/>
  <c r="AR153" i="9" s="1"/>
  <c r="AV153" i="9" s="1"/>
  <c r="AP123" i="9"/>
  <c r="AR123" i="9" s="1"/>
  <c r="AV123" i="9" s="1"/>
  <c r="AP93" i="9"/>
  <c r="AR93" i="9" s="1"/>
  <c r="AV93" i="9" s="1"/>
  <c r="AP63" i="9"/>
  <c r="AR63" i="9" s="1"/>
  <c r="AV63" i="9" s="1"/>
  <c r="AP39" i="9"/>
  <c r="AR39" i="9" s="1"/>
  <c r="AV39" i="9" s="1"/>
  <c r="AP15" i="9"/>
  <c r="AR15" i="9" s="1"/>
  <c r="AP284" i="9"/>
  <c r="AR284" i="9" s="1"/>
  <c r="AV284" i="9" s="1"/>
  <c r="AP218" i="9"/>
  <c r="AR218" i="9" s="1"/>
  <c r="AV218" i="9" s="1"/>
  <c r="AP200" i="9"/>
  <c r="AR200" i="9" s="1"/>
  <c r="AV200" i="9" s="1"/>
  <c r="AP176" i="9"/>
  <c r="AR176" i="9" s="1"/>
  <c r="AV176" i="9" s="1"/>
  <c r="AP152" i="9"/>
  <c r="AR152" i="9" s="1"/>
  <c r="AV152" i="9" s="1"/>
  <c r="AP128" i="9"/>
  <c r="AR128" i="9" s="1"/>
  <c r="AV128" i="9" s="1"/>
  <c r="AP104" i="9"/>
  <c r="AR104" i="9" s="1"/>
  <c r="AV104" i="9" s="1"/>
  <c r="AP503" i="9"/>
  <c r="AR503" i="9" s="1"/>
  <c r="AV503" i="9" s="1"/>
  <c r="AP491" i="9"/>
  <c r="AR491" i="9" s="1"/>
  <c r="AV491" i="9" s="1"/>
  <c r="AP482" i="9"/>
  <c r="AR482" i="9" s="1"/>
  <c r="AV482" i="9" s="1"/>
  <c r="AP472" i="9"/>
  <c r="AR472" i="9" s="1"/>
  <c r="AV472" i="9" s="1"/>
  <c r="AP464" i="9"/>
  <c r="AR464" i="9" s="1"/>
  <c r="AV464" i="9" s="1"/>
  <c r="AP454" i="9"/>
  <c r="AR454" i="9" s="1"/>
  <c r="AV454" i="9" s="1"/>
  <c r="AP446" i="9"/>
  <c r="AR446" i="9" s="1"/>
  <c r="AV446" i="9" s="1"/>
  <c r="AP436" i="9"/>
  <c r="AR436" i="9" s="1"/>
  <c r="AV436" i="9" s="1"/>
  <c r="AP428" i="9"/>
  <c r="AR428" i="9" s="1"/>
  <c r="AV428" i="9" s="1"/>
  <c r="AP418" i="9"/>
  <c r="AR418" i="9" s="1"/>
  <c r="AV418" i="9" s="1"/>
  <c r="AP410" i="9"/>
  <c r="AR410" i="9" s="1"/>
  <c r="AV410" i="9" s="1"/>
  <c r="AP400" i="9"/>
  <c r="AR400" i="9" s="1"/>
  <c r="AV400" i="9" s="1"/>
  <c r="AP392" i="9"/>
  <c r="AR392" i="9" s="1"/>
  <c r="AV392" i="9" s="1"/>
  <c r="AP382" i="9"/>
  <c r="AR382" i="9" s="1"/>
  <c r="AV382" i="9" s="1"/>
  <c r="AP374" i="9"/>
  <c r="AR374" i="9" s="1"/>
  <c r="AV374" i="9" s="1"/>
  <c r="AP364" i="9"/>
  <c r="AR364" i="9" s="1"/>
  <c r="AV364" i="9" s="1"/>
  <c r="AP356" i="9"/>
  <c r="AR356" i="9" s="1"/>
  <c r="AV356" i="9" s="1"/>
  <c r="AP346" i="9"/>
  <c r="AR346" i="9" s="1"/>
  <c r="AV346" i="9" s="1"/>
  <c r="AP338" i="9"/>
  <c r="AR338" i="9" s="1"/>
  <c r="AV338" i="9" s="1"/>
  <c r="AP328" i="9"/>
  <c r="AR328" i="9" s="1"/>
  <c r="AV328" i="9" s="1"/>
  <c r="AP320" i="9"/>
  <c r="AR320" i="9" s="1"/>
  <c r="AV320" i="9" s="1"/>
  <c r="AP310" i="9"/>
  <c r="AR310" i="9" s="1"/>
  <c r="AV310" i="9" s="1"/>
  <c r="AP303" i="9"/>
  <c r="AR303" i="9" s="1"/>
  <c r="AV303" i="9" s="1"/>
  <c r="AP296" i="9"/>
  <c r="AR296" i="9" s="1"/>
  <c r="AV296" i="9" s="1"/>
  <c r="AP272" i="9"/>
  <c r="AR272" i="9" s="1"/>
  <c r="AV272" i="9" s="1"/>
  <c r="AP266" i="9"/>
  <c r="AR266" i="9" s="1"/>
  <c r="AV266" i="9" s="1"/>
  <c r="AP260" i="9"/>
  <c r="AR260" i="9" s="1"/>
  <c r="AV260" i="9" s="1"/>
  <c r="AP254" i="9"/>
  <c r="AR254" i="9" s="1"/>
  <c r="AV254" i="9" s="1"/>
  <c r="AP248" i="9"/>
  <c r="AR248" i="9" s="1"/>
  <c r="AV248" i="9" s="1"/>
  <c r="AP242" i="9"/>
  <c r="AR242" i="9" s="1"/>
  <c r="AV242" i="9" s="1"/>
  <c r="AP236" i="9"/>
  <c r="AR236" i="9" s="1"/>
  <c r="AV236" i="9" s="1"/>
  <c r="AP230" i="9"/>
  <c r="AR230" i="9" s="1"/>
  <c r="AV230" i="9" s="1"/>
  <c r="AP224" i="9"/>
  <c r="AR224" i="9" s="1"/>
  <c r="AV224" i="9" s="1"/>
  <c r="AP206" i="9"/>
  <c r="AR206" i="9" s="1"/>
  <c r="AV206" i="9" s="1"/>
  <c r="AP182" i="9"/>
  <c r="AR182" i="9" s="1"/>
  <c r="AV182" i="9" s="1"/>
  <c r="AP164" i="9"/>
  <c r="AR164" i="9" s="1"/>
  <c r="AV164" i="9" s="1"/>
  <c r="AP140" i="9"/>
  <c r="AR140" i="9" s="1"/>
  <c r="AV140" i="9" s="1"/>
  <c r="AP110" i="9"/>
  <c r="AR110" i="9" s="1"/>
  <c r="AV110" i="9" s="1"/>
  <c r="AP502" i="9"/>
  <c r="AR502" i="9" s="1"/>
  <c r="AV502" i="9" s="1"/>
  <c r="AP490" i="9"/>
  <c r="AR490" i="9" s="1"/>
  <c r="AV490" i="9" s="1"/>
  <c r="AP479" i="9"/>
  <c r="AR479" i="9" s="1"/>
  <c r="AV479" i="9" s="1"/>
  <c r="AP471" i="9"/>
  <c r="AR471" i="9" s="1"/>
  <c r="AV471" i="9" s="1"/>
  <c r="AP461" i="9"/>
  <c r="AR461" i="9" s="1"/>
  <c r="AV461" i="9" s="1"/>
  <c r="AP453" i="9"/>
  <c r="AR453" i="9" s="1"/>
  <c r="AV453" i="9" s="1"/>
  <c r="AP443" i="9"/>
  <c r="AR443" i="9" s="1"/>
  <c r="AV443" i="9" s="1"/>
  <c r="AP435" i="9"/>
  <c r="AR435" i="9" s="1"/>
  <c r="AV435" i="9" s="1"/>
  <c r="AP425" i="9"/>
  <c r="AR425" i="9" s="1"/>
  <c r="AV425" i="9" s="1"/>
  <c r="AP417" i="9"/>
  <c r="AR417" i="9" s="1"/>
  <c r="AV417" i="9" s="1"/>
  <c r="AP407" i="9"/>
  <c r="AR407" i="9" s="1"/>
  <c r="AV407" i="9" s="1"/>
  <c r="AP399" i="9"/>
  <c r="AR399" i="9" s="1"/>
  <c r="AV399" i="9" s="1"/>
  <c r="AP389" i="9"/>
  <c r="AR389" i="9" s="1"/>
  <c r="AV389" i="9" s="1"/>
  <c r="AP381" i="9"/>
  <c r="AR381" i="9" s="1"/>
  <c r="AV381" i="9" s="1"/>
  <c r="AP371" i="9"/>
  <c r="AR371" i="9" s="1"/>
  <c r="AV371" i="9" s="1"/>
  <c r="AP363" i="9"/>
  <c r="AR363" i="9" s="1"/>
  <c r="AV363" i="9" s="1"/>
  <c r="AP353" i="9"/>
  <c r="AR353" i="9" s="1"/>
  <c r="AV353" i="9" s="1"/>
  <c r="AP345" i="9"/>
  <c r="AR345" i="9" s="1"/>
  <c r="AV345" i="9" s="1"/>
  <c r="AP335" i="9"/>
  <c r="AR335" i="9" s="1"/>
  <c r="AV335" i="9" s="1"/>
  <c r="AP327" i="9"/>
  <c r="AR327" i="9" s="1"/>
  <c r="AV327" i="9" s="1"/>
  <c r="AP317" i="9"/>
  <c r="AR317" i="9" s="1"/>
  <c r="AV317" i="9" s="1"/>
  <c r="AP309" i="9"/>
  <c r="AR309" i="9" s="1"/>
  <c r="AV309" i="9" s="1"/>
  <c r="AP302" i="9"/>
  <c r="AR302" i="9" s="1"/>
  <c r="AV302" i="9" s="1"/>
  <c r="AP295" i="9"/>
  <c r="AR295" i="9" s="1"/>
  <c r="AV295" i="9" s="1"/>
  <c r="AP289" i="9"/>
  <c r="AR289" i="9" s="1"/>
  <c r="AV289" i="9" s="1"/>
  <c r="AP283" i="9"/>
  <c r="AR283" i="9" s="1"/>
  <c r="AV283" i="9" s="1"/>
  <c r="AP277" i="9"/>
  <c r="AR277" i="9" s="1"/>
  <c r="AV277" i="9" s="1"/>
  <c r="AP271" i="9"/>
  <c r="AR271" i="9" s="1"/>
  <c r="AV271" i="9" s="1"/>
  <c r="AP265" i="9"/>
  <c r="AR265" i="9" s="1"/>
  <c r="AV265" i="9" s="1"/>
  <c r="AP259" i="9"/>
  <c r="AR259" i="9" s="1"/>
  <c r="AV259" i="9" s="1"/>
  <c r="AP253" i="9"/>
  <c r="AR253" i="9" s="1"/>
  <c r="AV253" i="9" s="1"/>
  <c r="AP247" i="9"/>
  <c r="AR247" i="9" s="1"/>
  <c r="AV247" i="9" s="1"/>
  <c r="AP241" i="9"/>
  <c r="AR241" i="9" s="1"/>
  <c r="AV241" i="9" s="1"/>
  <c r="AP235" i="9"/>
  <c r="AR235" i="9" s="1"/>
  <c r="AV235" i="9" s="1"/>
  <c r="AP229" i="9"/>
  <c r="AR229" i="9" s="1"/>
  <c r="AV229" i="9" s="1"/>
  <c r="AP223" i="9"/>
  <c r="AR223" i="9" s="1"/>
  <c r="AV223" i="9" s="1"/>
  <c r="AP217" i="9"/>
  <c r="AR217" i="9" s="1"/>
  <c r="AV217" i="9" s="1"/>
  <c r="AP211" i="9"/>
  <c r="AR211" i="9" s="1"/>
  <c r="AV211" i="9" s="1"/>
  <c r="AP205" i="9"/>
  <c r="AR205" i="9" s="1"/>
  <c r="AV205" i="9" s="1"/>
  <c r="AP199" i="9"/>
  <c r="AR199" i="9" s="1"/>
  <c r="AV199" i="9" s="1"/>
  <c r="AP193" i="9"/>
  <c r="AR193" i="9" s="1"/>
  <c r="AV193" i="9" s="1"/>
  <c r="AP187" i="9"/>
  <c r="AR187" i="9" s="1"/>
  <c r="AV187" i="9" s="1"/>
  <c r="AP181" i="9"/>
  <c r="AR181" i="9" s="1"/>
  <c r="AV181" i="9" s="1"/>
  <c r="AP175" i="9"/>
  <c r="AR175" i="9" s="1"/>
  <c r="AV175" i="9" s="1"/>
  <c r="AP169" i="9"/>
  <c r="AR169" i="9" s="1"/>
  <c r="AV169" i="9" s="1"/>
  <c r="AP163" i="9"/>
  <c r="AR163" i="9" s="1"/>
  <c r="AV163" i="9" s="1"/>
  <c r="AP157" i="9"/>
  <c r="AR157" i="9" s="1"/>
  <c r="AV157" i="9" s="1"/>
  <c r="AP151" i="9"/>
  <c r="AR151" i="9" s="1"/>
  <c r="AV151" i="9" s="1"/>
  <c r="AP145" i="9"/>
  <c r="AR145" i="9" s="1"/>
  <c r="AV145" i="9" s="1"/>
  <c r="AP139" i="9"/>
  <c r="AR139" i="9" s="1"/>
  <c r="AV139" i="9" s="1"/>
  <c r="AP133" i="9"/>
  <c r="AR133" i="9" s="1"/>
  <c r="AV133" i="9" s="1"/>
  <c r="AP127" i="9"/>
  <c r="AR127" i="9" s="1"/>
  <c r="AV127" i="9" s="1"/>
  <c r="AP121" i="9"/>
  <c r="AR121" i="9" s="1"/>
  <c r="AV121" i="9" s="1"/>
  <c r="AP115" i="9"/>
  <c r="AR115" i="9" s="1"/>
  <c r="AV115" i="9" s="1"/>
  <c r="AP109" i="9"/>
  <c r="AR109" i="9" s="1"/>
  <c r="AV109" i="9" s="1"/>
  <c r="AP103" i="9"/>
  <c r="AR103" i="9" s="1"/>
  <c r="AV103" i="9" s="1"/>
  <c r="AP97" i="9"/>
  <c r="AR97" i="9" s="1"/>
  <c r="AV97" i="9" s="1"/>
  <c r="AP91" i="9"/>
  <c r="AR91" i="9" s="1"/>
  <c r="AV91" i="9" s="1"/>
  <c r="AP85" i="9"/>
  <c r="AR85" i="9" s="1"/>
  <c r="AV85" i="9" s="1"/>
  <c r="AP79" i="9"/>
  <c r="AR79" i="9" s="1"/>
  <c r="AV79" i="9" s="1"/>
  <c r="AP73" i="9"/>
  <c r="AR73" i="9" s="1"/>
  <c r="AV73" i="9" s="1"/>
  <c r="AP67" i="9"/>
  <c r="AR67" i="9" s="1"/>
  <c r="AV67" i="9" s="1"/>
  <c r="AP61" i="9"/>
  <c r="AR61" i="9" s="1"/>
  <c r="AV61" i="9" s="1"/>
  <c r="AP55" i="9"/>
  <c r="AR55" i="9" s="1"/>
  <c r="AP49" i="9"/>
  <c r="AR49" i="9" s="1"/>
  <c r="AP43" i="9"/>
  <c r="AR43" i="9" s="1"/>
  <c r="AV43" i="9" s="1"/>
  <c r="AP37" i="9"/>
  <c r="AR37" i="9" s="1"/>
  <c r="AP31" i="9"/>
  <c r="AR31" i="9" s="1"/>
  <c r="AP25" i="9"/>
  <c r="AR25" i="9" s="1"/>
  <c r="AP19" i="9"/>
  <c r="AR19" i="9" s="1"/>
  <c r="AP13" i="9"/>
  <c r="AR13" i="9" s="1"/>
  <c r="AP497" i="9"/>
  <c r="AR497" i="9" s="1"/>
  <c r="AV497" i="9" s="1"/>
  <c r="AP477" i="9"/>
  <c r="AR477" i="9" s="1"/>
  <c r="AV477" i="9" s="1"/>
  <c r="AP459" i="9"/>
  <c r="AR459" i="9" s="1"/>
  <c r="AV459" i="9" s="1"/>
  <c r="AP441" i="9"/>
  <c r="AR441" i="9" s="1"/>
  <c r="AV441" i="9" s="1"/>
  <c r="AP423" i="9"/>
  <c r="AR423" i="9" s="1"/>
  <c r="AV423" i="9" s="1"/>
  <c r="AP395" i="9"/>
  <c r="AR395" i="9" s="1"/>
  <c r="AV395" i="9" s="1"/>
  <c r="AP369" i="9"/>
  <c r="AR369" i="9" s="1"/>
  <c r="AV369" i="9" s="1"/>
  <c r="AP341" i="9"/>
  <c r="AR341" i="9" s="1"/>
  <c r="AV341" i="9" s="1"/>
  <c r="AP333" i="9"/>
  <c r="AR333" i="9" s="1"/>
  <c r="AV333" i="9" s="1"/>
  <c r="AP306" i="9"/>
  <c r="AR306" i="9" s="1"/>
  <c r="AV306" i="9" s="1"/>
  <c r="AP293" i="9"/>
  <c r="AR293" i="9" s="1"/>
  <c r="AV293" i="9" s="1"/>
  <c r="AP269" i="9"/>
  <c r="AR269" i="9" s="1"/>
  <c r="AV269" i="9" s="1"/>
  <c r="AP245" i="9"/>
  <c r="AR245" i="9" s="1"/>
  <c r="AV245" i="9" s="1"/>
  <c r="AP227" i="9"/>
  <c r="AR227" i="9" s="1"/>
  <c r="AV227" i="9" s="1"/>
  <c r="AP209" i="9"/>
  <c r="AR209" i="9" s="1"/>
  <c r="AV209" i="9" s="1"/>
  <c r="AP191" i="9"/>
  <c r="AR191" i="9" s="1"/>
  <c r="AV191" i="9" s="1"/>
  <c r="AP161" i="9"/>
  <c r="AR161" i="9" s="1"/>
  <c r="AV161" i="9" s="1"/>
  <c r="AP143" i="9"/>
  <c r="AR143" i="9" s="1"/>
  <c r="AV143" i="9" s="1"/>
  <c r="AP131" i="9"/>
  <c r="AR131" i="9" s="1"/>
  <c r="AV131" i="9" s="1"/>
  <c r="AP113" i="9"/>
  <c r="AR113" i="9" s="1"/>
  <c r="AV113" i="9" s="1"/>
  <c r="AP101" i="9"/>
  <c r="AR101" i="9" s="1"/>
  <c r="AV101" i="9" s="1"/>
  <c r="AP89" i="9"/>
  <c r="AR89" i="9" s="1"/>
  <c r="AV89" i="9" s="1"/>
  <c r="AP65" i="9"/>
  <c r="AR65" i="9" s="1"/>
  <c r="AV65" i="9" s="1"/>
  <c r="AP47" i="9"/>
  <c r="AR47" i="9" s="1"/>
  <c r="AP29" i="9"/>
  <c r="AR29" i="9" s="1"/>
  <c r="AP11" i="9"/>
  <c r="AR11" i="9" s="1"/>
  <c r="AV11" i="9" s="1"/>
  <c r="AP190" i="9"/>
  <c r="AR190" i="9" s="1"/>
  <c r="AV190" i="9" s="1"/>
  <c r="AP136" i="9"/>
  <c r="AR136" i="9" s="1"/>
  <c r="AV136" i="9" s="1"/>
  <c r="AP112" i="9"/>
  <c r="AR112" i="9" s="1"/>
  <c r="AV112" i="9" s="1"/>
  <c r="AP88" i="9"/>
  <c r="AR88" i="9" s="1"/>
  <c r="AV88" i="9" s="1"/>
  <c r="AP64" i="9"/>
  <c r="AR64" i="9" s="1"/>
  <c r="AV64" i="9" s="1"/>
  <c r="AP40" i="9"/>
  <c r="AR40" i="9" s="1"/>
  <c r="AV40" i="9" s="1"/>
  <c r="AP16" i="9"/>
  <c r="AR16" i="9" s="1"/>
  <c r="AP495" i="9"/>
  <c r="AR495" i="9" s="1"/>
  <c r="AV495" i="9" s="1"/>
  <c r="AP455" i="9"/>
  <c r="AR455" i="9" s="1"/>
  <c r="AV455" i="9" s="1"/>
  <c r="AP419" i="9"/>
  <c r="AR419" i="9" s="1"/>
  <c r="AV419" i="9" s="1"/>
  <c r="AP383" i="9"/>
  <c r="AR383" i="9" s="1"/>
  <c r="AV383" i="9" s="1"/>
  <c r="AP347" i="9"/>
  <c r="AR347" i="9" s="1"/>
  <c r="AV347" i="9" s="1"/>
  <c r="AP304" i="9"/>
  <c r="AR304" i="9" s="1"/>
  <c r="AV304" i="9" s="1"/>
  <c r="AP273" i="9"/>
  <c r="AR273" i="9" s="1"/>
  <c r="AV273" i="9" s="1"/>
  <c r="AP249" i="9"/>
  <c r="AR249" i="9" s="1"/>
  <c r="AV249" i="9" s="1"/>
  <c r="AP213" i="9"/>
  <c r="AR213" i="9" s="1"/>
  <c r="AV213" i="9" s="1"/>
  <c r="AP189" i="9"/>
  <c r="AR189" i="9" s="1"/>
  <c r="AV189" i="9" s="1"/>
  <c r="AP165" i="9"/>
  <c r="AR165" i="9" s="1"/>
  <c r="AV165" i="9" s="1"/>
  <c r="AP147" i="9"/>
  <c r="AR147" i="9" s="1"/>
  <c r="AV147" i="9" s="1"/>
  <c r="AP129" i="9"/>
  <c r="AR129" i="9" s="1"/>
  <c r="AV129" i="9" s="1"/>
  <c r="AP111" i="9"/>
  <c r="AR111" i="9" s="1"/>
  <c r="AV111" i="9" s="1"/>
  <c r="AP87" i="9"/>
  <c r="AR87" i="9" s="1"/>
  <c r="AV87" i="9" s="1"/>
  <c r="AP69" i="9"/>
  <c r="AR69" i="9" s="1"/>
  <c r="AV69" i="9" s="1"/>
  <c r="AP51" i="9"/>
  <c r="AR51" i="9" s="1"/>
  <c r="AP33" i="9"/>
  <c r="AR33" i="9" s="1"/>
  <c r="AP290" i="9"/>
  <c r="AR290" i="9" s="1"/>
  <c r="AV290" i="9" s="1"/>
  <c r="AP212" i="9"/>
  <c r="AR212" i="9" s="1"/>
  <c r="AV212" i="9" s="1"/>
  <c r="AP194" i="9"/>
  <c r="AR194" i="9" s="1"/>
  <c r="AV194" i="9" s="1"/>
  <c r="AP170" i="9"/>
  <c r="AR170" i="9" s="1"/>
  <c r="AV170" i="9" s="1"/>
  <c r="AP146" i="9"/>
  <c r="AR146" i="9" s="1"/>
  <c r="AV146" i="9" s="1"/>
  <c r="AP134" i="9"/>
  <c r="AR134" i="9" s="1"/>
  <c r="AV134" i="9" s="1"/>
  <c r="AP74" i="9"/>
  <c r="AR74" i="9" s="1"/>
  <c r="AV74" i="9" s="1"/>
  <c r="AP38" i="9"/>
  <c r="AR38" i="9" s="1"/>
  <c r="AP116" i="9"/>
  <c r="AR116" i="9" s="1"/>
  <c r="AV116" i="9" s="1"/>
  <c r="AP68" i="9"/>
  <c r="AR68" i="9" s="1"/>
  <c r="AV68" i="9" s="1"/>
  <c r="AP32" i="9"/>
  <c r="AR32" i="9" s="1"/>
  <c r="AP98" i="9"/>
  <c r="AR98" i="9" s="1"/>
  <c r="AV98" i="9" s="1"/>
  <c r="AP62" i="9"/>
  <c r="AR62" i="9" s="1"/>
  <c r="AV62" i="9" s="1"/>
  <c r="AP26" i="9"/>
  <c r="AR26" i="9" s="1"/>
  <c r="AP50" i="9"/>
  <c r="AR50" i="9" s="1"/>
  <c r="AP44" i="9"/>
  <c r="AR44" i="9" s="1"/>
  <c r="AV44" i="9" s="1"/>
  <c r="AP92" i="9"/>
  <c r="AR92" i="9" s="1"/>
  <c r="AV92" i="9" s="1"/>
  <c r="AP56" i="9"/>
  <c r="AR56" i="9" s="1"/>
  <c r="AP20" i="9"/>
  <c r="AR20" i="9" s="1"/>
  <c r="AP86" i="9"/>
  <c r="AR86" i="9" s="1"/>
  <c r="AV86" i="9" s="1"/>
  <c r="AP14" i="9"/>
  <c r="AR14" i="9" s="1"/>
  <c r="AP80" i="9"/>
  <c r="AR80" i="9" s="1"/>
  <c r="AV80" i="9" s="1"/>
  <c r="BP20" i="8"/>
  <c r="BS20" i="8" s="1"/>
  <c r="BR21" i="8"/>
  <c r="CF40" i="8"/>
  <c r="CF34" i="8"/>
  <c r="CF28" i="8"/>
  <c r="CF48" i="8"/>
  <c r="CF15" i="8"/>
  <c r="CF59" i="8"/>
  <c r="CF38" i="8"/>
  <c r="CF32" i="8"/>
  <c r="CF26" i="8"/>
  <c r="CF42" i="8"/>
  <c r="CF53" i="8"/>
  <c r="CF54" i="8"/>
  <c r="CF41" i="8"/>
  <c r="CF39" i="8"/>
  <c r="CF37" i="8"/>
  <c r="CF35" i="8"/>
  <c r="CF33" i="8"/>
  <c r="CF31" i="8"/>
  <c r="CF29" i="8"/>
  <c r="CF27" i="8"/>
  <c r="CF60" i="8"/>
  <c r="CF36" i="8"/>
  <c r="CF21" i="8"/>
  <c r="CF65" i="8"/>
  <c r="CF47" i="8"/>
  <c r="CF30" i="8"/>
  <c r="CF14" i="8"/>
  <c r="AX24" i="8"/>
  <c r="AX12" i="8"/>
  <c r="AX22" i="8"/>
  <c r="AX20" i="8"/>
  <c r="W3" i="8"/>
  <c r="AX18" i="8"/>
  <c r="AX16" i="8"/>
  <c r="AX4" i="8"/>
  <c r="AX26" i="8"/>
  <c r="AX14" i="8"/>
  <c r="BO115" i="8"/>
  <c r="BP115" i="8" s="1"/>
  <c r="BS115" i="8"/>
  <c r="BR115" i="8"/>
  <c r="BQ115" i="8"/>
  <c r="BO36" i="8"/>
  <c r="BQ36" i="8" s="1"/>
  <c r="BO30" i="8"/>
  <c r="BP30" i="8" s="1"/>
  <c r="CL17" i="8"/>
  <c r="CA17" i="8"/>
  <c r="CF17" i="8" s="1"/>
  <c r="BX19" i="8"/>
  <c r="BO109" i="8"/>
  <c r="BP109" i="8" s="1"/>
  <c r="BS109" i="8"/>
  <c r="BR109" i="8"/>
  <c r="BQ109" i="8"/>
  <c r="BO97" i="8"/>
  <c r="BP97" i="8" s="1"/>
  <c r="BS97" i="8"/>
  <c r="BR97" i="8"/>
  <c r="BQ97" i="8"/>
  <c r="BO85" i="8"/>
  <c r="BP85" i="8" s="1"/>
  <c r="BS85" i="8"/>
  <c r="BR85" i="8"/>
  <c r="BQ85" i="8"/>
  <c r="BO73" i="8"/>
  <c r="BP73" i="8" s="1"/>
  <c r="BS73" i="8"/>
  <c r="BR73" i="8"/>
  <c r="BQ73" i="8"/>
  <c r="BX65" i="8"/>
  <c r="BO61" i="8"/>
  <c r="BP61" i="8" s="1"/>
  <c r="BX53" i="8"/>
  <c r="BO49" i="8"/>
  <c r="BP49" i="8" s="1"/>
  <c r="BX17" i="8"/>
  <c r="BX41" i="8"/>
  <c r="BX39" i="8"/>
  <c r="BX37" i="8"/>
  <c r="BX35" i="8"/>
  <c r="BX33" i="8"/>
  <c r="BX31" i="8"/>
  <c r="BX29" i="8"/>
  <c r="BX27" i="8"/>
  <c r="BQ105" i="8"/>
  <c r="BO105" i="8"/>
  <c r="BP105" i="8" s="1"/>
  <c r="BS105" i="8"/>
  <c r="BR105" i="8"/>
  <c r="BQ87" i="8"/>
  <c r="BO87" i="8"/>
  <c r="BP87" i="8" s="1"/>
  <c r="BS87" i="8"/>
  <c r="BR87" i="8"/>
  <c r="BQ75" i="8"/>
  <c r="BO75" i="8"/>
  <c r="BP75" i="8" s="1"/>
  <c r="BS75" i="8"/>
  <c r="BR75" i="8"/>
  <c r="BO63" i="8"/>
  <c r="BX55" i="8"/>
  <c r="BO51" i="8"/>
  <c r="BX43" i="8"/>
  <c r="BX24" i="8"/>
  <c r="BR94" i="8"/>
  <c r="BQ94" i="8"/>
  <c r="BO94" i="8"/>
  <c r="BP94" i="8" s="1"/>
  <c r="BS94" i="8"/>
  <c r="BR76" i="8"/>
  <c r="BQ76" i="8"/>
  <c r="BO76" i="8"/>
  <c r="BP76" i="8" s="1"/>
  <c r="BS76" i="8"/>
  <c r="CL65" i="8"/>
  <c r="BO58" i="8"/>
  <c r="BP58" i="8" s="1"/>
  <c r="BS58" i="8" s="1"/>
  <c r="CL52" i="8"/>
  <c r="CA52" i="8"/>
  <c r="CF52" i="8" s="1"/>
  <c r="CL47" i="8"/>
  <c r="CL39" i="8"/>
  <c r="CL36" i="8"/>
  <c r="CL33" i="8"/>
  <c r="CL30" i="8"/>
  <c r="CL27" i="8"/>
  <c r="BO17" i="8"/>
  <c r="BQ17" i="8" s="1"/>
  <c r="CL14" i="8"/>
  <c r="BR132" i="8"/>
  <c r="BQ132" i="8"/>
  <c r="BO132" i="8"/>
  <c r="BP132" i="8" s="1"/>
  <c r="BS132" i="8"/>
  <c r="BR168" i="8"/>
  <c r="BQ168" i="8"/>
  <c r="BO168" i="8"/>
  <c r="BP168" i="8" s="1"/>
  <c r="BS168" i="8"/>
  <c r="BR204" i="8"/>
  <c r="BQ204" i="8"/>
  <c r="BO204" i="8"/>
  <c r="BP204" i="8" s="1"/>
  <c r="BS204" i="8"/>
  <c r="BQ119" i="8"/>
  <c r="BS119" i="8"/>
  <c r="BR119" i="8"/>
  <c r="BO119" i="8"/>
  <c r="BP119" i="8" s="1"/>
  <c r="BQ155" i="8"/>
  <c r="BO155" i="8"/>
  <c r="BP155" i="8" s="1"/>
  <c r="BS155" i="8"/>
  <c r="BR155" i="8"/>
  <c r="BQ191" i="8"/>
  <c r="BO191" i="8"/>
  <c r="BP191" i="8" s="1"/>
  <c r="BS191" i="8"/>
  <c r="BR191" i="8"/>
  <c r="BQ227" i="8"/>
  <c r="BO227" i="8"/>
  <c r="BP227" i="8" s="1"/>
  <c r="BS227" i="8"/>
  <c r="BR227" i="8"/>
  <c r="BO148" i="8"/>
  <c r="BP148" i="8" s="1"/>
  <c r="BS148" i="8"/>
  <c r="BR148" i="8"/>
  <c r="BQ148" i="8"/>
  <c r="BO184" i="8"/>
  <c r="BP184" i="8" s="1"/>
  <c r="BS184" i="8"/>
  <c r="BR184" i="8"/>
  <c r="BQ184" i="8"/>
  <c r="BO220" i="8"/>
  <c r="BP220" i="8" s="1"/>
  <c r="BS220" i="8"/>
  <c r="BR220" i="8"/>
  <c r="BQ220" i="8"/>
  <c r="BO141" i="8"/>
  <c r="BP141" i="8" s="1"/>
  <c r="BS141" i="8"/>
  <c r="BR141" i="8"/>
  <c r="BQ141" i="8"/>
  <c r="BO177" i="8"/>
  <c r="BP177" i="8" s="1"/>
  <c r="BS177" i="8"/>
  <c r="BR177" i="8"/>
  <c r="BQ177" i="8"/>
  <c r="BO213" i="8"/>
  <c r="BP213" i="8" s="1"/>
  <c r="BS213" i="8"/>
  <c r="BR213" i="8"/>
  <c r="BQ213" i="8"/>
  <c r="BS122" i="8"/>
  <c r="BQ122" i="8"/>
  <c r="BO122" i="8"/>
  <c r="BP122" i="8" s="1"/>
  <c r="BR122" i="8"/>
  <c r="BS158" i="8"/>
  <c r="BR158" i="8"/>
  <c r="BQ158" i="8"/>
  <c r="BO158" i="8"/>
  <c r="BP158" i="8" s="1"/>
  <c r="BS194" i="8"/>
  <c r="BR194" i="8"/>
  <c r="BQ194" i="8"/>
  <c r="BO194" i="8"/>
  <c r="BP194" i="8" s="1"/>
  <c r="BS230" i="8"/>
  <c r="BR230" i="8"/>
  <c r="BQ230" i="8"/>
  <c r="BO230" i="8"/>
  <c r="BP230" i="8" s="1"/>
  <c r="BS145" i="8"/>
  <c r="BR145" i="8"/>
  <c r="BQ145" i="8"/>
  <c r="BO145" i="8"/>
  <c r="BP145" i="8" s="1"/>
  <c r="BS181" i="8"/>
  <c r="BR181" i="8"/>
  <c r="BQ181" i="8"/>
  <c r="BO181" i="8"/>
  <c r="BP181" i="8" s="1"/>
  <c r="BS217" i="8"/>
  <c r="BR217" i="8"/>
  <c r="BQ217" i="8"/>
  <c r="BO217" i="8"/>
  <c r="BP217" i="8" s="1"/>
  <c r="BR256" i="8"/>
  <c r="BQ256" i="8"/>
  <c r="BO256" i="8"/>
  <c r="BP256" i="8" s="1"/>
  <c r="BS256" i="8"/>
  <c r="BR292" i="8"/>
  <c r="BQ292" i="8"/>
  <c r="BO292" i="8"/>
  <c r="BP292" i="8" s="1"/>
  <c r="BS292" i="8"/>
  <c r="BR328" i="8"/>
  <c r="BQ328" i="8"/>
  <c r="BO328" i="8"/>
  <c r="BP328" i="8" s="1"/>
  <c r="BS328" i="8"/>
  <c r="BQ243" i="8"/>
  <c r="BO243" i="8"/>
  <c r="BP243" i="8" s="1"/>
  <c r="BS243" i="8"/>
  <c r="BR243" i="8"/>
  <c r="BQ279" i="8"/>
  <c r="BO279" i="8"/>
  <c r="BP279" i="8" s="1"/>
  <c r="BS279" i="8"/>
  <c r="BR279" i="8"/>
  <c r="BQ315" i="8"/>
  <c r="BO315" i="8"/>
  <c r="BP315" i="8" s="1"/>
  <c r="BS315" i="8"/>
  <c r="BR315" i="8"/>
  <c r="BQ351" i="8"/>
  <c r="BO351" i="8"/>
  <c r="BP351" i="8" s="1"/>
  <c r="BS351" i="8"/>
  <c r="BR351" i="8"/>
  <c r="BO266" i="8"/>
  <c r="BP266" i="8" s="1"/>
  <c r="BS266" i="8"/>
  <c r="BR266" i="8"/>
  <c r="BQ266" i="8"/>
  <c r="BO302" i="8"/>
  <c r="BP302" i="8" s="1"/>
  <c r="BS302" i="8"/>
  <c r="BR302" i="8"/>
  <c r="BQ302" i="8"/>
  <c r="BO338" i="8"/>
  <c r="BP338" i="8" s="1"/>
  <c r="BS338" i="8"/>
  <c r="BR338" i="8"/>
  <c r="BQ338" i="8"/>
  <c r="BO253" i="8"/>
  <c r="BP253" i="8" s="1"/>
  <c r="BS253" i="8"/>
  <c r="BR253" i="8"/>
  <c r="BQ253" i="8"/>
  <c r="BO289" i="8"/>
  <c r="BP289" i="8" s="1"/>
  <c r="BS289" i="8"/>
  <c r="BR289" i="8"/>
  <c r="BQ289" i="8"/>
  <c r="BO325" i="8"/>
  <c r="BP325" i="8" s="1"/>
  <c r="BS325" i="8"/>
  <c r="BR325" i="8"/>
  <c r="BQ325" i="8"/>
  <c r="BS240" i="8"/>
  <c r="BR240" i="8"/>
  <c r="BQ240" i="8"/>
  <c r="BO240" i="8"/>
  <c r="BP240" i="8" s="1"/>
  <c r="BS276" i="8"/>
  <c r="BR276" i="8"/>
  <c r="BQ276" i="8"/>
  <c r="BO276" i="8"/>
  <c r="BP276" i="8" s="1"/>
  <c r="BS312" i="8"/>
  <c r="BR312" i="8"/>
  <c r="BQ312" i="8"/>
  <c r="BO312" i="8"/>
  <c r="BP312" i="8" s="1"/>
  <c r="BS348" i="8"/>
  <c r="BR348" i="8"/>
  <c r="BQ348" i="8"/>
  <c r="BO348" i="8"/>
  <c r="BP348" i="8" s="1"/>
  <c r="BS263" i="8"/>
  <c r="BR263" i="8"/>
  <c r="BQ263" i="8"/>
  <c r="BO263" i="8"/>
  <c r="BP263" i="8" s="1"/>
  <c r="BS299" i="8"/>
  <c r="BR299" i="8"/>
  <c r="BQ299" i="8"/>
  <c r="BO299" i="8"/>
  <c r="BP299" i="8" s="1"/>
  <c r="BS335" i="8"/>
  <c r="BR335" i="8"/>
  <c r="BQ335" i="8"/>
  <c r="BO335" i="8"/>
  <c r="BP335" i="8" s="1"/>
  <c r="BR374" i="8"/>
  <c r="BQ374" i="8"/>
  <c r="BO374" i="8"/>
  <c r="BP374" i="8" s="1"/>
  <c r="BS374" i="8"/>
  <c r="BR410" i="8"/>
  <c r="BQ410" i="8"/>
  <c r="BO410" i="8"/>
  <c r="BP410" i="8" s="1"/>
  <c r="BS410" i="8"/>
  <c r="BR446" i="8"/>
  <c r="BQ446" i="8"/>
  <c r="BO446" i="8"/>
  <c r="BP446" i="8" s="1"/>
  <c r="BS446" i="8"/>
  <c r="BQ361" i="8"/>
  <c r="BO361" i="8"/>
  <c r="BP361" i="8" s="1"/>
  <c r="BS361" i="8"/>
  <c r="BR361" i="8"/>
  <c r="BQ397" i="8"/>
  <c r="BO397" i="8"/>
  <c r="BP397" i="8" s="1"/>
  <c r="BS397" i="8"/>
  <c r="BR397" i="8"/>
  <c r="BQ433" i="8"/>
  <c r="BO433" i="8"/>
  <c r="BP433" i="8" s="1"/>
  <c r="BS433" i="8"/>
  <c r="BR433" i="8"/>
  <c r="BQ469" i="8"/>
  <c r="BO469" i="8"/>
  <c r="BP469" i="8" s="1"/>
  <c r="BS469" i="8"/>
  <c r="BR469" i="8"/>
  <c r="BO384" i="8"/>
  <c r="BP384" i="8" s="1"/>
  <c r="BS384" i="8"/>
  <c r="BR384" i="8"/>
  <c r="BQ384" i="8"/>
  <c r="BO420" i="8"/>
  <c r="BP420" i="8" s="1"/>
  <c r="BS420" i="8"/>
  <c r="BR420" i="8"/>
  <c r="BQ420" i="8"/>
  <c r="BO456" i="8"/>
  <c r="BP456" i="8" s="1"/>
  <c r="BS456" i="8"/>
  <c r="BR456" i="8"/>
  <c r="BQ456" i="8"/>
  <c r="BO371" i="8"/>
  <c r="BP371" i="8" s="1"/>
  <c r="BS371" i="8"/>
  <c r="BR371" i="8"/>
  <c r="BQ371" i="8"/>
  <c r="BO407" i="8"/>
  <c r="BP407" i="8" s="1"/>
  <c r="BS407" i="8"/>
  <c r="BR407" i="8"/>
  <c r="BQ407" i="8"/>
  <c r="BO443" i="8"/>
  <c r="BP443" i="8" s="1"/>
  <c r="BS443" i="8"/>
  <c r="BR443" i="8"/>
  <c r="BQ443" i="8"/>
  <c r="BR479" i="8"/>
  <c r="BO479" i="8"/>
  <c r="BP479" i="8" s="1"/>
  <c r="BS479" i="8"/>
  <c r="BQ479" i="8"/>
  <c r="BS394" i="8"/>
  <c r="BR394" i="8"/>
  <c r="BQ394" i="8"/>
  <c r="BO394" i="8"/>
  <c r="BP394" i="8" s="1"/>
  <c r="BS430" i="8"/>
  <c r="BR430" i="8"/>
  <c r="BQ430" i="8"/>
  <c r="BO430" i="8"/>
  <c r="BP430" i="8" s="1"/>
  <c r="BS466" i="8"/>
  <c r="BR466" i="8"/>
  <c r="BQ466" i="8"/>
  <c r="BO466" i="8"/>
  <c r="BP466" i="8" s="1"/>
  <c r="BS381" i="8"/>
  <c r="BR381" i="8"/>
  <c r="BQ381" i="8"/>
  <c r="BO381" i="8"/>
  <c r="BP381" i="8" s="1"/>
  <c r="BS417" i="8"/>
  <c r="BR417" i="8"/>
  <c r="BQ417" i="8"/>
  <c r="BO417" i="8"/>
  <c r="BP417" i="8" s="1"/>
  <c r="BS453" i="8"/>
  <c r="BR453" i="8"/>
  <c r="BQ453" i="8"/>
  <c r="BO453" i="8"/>
  <c r="BP453" i="8" s="1"/>
  <c r="BR490" i="8"/>
  <c r="BQ490" i="8"/>
  <c r="BO490" i="8"/>
  <c r="BP490" i="8" s="1"/>
  <c r="BS490" i="8"/>
  <c r="BO506" i="8"/>
  <c r="BP506" i="8" s="1"/>
  <c r="BS506" i="8"/>
  <c r="BR506" i="8"/>
  <c r="BQ506" i="8"/>
  <c r="BO493" i="8"/>
  <c r="BP493" i="8" s="1"/>
  <c r="BS493" i="8"/>
  <c r="BR493" i="8"/>
  <c r="BQ493" i="8"/>
  <c r="BS480" i="8"/>
  <c r="BR480" i="8"/>
  <c r="BQ480" i="8"/>
  <c r="BO480" i="8"/>
  <c r="BP480" i="8" s="1"/>
  <c r="BS509" i="8"/>
  <c r="BR509" i="8"/>
  <c r="BQ509" i="8"/>
  <c r="BO509" i="8"/>
  <c r="BP509" i="8" s="1"/>
  <c r="CL60" i="8"/>
  <c r="BO103" i="8"/>
  <c r="BP103" i="8" s="1"/>
  <c r="BS103" i="8"/>
  <c r="BR103" i="8"/>
  <c r="BQ103" i="8"/>
  <c r="BX47" i="8"/>
  <c r="BS113" i="8"/>
  <c r="BR113" i="8"/>
  <c r="BQ113" i="8"/>
  <c r="BO113" i="8"/>
  <c r="BP113" i="8" s="1"/>
  <c r="BS101" i="8"/>
  <c r="BR101" i="8"/>
  <c r="BQ101" i="8"/>
  <c r="BO101" i="8"/>
  <c r="BP101" i="8" s="1"/>
  <c r="BS89" i="8"/>
  <c r="BR89" i="8"/>
  <c r="BQ89" i="8"/>
  <c r="BO89" i="8"/>
  <c r="BP89" i="8" s="1"/>
  <c r="BS77" i="8"/>
  <c r="BR77" i="8"/>
  <c r="BQ77" i="8"/>
  <c r="BO77" i="8"/>
  <c r="BP77" i="8" s="1"/>
  <c r="BO65" i="8"/>
  <c r="BQ65" i="8" s="1"/>
  <c r="BX57" i="8"/>
  <c r="BO53" i="8"/>
  <c r="BQ53" i="8" s="1"/>
  <c r="BX45" i="8"/>
  <c r="BO41" i="8"/>
  <c r="BQ41" i="8" s="1"/>
  <c r="BO35" i="8"/>
  <c r="BP35" i="8" s="1"/>
  <c r="BS35" i="8" s="1"/>
  <c r="BO29" i="8"/>
  <c r="BP29" i="8" s="1"/>
  <c r="BO104" i="8"/>
  <c r="BP104" i="8" s="1"/>
  <c r="BS104" i="8"/>
  <c r="BR104" i="8"/>
  <c r="BQ104" i="8"/>
  <c r="BO86" i="8"/>
  <c r="BP86" i="8" s="1"/>
  <c r="BS86" i="8"/>
  <c r="BR86" i="8"/>
  <c r="BQ86" i="8"/>
  <c r="BO68" i="8"/>
  <c r="BP68" i="8" s="1"/>
  <c r="BS68" i="8"/>
  <c r="BR68" i="8"/>
  <c r="BQ68" i="8"/>
  <c r="CL62" i="8"/>
  <c r="CA62" i="8"/>
  <c r="CF62" i="8" s="1"/>
  <c r="BX54" i="8"/>
  <c r="BO50" i="8"/>
  <c r="BQ50" i="8" s="1"/>
  <c r="CL44" i="8"/>
  <c r="CA44" i="8"/>
  <c r="CF44" i="8" s="1"/>
  <c r="CL23" i="8"/>
  <c r="CA23" i="8"/>
  <c r="CF23" i="8" s="1"/>
  <c r="BO19" i="8"/>
  <c r="BP19" i="8" s="1"/>
  <c r="BS19" i="8" s="1"/>
  <c r="BR112" i="8"/>
  <c r="BQ112" i="8"/>
  <c r="BO112" i="8"/>
  <c r="BP112" i="8" s="1"/>
  <c r="BS112" i="8"/>
  <c r="BX50" i="8"/>
  <c r="BO16" i="8"/>
  <c r="BQ16" i="8" s="1"/>
  <c r="BR138" i="8"/>
  <c r="BQ138" i="8"/>
  <c r="BO138" i="8"/>
  <c r="BP138" i="8" s="1"/>
  <c r="BS138" i="8"/>
  <c r="BR174" i="8"/>
  <c r="BQ174" i="8"/>
  <c r="BO174" i="8"/>
  <c r="BP174" i="8" s="1"/>
  <c r="BS174" i="8"/>
  <c r="BR210" i="8"/>
  <c r="BQ210" i="8"/>
  <c r="BO210" i="8"/>
  <c r="BP210" i="8" s="1"/>
  <c r="BS210" i="8"/>
  <c r="BQ125" i="8"/>
  <c r="BS125" i="8"/>
  <c r="BR125" i="8"/>
  <c r="BO125" i="8"/>
  <c r="BP125" i="8" s="1"/>
  <c r="BQ161" i="8"/>
  <c r="BO161" i="8"/>
  <c r="BP161" i="8" s="1"/>
  <c r="BS161" i="8"/>
  <c r="BR161" i="8"/>
  <c r="BQ197" i="8"/>
  <c r="BO197" i="8"/>
  <c r="BP197" i="8" s="1"/>
  <c r="BS197" i="8"/>
  <c r="BR197" i="8"/>
  <c r="BQ233" i="8"/>
  <c r="BO233" i="8"/>
  <c r="BP233" i="8" s="1"/>
  <c r="BS233" i="8"/>
  <c r="BR233" i="8"/>
  <c r="BO154" i="8"/>
  <c r="BP154" i="8" s="1"/>
  <c r="BS154" i="8"/>
  <c r="BR154" i="8"/>
  <c r="BQ154" i="8"/>
  <c r="BO190" i="8"/>
  <c r="BP190" i="8" s="1"/>
  <c r="BS190" i="8"/>
  <c r="BR190" i="8"/>
  <c r="BQ190" i="8"/>
  <c r="BO226" i="8"/>
  <c r="BP226" i="8" s="1"/>
  <c r="BS226" i="8"/>
  <c r="BR226" i="8"/>
  <c r="BQ226" i="8"/>
  <c r="BO147" i="8"/>
  <c r="BP147" i="8" s="1"/>
  <c r="BS147" i="8"/>
  <c r="BR147" i="8"/>
  <c r="BQ147" i="8"/>
  <c r="BO183" i="8"/>
  <c r="BP183" i="8" s="1"/>
  <c r="BS183" i="8"/>
  <c r="BR183" i="8"/>
  <c r="BQ183" i="8"/>
  <c r="BO219" i="8"/>
  <c r="BP219" i="8" s="1"/>
  <c r="BS219" i="8"/>
  <c r="BR219" i="8"/>
  <c r="BQ219" i="8"/>
  <c r="BS128" i="8"/>
  <c r="BR128" i="8"/>
  <c r="BQ128" i="8"/>
  <c r="BO128" i="8"/>
  <c r="BP128" i="8" s="1"/>
  <c r="BS164" i="8"/>
  <c r="BR164" i="8"/>
  <c r="BQ164" i="8"/>
  <c r="BO164" i="8"/>
  <c r="BP164" i="8" s="1"/>
  <c r="BS200" i="8"/>
  <c r="BR200" i="8"/>
  <c r="BQ200" i="8"/>
  <c r="BO200" i="8"/>
  <c r="BP200" i="8" s="1"/>
  <c r="BS236" i="8"/>
  <c r="BR236" i="8"/>
  <c r="BQ236" i="8"/>
  <c r="BO236" i="8"/>
  <c r="BP236" i="8" s="1"/>
  <c r="BS151" i="8"/>
  <c r="BR151" i="8"/>
  <c r="BQ151" i="8"/>
  <c r="BO151" i="8"/>
  <c r="BP151" i="8" s="1"/>
  <c r="BS187" i="8"/>
  <c r="BR187" i="8"/>
  <c r="BQ187" i="8"/>
  <c r="BO187" i="8"/>
  <c r="BP187" i="8" s="1"/>
  <c r="BS223" i="8"/>
  <c r="BR223" i="8"/>
  <c r="BQ223" i="8"/>
  <c r="BO223" i="8"/>
  <c r="BP223" i="8" s="1"/>
  <c r="BR262" i="8"/>
  <c r="BQ262" i="8"/>
  <c r="BO262" i="8"/>
  <c r="BP262" i="8" s="1"/>
  <c r="BS262" i="8"/>
  <c r="BR298" i="8"/>
  <c r="BQ298" i="8"/>
  <c r="BO298" i="8"/>
  <c r="BP298" i="8" s="1"/>
  <c r="BS298" i="8"/>
  <c r="BR334" i="8"/>
  <c r="BQ334" i="8"/>
  <c r="BO334" i="8"/>
  <c r="BP334" i="8" s="1"/>
  <c r="BS334" i="8"/>
  <c r="BQ249" i="8"/>
  <c r="BO249" i="8"/>
  <c r="BP249" i="8" s="1"/>
  <c r="BS249" i="8"/>
  <c r="BR249" i="8"/>
  <c r="BQ285" i="8"/>
  <c r="BO285" i="8"/>
  <c r="BP285" i="8" s="1"/>
  <c r="BS285" i="8"/>
  <c r="BR285" i="8"/>
  <c r="BQ321" i="8"/>
  <c r="BO321" i="8"/>
  <c r="BP321" i="8" s="1"/>
  <c r="BS321" i="8"/>
  <c r="BR321" i="8"/>
  <c r="BQ357" i="8"/>
  <c r="BO357" i="8"/>
  <c r="BP357" i="8" s="1"/>
  <c r="BS357" i="8"/>
  <c r="BR357" i="8"/>
  <c r="BO272" i="8"/>
  <c r="BP272" i="8" s="1"/>
  <c r="BS272" i="8"/>
  <c r="BR272" i="8"/>
  <c r="BQ272" i="8"/>
  <c r="BO308" i="8"/>
  <c r="BP308" i="8" s="1"/>
  <c r="BS308" i="8"/>
  <c r="BR308" i="8"/>
  <c r="BQ308" i="8"/>
  <c r="BO344" i="8"/>
  <c r="BP344" i="8" s="1"/>
  <c r="BS344" i="8"/>
  <c r="BR344" i="8"/>
  <c r="BQ344" i="8"/>
  <c r="BO259" i="8"/>
  <c r="BP259" i="8" s="1"/>
  <c r="BS259" i="8"/>
  <c r="BR259" i="8"/>
  <c r="BQ259" i="8"/>
  <c r="BO295" i="8"/>
  <c r="BP295" i="8" s="1"/>
  <c r="BS295" i="8"/>
  <c r="BR295" i="8"/>
  <c r="BQ295" i="8"/>
  <c r="BO331" i="8"/>
  <c r="BP331" i="8" s="1"/>
  <c r="BS331" i="8"/>
  <c r="BR331" i="8"/>
  <c r="BQ331" i="8"/>
  <c r="BS246" i="8"/>
  <c r="BR246" i="8"/>
  <c r="BQ246" i="8"/>
  <c r="BO246" i="8"/>
  <c r="BP246" i="8" s="1"/>
  <c r="BS282" i="8"/>
  <c r="BR282" i="8"/>
  <c r="BQ282" i="8"/>
  <c r="BO282" i="8"/>
  <c r="BP282" i="8" s="1"/>
  <c r="BS318" i="8"/>
  <c r="BR318" i="8"/>
  <c r="BQ318" i="8"/>
  <c r="BO318" i="8"/>
  <c r="BP318" i="8" s="1"/>
  <c r="BS354" i="8"/>
  <c r="BR354" i="8"/>
  <c r="BQ354" i="8"/>
  <c r="BO354" i="8"/>
  <c r="BP354" i="8" s="1"/>
  <c r="BS269" i="8"/>
  <c r="BR269" i="8"/>
  <c r="BQ269" i="8"/>
  <c r="BO269" i="8"/>
  <c r="BP269" i="8" s="1"/>
  <c r="BS305" i="8"/>
  <c r="BR305" i="8"/>
  <c r="BQ305" i="8"/>
  <c r="BO305" i="8"/>
  <c r="BP305" i="8" s="1"/>
  <c r="BS341" i="8"/>
  <c r="BR341" i="8"/>
  <c r="BQ341" i="8"/>
  <c r="BO341" i="8"/>
  <c r="BP341" i="8" s="1"/>
  <c r="BR380" i="8"/>
  <c r="BQ380" i="8"/>
  <c r="BO380" i="8"/>
  <c r="BP380" i="8" s="1"/>
  <c r="BS380" i="8"/>
  <c r="BR416" i="8"/>
  <c r="BQ416" i="8"/>
  <c r="BO416" i="8"/>
  <c r="BP416" i="8" s="1"/>
  <c r="BS416" i="8"/>
  <c r="BR452" i="8"/>
  <c r="BQ452" i="8"/>
  <c r="BO452" i="8"/>
  <c r="BP452" i="8" s="1"/>
  <c r="BS452" i="8"/>
  <c r="BQ367" i="8"/>
  <c r="BO367" i="8"/>
  <c r="BP367" i="8" s="1"/>
  <c r="BS367" i="8"/>
  <c r="BR367" i="8"/>
  <c r="BQ403" i="8"/>
  <c r="BO403" i="8"/>
  <c r="BP403" i="8" s="1"/>
  <c r="BS403" i="8"/>
  <c r="BR403" i="8"/>
  <c r="BQ439" i="8"/>
  <c r="BO439" i="8"/>
  <c r="BP439" i="8" s="1"/>
  <c r="BS439" i="8"/>
  <c r="BR439" i="8"/>
  <c r="BQ475" i="8"/>
  <c r="BO475" i="8"/>
  <c r="BP475" i="8" s="1"/>
  <c r="BS475" i="8"/>
  <c r="BR475" i="8"/>
  <c r="BO390" i="8"/>
  <c r="BP390" i="8" s="1"/>
  <c r="BS390" i="8"/>
  <c r="BR390" i="8"/>
  <c r="BQ390" i="8"/>
  <c r="BO426" i="8"/>
  <c r="BP426" i="8" s="1"/>
  <c r="BS426" i="8"/>
  <c r="BR426" i="8"/>
  <c r="BQ426" i="8"/>
  <c r="BO462" i="8"/>
  <c r="BP462" i="8" s="1"/>
  <c r="BS462" i="8"/>
  <c r="BR462" i="8"/>
  <c r="BQ462" i="8"/>
  <c r="BO377" i="8"/>
  <c r="BP377" i="8" s="1"/>
  <c r="BS377" i="8"/>
  <c r="BR377" i="8"/>
  <c r="BQ377" i="8"/>
  <c r="BO413" i="8"/>
  <c r="BP413" i="8" s="1"/>
  <c r="BS413" i="8"/>
  <c r="BR413" i="8"/>
  <c r="BQ413" i="8"/>
  <c r="BO449" i="8"/>
  <c r="BP449" i="8" s="1"/>
  <c r="BS449" i="8"/>
  <c r="BR449" i="8"/>
  <c r="BQ449" i="8"/>
  <c r="BS364" i="8"/>
  <c r="BR364" i="8"/>
  <c r="BQ364" i="8"/>
  <c r="BO364" i="8"/>
  <c r="BP364" i="8" s="1"/>
  <c r="BS400" i="8"/>
  <c r="BR400" i="8"/>
  <c r="BQ400" i="8"/>
  <c r="BO400" i="8"/>
  <c r="BP400" i="8" s="1"/>
  <c r="BS436" i="8"/>
  <c r="BR436" i="8"/>
  <c r="BQ436" i="8"/>
  <c r="BO436" i="8"/>
  <c r="BP436" i="8" s="1"/>
  <c r="BS472" i="8"/>
  <c r="BR472" i="8"/>
  <c r="BQ472" i="8"/>
  <c r="BO472" i="8"/>
  <c r="BP472" i="8" s="1"/>
  <c r="BS387" i="8"/>
  <c r="BR387" i="8"/>
  <c r="BQ387" i="8"/>
  <c r="BO387" i="8"/>
  <c r="BP387" i="8" s="1"/>
  <c r="BS423" i="8"/>
  <c r="BR423" i="8"/>
  <c r="BQ423" i="8"/>
  <c r="BO423" i="8"/>
  <c r="BP423" i="8" s="1"/>
  <c r="BS459" i="8"/>
  <c r="BR459" i="8"/>
  <c r="BQ459" i="8"/>
  <c r="BO459" i="8"/>
  <c r="BP459" i="8" s="1"/>
  <c r="BR496" i="8"/>
  <c r="BQ496" i="8"/>
  <c r="BO496" i="8"/>
  <c r="BP496" i="8" s="1"/>
  <c r="BS496" i="8"/>
  <c r="BQ483" i="8"/>
  <c r="BO483" i="8"/>
  <c r="BP483" i="8" s="1"/>
  <c r="BS483" i="8"/>
  <c r="BR483" i="8"/>
  <c r="BO499" i="8"/>
  <c r="BP499" i="8" s="1"/>
  <c r="BS499" i="8"/>
  <c r="BR499" i="8"/>
  <c r="BQ499" i="8"/>
  <c r="BS486" i="8"/>
  <c r="BR486" i="8"/>
  <c r="BQ486" i="8"/>
  <c r="BO486" i="8"/>
  <c r="BP486" i="8" s="1"/>
  <c r="CL25" i="8"/>
  <c r="BQ20" i="8"/>
  <c r="CL16" i="8"/>
  <c r="CL54" i="8"/>
  <c r="CL12" i="8"/>
  <c r="BO33" i="8"/>
  <c r="BP33" i="8" s="1"/>
  <c r="BO15" i="8"/>
  <c r="BQ15" i="8" s="1"/>
  <c r="BO91" i="8"/>
  <c r="BP91" i="8" s="1"/>
  <c r="BS91" i="8"/>
  <c r="BR91" i="8"/>
  <c r="BQ91" i="8"/>
  <c r="BO79" i="8"/>
  <c r="BP79" i="8" s="1"/>
  <c r="BS79" i="8"/>
  <c r="BR79" i="8"/>
  <c r="BQ79" i="8"/>
  <c r="BO40" i="8"/>
  <c r="BP40" i="8" s="1"/>
  <c r="BS40" i="8" s="1"/>
  <c r="BO34" i="8"/>
  <c r="BP34" i="8" s="1"/>
  <c r="BO28" i="8"/>
  <c r="BP28" i="8" s="1"/>
  <c r="BR28" i="8" s="1"/>
  <c r="BX20" i="8"/>
  <c r="BS108" i="8"/>
  <c r="BR108" i="8"/>
  <c r="BQ108" i="8"/>
  <c r="BO108" i="8"/>
  <c r="BP108" i="8" s="1"/>
  <c r="BS96" i="8"/>
  <c r="BR96" i="8"/>
  <c r="BQ96" i="8"/>
  <c r="BO96" i="8"/>
  <c r="BP96" i="8" s="1"/>
  <c r="BS84" i="8"/>
  <c r="BR84" i="8"/>
  <c r="BQ84" i="8"/>
  <c r="BO84" i="8"/>
  <c r="BP84" i="8" s="1"/>
  <c r="BS72" i="8"/>
  <c r="BR72" i="8"/>
  <c r="BQ72" i="8"/>
  <c r="BO72" i="8"/>
  <c r="BP72" i="8" s="1"/>
  <c r="BX64" i="8"/>
  <c r="BO60" i="8"/>
  <c r="BQ60" i="8" s="1"/>
  <c r="BX52" i="8"/>
  <c r="BO48" i="8"/>
  <c r="BQ48" i="8" s="1"/>
  <c r="CL61" i="8"/>
  <c r="CA61" i="8"/>
  <c r="CF61" i="8" s="1"/>
  <c r="CL49" i="8"/>
  <c r="CA49" i="8"/>
  <c r="CF49" i="8" s="1"/>
  <c r="BQ111" i="8"/>
  <c r="BO111" i="8"/>
  <c r="BP111" i="8" s="1"/>
  <c r="BS111" i="8"/>
  <c r="BR111" i="8"/>
  <c r="BQ93" i="8"/>
  <c r="BO93" i="8"/>
  <c r="BP93" i="8" s="1"/>
  <c r="BS93" i="8"/>
  <c r="BR93" i="8"/>
  <c r="CL63" i="8"/>
  <c r="CA63" i="8"/>
  <c r="CF63" i="8" s="1"/>
  <c r="CL51" i="8"/>
  <c r="CA51" i="8"/>
  <c r="CF51" i="8" s="1"/>
  <c r="CF24" i="8"/>
  <c r="BO18" i="8"/>
  <c r="BP18" i="8" s="1"/>
  <c r="BS18" i="8" s="1"/>
  <c r="CF12" i="8"/>
  <c r="BR100" i="8"/>
  <c r="BQ100" i="8"/>
  <c r="BO100" i="8"/>
  <c r="BP100" i="8" s="1"/>
  <c r="BS100" i="8"/>
  <c r="BR82" i="8"/>
  <c r="BQ82" i="8"/>
  <c r="BO82" i="8"/>
  <c r="BP82" i="8" s="1"/>
  <c r="BS82" i="8"/>
  <c r="BO64" i="8"/>
  <c r="CL58" i="8"/>
  <c r="CA58" i="8"/>
  <c r="CF58" i="8" s="1"/>
  <c r="CL53" i="8"/>
  <c r="BO46" i="8"/>
  <c r="BQ46" i="8" s="1"/>
  <c r="CL40" i="8"/>
  <c r="CL37" i="8"/>
  <c r="CL34" i="8"/>
  <c r="CL31" i="8"/>
  <c r="CL28" i="8"/>
  <c r="BX23" i="8"/>
  <c r="CL15" i="8"/>
  <c r="BR144" i="8"/>
  <c r="BQ144" i="8"/>
  <c r="BO144" i="8"/>
  <c r="BP144" i="8" s="1"/>
  <c r="BS144" i="8"/>
  <c r="BR180" i="8"/>
  <c r="BQ180" i="8"/>
  <c r="BO180" i="8"/>
  <c r="BP180" i="8" s="1"/>
  <c r="BS180" i="8"/>
  <c r="BR216" i="8"/>
  <c r="BQ216" i="8"/>
  <c r="BO216" i="8"/>
  <c r="BP216" i="8" s="1"/>
  <c r="BS216" i="8"/>
  <c r="BQ131" i="8"/>
  <c r="BO131" i="8"/>
  <c r="BP131" i="8" s="1"/>
  <c r="BS131" i="8"/>
  <c r="BR131" i="8"/>
  <c r="BQ167" i="8"/>
  <c r="BO167" i="8"/>
  <c r="BP167" i="8" s="1"/>
  <c r="BS167" i="8"/>
  <c r="BR167" i="8"/>
  <c r="BQ203" i="8"/>
  <c r="BO203" i="8"/>
  <c r="BP203" i="8" s="1"/>
  <c r="BS203" i="8"/>
  <c r="BR203" i="8"/>
  <c r="BO124" i="8"/>
  <c r="BP124" i="8" s="1"/>
  <c r="BS124" i="8"/>
  <c r="BR124" i="8"/>
  <c r="BQ124" i="8"/>
  <c r="BO160" i="8"/>
  <c r="BP160" i="8" s="1"/>
  <c r="BS160" i="8"/>
  <c r="BR160" i="8"/>
  <c r="BQ160" i="8"/>
  <c r="BO196" i="8"/>
  <c r="BP196" i="8" s="1"/>
  <c r="BS196" i="8"/>
  <c r="BR196" i="8"/>
  <c r="BQ196" i="8"/>
  <c r="BO232" i="8"/>
  <c r="BP232" i="8" s="1"/>
  <c r="BS232" i="8"/>
  <c r="BR232" i="8"/>
  <c r="BQ232" i="8"/>
  <c r="BO153" i="8"/>
  <c r="BP153" i="8" s="1"/>
  <c r="BS153" i="8"/>
  <c r="BR153" i="8"/>
  <c r="BQ153" i="8"/>
  <c r="BO189" i="8"/>
  <c r="BP189" i="8" s="1"/>
  <c r="BS189" i="8"/>
  <c r="BR189" i="8"/>
  <c r="BQ189" i="8"/>
  <c r="BO225" i="8"/>
  <c r="BP225" i="8" s="1"/>
  <c r="BS225" i="8"/>
  <c r="BR225" i="8"/>
  <c r="BQ225" i="8"/>
  <c r="BS134" i="8"/>
  <c r="BR134" i="8"/>
  <c r="BQ134" i="8"/>
  <c r="BO134" i="8"/>
  <c r="BP134" i="8" s="1"/>
  <c r="BS170" i="8"/>
  <c r="BR170" i="8"/>
  <c r="BQ170" i="8"/>
  <c r="BO170" i="8"/>
  <c r="BP170" i="8" s="1"/>
  <c r="BS206" i="8"/>
  <c r="BR206" i="8"/>
  <c r="BQ206" i="8"/>
  <c r="BO206" i="8"/>
  <c r="BP206" i="8" s="1"/>
  <c r="BS121" i="8"/>
  <c r="BR121" i="8"/>
  <c r="BO121" i="8"/>
  <c r="BP121" i="8" s="1"/>
  <c r="BQ121" i="8"/>
  <c r="BS157" i="8"/>
  <c r="BR157" i="8"/>
  <c r="BQ157" i="8"/>
  <c r="BO157" i="8"/>
  <c r="BP157" i="8" s="1"/>
  <c r="BS193" i="8"/>
  <c r="BR193" i="8"/>
  <c r="BQ193" i="8"/>
  <c r="BO193" i="8"/>
  <c r="BP193" i="8" s="1"/>
  <c r="BS229" i="8"/>
  <c r="BR229" i="8"/>
  <c r="BQ229" i="8"/>
  <c r="BO229" i="8"/>
  <c r="BP229" i="8" s="1"/>
  <c r="BR268" i="8"/>
  <c r="BQ268" i="8"/>
  <c r="BO268" i="8"/>
  <c r="BP268" i="8" s="1"/>
  <c r="BS268" i="8"/>
  <c r="BR304" i="8"/>
  <c r="BQ304" i="8"/>
  <c r="BO304" i="8"/>
  <c r="BP304" i="8" s="1"/>
  <c r="BS304" i="8"/>
  <c r="BR340" i="8"/>
  <c r="BQ340" i="8"/>
  <c r="BO340" i="8"/>
  <c r="BP340" i="8" s="1"/>
  <c r="BS340" i="8"/>
  <c r="BQ255" i="8"/>
  <c r="BO255" i="8"/>
  <c r="BP255" i="8" s="1"/>
  <c r="BS255" i="8"/>
  <c r="BR255" i="8"/>
  <c r="BQ291" i="8"/>
  <c r="BO291" i="8"/>
  <c r="BP291" i="8" s="1"/>
  <c r="BS291" i="8"/>
  <c r="BR291" i="8"/>
  <c r="BQ327" i="8"/>
  <c r="BO327" i="8"/>
  <c r="BP327" i="8" s="1"/>
  <c r="BS327" i="8"/>
  <c r="BR327" i="8"/>
  <c r="BO242" i="8"/>
  <c r="BP242" i="8" s="1"/>
  <c r="BS242" i="8"/>
  <c r="BR242" i="8"/>
  <c r="BQ242" i="8"/>
  <c r="BO278" i="8"/>
  <c r="BP278" i="8" s="1"/>
  <c r="BS278" i="8"/>
  <c r="BR278" i="8"/>
  <c r="BQ278" i="8"/>
  <c r="BO314" i="8"/>
  <c r="BP314" i="8" s="1"/>
  <c r="BS314" i="8"/>
  <c r="BR314" i="8"/>
  <c r="BQ314" i="8"/>
  <c r="BO350" i="8"/>
  <c r="BP350" i="8" s="1"/>
  <c r="BS350" i="8"/>
  <c r="BR350" i="8"/>
  <c r="BQ350" i="8"/>
  <c r="BO265" i="8"/>
  <c r="BP265" i="8" s="1"/>
  <c r="BS265" i="8"/>
  <c r="BR265" i="8"/>
  <c r="BQ265" i="8"/>
  <c r="BO301" i="8"/>
  <c r="BP301" i="8" s="1"/>
  <c r="BS301" i="8"/>
  <c r="BR301" i="8"/>
  <c r="BQ301" i="8"/>
  <c r="BO337" i="8"/>
  <c r="BP337" i="8" s="1"/>
  <c r="BS337" i="8"/>
  <c r="BR337" i="8"/>
  <c r="BQ337" i="8"/>
  <c r="BS252" i="8"/>
  <c r="BR252" i="8"/>
  <c r="BQ252" i="8"/>
  <c r="BO252" i="8"/>
  <c r="BP252" i="8" s="1"/>
  <c r="BS288" i="8"/>
  <c r="BR288" i="8"/>
  <c r="BQ288" i="8"/>
  <c r="BO288" i="8"/>
  <c r="BP288" i="8" s="1"/>
  <c r="BS324" i="8"/>
  <c r="BR324" i="8"/>
  <c r="BQ324" i="8"/>
  <c r="BO324" i="8"/>
  <c r="BP324" i="8" s="1"/>
  <c r="BS239" i="8"/>
  <c r="BR239" i="8"/>
  <c r="BQ239" i="8"/>
  <c r="BO239" i="8"/>
  <c r="BP239" i="8" s="1"/>
  <c r="BS275" i="8"/>
  <c r="BR275" i="8"/>
  <c r="BQ275" i="8"/>
  <c r="BO275" i="8"/>
  <c r="BP275" i="8" s="1"/>
  <c r="BS311" i="8"/>
  <c r="BR311" i="8"/>
  <c r="BQ311" i="8"/>
  <c r="BO311" i="8"/>
  <c r="BP311" i="8" s="1"/>
  <c r="BS347" i="8"/>
  <c r="BR347" i="8"/>
  <c r="BQ347" i="8"/>
  <c r="BO347" i="8"/>
  <c r="BP347" i="8" s="1"/>
  <c r="BR386" i="8"/>
  <c r="BQ386" i="8"/>
  <c r="BO386" i="8"/>
  <c r="BP386" i="8" s="1"/>
  <c r="BS386" i="8"/>
  <c r="BR422" i="8"/>
  <c r="BQ422" i="8"/>
  <c r="BO422" i="8"/>
  <c r="BP422" i="8" s="1"/>
  <c r="BS422" i="8"/>
  <c r="BR458" i="8"/>
  <c r="BQ458" i="8"/>
  <c r="BO458" i="8"/>
  <c r="BP458" i="8" s="1"/>
  <c r="BS458" i="8"/>
  <c r="BQ373" i="8"/>
  <c r="BO373" i="8"/>
  <c r="BP373" i="8" s="1"/>
  <c r="BS373" i="8"/>
  <c r="BR373" i="8"/>
  <c r="BQ409" i="8"/>
  <c r="BO409" i="8"/>
  <c r="BP409" i="8" s="1"/>
  <c r="BS409" i="8"/>
  <c r="BR409" i="8"/>
  <c r="BQ445" i="8"/>
  <c r="BO445" i="8"/>
  <c r="BP445" i="8" s="1"/>
  <c r="BS445" i="8"/>
  <c r="BR445" i="8"/>
  <c r="BO360" i="8"/>
  <c r="BP360" i="8" s="1"/>
  <c r="BS360" i="8"/>
  <c r="BR360" i="8"/>
  <c r="BQ360" i="8"/>
  <c r="BO396" i="8"/>
  <c r="BP396" i="8" s="1"/>
  <c r="BS396" i="8"/>
  <c r="BR396" i="8"/>
  <c r="BQ396" i="8"/>
  <c r="BO432" i="8"/>
  <c r="BP432" i="8" s="1"/>
  <c r="BS432" i="8"/>
  <c r="BR432" i="8"/>
  <c r="BQ432" i="8"/>
  <c r="BO468" i="8"/>
  <c r="BP468" i="8" s="1"/>
  <c r="BS468" i="8"/>
  <c r="BR468" i="8"/>
  <c r="BQ468" i="8"/>
  <c r="BO383" i="8"/>
  <c r="BP383" i="8" s="1"/>
  <c r="BS383" i="8"/>
  <c r="BR383" i="8"/>
  <c r="BQ383" i="8"/>
  <c r="BO419" i="8"/>
  <c r="BP419" i="8" s="1"/>
  <c r="BS419" i="8"/>
  <c r="BR419" i="8"/>
  <c r="BQ419" i="8"/>
  <c r="BO455" i="8"/>
  <c r="BP455" i="8" s="1"/>
  <c r="BS455" i="8"/>
  <c r="BR455" i="8"/>
  <c r="BQ455" i="8"/>
  <c r="BS370" i="8"/>
  <c r="BR370" i="8"/>
  <c r="BQ370" i="8"/>
  <c r="BO370" i="8"/>
  <c r="BP370" i="8" s="1"/>
  <c r="BS406" i="8"/>
  <c r="BR406" i="8"/>
  <c r="BQ406" i="8"/>
  <c r="BO406" i="8"/>
  <c r="BP406" i="8" s="1"/>
  <c r="BS442" i="8"/>
  <c r="BR442" i="8"/>
  <c r="BQ442" i="8"/>
  <c r="BO442" i="8"/>
  <c r="BP442" i="8" s="1"/>
  <c r="BS478" i="8"/>
  <c r="BR478" i="8"/>
  <c r="BQ478" i="8"/>
  <c r="BO478" i="8"/>
  <c r="BP478" i="8" s="1"/>
  <c r="BS393" i="8"/>
  <c r="BR393" i="8"/>
  <c r="BQ393" i="8"/>
  <c r="BO393" i="8"/>
  <c r="BP393" i="8" s="1"/>
  <c r="BS429" i="8"/>
  <c r="BR429" i="8"/>
  <c r="BQ429" i="8"/>
  <c r="BO429" i="8"/>
  <c r="BP429" i="8" s="1"/>
  <c r="BS465" i="8"/>
  <c r="BR465" i="8"/>
  <c r="BQ465" i="8"/>
  <c r="BO465" i="8"/>
  <c r="BP465" i="8" s="1"/>
  <c r="BR502" i="8"/>
  <c r="BQ502" i="8"/>
  <c r="BO502" i="8"/>
  <c r="BP502" i="8" s="1"/>
  <c r="BS502" i="8"/>
  <c r="BQ489" i="8"/>
  <c r="BO489" i="8"/>
  <c r="BP489" i="8" s="1"/>
  <c r="BS489" i="8"/>
  <c r="BR489" i="8"/>
  <c r="BO482" i="8"/>
  <c r="BP482" i="8" s="1"/>
  <c r="BS482" i="8"/>
  <c r="BR482" i="8"/>
  <c r="BQ482" i="8"/>
  <c r="BO505" i="8"/>
  <c r="BP505" i="8" s="1"/>
  <c r="BS505" i="8"/>
  <c r="BR505" i="8"/>
  <c r="BQ505" i="8"/>
  <c r="BS492" i="8"/>
  <c r="BR492" i="8"/>
  <c r="BQ492" i="8"/>
  <c r="BO492" i="8"/>
  <c r="BP492" i="8" s="1"/>
  <c r="BS485" i="8"/>
  <c r="BR485" i="8"/>
  <c r="BQ485" i="8"/>
  <c r="BO485" i="8"/>
  <c r="BP485" i="8" s="1"/>
  <c r="CL20" i="8"/>
  <c r="CL13" i="8"/>
  <c r="CL48" i="8"/>
  <c r="BQ117" i="8"/>
  <c r="BS117" i="8"/>
  <c r="BR117" i="8"/>
  <c r="BO117" i="8"/>
  <c r="BP117" i="8" s="1"/>
  <c r="BX16" i="8"/>
  <c r="CL22" i="8"/>
  <c r="CA22" i="8"/>
  <c r="CF22" i="8" s="1"/>
  <c r="BO110" i="8"/>
  <c r="BP110" i="8" s="1"/>
  <c r="BS110" i="8"/>
  <c r="BR110" i="8"/>
  <c r="BQ110" i="8"/>
  <c r="BO92" i="8"/>
  <c r="BP92" i="8" s="1"/>
  <c r="BS92" i="8"/>
  <c r="BR92" i="8"/>
  <c r="BQ92" i="8"/>
  <c r="BO74" i="8"/>
  <c r="BP74" i="8" s="1"/>
  <c r="BS74" i="8"/>
  <c r="BR74" i="8"/>
  <c r="BQ74" i="8"/>
  <c r="BX60" i="8"/>
  <c r="BO56" i="8"/>
  <c r="BP56" i="8" s="1"/>
  <c r="BS56" i="8" s="1"/>
  <c r="CL50" i="8"/>
  <c r="CA50" i="8"/>
  <c r="CF50" i="8" s="1"/>
  <c r="BX42" i="8"/>
  <c r="BX40" i="8"/>
  <c r="BX38" i="8"/>
  <c r="BX36" i="8"/>
  <c r="BX34" i="8"/>
  <c r="BX32" i="8"/>
  <c r="BX30" i="8"/>
  <c r="BX28" i="8"/>
  <c r="BX26" i="8"/>
  <c r="BQ81" i="8"/>
  <c r="BO81" i="8"/>
  <c r="BP81" i="8" s="1"/>
  <c r="BS81" i="8"/>
  <c r="BR81" i="8"/>
  <c r="BQ69" i="8"/>
  <c r="BO69" i="8"/>
  <c r="BP69" i="8" s="1"/>
  <c r="BS69" i="8"/>
  <c r="BR69" i="8"/>
  <c r="BX61" i="8"/>
  <c r="BO57" i="8"/>
  <c r="BX49" i="8"/>
  <c r="BO45" i="8"/>
  <c r="BX25" i="8"/>
  <c r="BX13" i="8"/>
  <c r="BX56" i="8"/>
  <c r="CA19" i="8"/>
  <c r="CF19" i="8" s="1"/>
  <c r="CL19" i="8"/>
  <c r="BR150" i="8"/>
  <c r="BQ150" i="8"/>
  <c r="BO150" i="8"/>
  <c r="BP150" i="8" s="1"/>
  <c r="BS150" i="8"/>
  <c r="BR186" i="8"/>
  <c r="BQ186" i="8"/>
  <c r="BO186" i="8"/>
  <c r="BP186" i="8" s="1"/>
  <c r="BS186" i="8"/>
  <c r="BR222" i="8"/>
  <c r="BQ222" i="8"/>
  <c r="BO222" i="8"/>
  <c r="BP222" i="8" s="1"/>
  <c r="BS222" i="8"/>
  <c r="BQ137" i="8"/>
  <c r="BO137" i="8"/>
  <c r="BP137" i="8" s="1"/>
  <c r="BS137" i="8"/>
  <c r="BR137" i="8"/>
  <c r="BQ173" i="8"/>
  <c r="BO173" i="8"/>
  <c r="BP173" i="8" s="1"/>
  <c r="BS173" i="8"/>
  <c r="BR173" i="8"/>
  <c r="BQ209" i="8"/>
  <c r="BO209" i="8"/>
  <c r="BP209" i="8" s="1"/>
  <c r="BS209" i="8"/>
  <c r="BR209" i="8"/>
  <c r="BO130" i="8"/>
  <c r="BP130" i="8" s="1"/>
  <c r="BS130" i="8"/>
  <c r="BR130" i="8"/>
  <c r="BQ130" i="8"/>
  <c r="BO166" i="8"/>
  <c r="BP166" i="8" s="1"/>
  <c r="BS166" i="8"/>
  <c r="BR166" i="8"/>
  <c r="BQ166" i="8"/>
  <c r="BO202" i="8"/>
  <c r="BP202" i="8" s="1"/>
  <c r="BS202" i="8"/>
  <c r="BR202" i="8"/>
  <c r="BQ202" i="8"/>
  <c r="BO238" i="8"/>
  <c r="BP238" i="8" s="1"/>
  <c r="BS238" i="8"/>
  <c r="BR238" i="8"/>
  <c r="BQ238" i="8"/>
  <c r="BO159" i="8"/>
  <c r="BP159" i="8" s="1"/>
  <c r="BS159" i="8"/>
  <c r="BR159" i="8"/>
  <c r="BQ159" i="8"/>
  <c r="BO195" i="8"/>
  <c r="BP195" i="8" s="1"/>
  <c r="BS195" i="8"/>
  <c r="BR195" i="8"/>
  <c r="BQ195" i="8"/>
  <c r="BO231" i="8"/>
  <c r="BP231" i="8" s="1"/>
  <c r="BS231" i="8"/>
  <c r="BR231" i="8"/>
  <c r="BQ231" i="8"/>
  <c r="BS140" i="8"/>
  <c r="BR140" i="8"/>
  <c r="BQ140" i="8"/>
  <c r="BO140" i="8"/>
  <c r="BP140" i="8" s="1"/>
  <c r="BS176" i="8"/>
  <c r="BR176" i="8"/>
  <c r="BQ176" i="8"/>
  <c r="BO176" i="8"/>
  <c r="BP176" i="8" s="1"/>
  <c r="BS212" i="8"/>
  <c r="BR212" i="8"/>
  <c r="BQ212" i="8"/>
  <c r="BO212" i="8"/>
  <c r="BP212" i="8" s="1"/>
  <c r="BS127" i="8"/>
  <c r="BR127" i="8"/>
  <c r="BQ127" i="8"/>
  <c r="BO127" i="8"/>
  <c r="BP127" i="8" s="1"/>
  <c r="BS163" i="8"/>
  <c r="BR163" i="8"/>
  <c r="BQ163" i="8"/>
  <c r="BO163" i="8"/>
  <c r="BP163" i="8" s="1"/>
  <c r="BS199" i="8"/>
  <c r="BR199" i="8"/>
  <c r="BQ199" i="8"/>
  <c r="BO199" i="8"/>
  <c r="BP199" i="8" s="1"/>
  <c r="BS235" i="8"/>
  <c r="BR235" i="8"/>
  <c r="BQ235" i="8"/>
  <c r="BO235" i="8"/>
  <c r="BP235" i="8" s="1"/>
  <c r="BR274" i="8"/>
  <c r="BQ274" i="8"/>
  <c r="BO274" i="8"/>
  <c r="BP274" i="8" s="1"/>
  <c r="BS274" i="8"/>
  <c r="BR310" i="8"/>
  <c r="BQ310" i="8"/>
  <c r="BO310" i="8"/>
  <c r="BP310" i="8" s="1"/>
  <c r="BS310" i="8"/>
  <c r="BR346" i="8"/>
  <c r="BQ346" i="8"/>
  <c r="BO346" i="8"/>
  <c r="BP346" i="8" s="1"/>
  <c r="BS346" i="8"/>
  <c r="BQ261" i="8"/>
  <c r="BO261" i="8"/>
  <c r="BP261" i="8" s="1"/>
  <c r="BS261" i="8"/>
  <c r="BR261" i="8"/>
  <c r="BQ297" i="8"/>
  <c r="BO297" i="8"/>
  <c r="BP297" i="8" s="1"/>
  <c r="BS297" i="8"/>
  <c r="BR297" i="8"/>
  <c r="BQ333" i="8"/>
  <c r="BO333" i="8"/>
  <c r="BP333" i="8" s="1"/>
  <c r="BS333" i="8"/>
  <c r="BR333" i="8"/>
  <c r="BO248" i="8"/>
  <c r="BP248" i="8" s="1"/>
  <c r="BS248" i="8"/>
  <c r="BR248" i="8"/>
  <c r="BQ248" i="8"/>
  <c r="BO284" i="8"/>
  <c r="BP284" i="8" s="1"/>
  <c r="BS284" i="8"/>
  <c r="BR284" i="8"/>
  <c r="BQ284" i="8"/>
  <c r="BO320" i="8"/>
  <c r="BP320" i="8" s="1"/>
  <c r="BS320" i="8"/>
  <c r="BR320" i="8"/>
  <c r="BQ320" i="8"/>
  <c r="BO356" i="8"/>
  <c r="BP356" i="8" s="1"/>
  <c r="BS356" i="8"/>
  <c r="BR356" i="8"/>
  <c r="BQ356" i="8"/>
  <c r="BO271" i="8"/>
  <c r="BP271" i="8" s="1"/>
  <c r="BS271" i="8"/>
  <c r="BR271" i="8"/>
  <c r="BQ271" i="8"/>
  <c r="BO307" i="8"/>
  <c r="BP307" i="8" s="1"/>
  <c r="BS307" i="8"/>
  <c r="BR307" i="8"/>
  <c r="BQ307" i="8"/>
  <c r="BO343" i="8"/>
  <c r="BP343" i="8" s="1"/>
  <c r="BS343" i="8"/>
  <c r="BR343" i="8"/>
  <c r="BQ343" i="8"/>
  <c r="BS258" i="8"/>
  <c r="BR258" i="8"/>
  <c r="BQ258" i="8"/>
  <c r="BO258" i="8"/>
  <c r="BP258" i="8" s="1"/>
  <c r="BS294" i="8"/>
  <c r="BR294" i="8"/>
  <c r="BQ294" i="8"/>
  <c r="BO294" i="8"/>
  <c r="BP294" i="8" s="1"/>
  <c r="BS330" i="8"/>
  <c r="BR330" i="8"/>
  <c r="BQ330" i="8"/>
  <c r="BO330" i="8"/>
  <c r="BP330" i="8" s="1"/>
  <c r="BS245" i="8"/>
  <c r="BR245" i="8"/>
  <c r="BQ245" i="8"/>
  <c r="BO245" i="8"/>
  <c r="BP245" i="8" s="1"/>
  <c r="BS281" i="8"/>
  <c r="BR281" i="8"/>
  <c r="BQ281" i="8"/>
  <c r="BO281" i="8"/>
  <c r="BP281" i="8" s="1"/>
  <c r="BS317" i="8"/>
  <c r="BR317" i="8"/>
  <c r="BQ317" i="8"/>
  <c r="BO317" i="8"/>
  <c r="BP317" i="8" s="1"/>
  <c r="BS353" i="8"/>
  <c r="BR353" i="8"/>
  <c r="BQ353" i="8"/>
  <c r="BO353" i="8"/>
  <c r="BP353" i="8" s="1"/>
  <c r="BR392" i="8"/>
  <c r="BQ392" i="8"/>
  <c r="BO392" i="8"/>
  <c r="BP392" i="8" s="1"/>
  <c r="BS392" i="8"/>
  <c r="BR428" i="8"/>
  <c r="BQ428" i="8"/>
  <c r="BO428" i="8"/>
  <c r="BP428" i="8" s="1"/>
  <c r="BS428" i="8"/>
  <c r="BR464" i="8"/>
  <c r="BQ464" i="8"/>
  <c r="BO464" i="8"/>
  <c r="BP464" i="8" s="1"/>
  <c r="BS464" i="8"/>
  <c r="BQ379" i="8"/>
  <c r="BO379" i="8"/>
  <c r="BP379" i="8" s="1"/>
  <c r="BS379" i="8"/>
  <c r="BR379" i="8"/>
  <c r="BQ415" i="8"/>
  <c r="BO415" i="8"/>
  <c r="BP415" i="8" s="1"/>
  <c r="BS415" i="8"/>
  <c r="BR415" i="8"/>
  <c r="BQ451" i="8"/>
  <c r="BO451" i="8"/>
  <c r="BP451" i="8" s="1"/>
  <c r="BS451" i="8"/>
  <c r="BR451" i="8"/>
  <c r="BO366" i="8"/>
  <c r="BP366" i="8" s="1"/>
  <c r="BS366" i="8"/>
  <c r="BR366" i="8"/>
  <c r="BQ366" i="8"/>
  <c r="BO402" i="8"/>
  <c r="BP402" i="8" s="1"/>
  <c r="BS402" i="8"/>
  <c r="BR402" i="8"/>
  <c r="BQ402" i="8"/>
  <c r="BO438" i="8"/>
  <c r="BP438" i="8" s="1"/>
  <c r="BS438" i="8"/>
  <c r="BR438" i="8"/>
  <c r="BQ438" i="8"/>
  <c r="BO474" i="8"/>
  <c r="BP474" i="8" s="1"/>
  <c r="BS474" i="8"/>
  <c r="BR474" i="8"/>
  <c r="BQ474" i="8"/>
  <c r="BO389" i="8"/>
  <c r="BP389" i="8" s="1"/>
  <c r="BS389" i="8"/>
  <c r="BR389" i="8"/>
  <c r="BQ389" i="8"/>
  <c r="BO425" i="8"/>
  <c r="BP425" i="8" s="1"/>
  <c r="BS425" i="8"/>
  <c r="BR425" i="8"/>
  <c r="BQ425" i="8"/>
  <c r="BO461" i="8"/>
  <c r="BP461" i="8" s="1"/>
  <c r="BS461" i="8"/>
  <c r="BR461" i="8"/>
  <c r="BQ461" i="8"/>
  <c r="BS376" i="8"/>
  <c r="BR376" i="8"/>
  <c r="BQ376" i="8"/>
  <c r="BO376" i="8"/>
  <c r="BP376" i="8" s="1"/>
  <c r="BS412" i="8"/>
  <c r="BR412" i="8"/>
  <c r="BQ412" i="8"/>
  <c r="BO412" i="8"/>
  <c r="BP412" i="8" s="1"/>
  <c r="BS448" i="8"/>
  <c r="BR448" i="8"/>
  <c r="BQ448" i="8"/>
  <c r="BO448" i="8"/>
  <c r="BP448" i="8" s="1"/>
  <c r="BS363" i="8"/>
  <c r="BR363" i="8"/>
  <c r="BQ363" i="8"/>
  <c r="BO363" i="8"/>
  <c r="BP363" i="8" s="1"/>
  <c r="BS399" i="8"/>
  <c r="BR399" i="8"/>
  <c r="BQ399" i="8"/>
  <c r="BO399" i="8"/>
  <c r="BP399" i="8" s="1"/>
  <c r="BS435" i="8"/>
  <c r="BR435" i="8"/>
  <c r="BQ435" i="8"/>
  <c r="BO435" i="8"/>
  <c r="BP435" i="8" s="1"/>
  <c r="BS471" i="8"/>
  <c r="BR471" i="8"/>
  <c r="BQ471" i="8"/>
  <c r="BO471" i="8"/>
  <c r="BP471" i="8" s="1"/>
  <c r="BR508" i="8"/>
  <c r="BQ508" i="8"/>
  <c r="BO508" i="8"/>
  <c r="BP508" i="8" s="1"/>
  <c r="BS508" i="8"/>
  <c r="BQ495" i="8"/>
  <c r="BO495" i="8"/>
  <c r="BP495" i="8" s="1"/>
  <c r="BS495" i="8"/>
  <c r="BR495" i="8"/>
  <c r="BO488" i="8"/>
  <c r="BP488" i="8" s="1"/>
  <c r="BS488" i="8"/>
  <c r="BR488" i="8"/>
  <c r="BQ488" i="8"/>
  <c r="BS498" i="8"/>
  <c r="BR498" i="8"/>
  <c r="BQ498" i="8"/>
  <c r="BO498" i="8"/>
  <c r="BP498" i="8" s="1"/>
  <c r="BS491" i="8"/>
  <c r="BR491" i="8"/>
  <c r="BQ491" i="8"/>
  <c r="BO491" i="8"/>
  <c r="BP491" i="8" s="1"/>
  <c r="BS511" i="8"/>
  <c r="BR511" i="8"/>
  <c r="BQ511" i="8"/>
  <c r="BO511" i="8"/>
  <c r="BP511" i="8" s="1"/>
  <c r="CL24" i="8"/>
  <c r="CL42" i="8"/>
  <c r="BO39" i="8"/>
  <c r="BP39" i="8" s="1"/>
  <c r="BS39" i="8" s="1"/>
  <c r="BO67" i="8"/>
  <c r="BP67" i="8" s="1"/>
  <c r="BS67" i="8"/>
  <c r="BR67" i="8"/>
  <c r="BQ67" i="8"/>
  <c r="BO55" i="8"/>
  <c r="BS107" i="8"/>
  <c r="BR107" i="8"/>
  <c r="BQ107" i="8"/>
  <c r="BO107" i="8"/>
  <c r="BP107" i="8" s="1"/>
  <c r="BS95" i="8"/>
  <c r="BR95" i="8"/>
  <c r="BQ95" i="8"/>
  <c r="BO95" i="8"/>
  <c r="BP95" i="8" s="1"/>
  <c r="BS83" i="8"/>
  <c r="BR83" i="8"/>
  <c r="BQ83" i="8"/>
  <c r="BO83" i="8"/>
  <c r="BP83" i="8" s="1"/>
  <c r="BS71" i="8"/>
  <c r="BR71" i="8"/>
  <c r="BQ71" i="8"/>
  <c r="BO71" i="8"/>
  <c r="BP71" i="8" s="1"/>
  <c r="BX63" i="8"/>
  <c r="BO59" i="8"/>
  <c r="BP59" i="8" s="1"/>
  <c r="BS59" i="8" s="1"/>
  <c r="BX51" i="8"/>
  <c r="BO47" i="8"/>
  <c r="BP47" i="8" s="1"/>
  <c r="BS47" i="8" s="1"/>
  <c r="BO38" i="8"/>
  <c r="BO32" i="8"/>
  <c r="BQ32" i="8" s="1"/>
  <c r="BO26" i="8"/>
  <c r="BQ26" i="8" s="1"/>
  <c r="CF20" i="8"/>
  <c r="BO14" i="8"/>
  <c r="BP14" i="8" s="1"/>
  <c r="BS14" i="8" s="1"/>
  <c r="BO25" i="8"/>
  <c r="BP25" i="8" s="1"/>
  <c r="BO13" i="8"/>
  <c r="BQ13" i="8" s="1"/>
  <c r="BO23" i="8"/>
  <c r="BQ23" i="8" s="1"/>
  <c r="BO118" i="8"/>
  <c r="BP118" i="8" s="1"/>
  <c r="BR118" i="8"/>
  <c r="BQ118" i="8"/>
  <c r="BS118" i="8"/>
  <c r="BQ99" i="8"/>
  <c r="BO99" i="8"/>
  <c r="BP99" i="8" s="1"/>
  <c r="BS99" i="8"/>
  <c r="BR99" i="8"/>
  <c r="BR106" i="8"/>
  <c r="BQ106" i="8"/>
  <c r="BO106" i="8"/>
  <c r="BP106" i="8" s="1"/>
  <c r="BS106" i="8"/>
  <c r="BR88" i="8"/>
  <c r="BQ88" i="8"/>
  <c r="BO88" i="8"/>
  <c r="BP88" i="8" s="1"/>
  <c r="BS88" i="8"/>
  <c r="BR70" i="8"/>
  <c r="BQ70" i="8"/>
  <c r="BO70" i="8"/>
  <c r="BP70" i="8" s="1"/>
  <c r="BS70" i="8"/>
  <c r="CL64" i="8"/>
  <c r="CA64" i="8"/>
  <c r="CF64" i="8" s="1"/>
  <c r="CL59" i="8"/>
  <c r="BO52" i="8"/>
  <c r="BP52" i="8" s="1"/>
  <c r="CL46" i="8"/>
  <c r="CA46" i="8"/>
  <c r="CF46" i="8" s="1"/>
  <c r="CL41" i="8"/>
  <c r="CL38" i="8"/>
  <c r="CL35" i="8"/>
  <c r="CL32" i="8"/>
  <c r="CL29" i="8"/>
  <c r="CL26" i="8"/>
  <c r="BR120" i="8"/>
  <c r="BQ120" i="8"/>
  <c r="BS120" i="8"/>
  <c r="BO120" i="8"/>
  <c r="BP120" i="8" s="1"/>
  <c r="BR156" i="8"/>
  <c r="BQ156" i="8"/>
  <c r="BO156" i="8"/>
  <c r="BP156" i="8" s="1"/>
  <c r="BS156" i="8"/>
  <c r="BR192" i="8"/>
  <c r="BQ192" i="8"/>
  <c r="BO192" i="8"/>
  <c r="BP192" i="8" s="1"/>
  <c r="BS192" i="8"/>
  <c r="BR228" i="8"/>
  <c r="BQ228" i="8"/>
  <c r="BO228" i="8"/>
  <c r="BP228" i="8" s="1"/>
  <c r="BS228" i="8"/>
  <c r="BQ143" i="8"/>
  <c r="BO143" i="8"/>
  <c r="BP143" i="8" s="1"/>
  <c r="BS143" i="8"/>
  <c r="BR143" i="8"/>
  <c r="BQ179" i="8"/>
  <c r="BO179" i="8"/>
  <c r="BP179" i="8" s="1"/>
  <c r="BS179" i="8"/>
  <c r="BR179" i="8"/>
  <c r="BQ215" i="8"/>
  <c r="BO215" i="8"/>
  <c r="BP215" i="8" s="1"/>
  <c r="BS215" i="8"/>
  <c r="BR215" i="8"/>
  <c r="BO136" i="8"/>
  <c r="BP136" i="8" s="1"/>
  <c r="BS136" i="8"/>
  <c r="BR136" i="8"/>
  <c r="BQ136" i="8"/>
  <c r="BO172" i="8"/>
  <c r="BP172" i="8" s="1"/>
  <c r="BS172" i="8"/>
  <c r="BR172" i="8"/>
  <c r="BQ172" i="8"/>
  <c r="BO208" i="8"/>
  <c r="BP208" i="8" s="1"/>
  <c r="BS208" i="8"/>
  <c r="BR208" i="8"/>
  <c r="BQ208" i="8"/>
  <c r="BO129" i="8"/>
  <c r="BP129" i="8" s="1"/>
  <c r="BS129" i="8"/>
  <c r="BR129" i="8"/>
  <c r="BQ129" i="8"/>
  <c r="BO165" i="8"/>
  <c r="BP165" i="8" s="1"/>
  <c r="BS165" i="8"/>
  <c r="BR165" i="8"/>
  <c r="BQ165" i="8"/>
  <c r="BO201" i="8"/>
  <c r="BP201" i="8" s="1"/>
  <c r="BS201" i="8"/>
  <c r="BR201" i="8"/>
  <c r="BQ201" i="8"/>
  <c r="BO237" i="8"/>
  <c r="BP237" i="8" s="1"/>
  <c r="BS237" i="8"/>
  <c r="BR237" i="8"/>
  <c r="BQ237" i="8"/>
  <c r="BS146" i="8"/>
  <c r="BR146" i="8"/>
  <c r="BQ146" i="8"/>
  <c r="BO146" i="8"/>
  <c r="BP146" i="8" s="1"/>
  <c r="BS182" i="8"/>
  <c r="BR182" i="8"/>
  <c r="BQ182" i="8"/>
  <c r="BO182" i="8"/>
  <c r="BP182" i="8" s="1"/>
  <c r="BS218" i="8"/>
  <c r="BR218" i="8"/>
  <c r="BQ218" i="8"/>
  <c r="BO218" i="8"/>
  <c r="BP218" i="8" s="1"/>
  <c r="BS133" i="8"/>
  <c r="BR133" i="8"/>
  <c r="BQ133" i="8"/>
  <c r="BO133" i="8"/>
  <c r="BP133" i="8" s="1"/>
  <c r="BS169" i="8"/>
  <c r="BR169" i="8"/>
  <c r="BQ169" i="8"/>
  <c r="BO169" i="8"/>
  <c r="BP169" i="8" s="1"/>
  <c r="BS205" i="8"/>
  <c r="BR205" i="8"/>
  <c r="BQ205" i="8"/>
  <c r="BO205" i="8"/>
  <c r="BP205" i="8" s="1"/>
  <c r="BR244" i="8"/>
  <c r="BQ244" i="8"/>
  <c r="BO244" i="8"/>
  <c r="BP244" i="8" s="1"/>
  <c r="BS244" i="8"/>
  <c r="BR280" i="8"/>
  <c r="BQ280" i="8"/>
  <c r="BO280" i="8"/>
  <c r="BP280" i="8" s="1"/>
  <c r="BS280" i="8"/>
  <c r="BR316" i="8"/>
  <c r="BQ316" i="8"/>
  <c r="BO316" i="8"/>
  <c r="BP316" i="8" s="1"/>
  <c r="BS316" i="8"/>
  <c r="BR352" i="8"/>
  <c r="BQ352" i="8"/>
  <c r="BO352" i="8"/>
  <c r="BP352" i="8" s="1"/>
  <c r="BS352" i="8"/>
  <c r="BQ267" i="8"/>
  <c r="BO267" i="8"/>
  <c r="BP267" i="8" s="1"/>
  <c r="BS267" i="8"/>
  <c r="BR267" i="8"/>
  <c r="BQ303" i="8"/>
  <c r="BO303" i="8"/>
  <c r="BP303" i="8" s="1"/>
  <c r="BS303" i="8"/>
  <c r="BR303" i="8"/>
  <c r="BQ339" i="8"/>
  <c r="BO339" i="8"/>
  <c r="BP339" i="8" s="1"/>
  <c r="BS339" i="8"/>
  <c r="BR339" i="8"/>
  <c r="BO254" i="8"/>
  <c r="BP254" i="8" s="1"/>
  <c r="BS254" i="8"/>
  <c r="BR254" i="8"/>
  <c r="BQ254" i="8"/>
  <c r="BO290" i="8"/>
  <c r="BP290" i="8" s="1"/>
  <c r="BS290" i="8"/>
  <c r="BR290" i="8"/>
  <c r="BQ290" i="8"/>
  <c r="BO326" i="8"/>
  <c r="BP326" i="8" s="1"/>
  <c r="BS326" i="8"/>
  <c r="BR326" i="8"/>
  <c r="BQ326" i="8"/>
  <c r="BO241" i="8"/>
  <c r="BP241" i="8" s="1"/>
  <c r="BS241" i="8"/>
  <c r="BR241" i="8"/>
  <c r="BQ241" i="8"/>
  <c r="BO277" i="8"/>
  <c r="BP277" i="8" s="1"/>
  <c r="BS277" i="8"/>
  <c r="BR277" i="8"/>
  <c r="BQ277" i="8"/>
  <c r="BO313" i="8"/>
  <c r="BP313" i="8" s="1"/>
  <c r="BS313" i="8"/>
  <c r="BR313" i="8"/>
  <c r="BQ313" i="8"/>
  <c r="BO349" i="8"/>
  <c r="BP349" i="8" s="1"/>
  <c r="BS349" i="8"/>
  <c r="BR349" i="8"/>
  <c r="BQ349" i="8"/>
  <c r="BS264" i="8"/>
  <c r="BR264" i="8"/>
  <c r="BQ264" i="8"/>
  <c r="BO264" i="8"/>
  <c r="BP264" i="8" s="1"/>
  <c r="BS300" i="8"/>
  <c r="BR300" i="8"/>
  <c r="BQ300" i="8"/>
  <c r="BO300" i="8"/>
  <c r="BP300" i="8" s="1"/>
  <c r="BS336" i="8"/>
  <c r="BR336" i="8"/>
  <c r="BQ336" i="8"/>
  <c r="BO336" i="8"/>
  <c r="BP336" i="8" s="1"/>
  <c r="BS251" i="8"/>
  <c r="BR251" i="8"/>
  <c r="BQ251" i="8"/>
  <c r="BO251" i="8"/>
  <c r="BP251" i="8" s="1"/>
  <c r="BS287" i="8"/>
  <c r="BR287" i="8"/>
  <c r="BQ287" i="8"/>
  <c r="BO287" i="8"/>
  <c r="BP287" i="8" s="1"/>
  <c r="BS323" i="8"/>
  <c r="BR323" i="8"/>
  <c r="BQ323" i="8"/>
  <c r="BO323" i="8"/>
  <c r="BP323" i="8" s="1"/>
  <c r="BR362" i="8"/>
  <c r="BQ362" i="8"/>
  <c r="BO362" i="8"/>
  <c r="BP362" i="8" s="1"/>
  <c r="BS362" i="8"/>
  <c r="BR398" i="8"/>
  <c r="BQ398" i="8"/>
  <c r="BO398" i="8"/>
  <c r="BP398" i="8" s="1"/>
  <c r="BS398" i="8"/>
  <c r="BR434" i="8"/>
  <c r="BQ434" i="8"/>
  <c r="BO434" i="8"/>
  <c r="BP434" i="8" s="1"/>
  <c r="BS434" i="8"/>
  <c r="BR470" i="8"/>
  <c r="BQ470" i="8"/>
  <c r="BO470" i="8"/>
  <c r="BP470" i="8" s="1"/>
  <c r="BS470" i="8"/>
  <c r="BQ385" i="8"/>
  <c r="BO385" i="8"/>
  <c r="BP385" i="8" s="1"/>
  <c r="BS385" i="8"/>
  <c r="BR385" i="8"/>
  <c r="BQ421" i="8"/>
  <c r="BO421" i="8"/>
  <c r="BP421" i="8" s="1"/>
  <c r="BS421" i="8"/>
  <c r="BR421" i="8"/>
  <c r="BQ457" i="8"/>
  <c r="BO457" i="8"/>
  <c r="BP457" i="8" s="1"/>
  <c r="BS457" i="8"/>
  <c r="BR457" i="8"/>
  <c r="BO372" i="8"/>
  <c r="BP372" i="8" s="1"/>
  <c r="BS372" i="8"/>
  <c r="BR372" i="8"/>
  <c r="BQ372" i="8"/>
  <c r="BO408" i="8"/>
  <c r="BP408" i="8" s="1"/>
  <c r="BS408" i="8"/>
  <c r="BR408" i="8"/>
  <c r="BQ408" i="8"/>
  <c r="BO444" i="8"/>
  <c r="BP444" i="8" s="1"/>
  <c r="BS444" i="8"/>
  <c r="BR444" i="8"/>
  <c r="BQ444" i="8"/>
  <c r="BO359" i="8"/>
  <c r="BP359" i="8" s="1"/>
  <c r="BS359" i="8"/>
  <c r="BR359" i="8"/>
  <c r="BQ359" i="8"/>
  <c r="BO395" i="8"/>
  <c r="BP395" i="8" s="1"/>
  <c r="BS395" i="8"/>
  <c r="BR395" i="8"/>
  <c r="BQ395" i="8"/>
  <c r="BO431" i="8"/>
  <c r="BP431" i="8" s="1"/>
  <c r="BS431" i="8"/>
  <c r="BR431" i="8"/>
  <c r="BQ431" i="8"/>
  <c r="BO467" i="8"/>
  <c r="BP467" i="8" s="1"/>
  <c r="BS467" i="8"/>
  <c r="BR467" i="8"/>
  <c r="BQ467" i="8"/>
  <c r="BS382" i="8"/>
  <c r="BR382" i="8"/>
  <c r="BQ382" i="8"/>
  <c r="BO382" i="8"/>
  <c r="BP382" i="8" s="1"/>
  <c r="BS418" i="8"/>
  <c r="BR418" i="8"/>
  <c r="BQ418" i="8"/>
  <c r="BO418" i="8"/>
  <c r="BP418" i="8" s="1"/>
  <c r="BS454" i="8"/>
  <c r="BR454" i="8"/>
  <c r="BQ454" i="8"/>
  <c r="BO454" i="8"/>
  <c r="BP454" i="8" s="1"/>
  <c r="BS369" i="8"/>
  <c r="BR369" i="8"/>
  <c r="BQ369" i="8"/>
  <c r="BO369" i="8"/>
  <c r="BP369" i="8" s="1"/>
  <c r="BS405" i="8"/>
  <c r="BR405" i="8"/>
  <c r="BQ405" i="8"/>
  <c r="BO405" i="8"/>
  <c r="BP405" i="8" s="1"/>
  <c r="BS441" i="8"/>
  <c r="BR441" i="8"/>
  <c r="BQ441" i="8"/>
  <c r="BO441" i="8"/>
  <c r="BP441" i="8" s="1"/>
  <c r="BS477" i="8"/>
  <c r="BR477" i="8"/>
  <c r="BQ477" i="8"/>
  <c r="BO477" i="8"/>
  <c r="BP477" i="8" s="1"/>
  <c r="BQ501" i="8"/>
  <c r="BO501" i="8"/>
  <c r="BP501" i="8" s="1"/>
  <c r="BS501" i="8"/>
  <c r="BR501" i="8"/>
  <c r="BO494" i="8"/>
  <c r="BP494" i="8" s="1"/>
  <c r="BS494" i="8"/>
  <c r="BR494" i="8"/>
  <c r="BQ494" i="8"/>
  <c r="BO481" i="8"/>
  <c r="BP481" i="8" s="1"/>
  <c r="BS481" i="8"/>
  <c r="BR481" i="8"/>
  <c r="BQ481" i="8"/>
  <c r="BS504" i="8"/>
  <c r="BR504" i="8"/>
  <c r="BQ504" i="8"/>
  <c r="BO504" i="8"/>
  <c r="BP504" i="8" s="1"/>
  <c r="BS497" i="8"/>
  <c r="BR497" i="8"/>
  <c r="BQ497" i="8"/>
  <c r="BO497" i="8"/>
  <c r="BP497" i="8" s="1"/>
  <c r="CL21" i="8"/>
  <c r="BX15" i="8"/>
  <c r="BO27" i="8"/>
  <c r="BX59" i="8"/>
  <c r="BO43" i="8"/>
  <c r="BP43" i="8" s="1"/>
  <c r="BS43" i="8" s="1"/>
  <c r="BO123" i="8"/>
  <c r="BP123" i="8" s="1"/>
  <c r="BR123" i="8"/>
  <c r="BQ123" i="8"/>
  <c r="BS123" i="8"/>
  <c r="BO37" i="8"/>
  <c r="BQ37" i="8" s="1"/>
  <c r="BO31" i="8"/>
  <c r="BP31" i="8" s="1"/>
  <c r="BX21" i="8"/>
  <c r="BS114" i="8"/>
  <c r="BR114" i="8"/>
  <c r="BQ114" i="8"/>
  <c r="BO114" i="8"/>
  <c r="BP114" i="8" s="1"/>
  <c r="BS102" i="8"/>
  <c r="BR102" i="8"/>
  <c r="BQ102" i="8"/>
  <c r="BO102" i="8"/>
  <c r="BP102" i="8" s="1"/>
  <c r="BS90" i="8"/>
  <c r="BR90" i="8"/>
  <c r="BQ90" i="8"/>
  <c r="BO90" i="8"/>
  <c r="BP90" i="8" s="1"/>
  <c r="BS78" i="8"/>
  <c r="BR78" i="8"/>
  <c r="BQ78" i="8"/>
  <c r="BO78" i="8"/>
  <c r="BP78" i="8" s="1"/>
  <c r="BS66" i="8"/>
  <c r="BR66" i="8"/>
  <c r="BQ66" i="8"/>
  <c r="BO66" i="8"/>
  <c r="BP66" i="8" s="1"/>
  <c r="BX58" i="8"/>
  <c r="BO54" i="8"/>
  <c r="BX46" i="8"/>
  <c r="BO42" i="8"/>
  <c r="BO24" i="8"/>
  <c r="BQ24" i="8" s="1"/>
  <c r="BO12" i="8"/>
  <c r="BQ12" i="8" s="1"/>
  <c r="CL55" i="8"/>
  <c r="CA55" i="8"/>
  <c r="CF55" i="8" s="1"/>
  <c r="CL43" i="8"/>
  <c r="CA43" i="8"/>
  <c r="CF43" i="8" s="1"/>
  <c r="BO22" i="8"/>
  <c r="BP22" i="8" s="1"/>
  <c r="BS22" i="8" s="1"/>
  <c r="CF16" i="8"/>
  <c r="BO98" i="8"/>
  <c r="BP98" i="8" s="1"/>
  <c r="BS98" i="8"/>
  <c r="BR98" i="8"/>
  <c r="BQ98" i="8"/>
  <c r="BO80" i="8"/>
  <c r="BP80" i="8" s="1"/>
  <c r="BS80" i="8"/>
  <c r="BR80" i="8"/>
  <c r="BQ80" i="8"/>
  <c r="BO62" i="8"/>
  <c r="CL56" i="8"/>
  <c r="CA56" i="8"/>
  <c r="CF56" i="8" s="1"/>
  <c r="BX48" i="8"/>
  <c r="BO44" i="8"/>
  <c r="BP44" i="8" s="1"/>
  <c r="CL57" i="8"/>
  <c r="CA57" i="8"/>
  <c r="CF57" i="8" s="1"/>
  <c r="CL45" i="8"/>
  <c r="CA45" i="8"/>
  <c r="CF45" i="8" s="1"/>
  <c r="CF25" i="8"/>
  <c r="CF13" i="8"/>
  <c r="BX62" i="8"/>
  <c r="BX44" i="8"/>
  <c r="BX22" i="8"/>
  <c r="CL18" i="8"/>
  <c r="CA18" i="8"/>
  <c r="CF18" i="8" s="1"/>
  <c r="BR126" i="8"/>
  <c r="BQ126" i="8"/>
  <c r="BO126" i="8"/>
  <c r="BP126" i="8" s="1"/>
  <c r="BS126" i="8"/>
  <c r="BR162" i="8"/>
  <c r="BQ162" i="8"/>
  <c r="BO162" i="8"/>
  <c r="BP162" i="8" s="1"/>
  <c r="BS162" i="8"/>
  <c r="BR198" i="8"/>
  <c r="BQ198" i="8"/>
  <c r="BO198" i="8"/>
  <c r="BP198" i="8" s="1"/>
  <c r="BS198" i="8"/>
  <c r="BR234" i="8"/>
  <c r="BQ234" i="8"/>
  <c r="BO234" i="8"/>
  <c r="BP234" i="8" s="1"/>
  <c r="BS234" i="8"/>
  <c r="BQ149" i="8"/>
  <c r="BO149" i="8"/>
  <c r="BP149" i="8" s="1"/>
  <c r="BS149" i="8"/>
  <c r="BR149" i="8"/>
  <c r="BQ185" i="8"/>
  <c r="BO185" i="8"/>
  <c r="BP185" i="8" s="1"/>
  <c r="BS185" i="8"/>
  <c r="BR185" i="8"/>
  <c r="BQ221" i="8"/>
  <c r="BO221" i="8"/>
  <c r="BP221" i="8" s="1"/>
  <c r="BS221" i="8"/>
  <c r="BR221" i="8"/>
  <c r="BO142" i="8"/>
  <c r="BP142" i="8" s="1"/>
  <c r="BS142" i="8"/>
  <c r="BR142" i="8"/>
  <c r="BQ142" i="8"/>
  <c r="BO178" i="8"/>
  <c r="BP178" i="8" s="1"/>
  <c r="BS178" i="8"/>
  <c r="BR178" i="8"/>
  <c r="BQ178" i="8"/>
  <c r="BO214" i="8"/>
  <c r="BP214" i="8" s="1"/>
  <c r="BS214" i="8"/>
  <c r="BR214" i="8"/>
  <c r="BQ214" i="8"/>
  <c r="BO135" i="8"/>
  <c r="BP135" i="8" s="1"/>
  <c r="BS135" i="8"/>
  <c r="BR135" i="8"/>
  <c r="BQ135" i="8"/>
  <c r="BO171" i="8"/>
  <c r="BP171" i="8" s="1"/>
  <c r="BS171" i="8"/>
  <c r="BR171" i="8"/>
  <c r="BQ171" i="8"/>
  <c r="BO207" i="8"/>
  <c r="BP207" i="8" s="1"/>
  <c r="BS207" i="8"/>
  <c r="BR207" i="8"/>
  <c r="BQ207" i="8"/>
  <c r="BS116" i="8"/>
  <c r="BO116" i="8"/>
  <c r="BP116" i="8" s="1"/>
  <c r="BR116" i="8"/>
  <c r="BQ116" i="8"/>
  <c r="BS152" i="8"/>
  <c r="BR152" i="8"/>
  <c r="BQ152" i="8"/>
  <c r="BO152" i="8"/>
  <c r="BP152" i="8" s="1"/>
  <c r="BS188" i="8"/>
  <c r="BR188" i="8"/>
  <c r="BQ188" i="8"/>
  <c r="BO188" i="8"/>
  <c r="BP188" i="8" s="1"/>
  <c r="BS224" i="8"/>
  <c r="BR224" i="8"/>
  <c r="BQ224" i="8"/>
  <c r="BO224" i="8"/>
  <c r="BP224" i="8" s="1"/>
  <c r="BS139" i="8"/>
  <c r="BR139" i="8"/>
  <c r="BQ139" i="8"/>
  <c r="BO139" i="8"/>
  <c r="BP139" i="8" s="1"/>
  <c r="BS175" i="8"/>
  <c r="BR175" i="8"/>
  <c r="BQ175" i="8"/>
  <c r="BO175" i="8"/>
  <c r="BP175" i="8" s="1"/>
  <c r="BS211" i="8"/>
  <c r="BR211" i="8"/>
  <c r="BQ211" i="8"/>
  <c r="BO211" i="8"/>
  <c r="BP211" i="8" s="1"/>
  <c r="BR250" i="8"/>
  <c r="BQ250" i="8"/>
  <c r="BO250" i="8"/>
  <c r="BP250" i="8" s="1"/>
  <c r="BS250" i="8"/>
  <c r="BR286" i="8"/>
  <c r="BQ286" i="8"/>
  <c r="BO286" i="8"/>
  <c r="BP286" i="8" s="1"/>
  <c r="BS286" i="8"/>
  <c r="BR322" i="8"/>
  <c r="BQ322" i="8"/>
  <c r="BO322" i="8"/>
  <c r="BP322" i="8" s="1"/>
  <c r="BS322" i="8"/>
  <c r="BR358" i="8"/>
  <c r="BQ358" i="8"/>
  <c r="BO358" i="8"/>
  <c r="BP358" i="8" s="1"/>
  <c r="BS358" i="8"/>
  <c r="BQ273" i="8"/>
  <c r="BO273" i="8"/>
  <c r="BP273" i="8" s="1"/>
  <c r="BS273" i="8"/>
  <c r="BR273" i="8"/>
  <c r="BQ309" i="8"/>
  <c r="BO309" i="8"/>
  <c r="BP309" i="8" s="1"/>
  <c r="BS309" i="8"/>
  <c r="BR309" i="8"/>
  <c r="BQ345" i="8"/>
  <c r="BO345" i="8"/>
  <c r="BP345" i="8" s="1"/>
  <c r="BS345" i="8"/>
  <c r="BR345" i="8"/>
  <c r="BO260" i="8"/>
  <c r="BP260" i="8" s="1"/>
  <c r="BS260" i="8"/>
  <c r="BR260" i="8"/>
  <c r="BQ260" i="8"/>
  <c r="BO296" i="8"/>
  <c r="BP296" i="8" s="1"/>
  <c r="BS296" i="8"/>
  <c r="BR296" i="8"/>
  <c r="BQ296" i="8"/>
  <c r="BO332" i="8"/>
  <c r="BP332" i="8" s="1"/>
  <c r="BS332" i="8"/>
  <c r="BR332" i="8"/>
  <c r="BQ332" i="8"/>
  <c r="BO247" i="8"/>
  <c r="BP247" i="8" s="1"/>
  <c r="BS247" i="8"/>
  <c r="BR247" i="8"/>
  <c r="BQ247" i="8"/>
  <c r="BO283" i="8"/>
  <c r="BP283" i="8" s="1"/>
  <c r="BS283" i="8"/>
  <c r="BR283" i="8"/>
  <c r="BQ283" i="8"/>
  <c r="BO319" i="8"/>
  <c r="BP319" i="8" s="1"/>
  <c r="BS319" i="8"/>
  <c r="BR319" i="8"/>
  <c r="BQ319" i="8"/>
  <c r="BO355" i="8"/>
  <c r="BP355" i="8" s="1"/>
  <c r="BS355" i="8"/>
  <c r="BR355" i="8"/>
  <c r="BQ355" i="8"/>
  <c r="BS270" i="8"/>
  <c r="BR270" i="8"/>
  <c r="BQ270" i="8"/>
  <c r="BO270" i="8"/>
  <c r="BP270" i="8" s="1"/>
  <c r="BS306" i="8"/>
  <c r="BR306" i="8"/>
  <c r="BQ306" i="8"/>
  <c r="BO306" i="8"/>
  <c r="BP306" i="8" s="1"/>
  <c r="BS342" i="8"/>
  <c r="BR342" i="8"/>
  <c r="BQ342" i="8"/>
  <c r="BO342" i="8"/>
  <c r="BP342" i="8" s="1"/>
  <c r="BS257" i="8"/>
  <c r="BR257" i="8"/>
  <c r="BQ257" i="8"/>
  <c r="BO257" i="8"/>
  <c r="BP257" i="8" s="1"/>
  <c r="BS293" i="8"/>
  <c r="BR293" i="8"/>
  <c r="BQ293" i="8"/>
  <c r="BO293" i="8"/>
  <c r="BP293" i="8" s="1"/>
  <c r="BS329" i="8"/>
  <c r="BR329" i="8"/>
  <c r="BQ329" i="8"/>
  <c r="BO329" i="8"/>
  <c r="BP329" i="8" s="1"/>
  <c r="BR368" i="8"/>
  <c r="BQ368" i="8"/>
  <c r="BO368" i="8"/>
  <c r="BP368" i="8" s="1"/>
  <c r="BS368" i="8"/>
  <c r="BR404" i="8"/>
  <c r="BQ404" i="8"/>
  <c r="BO404" i="8"/>
  <c r="BP404" i="8" s="1"/>
  <c r="BS404" i="8"/>
  <c r="BR440" i="8"/>
  <c r="BQ440" i="8"/>
  <c r="BO440" i="8"/>
  <c r="BP440" i="8" s="1"/>
  <c r="BS440" i="8"/>
  <c r="BR476" i="8"/>
  <c r="BQ476" i="8"/>
  <c r="BO476" i="8"/>
  <c r="BP476" i="8" s="1"/>
  <c r="BS476" i="8"/>
  <c r="BQ391" i="8"/>
  <c r="BO391" i="8"/>
  <c r="BP391" i="8" s="1"/>
  <c r="BS391" i="8"/>
  <c r="BR391" i="8"/>
  <c r="BQ427" i="8"/>
  <c r="BO427" i="8"/>
  <c r="BP427" i="8" s="1"/>
  <c r="BS427" i="8"/>
  <c r="BR427" i="8"/>
  <c r="BQ463" i="8"/>
  <c r="BO463" i="8"/>
  <c r="BP463" i="8" s="1"/>
  <c r="BS463" i="8"/>
  <c r="BR463" i="8"/>
  <c r="BO378" i="8"/>
  <c r="BP378" i="8" s="1"/>
  <c r="BS378" i="8"/>
  <c r="BR378" i="8"/>
  <c r="BQ378" i="8"/>
  <c r="BO414" i="8"/>
  <c r="BP414" i="8" s="1"/>
  <c r="BS414" i="8"/>
  <c r="BR414" i="8"/>
  <c r="BQ414" i="8"/>
  <c r="BO450" i="8"/>
  <c r="BP450" i="8" s="1"/>
  <c r="BS450" i="8"/>
  <c r="BR450" i="8"/>
  <c r="BQ450" i="8"/>
  <c r="BO365" i="8"/>
  <c r="BP365" i="8" s="1"/>
  <c r="BS365" i="8"/>
  <c r="BR365" i="8"/>
  <c r="BQ365" i="8"/>
  <c r="BO401" i="8"/>
  <c r="BP401" i="8" s="1"/>
  <c r="BS401" i="8"/>
  <c r="BR401" i="8"/>
  <c r="BQ401" i="8"/>
  <c r="BO437" i="8"/>
  <c r="BP437" i="8" s="1"/>
  <c r="BS437" i="8"/>
  <c r="BR437" i="8"/>
  <c r="BQ437" i="8"/>
  <c r="BO473" i="8"/>
  <c r="BP473" i="8" s="1"/>
  <c r="BS473" i="8"/>
  <c r="BR473" i="8"/>
  <c r="BQ473" i="8"/>
  <c r="BS388" i="8"/>
  <c r="BR388" i="8"/>
  <c r="BQ388" i="8"/>
  <c r="BO388" i="8"/>
  <c r="BP388" i="8" s="1"/>
  <c r="BS424" i="8"/>
  <c r="BR424" i="8"/>
  <c r="BQ424" i="8"/>
  <c r="BO424" i="8"/>
  <c r="BP424" i="8" s="1"/>
  <c r="BS460" i="8"/>
  <c r="BR460" i="8"/>
  <c r="BQ460" i="8"/>
  <c r="BO460" i="8"/>
  <c r="BP460" i="8" s="1"/>
  <c r="BS375" i="8"/>
  <c r="BR375" i="8"/>
  <c r="BQ375" i="8"/>
  <c r="BO375" i="8"/>
  <c r="BP375" i="8" s="1"/>
  <c r="BS411" i="8"/>
  <c r="BR411" i="8"/>
  <c r="BQ411" i="8"/>
  <c r="BO411" i="8"/>
  <c r="BP411" i="8" s="1"/>
  <c r="BS447" i="8"/>
  <c r="BR447" i="8"/>
  <c r="BQ447" i="8"/>
  <c r="BO447" i="8"/>
  <c r="BP447" i="8" s="1"/>
  <c r="BR484" i="8"/>
  <c r="BQ484" i="8"/>
  <c r="BO484" i="8"/>
  <c r="BP484" i="8" s="1"/>
  <c r="BS484" i="8"/>
  <c r="BQ507" i="8"/>
  <c r="BO507" i="8"/>
  <c r="BP507" i="8" s="1"/>
  <c r="BS507" i="8"/>
  <c r="BR507" i="8"/>
  <c r="BO500" i="8"/>
  <c r="BP500" i="8" s="1"/>
  <c r="BS500" i="8"/>
  <c r="BR500" i="8"/>
  <c r="BQ500" i="8"/>
  <c r="BO487" i="8"/>
  <c r="BP487" i="8" s="1"/>
  <c r="BS487" i="8"/>
  <c r="BR487" i="8"/>
  <c r="BQ487" i="8"/>
  <c r="BS510" i="8"/>
  <c r="BR510" i="8"/>
  <c r="BQ510" i="8"/>
  <c r="BO510" i="8"/>
  <c r="BP510" i="8" s="1"/>
  <c r="BS503" i="8"/>
  <c r="BR503" i="8"/>
  <c r="BQ503" i="8"/>
  <c r="BO503" i="8"/>
  <c r="BP503" i="8" s="1"/>
  <c r="BX14" i="8"/>
  <c r="AV12" i="9" l="1"/>
  <c r="AV16" i="9"/>
  <c r="AV17" i="9"/>
  <c r="BW17" i="9" s="1"/>
  <c r="AV14" i="9"/>
  <c r="BK14" i="9" s="1"/>
  <c r="BP14" i="9" s="1"/>
  <c r="AV29" i="9"/>
  <c r="BI29" i="9" s="1"/>
  <c r="BO29" i="9" s="1"/>
  <c r="AV46" i="9"/>
  <c r="BI46" i="9" s="1"/>
  <c r="BO46" i="9" s="1"/>
  <c r="AV50" i="9"/>
  <c r="BV50" i="9" s="1"/>
  <c r="AV47" i="9"/>
  <c r="BW47" i="9" s="1"/>
  <c r="AV13" i="9"/>
  <c r="BU13" i="9" s="1"/>
  <c r="AV49" i="9"/>
  <c r="BK49" i="9" s="1"/>
  <c r="BP49" i="9" s="1"/>
  <c r="AV35" i="9"/>
  <c r="BK35" i="9" s="1"/>
  <c r="BP35" i="9" s="1"/>
  <c r="AV57" i="9"/>
  <c r="BI57" i="9" s="1"/>
  <c r="BO57" i="9" s="1"/>
  <c r="AV26" i="9"/>
  <c r="BI26" i="9" s="1"/>
  <c r="BO26" i="9" s="1"/>
  <c r="AV38" i="9"/>
  <c r="BW38" i="9" s="1"/>
  <c r="AV19" i="9"/>
  <c r="AV55" i="9"/>
  <c r="BI55" i="9" s="1"/>
  <c r="AV23" i="9"/>
  <c r="BT23" i="9" s="1"/>
  <c r="AV48" i="9"/>
  <c r="BT48" i="9" s="1"/>
  <c r="AV20" i="9"/>
  <c r="BT20" i="9" s="1"/>
  <c r="AV25" i="9"/>
  <c r="BK25" i="9" s="1"/>
  <c r="BP25" i="9" s="1"/>
  <c r="AV15" i="9"/>
  <c r="BI15" i="9" s="1"/>
  <c r="BO15" i="9" s="1"/>
  <c r="AV22" i="9"/>
  <c r="BU22" i="9" s="1"/>
  <c r="AV34" i="9"/>
  <c r="BK34" i="9" s="1"/>
  <c r="BP34" i="9" s="1"/>
  <c r="AV18" i="9"/>
  <c r="BW18" i="9" s="1"/>
  <c r="AV54" i="9"/>
  <c r="BK54" i="9" s="1"/>
  <c r="AV36" i="9"/>
  <c r="BK36" i="9" s="1"/>
  <c r="BP36" i="9" s="1"/>
  <c r="AV56" i="9"/>
  <c r="BI56" i="9" s="1"/>
  <c r="AV33" i="9"/>
  <c r="BK33" i="9" s="1"/>
  <c r="AV31" i="9"/>
  <c r="BU31" i="9" s="1"/>
  <c r="AV52" i="9"/>
  <c r="U52" i="9" s="1"/>
  <c r="AV21" i="9"/>
  <c r="BV21" i="9" s="1"/>
  <c r="AV24" i="9"/>
  <c r="T24" i="9" s="1"/>
  <c r="AV32" i="9"/>
  <c r="BS32" i="9" s="1"/>
  <c r="AV51" i="9"/>
  <c r="AV37" i="9"/>
  <c r="BT37" i="9" s="1"/>
  <c r="AV27" i="9"/>
  <c r="BV27" i="9" s="1"/>
  <c r="AV28" i="9"/>
  <c r="Q28" i="9" s="1"/>
  <c r="AV30" i="9"/>
  <c r="S30" i="9" s="1"/>
  <c r="B29" i="13"/>
  <c r="BT43" i="9"/>
  <c r="BT42" i="9"/>
  <c r="BV53" i="9"/>
  <c r="BB297" i="12" s="1"/>
  <c r="BI61" i="9"/>
  <c r="BO61" i="9" s="1"/>
  <c r="BQ61" i="9" s="1"/>
  <c r="BW41" i="9"/>
  <c r="BK39" i="9"/>
  <c r="BP39" i="9" s="1"/>
  <c r="BT60" i="9"/>
  <c r="BK63" i="9"/>
  <c r="BP63" i="9" s="1"/>
  <c r="T45" i="9"/>
  <c r="BT126" i="8" a="1"/>
  <c r="BT126" i="8" s="1"/>
  <c r="BK86" i="9"/>
  <c r="BI86" i="9"/>
  <c r="BK111" i="9"/>
  <c r="BI111" i="9"/>
  <c r="BK65" i="9"/>
  <c r="BI65" i="9"/>
  <c r="BK55" i="9"/>
  <c r="BK199" i="9"/>
  <c r="BI199" i="9"/>
  <c r="BI363" i="9"/>
  <c r="BK363" i="9"/>
  <c r="BK242" i="9"/>
  <c r="BI242" i="9"/>
  <c r="BI454" i="9"/>
  <c r="BK454" i="9"/>
  <c r="BI285" i="9"/>
  <c r="BK285" i="9"/>
  <c r="BK232" i="9"/>
  <c r="BI232" i="9"/>
  <c r="BK255" i="9"/>
  <c r="BI255" i="9"/>
  <c r="BI14" i="9"/>
  <c r="BO14" i="9" s="1"/>
  <c r="BK116" i="9"/>
  <c r="BI116" i="9"/>
  <c r="BK194" i="9"/>
  <c r="BI194" i="9"/>
  <c r="BK87" i="9"/>
  <c r="BI87" i="9"/>
  <c r="BK213" i="9"/>
  <c r="BI213" i="9"/>
  <c r="BI419" i="9"/>
  <c r="BK419" i="9"/>
  <c r="BI88" i="9"/>
  <c r="BK88" i="9"/>
  <c r="BK143" i="9"/>
  <c r="BI143" i="9"/>
  <c r="BK269" i="9"/>
  <c r="BI269" i="9"/>
  <c r="BK395" i="9"/>
  <c r="BI395" i="9"/>
  <c r="BI85" i="9"/>
  <c r="BK85" i="9"/>
  <c r="BI121" i="9"/>
  <c r="BK121" i="9"/>
  <c r="BI157" i="9"/>
  <c r="BK157" i="9"/>
  <c r="BK193" i="9"/>
  <c r="BI193" i="9"/>
  <c r="BI229" i="9"/>
  <c r="BK229" i="9"/>
  <c r="BI265" i="9"/>
  <c r="BK265" i="9"/>
  <c r="BK302" i="9"/>
  <c r="BI302" i="9"/>
  <c r="BK353" i="9"/>
  <c r="BI353" i="9"/>
  <c r="BK407" i="9"/>
  <c r="BI407" i="9"/>
  <c r="BK461" i="9"/>
  <c r="BI461" i="9"/>
  <c r="BK140" i="9"/>
  <c r="BI140" i="9"/>
  <c r="BK236" i="9"/>
  <c r="BI236" i="9"/>
  <c r="BK272" i="9"/>
  <c r="BI272" i="9"/>
  <c r="BK338" i="9"/>
  <c r="BI338" i="9"/>
  <c r="BI392" i="9"/>
  <c r="BK392" i="9"/>
  <c r="BI446" i="9"/>
  <c r="BK446" i="9"/>
  <c r="BI503" i="9"/>
  <c r="BK503" i="9"/>
  <c r="BK218" i="9"/>
  <c r="BI218" i="9"/>
  <c r="BI123" i="9"/>
  <c r="BK123" i="9"/>
  <c r="BK261" i="9"/>
  <c r="BI261" i="9"/>
  <c r="BI447" i="9"/>
  <c r="BK447" i="9"/>
  <c r="BK124" i="9"/>
  <c r="BI124" i="9"/>
  <c r="BK178" i="9"/>
  <c r="BI178" i="9"/>
  <c r="BK226" i="9"/>
  <c r="BI226" i="9"/>
  <c r="BI262" i="9"/>
  <c r="BK262" i="9"/>
  <c r="BK298" i="9"/>
  <c r="BI298" i="9"/>
  <c r="BK350" i="9"/>
  <c r="BI350" i="9"/>
  <c r="BK404" i="9"/>
  <c r="BI404" i="9"/>
  <c r="BI458" i="9"/>
  <c r="BK458" i="9"/>
  <c r="BK122" i="9"/>
  <c r="BI122" i="9"/>
  <c r="BI81" i="9"/>
  <c r="BK81" i="9"/>
  <c r="BI225" i="9"/>
  <c r="BK225" i="9"/>
  <c r="BK429" i="9"/>
  <c r="BI429" i="9"/>
  <c r="BK166" i="9"/>
  <c r="BI166" i="9"/>
  <c r="BK125" i="9"/>
  <c r="BI125" i="9"/>
  <c r="BK239" i="9"/>
  <c r="BI239" i="9"/>
  <c r="BI413" i="9"/>
  <c r="BK413" i="9"/>
  <c r="BK99" i="9"/>
  <c r="BI99" i="9"/>
  <c r="BI243" i="9"/>
  <c r="BK243" i="9"/>
  <c r="BK411" i="9"/>
  <c r="BI411" i="9"/>
  <c r="BI70" i="9"/>
  <c r="BK70" i="9"/>
  <c r="BK137" i="9"/>
  <c r="BI137" i="9"/>
  <c r="BK233" i="9"/>
  <c r="BI233" i="9"/>
  <c r="BK323" i="9"/>
  <c r="BI323" i="9"/>
  <c r="BI485" i="9"/>
  <c r="BK485" i="9"/>
  <c r="BK78" i="9"/>
  <c r="BI78" i="9"/>
  <c r="BI114" i="9"/>
  <c r="BK114" i="9"/>
  <c r="BI150" i="9"/>
  <c r="BK150" i="9"/>
  <c r="BK186" i="9"/>
  <c r="BI186" i="9"/>
  <c r="BI222" i="9"/>
  <c r="BK222" i="9"/>
  <c r="BI258" i="9"/>
  <c r="BK258" i="9"/>
  <c r="BI294" i="9"/>
  <c r="BK294" i="9"/>
  <c r="BK344" i="9"/>
  <c r="BI344" i="9"/>
  <c r="BI398" i="9"/>
  <c r="BK398" i="9"/>
  <c r="BI452" i="9"/>
  <c r="BK452" i="9"/>
  <c r="BI301" i="9"/>
  <c r="BK301" i="9"/>
  <c r="BI337" i="9"/>
  <c r="BK337" i="9"/>
  <c r="BK373" i="9"/>
  <c r="BI373" i="9"/>
  <c r="BK409" i="9"/>
  <c r="BI409" i="9"/>
  <c r="BI445" i="9"/>
  <c r="BK445" i="9"/>
  <c r="BI481" i="9"/>
  <c r="BK481" i="9"/>
  <c r="BI494" i="9"/>
  <c r="BK494" i="9"/>
  <c r="BI330" i="9"/>
  <c r="BK330" i="9"/>
  <c r="BI366" i="9"/>
  <c r="BK366" i="9"/>
  <c r="BI402" i="9"/>
  <c r="BK402" i="9"/>
  <c r="BK438" i="9"/>
  <c r="BI438" i="9"/>
  <c r="BK474" i="9"/>
  <c r="BI474" i="9"/>
  <c r="BI510" i="9"/>
  <c r="BK510" i="9"/>
  <c r="BI12" i="9"/>
  <c r="BO12" i="9" s="1"/>
  <c r="BK12" i="9"/>
  <c r="BP12" i="9" s="1"/>
  <c r="BK120" i="9"/>
  <c r="BI120" i="9"/>
  <c r="BK228" i="9"/>
  <c r="BI228" i="9"/>
  <c r="BI352" i="9"/>
  <c r="BK352" i="9"/>
  <c r="BK307" i="9"/>
  <c r="BI307" i="9"/>
  <c r="BK379" i="9"/>
  <c r="BI379" i="9"/>
  <c r="BI487" i="9"/>
  <c r="BK487" i="9"/>
  <c r="BI372" i="9"/>
  <c r="BK372" i="9"/>
  <c r="BI480" i="9"/>
  <c r="BK480" i="9"/>
  <c r="BK62" i="9"/>
  <c r="BP62" i="9" s="1"/>
  <c r="BI62" i="9"/>
  <c r="BO62" i="9" s="1"/>
  <c r="BQ62" i="9" s="1"/>
  <c r="BK129" i="9"/>
  <c r="BI129" i="9"/>
  <c r="BK89" i="9"/>
  <c r="BI89" i="9"/>
  <c r="BI25" i="9"/>
  <c r="BO25" i="9" s="1"/>
  <c r="BK133" i="9"/>
  <c r="BI133" i="9"/>
  <c r="BK205" i="9"/>
  <c r="BI205" i="9"/>
  <c r="BK277" i="9"/>
  <c r="BI277" i="9"/>
  <c r="BK317" i="9"/>
  <c r="BI317" i="9"/>
  <c r="BK371" i="9"/>
  <c r="BI371" i="9"/>
  <c r="BK425" i="9"/>
  <c r="BI425" i="9"/>
  <c r="BK479" i="9"/>
  <c r="BI479" i="9"/>
  <c r="BK182" i="9"/>
  <c r="BI182" i="9"/>
  <c r="BK248" i="9"/>
  <c r="BI248" i="9"/>
  <c r="BI303" i="9"/>
  <c r="BK303" i="9"/>
  <c r="BK356" i="9"/>
  <c r="BI356" i="9"/>
  <c r="BK410" i="9"/>
  <c r="BI410" i="9"/>
  <c r="BI177" i="9"/>
  <c r="BK177" i="9"/>
  <c r="BK311" i="9"/>
  <c r="BI311" i="9"/>
  <c r="BI148" i="9"/>
  <c r="BK148" i="9"/>
  <c r="BI202" i="9"/>
  <c r="BK202" i="9"/>
  <c r="BI238" i="9"/>
  <c r="BK238" i="9"/>
  <c r="BK274" i="9"/>
  <c r="BI274" i="9"/>
  <c r="BK314" i="9"/>
  <c r="BI314" i="9"/>
  <c r="BK368" i="9"/>
  <c r="BI368" i="9"/>
  <c r="BK422" i="9"/>
  <c r="BI422" i="9"/>
  <c r="BI476" i="9"/>
  <c r="BK476" i="9"/>
  <c r="BK188" i="9"/>
  <c r="BI188" i="9"/>
  <c r="BI135" i="9"/>
  <c r="BK135" i="9"/>
  <c r="BK279" i="9"/>
  <c r="BI279" i="9"/>
  <c r="BK173" i="9"/>
  <c r="BI173" i="9"/>
  <c r="BK287" i="9"/>
  <c r="BI287" i="9"/>
  <c r="BI509" i="9"/>
  <c r="BK509" i="9"/>
  <c r="BI141" i="9"/>
  <c r="BK141" i="9"/>
  <c r="BK291" i="9"/>
  <c r="BI291" i="9"/>
  <c r="BI465" i="9"/>
  <c r="BK465" i="9"/>
  <c r="BK106" i="9"/>
  <c r="BI106" i="9"/>
  <c r="BK71" i="9"/>
  <c r="BI71" i="9"/>
  <c r="BK167" i="9"/>
  <c r="BI167" i="9"/>
  <c r="BK257" i="9"/>
  <c r="BI257" i="9"/>
  <c r="BI377" i="9"/>
  <c r="BK377" i="9"/>
  <c r="BK90" i="9"/>
  <c r="BI90" i="9"/>
  <c r="BK126" i="9"/>
  <c r="BI126" i="9"/>
  <c r="BI162" i="9"/>
  <c r="BK162" i="9"/>
  <c r="BI198" i="9"/>
  <c r="BK198" i="9"/>
  <c r="BK234" i="9"/>
  <c r="BI234" i="9"/>
  <c r="BI270" i="9"/>
  <c r="BK270" i="9"/>
  <c r="BK308" i="9"/>
  <c r="BI308" i="9"/>
  <c r="BK362" i="9"/>
  <c r="BI362" i="9"/>
  <c r="BI416" i="9"/>
  <c r="BK416" i="9"/>
  <c r="BI470" i="9"/>
  <c r="BK470" i="9"/>
  <c r="BK313" i="9"/>
  <c r="BI313" i="9"/>
  <c r="BI349" i="9"/>
  <c r="BK349" i="9"/>
  <c r="BK385" i="9"/>
  <c r="BI385" i="9"/>
  <c r="BK421" i="9"/>
  <c r="BI421" i="9"/>
  <c r="BI457" i="9"/>
  <c r="BK457" i="9"/>
  <c r="BI493" i="9"/>
  <c r="BK493" i="9"/>
  <c r="BK506" i="9"/>
  <c r="BI506" i="9"/>
  <c r="BK342" i="9"/>
  <c r="BI342" i="9"/>
  <c r="BK378" i="9"/>
  <c r="BI378" i="9"/>
  <c r="BK414" i="9"/>
  <c r="BI414" i="9"/>
  <c r="BK450" i="9"/>
  <c r="BI450" i="9"/>
  <c r="BK486" i="9"/>
  <c r="BI486" i="9"/>
  <c r="BK455" i="9"/>
  <c r="BI455" i="9"/>
  <c r="BK293" i="9"/>
  <c r="BI293" i="9"/>
  <c r="BK91" i="9"/>
  <c r="BI91" i="9"/>
  <c r="BI235" i="9"/>
  <c r="BK235" i="9"/>
  <c r="BK417" i="9"/>
  <c r="BI417" i="9"/>
  <c r="BK296" i="9"/>
  <c r="BI296" i="9"/>
  <c r="BK104" i="9"/>
  <c r="BI104" i="9"/>
  <c r="BI483" i="9"/>
  <c r="BK483" i="9"/>
  <c r="BK268" i="9"/>
  <c r="BI268" i="9"/>
  <c r="BK412" i="9"/>
  <c r="BI412" i="9"/>
  <c r="BK158" i="9"/>
  <c r="BI158" i="9"/>
  <c r="BI473" i="9"/>
  <c r="BK473" i="9"/>
  <c r="BK263" i="9"/>
  <c r="BI263" i="9"/>
  <c r="BI117" i="9"/>
  <c r="BK117" i="9"/>
  <c r="BI437" i="9"/>
  <c r="BK437" i="9"/>
  <c r="BK251" i="9"/>
  <c r="BI251" i="9"/>
  <c r="BK156" i="9"/>
  <c r="BI156" i="9"/>
  <c r="BK264" i="9"/>
  <c r="BI264" i="9"/>
  <c r="BK406" i="9"/>
  <c r="BI406" i="9"/>
  <c r="BI343" i="9"/>
  <c r="BK343" i="9"/>
  <c r="BI451" i="9"/>
  <c r="BK451" i="9"/>
  <c r="BK336" i="9"/>
  <c r="BI336" i="9"/>
  <c r="BI408" i="9"/>
  <c r="BK408" i="9"/>
  <c r="BK290" i="9"/>
  <c r="BI290" i="9"/>
  <c r="BK495" i="9"/>
  <c r="BI495" i="9"/>
  <c r="BI441" i="9"/>
  <c r="BK441" i="9"/>
  <c r="BK169" i="9"/>
  <c r="BI169" i="9"/>
  <c r="BK128" i="9"/>
  <c r="BI128" i="9"/>
  <c r="BK98" i="9"/>
  <c r="BI98" i="9"/>
  <c r="BK134" i="9"/>
  <c r="BI134" i="9"/>
  <c r="BK147" i="9"/>
  <c r="BI147" i="9"/>
  <c r="BK304" i="9"/>
  <c r="BI304" i="9"/>
  <c r="BI16" i="9"/>
  <c r="BO16" i="9" s="1"/>
  <c r="BK16" i="9"/>
  <c r="BP16" i="9" s="1"/>
  <c r="BI190" i="9"/>
  <c r="BK190" i="9"/>
  <c r="BK101" i="9"/>
  <c r="BI101" i="9"/>
  <c r="BK209" i="9"/>
  <c r="BI209" i="9"/>
  <c r="BK333" i="9"/>
  <c r="BI333" i="9"/>
  <c r="BK459" i="9"/>
  <c r="BI459" i="9"/>
  <c r="BI67" i="9"/>
  <c r="BK67" i="9"/>
  <c r="BI103" i="9"/>
  <c r="BK103" i="9"/>
  <c r="BK139" i="9"/>
  <c r="BI139" i="9"/>
  <c r="BI175" i="9"/>
  <c r="BK175" i="9"/>
  <c r="BI211" i="9"/>
  <c r="BK211" i="9"/>
  <c r="BK247" i="9"/>
  <c r="BI247" i="9"/>
  <c r="BI283" i="9"/>
  <c r="BK283" i="9"/>
  <c r="BK327" i="9"/>
  <c r="BI327" i="9"/>
  <c r="BK381" i="9"/>
  <c r="BI381" i="9"/>
  <c r="BK435" i="9"/>
  <c r="BI435" i="9"/>
  <c r="BI490" i="9"/>
  <c r="BK490" i="9"/>
  <c r="BK206" i="9"/>
  <c r="BI206" i="9"/>
  <c r="BK254" i="9"/>
  <c r="BI254" i="9"/>
  <c r="BK310" i="9"/>
  <c r="BI310" i="9"/>
  <c r="BK364" i="9"/>
  <c r="BI364" i="9"/>
  <c r="BK418" i="9"/>
  <c r="BI418" i="9"/>
  <c r="BI472" i="9"/>
  <c r="BK472" i="9"/>
  <c r="BK152" i="9"/>
  <c r="BI152" i="9"/>
  <c r="BI195" i="9"/>
  <c r="BK195" i="9"/>
  <c r="BK329" i="9"/>
  <c r="BI329" i="9"/>
  <c r="BI154" i="9"/>
  <c r="BK154" i="9"/>
  <c r="BI208" i="9"/>
  <c r="BK208" i="9"/>
  <c r="BI244" i="9"/>
  <c r="BK244" i="9"/>
  <c r="BI280" i="9"/>
  <c r="BK280" i="9"/>
  <c r="BK322" i="9"/>
  <c r="BI322" i="9"/>
  <c r="BK376" i="9"/>
  <c r="BI376" i="9"/>
  <c r="BK430" i="9"/>
  <c r="BI430" i="9"/>
  <c r="BI484" i="9"/>
  <c r="BK484" i="9"/>
  <c r="BK278" i="9"/>
  <c r="BI278" i="9"/>
  <c r="BK159" i="9"/>
  <c r="BI159" i="9"/>
  <c r="BK297" i="9"/>
  <c r="BI297" i="9"/>
  <c r="BI58" i="9"/>
  <c r="BO58" i="9" s="1"/>
  <c r="BQ58" i="9" s="1"/>
  <c r="BK58" i="9"/>
  <c r="BP58" i="9" s="1"/>
  <c r="BK59" i="9"/>
  <c r="BP59" i="9" s="1"/>
  <c r="BI59" i="9"/>
  <c r="BO59" i="9" s="1"/>
  <c r="BQ59" i="9" s="1"/>
  <c r="BK185" i="9"/>
  <c r="BI185" i="9"/>
  <c r="BK315" i="9"/>
  <c r="BI315" i="9"/>
  <c r="BI171" i="9"/>
  <c r="BK171" i="9"/>
  <c r="BK321" i="9"/>
  <c r="BI321" i="9"/>
  <c r="BI507" i="9"/>
  <c r="BK507" i="9"/>
  <c r="BI130" i="9"/>
  <c r="BK130" i="9"/>
  <c r="BK83" i="9"/>
  <c r="BI83" i="9"/>
  <c r="BK179" i="9"/>
  <c r="BI179" i="9"/>
  <c r="BK275" i="9"/>
  <c r="BI275" i="9"/>
  <c r="BK405" i="9"/>
  <c r="BI405" i="9"/>
  <c r="BI60" i="9"/>
  <c r="BO60" i="9" s="1"/>
  <c r="BQ60" i="9" s="1"/>
  <c r="BI96" i="9"/>
  <c r="BK96" i="9"/>
  <c r="BK132" i="9"/>
  <c r="BI132" i="9"/>
  <c r="BI168" i="9"/>
  <c r="BK168" i="9"/>
  <c r="BI204" i="9"/>
  <c r="BK204" i="9"/>
  <c r="BK240" i="9"/>
  <c r="BI240" i="9"/>
  <c r="BI276" i="9"/>
  <c r="BK276" i="9"/>
  <c r="BK316" i="9"/>
  <c r="BI316" i="9"/>
  <c r="BK370" i="9"/>
  <c r="BI370" i="9"/>
  <c r="BK424" i="9"/>
  <c r="BI424" i="9"/>
  <c r="BI478" i="9"/>
  <c r="BK478" i="9"/>
  <c r="BI319" i="9"/>
  <c r="BK319" i="9"/>
  <c r="BI355" i="9"/>
  <c r="BK355" i="9"/>
  <c r="BK391" i="9"/>
  <c r="BI391" i="9"/>
  <c r="BK427" i="9"/>
  <c r="BI427" i="9"/>
  <c r="BI463" i="9"/>
  <c r="BK463" i="9"/>
  <c r="BI499" i="9"/>
  <c r="BK499" i="9"/>
  <c r="BI312" i="9"/>
  <c r="BK312" i="9"/>
  <c r="BI348" i="9"/>
  <c r="BK348" i="9"/>
  <c r="BK384" i="9"/>
  <c r="BI384" i="9"/>
  <c r="BK420" i="9"/>
  <c r="BI420" i="9"/>
  <c r="BI456" i="9"/>
  <c r="BK456" i="9"/>
  <c r="BK492" i="9"/>
  <c r="BI492" i="9"/>
  <c r="BI249" i="9"/>
  <c r="BK249" i="9"/>
  <c r="BK161" i="9"/>
  <c r="BI161" i="9"/>
  <c r="BI163" i="9"/>
  <c r="BK163" i="9"/>
  <c r="BI309" i="9"/>
  <c r="BK309" i="9"/>
  <c r="BK164" i="9"/>
  <c r="BI164" i="9"/>
  <c r="BI346" i="9"/>
  <c r="BK346" i="9"/>
  <c r="BK284" i="9"/>
  <c r="BI284" i="9"/>
  <c r="BK142" i="9"/>
  <c r="BI142" i="9"/>
  <c r="BI358" i="9"/>
  <c r="BK358" i="9"/>
  <c r="BK149" i="9"/>
  <c r="BI149" i="9"/>
  <c r="BK74" i="9"/>
  <c r="BI74" i="9"/>
  <c r="BK273" i="9"/>
  <c r="BI273" i="9"/>
  <c r="BI136" i="9"/>
  <c r="BK136" i="9"/>
  <c r="BI306" i="9"/>
  <c r="BK306" i="9"/>
  <c r="BK97" i="9"/>
  <c r="BI97" i="9"/>
  <c r="BK241" i="9"/>
  <c r="BI241" i="9"/>
  <c r="BI464" i="9"/>
  <c r="BK464" i="9"/>
  <c r="BK92" i="9"/>
  <c r="BI92" i="9"/>
  <c r="BK146" i="9"/>
  <c r="BI146" i="9"/>
  <c r="BK51" i="9"/>
  <c r="BI51" i="9"/>
  <c r="BK165" i="9"/>
  <c r="BI165" i="9"/>
  <c r="BK347" i="9"/>
  <c r="BI347" i="9"/>
  <c r="BI40" i="9"/>
  <c r="BO40" i="9" s="1"/>
  <c r="BK40" i="9"/>
  <c r="BP40" i="9" s="1"/>
  <c r="BK113" i="9"/>
  <c r="BI113" i="9"/>
  <c r="BK227" i="9"/>
  <c r="BI227" i="9"/>
  <c r="BI341" i="9"/>
  <c r="BK341" i="9"/>
  <c r="BK477" i="9"/>
  <c r="BI477" i="9"/>
  <c r="BK73" i="9"/>
  <c r="BI73" i="9"/>
  <c r="BI109" i="9"/>
  <c r="BK109" i="9"/>
  <c r="BK145" i="9"/>
  <c r="BI145" i="9"/>
  <c r="BI181" i="9"/>
  <c r="BK181" i="9"/>
  <c r="BI217" i="9"/>
  <c r="BK217" i="9"/>
  <c r="BK253" i="9"/>
  <c r="BI253" i="9"/>
  <c r="BK289" i="9"/>
  <c r="BI289" i="9"/>
  <c r="BI335" i="9"/>
  <c r="BK335" i="9"/>
  <c r="BI389" i="9"/>
  <c r="BK389" i="9"/>
  <c r="BK443" i="9"/>
  <c r="BI443" i="9"/>
  <c r="BI502" i="9"/>
  <c r="BK502" i="9"/>
  <c r="BK224" i="9"/>
  <c r="BI224" i="9"/>
  <c r="BK260" i="9"/>
  <c r="BI260" i="9"/>
  <c r="BK320" i="9"/>
  <c r="BI320" i="9"/>
  <c r="BK374" i="9"/>
  <c r="BI374" i="9"/>
  <c r="BI428" i="9"/>
  <c r="BK428" i="9"/>
  <c r="BK482" i="9"/>
  <c r="BI482" i="9"/>
  <c r="BK176" i="9"/>
  <c r="BI176" i="9"/>
  <c r="BK219" i="9"/>
  <c r="BI219" i="9"/>
  <c r="BI365" i="9"/>
  <c r="BK365" i="9"/>
  <c r="BI76" i="9"/>
  <c r="BK76" i="9"/>
  <c r="BK160" i="9"/>
  <c r="BI160" i="9"/>
  <c r="BK214" i="9"/>
  <c r="BI214" i="9"/>
  <c r="BK250" i="9"/>
  <c r="BI250" i="9"/>
  <c r="BK286" i="9"/>
  <c r="BI286" i="9"/>
  <c r="BK332" i="9"/>
  <c r="BI332" i="9"/>
  <c r="BK386" i="9"/>
  <c r="BI386" i="9"/>
  <c r="BK440" i="9"/>
  <c r="BI440" i="9"/>
  <c r="BI496" i="9"/>
  <c r="BK496" i="9"/>
  <c r="BK183" i="9"/>
  <c r="BI183" i="9"/>
  <c r="BI339" i="9"/>
  <c r="BK339" i="9"/>
  <c r="BK82" i="9"/>
  <c r="BI82" i="9"/>
  <c r="BK77" i="9"/>
  <c r="BI77" i="9"/>
  <c r="BK203" i="9"/>
  <c r="BI203" i="9"/>
  <c r="BK351" i="9"/>
  <c r="BI351" i="9"/>
  <c r="BK201" i="9"/>
  <c r="BI201" i="9"/>
  <c r="BI357" i="9"/>
  <c r="BK357" i="9"/>
  <c r="BI184" i="9"/>
  <c r="BK184" i="9"/>
  <c r="BK107" i="9"/>
  <c r="BI107" i="9"/>
  <c r="BK197" i="9"/>
  <c r="BI197" i="9"/>
  <c r="BK281" i="9"/>
  <c r="BI281" i="9"/>
  <c r="BK431" i="9"/>
  <c r="BI431" i="9"/>
  <c r="BI66" i="9"/>
  <c r="BK66" i="9"/>
  <c r="BK102" i="9"/>
  <c r="BI102" i="9"/>
  <c r="BK138" i="9"/>
  <c r="BI138" i="9"/>
  <c r="BK174" i="9"/>
  <c r="BI174" i="9"/>
  <c r="BK210" i="9"/>
  <c r="BI210" i="9"/>
  <c r="BK246" i="9"/>
  <c r="BI246" i="9"/>
  <c r="BK282" i="9"/>
  <c r="BI282" i="9"/>
  <c r="BK326" i="9"/>
  <c r="BI326" i="9"/>
  <c r="BK380" i="9"/>
  <c r="BI380" i="9"/>
  <c r="BI434" i="9"/>
  <c r="BK434" i="9"/>
  <c r="BI489" i="9"/>
  <c r="BK489" i="9"/>
  <c r="BK325" i="9"/>
  <c r="BI325" i="9"/>
  <c r="BK361" i="9"/>
  <c r="BI361" i="9"/>
  <c r="BK397" i="9"/>
  <c r="BI397" i="9"/>
  <c r="BK433" i="9"/>
  <c r="BI433" i="9"/>
  <c r="BI469" i="9"/>
  <c r="BK469" i="9"/>
  <c r="BI505" i="9"/>
  <c r="BK505" i="9"/>
  <c r="BK318" i="9"/>
  <c r="BI318" i="9"/>
  <c r="BI354" i="9"/>
  <c r="BK354" i="9"/>
  <c r="BI390" i="9"/>
  <c r="BK390" i="9"/>
  <c r="BI426" i="9"/>
  <c r="BK426" i="9"/>
  <c r="BI462" i="9"/>
  <c r="BK462" i="9"/>
  <c r="BI498" i="9"/>
  <c r="BK498" i="9"/>
  <c r="BK212" i="9"/>
  <c r="BI212" i="9"/>
  <c r="BK112" i="9"/>
  <c r="BI112" i="9"/>
  <c r="BK423" i="9"/>
  <c r="BI423" i="9"/>
  <c r="BI127" i="9"/>
  <c r="BK127" i="9"/>
  <c r="BI271" i="9"/>
  <c r="BK271" i="9"/>
  <c r="BI471" i="9"/>
  <c r="BK471" i="9"/>
  <c r="BK400" i="9"/>
  <c r="BI400" i="9"/>
  <c r="BK153" i="9"/>
  <c r="BI153" i="9"/>
  <c r="BK196" i="9"/>
  <c r="BI196" i="9"/>
  <c r="BK305" i="9"/>
  <c r="BI305" i="9"/>
  <c r="BI466" i="9"/>
  <c r="BK466" i="9"/>
  <c r="BK105" i="9"/>
  <c r="BI105" i="9"/>
  <c r="BI449" i="9"/>
  <c r="BK449" i="9"/>
  <c r="BK267" i="9"/>
  <c r="BI267" i="9"/>
  <c r="BI94" i="9"/>
  <c r="BK94" i="9"/>
  <c r="BK155" i="9"/>
  <c r="BI155" i="9"/>
  <c r="BI359" i="9"/>
  <c r="BK359" i="9"/>
  <c r="BI84" i="9"/>
  <c r="BK84" i="9"/>
  <c r="BK192" i="9"/>
  <c r="BI192" i="9"/>
  <c r="BK300" i="9"/>
  <c r="BI300" i="9"/>
  <c r="BI460" i="9"/>
  <c r="BK460" i="9"/>
  <c r="BK415" i="9"/>
  <c r="BI415" i="9"/>
  <c r="BI500" i="9"/>
  <c r="BK500" i="9"/>
  <c r="BI444" i="9"/>
  <c r="BK444" i="9"/>
  <c r="BK191" i="9"/>
  <c r="BI191" i="9"/>
  <c r="BK80" i="9"/>
  <c r="BI80" i="9"/>
  <c r="BK44" i="9"/>
  <c r="BP44" i="9" s="1"/>
  <c r="BI44" i="9"/>
  <c r="BO44" i="9" s="1"/>
  <c r="BK68" i="9"/>
  <c r="BI68" i="9"/>
  <c r="BK170" i="9"/>
  <c r="BI170" i="9"/>
  <c r="BK69" i="9"/>
  <c r="BI69" i="9"/>
  <c r="BI189" i="9"/>
  <c r="BK189" i="9"/>
  <c r="BI383" i="9"/>
  <c r="BK383" i="9"/>
  <c r="BK64" i="9"/>
  <c r="BI64" i="9"/>
  <c r="BK131" i="9"/>
  <c r="BI131" i="9"/>
  <c r="BK245" i="9"/>
  <c r="BI245" i="9"/>
  <c r="BI369" i="9"/>
  <c r="BK369" i="9"/>
  <c r="BI497" i="9"/>
  <c r="BK497" i="9"/>
  <c r="BI79" i="9"/>
  <c r="BK79" i="9"/>
  <c r="BK115" i="9"/>
  <c r="BI115" i="9"/>
  <c r="BK151" i="9"/>
  <c r="BI151" i="9"/>
  <c r="BK187" i="9"/>
  <c r="BI187" i="9"/>
  <c r="BK223" i="9"/>
  <c r="BI223" i="9"/>
  <c r="BK259" i="9"/>
  <c r="BI259" i="9"/>
  <c r="BI295" i="9"/>
  <c r="BK295" i="9"/>
  <c r="BK345" i="9"/>
  <c r="BI345" i="9"/>
  <c r="BI399" i="9"/>
  <c r="BK399" i="9"/>
  <c r="BI453" i="9"/>
  <c r="BK453" i="9"/>
  <c r="BK110" i="9"/>
  <c r="BI110" i="9"/>
  <c r="BK230" i="9"/>
  <c r="BI230" i="9"/>
  <c r="BK266" i="9"/>
  <c r="BI266" i="9"/>
  <c r="BI328" i="9"/>
  <c r="BK328" i="9"/>
  <c r="BK382" i="9"/>
  <c r="BI382" i="9"/>
  <c r="BK436" i="9"/>
  <c r="BI436" i="9"/>
  <c r="BK491" i="9"/>
  <c r="BI491" i="9"/>
  <c r="BK200" i="9"/>
  <c r="BI200" i="9"/>
  <c r="BI93" i="9"/>
  <c r="BK93" i="9"/>
  <c r="BK237" i="9"/>
  <c r="BI237" i="9"/>
  <c r="BI401" i="9"/>
  <c r="BK401" i="9"/>
  <c r="BI100" i="9"/>
  <c r="BK100" i="9"/>
  <c r="BK172" i="9"/>
  <c r="BI172" i="9"/>
  <c r="BK220" i="9"/>
  <c r="BI220" i="9"/>
  <c r="BI256" i="9"/>
  <c r="BK256" i="9"/>
  <c r="BI292" i="9"/>
  <c r="BK292" i="9"/>
  <c r="BI340" i="9"/>
  <c r="BK340" i="9"/>
  <c r="BK394" i="9"/>
  <c r="BI394" i="9"/>
  <c r="BI448" i="9"/>
  <c r="BK448" i="9"/>
  <c r="BI508" i="9"/>
  <c r="BK508" i="9"/>
  <c r="BK207" i="9"/>
  <c r="BI207" i="9"/>
  <c r="BK375" i="9"/>
  <c r="BI375" i="9"/>
  <c r="BK118" i="9"/>
  <c r="BI118" i="9"/>
  <c r="BK95" i="9"/>
  <c r="BI95" i="9"/>
  <c r="BK221" i="9"/>
  <c r="BI221" i="9"/>
  <c r="BI387" i="9"/>
  <c r="BK387" i="9"/>
  <c r="BI75" i="9"/>
  <c r="BK75" i="9"/>
  <c r="BI231" i="9"/>
  <c r="BK231" i="9"/>
  <c r="BK393" i="9"/>
  <c r="BI393" i="9"/>
  <c r="BK119" i="9"/>
  <c r="BI119" i="9"/>
  <c r="BK215" i="9"/>
  <c r="BI215" i="9"/>
  <c r="BK299" i="9"/>
  <c r="BI299" i="9"/>
  <c r="BI467" i="9"/>
  <c r="BK467" i="9"/>
  <c r="BI72" i="9"/>
  <c r="BK72" i="9"/>
  <c r="BI108" i="9"/>
  <c r="BK108" i="9"/>
  <c r="BI144" i="9"/>
  <c r="BK144" i="9"/>
  <c r="BK180" i="9"/>
  <c r="BI180" i="9"/>
  <c r="BI216" i="9"/>
  <c r="BK216" i="9"/>
  <c r="BI252" i="9"/>
  <c r="BK252" i="9"/>
  <c r="BK288" i="9"/>
  <c r="BI288" i="9"/>
  <c r="BI334" i="9"/>
  <c r="BK334" i="9"/>
  <c r="BK388" i="9"/>
  <c r="BI388" i="9"/>
  <c r="BK442" i="9"/>
  <c r="BI442" i="9"/>
  <c r="BK501" i="9"/>
  <c r="BI501" i="9"/>
  <c r="BI331" i="9"/>
  <c r="BK331" i="9"/>
  <c r="BK367" i="9"/>
  <c r="BI367" i="9"/>
  <c r="BK403" i="9"/>
  <c r="BI403" i="9"/>
  <c r="BK439" i="9"/>
  <c r="BI439" i="9"/>
  <c r="BI475" i="9"/>
  <c r="BK475" i="9"/>
  <c r="BK488" i="9"/>
  <c r="BI488" i="9"/>
  <c r="BK324" i="9"/>
  <c r="BI324" i="9"/>
  <c r="BK360" i="9"/>
  <c r="BI360" i="9"/>
  <c r="BK396" i="9"/>
  <c r="BI396" i="9"/>
  <c r="BI432" i="9"/>
  <c r="BK432" i="9"/>
  <c r="BK468" i="9"/>
  <c r="BI468" i="9"/>
  <c r="BK504" i="9"/>
  <c r="BI504" i="9"/>
  <c r="BT404" i="8" a="1"/>
  <c r="BT404" i="8" s="1"/>
  <c r="AZ404" i="8" s="1"/>
  <c r="BT21" i="8" a="1"/>
  <c r="BT21" i="8" s="1"/>
  <c r="AZ21" i="8" s="1"/>
  <c r="BQ22" i="8"/>
  <c r="BT418" i="8" a="1"/>
  <c r="BT418" i="8" s="1"/>
  <c r="BT261" i="8" a="1"/>
  <c r="BT261" i="8" s="1"/>
  <c r="AZ261" i="8" s="1"/>
  <c r="BQ28" i="8"/>
  <c r="BT358" i="8" a="1"/>
  <c r="BT358" i="8" s="1"/>
  <c r="CJ358" i="8" s="1"/>
  <c r="BQ58" i="8"/>
  <c r="BT94" i="8" a="1"/>
  <c r="BT94" i="8" s="1"/>
  <c r="AZ94" i="8" s="1"/>
  <c r="BT148" i="8" a="1"/>
  <c r="BT148" i="8" s="1"/>
  <c r="AZ148" i="8" s="1"/>
  <c r="BP60" i="8"/>
  <c r="BS60" i="8" s="1"/>
  <c r="BT365" i="8" a="1"/>
  <c r="BT365" i="8" s="1"/>
  <c r="BT242" i="8" a="1"/>
  <c r="BT242" i="8" s="1"/>
  <c r="AZ242" i="8" s="1"/>
  <c r="BT509" i="8" a="1"/>
  <c r="BT509" i="8" s="1"/>
  <c r="AZ509" i="8" s="1"/>
  <c r="BT193" i="8" a="1"/>
  <c r="BT193" i="8" s="1"/>
  <c r="CJ193" i="8" s="1"/>
  <c r="BQ33" i="8"/>
  <c r="BT312" i="8" a="1"/>
  <c r="BT312" i="8" s="1"/>
  <c r="AZ312" i="8" s="1"/>
  <c r="BT66" i="8" a="1"/>
  <c r="BT66" i="8" s="1"/>
  <c r="BQ43" i="8"/>
  <c r="BT445" i="8" a="1"/>
  <c r="BT445" i="8" s="1"/>
  <c r="AZ445" i="8" s="1"/>
  <c r="BU86" i="9"/>
  <c r="BW86" i="9"/>
  <c r="BT86" i="9"/>
  <c r="BS86" i="9"/>
  <c r="BV86" i="9"/>
  <c r="BV111" i="9"/>
  <c r="BS111" i="9"/>
  <c r="BW111" i="9"/>
  <c r="BU111" i="9"/>
  <c r="BT111" i="9"/>
  <c r="BU65" i="9"/>
  <c r="BT65" i="9"/>
  <c r="BW65" i="9"/>
  <c r="BV65" i="9"/>
  <c r="BS65" i="9"/>
  <c r="BT163" i="9"/>
  <c r="BW163" i="9"/>
  <c r="BV163" i="9"/>
  <c r="BU163" i="9"/>
  <c r="BS163" i="9"/>
  <c r="BU309" i="9"/>
  <c r="BT309" i="9"/>
  <c r="BS309" i="9"/>
  <c r="BV309" i="9"/>
  <c r="BW309" i="9"/>
  <c r="BU164" i="9"/>
  <c r="BT164" i="9"/>
  <c r="BS164" i="9"/>
  <c r="BW164" i="9"/>
  <c r="BV164" i="9"/>
  <c r="BV346" i="9"/>
  <c r="BU346" i="9"/>
  <c r="BW346" i="9"/>
  <c r="BT346" i="9"/>
  <c r="BS346" i="9"/>
  <c r="BT284" i="9"/>
  <c r="BS284" i="9"/>
  <c r="BU284" i="9"/>
  <c r="BW284" i="9"/>
  <c r="BV284" i="9"/>
  <c r="BW142" i="9"/>
  <c r="BT142" i="9"/>
  <c r="BV142" i="9"/>
  <c r="BU142" i="9"/>
  <c r="BS142" i="9"/>
  <c r="BW305" i="9"/>
  <c r="BV305" i="9"/>
  <c r="BU305" i="9"/>
  <c r="BT305" i="9"/>
  <c r="BS305" i="9"/>
  <c r="BU158" i="9"/>
  <c r="BW158" i="9"/>
  <c r="BV158" i="9"/>
  <c r="BT158" i="9"/>
  <c r="BS158" i="9"/>
  <c r="BV117" i="9"/>
  <c r="BS117" i="9"/>
  <c r="BU117" i="9"/>
  <c r="BT117" i="9"/>
  <c r="BW117" i="9"/>
  <c r="BW94" i="9"/>
  <c r="BT94" i="9"/>
  <c r="BS94" i="9"/>
  <c r="BV94" i="9"/>
  <c r="BU94" i="9"/>
  <c r="BW251" i="9"/>
  <c r="BV251" i="9"/>
  <c r="BU251" i="9"/>
  <c r="BT251" i="9"/>
  <c r="BS251" i="9"/>
  <c r="BW228" i="9"/>
  <c r="BT228" i="9"/>
  <c r="BS228" i="9"/>
  <c r="BU228" i="9"/>
  <c r="BV228" i="9"/>
  <c r="BS406" i="9"/>
  <c r="BV406" i="9"/>
  <c r="BU406" i="9"/>
  <c r="BW406" i="9"/>
  <c r="BT406" i="9"/>
  <c r="BS343" i="9"/>
  <c r="BU343" i="9"/>
  <c r="BT343" i="9"/>
  <c r="BW343" i="9"/>
  <c r="BV343" i="9"/>
  <c r="BT451" i="9"/>
  <c r="BW451" i="9"/>
  <c r="BS451" i="9"/>
  <c r="BU451" i="9"/>
  <c r="BV451" i="9"/>
  <c r="BW336" i="9"/>
  <c r="BT336" i="9"/>
  <c r="BS336" i="9"/>
  <c r="BV336" i="9"/>
  <c r="BU336" i="9"/>
  <c r="BU408" i="9"/>
  <c r="BT408" i="9"/>
  <c r="BV408" i="9"/>
  <c r="BW408" i="9"/>
  <c r="BS408" i="9"/>
  <c r="BT484" i="8" a="1"/>
  <c r="BT484" i="8" s="1"/>
  <c r="AZ484" i="8" s="1"/>
  <c r="BT457" i="8" a="1"/>
  <c r="BT457" i="8" s="1"/>
  <c r="AZ457" i="8" s="1"/>
  <c r="BT72" i="8" a="1"/>
  <c r="BT72" i="8" s="1"/>
  <c r="BT449" i="8" a="1"/>
  <c r="BT449" i="8" s="1"/>
  <c r="CJ449" i="8" s="1"/>
  <c r="BT344" i="8" a="1"/>
  <c r="BT344" i="8" s="1"/>
  <c r="CJ344" i="8" s="1"/>
  <c r="BT233" i="8" a="1"/>
  <c r="BT233" i="8" s="1"/>
  <c r="AZ233" i="8" s="1"/>
  <c r="BT506" i="8" a="1"/>
  <c r="BT506" i="8" s="1"/>
  <c r="AZ506" i="8" s="1"/>
  <c r="BU14" i="9"/>
  <c r="BS14" i="9"/>
  <c r="BT14" i="9"/>
  <c r="BW14" i="9"/>
  <c r="BV14" i="9"/>
  <c r="BU116" i="9"/>
  <c r="BW116" i="9"/>
  <c r="BV116" i="9"/>
  <c r="BT116" i="9"/>
  <c r="BS116" i="9"/>
  <c r="BT194" i="9"/>
  <c r="BS194" i="9"/>
  <c r="BW194" i="9"/>
  <c r="BV194" i="9"/>
  <c r="BU194" i="9"/>
  <c r="BV87" i="9"/>
  <c r="BS87" i="9"/>
  <c r="BW87" i="9"/>
  <c r="BU87" i="9"/>
  <c r="BT87" i="9"/>
  <c r="BU213" i="9"/>
  <c r="BT213" i="9"/>
  <c r="BW213" i="9"/>
  <c r="BS213" i="9"/>
  <c r="BV213" i="9"/>
  <c r="BT419" i="9"/>
  <c r="BW419" i="9"/>
  <c r="BS419" i="9"/>
  <c r="BU419" i="9"/>
  <c r="BV419" i="9"/>
  <c r="BW88" i="9"/>
  <c r="BT88" i="9"/>
  <c r="BV88" i="9"/>
  <c r="BS88" i="9"/>
  <c r="BU88" i="9"/>
  <c r="BT47" i="9"/>
  <c r="BU143" i="9"/>
  <c r="BW143" i="9"/>
  <c r="BV143" i="9"/>
  <c r="BT143" i="9"/>
  <c r="BS143" i="9"/>
  <c r="BW269" i="9"/>
  <c r="BV269" i="9"/>
  <c r="BU269" i="9"/>
  <c r="BT269" i="9"/>
  <c r="BS269" i="9"/>
  <c r="BW395" i="9"/>
  <c r="BU395" i="9"/>
  <c r="BT395" i="9"/>
  <c r="BS395" i="9"/>
  <c r="BV395" i="9"/>
  <c r="BS13" i="9"/>
  <c r="BT85" i="9"/>
  <c r="BW85" i="9"/>
  <c r="BS85" i="9"/>
  <c r="BV85" i="9"/>
  <c r="BU85" i="9"/>
  <c r="BT121" i="9"/>
  <c r="BW121" i="9"/>
  <c r="BS121" i="9"/>
  <c r="BV121" i="9"/>
  <c r="BU121" i="9"/>
  <c r="BT157" i="9"/>
  <c r="BW157" i="9"/>
  <c r="BS157" i="9"/>
  <c r="BV157" i="9"/>
  <c r="BU157" i="9"/>
  <c r="BS193" i="9"/>
  <c r="BV193" i="9"/>
  <c r="BT193" i="9"/>
  <c r="BU193" i="9"/>
  <c r="BW193" i="9"/>
  <c r="BS229" i="9"/>
  <c r="BW229" i="9"/>
  <c r="BV229" i="9"/>
  <c r="BU229" i="9"/>
  <c r="BT229" i="9"/>
  <c r="BS265" i="9"/>
  <c r="BW265" i="9"/>
  <c r="BV265" i="9"/>
  <c r="BU265" i="9"/>
  <c r="BT265" i="9"/>
  <c r="BT302" i="9"/>
  <c r="BS302" i="9"/>
  <c r="BU302" i="9"/>
  <c r="BW302" i="9"/>
  <c r="BV302" i="9"/>
  <c r="BW353" i="9"/>
  <c r="BV353" i="9"/>
  <c r="BU353" i="9"/>
  <c r="BT353" i="9"/>
  <c r="BS353" i="9"/>
  <c r="BT407" i="9"/>
  <c r="BW407" i="9"/>
  <c r="BV407" i="9"/>
  <c r="BU407" i="9"/>
  <c r="BS407" i="9"/>
  <c r="BW461" i="9"/>
  <c r="BT461" i="9"/>
  <c r="BV461" i="9"/>
  <c r="BS461" i="9"/>
  <c r="BU461" i="9"/>
  <c r="BU140" i="9"/>
  <c r="BW140" i="9"/>
  <c r="BV140" i="9"/>
  <c r="BT140" i="9"/>
  <c r="BS140" i="9"/>
  <c r="BT236" i="9"/>
  <c r="BS236" i="9"/>
  <c r="BW236" i="9"/>
  <c r="BV236" i="9"/>
  <c r="BU236" i="9"/>
  <c r="BT272" i="9"/>
  <c r="BS272" i="9"/>
  <c r="BW272" i="9"/>
  <c r="BV272" i="9"/>
  <c r="BU272" i="9"/>
  <c r="BT338" i="9"/>
  <c r="BS338" i="9"/>
  <c r="BU338" i="9"/>
  <c r="BW338" i="9"/>
  <c r="BV338" i="9"/>
  <c r="BV392" i="9"/>
  <c r="BU392" i="9"/>
  <c r="BS392" i="9"/>
  <c r="BW392" i="9"/>
  <c r="BT392" i="9"/>
  <c r="BU446" i="9"/>
  <c r="BS446" i="9"/>
  <c r="BW446" i="9"/>
  <c r="BV446" i="9"/>
  <c r="BT446" i="9"/>
  <c r="BS503" i="9"/>
  <c r="BW503" i="9"/>
  <c r="BT503" i="9"/>
  <c r="BU503" i="9"/>
  <c r="BV503" i="9"/>
  <c r="BT218" i="9"/>
  <c r="BS218" i="9"/>
  <c r="BU218" i="9"/>
  <c r="BV218" i="9"/>
  <c r="BW218" i="9"/>
  <c r="BV123" i="9"/>
  <c r="BS123" i="9"/>
  <c r="BW123" i="9"/>
  <c r="BU123" i="9"/>
  <c r="BT123" i="9"/>
  <c r="BU261" i="9"/>
  <c r="BT261" i="9"/>
  <c r="BW261" i="9"/>
  <c r="BS261" i="9"/>
  <c r="BV261" i="9"/>
  <c r="BV447" i="9"/>
  <c r="BU447" i="9"/>
  <c r="BW447" i="9"/>
  <c r="BS447" i="9"/>
  <c r="BT447" i="9"/>
  <c r="BW124" i="9"/>
  <c r="BT124" i="9"/>
  <c r="BV124" i="9"/>
  <c r="BU124" i="9"/>
  <c r="BS124" i="9"/>
  <c r="BW178" i="9"/>
  <c r="BT178" i="9"/>
  <c r="BV178" i="9"/>
  <c r="BU178" i="9"/>
  <c r="BS178" i="9"/>
  <c r="BV226" i="9"/>
  <c r="BU226" i="9"/>
  <c r="BT226" i="9"/>
  <c r="BS226" i="9"/>
  <c r="BW226" i="9"/>
  <c r="BV262" i="9"/>
  <c r="BU262" i="9"/>
  <c r="BT262" i="9"/>
  <c r="BS262" i="9"/>
  <c r="BW262" i="9"/>
  <c r="BV298" i="9"/>
  <c r="BU298" i="9"/>
  <c r="BT298" i="9"/>
  <c r="BS298" i="9"/>
  <c r="BW298" i="9"/>
  <c r="BT350" i="9"/>
  <c r="BS350" i="9"/>
  <c r="BV350" i="9"/>
  <c r="BU350" i="9"/>
  <c r="BW350" i="9"/>
  <c r="BW404" i="9"/>
  <c r="BT404" i="9"/>
  <c r="BV404" i="9"/>
  <c r="BS404" i="9"/>
  <c r="BU404" i="9"/>
  <c r="BU458" i="9"/>
  <c r="BT458" i="9"/>
  <c r="BW458" i="9"/>
  <c r="BV458" i="9"/>
  <c r="BS458" i="9"/>
  <c r="BU122" i="9"/>
  <c r="BW122" i="9"/>
  <c r="BV122" i="9"/>
  <c r="BT122" i="9"/>
  <c r="BS122" i="9"/>
  <c r="BV81" i="9"/>
  <c r="BS81" i="9"/>
  <c r="BU81" i="9"/>
  <c r="BW81" i="9"/>
  <c r="BT81" i="9"/>
  <c r="BU225" i="9"/>
  <c r="BT225" i="9"/>
  <c r="BV225" i="9"/>
  <c r="BW225" i="9"/>
  <c r="BS225" i="9"/>
  <c r="BV429" i="9"/>
  <c r="BU429" i="9"/>
  <c r="BT429" i="9"/>
  <c r="BW429" i="9"/>
  <c r="BS429" i="9"/>
  <c r="BW166" i="9"/>
  <c r="BT166" i="9"/>
  <c r="BS166" i="9"/>
  <c r="BV166" i="9"/>
  <c r="BU166" i="9"/>
  <c r="BU125" i="9"/>
  <c r="BW125" i="9"/>
  <c r="BV125" i="9"/>
  <c r="BT125" i="9"/>
  <c r="BS125" i="9"/>
  <c r="BW239" i="9"/>
  <c r="BV239" i="9"/>
  <c r="BS239" i="9"/>
  <c r="BU239" i="9"/>
  <c r="BT239" i="9"/>
  <c r="BT413" i="9"/>
  <c r="BW413" i="9"/>
  <c r="BV413" i="9"/>
  <c r="BS413" i="9"/>
  <c r="BU413" i="9"/>
  <c r="BV99" i="9"/>
  <c r="BS99" i="9"/>
  <c r="BU99" i="9"/>
  <c r="BT99" i="9"/>
  <c r="BW99" i="9"/>
  <c r="BU243" i="9"/>
  <c r="BT243" i="9"/>
  <c r="BW243" i="9"/>
  <c r="BS243" i="9"/>
  <c r="BV243" i="9"/>
  <c r="BU411" i="9"/>
  <c r="BW411" i="9"/>
  <c r="BT411" i="9"/>
  <c r="BS411" i="9"/>
  <c r="BV411" i="9"/>
  <c r="BW70" i="9"/>
  <c r="BT70" i="9"/>
  <c r="BV70" i="9"/>
  <c r="BS70" i="9"/>
  <c r="BU70" i="9"/>
  <c r="BU137" i="9"/>
  <c r="BT137" i="9"/>
  <c r="BS137" i="9"/>
  <c r="BW137" i="9"/>
  <c r="BV137" i="9"/>
  <c r="BW233" i="9"/>
  <c r="BV233" i="9"/>
  <c r="BU233" i="9"/>
  <c r="BT233" i="9"/>
  <c r="BS233" i="9"/>
  <c r="BW323" i="9"/>
  <c r="BV323" i="9"/>
  <c r="BU323" i="9"/>
  <c r="BT323" i="9"/>
  <c r="BS323" i="9"/>
  <c r="BS485" i="9"/>
  <c r="BV485" i="9"/>
  <c r="BU485" i="9"/>
  <c r="BW485" i="9"/>
  <c r="BT485" i="9"/>
  <c r="BS78" i="9"/>
  <c r="BV78" i="9"/>
  <c r="BW78" i="9"/>
  <c r="BT78" i="9"/>
  <c r="BU78" i="9"/>
  <c r="BS114" i="9"/>
  <c r="BV114" i="9"/>
  <c r="BW114" i="9"/>
  <c r="BT114" i="9"/>
  <c r="BU114" i="9"/>
  <c r="BS150" i="9"/>
  <c r="BV150" i="9"/>
  <c r="BW150" i="9"/>
  <c r="BU150" i="9"/>
  <c r="BT150" i="9"/>
  <c r="BS186" i="9"/>
  <c r="BW186" i="9"/>
  <c r="BV186" i="9"/>
  <c r="BU186" i="9"/>
  <c r="BT186" i="9"/>
  <c r="BW222" i="9"/>
  <c r="BV222" i="9"/>
  <c r="BU222" i="9"/>
  <c r="BS222" i="9"/>
  <c r="BT222" i="9"/>
  <c r="BW258" i="9"/>
  <c r="BV258" i="9"/>
  <c r="BU258" i="9"/>
  <c r="BT258" i="9"/>
  <c r="BS258" i="9"/>
  <c r="BW294" i="9"/>
  <c r="BV294" i="9"/>
  <c r="BU294" i="9"/>
  <c r="BT294" i="9"/>
  <c r="BS294" i="9"/>
  <c r="BT344" i="9"/>
  <c r="BS344" i="9"/>
  <c r="BW344" i="9"/>
  <c r="BV344" i="9"/>
  <c r="BU344" i="9"/>
  <c r="BW398" i="9"/>
  <c r="BT398" i="9"/>
  <c r="BV398" i="9"/>
  <c r="BU398" i="9"/>
  <c r="BS398" i="9"/>
  <c r="BU452" i="9"/>
  <c r="BV452" i="9"/>
  <c r="BT452" i="9"/>
  <c r="BS452" i="9"/>
  <c r="BW452" i="9"/>
  <c r="BS301" i="9"/>
  <c r="BW301" i="9"/>
  <c r="BV301" i="9"/>
  <c r="BU301" i="9"/>
  <c r="BT301" i="9"/>
  <c r="BS337" i="9"/>
  <c r="BW337" i="9"/>
  <c r="BV337" i="9"/>
  <c r="BU337" i="9"/>
  <c r="BT337" i="9"/>
  <c r="BW373" i="9"/>
  <c r="BU373" i="9"/>
  <c r="BT373" i="9"/>
  <c r="BS373" i="9"/>
  <c r="BV373" i="9"/>
  <c r="BV409" i="9"/>
  <c r="BS409" i="9"/>
  <c r="BU409" i="9"/>
  <c r="BT409" i="9"/>
  <c r="BW409" i="9"/>
  <c r="BT445" i="9"/>
  <c r="BU445" i="9"/>
  <c r="BW445" i="9"/>
  <c r="BV445" i="9"/>
  <c r="BS445" i="9"/>
  <c r="BT481" i="9"/>
  <c r="BU481" i="9"/>
  <c r="BS481" i="9"/>
  <c r="BV481" i="9"/>
  <c r="BW481" i="9"/>
  <c r="BU494" i="9"/>
  <c r="BT494" i="9"/>
  <c r="BS494" i="9"/>
  <c r="BV494" i="9"/>
  <c r="BW494" i="9"/>
  <c r="BW330" i="9"/>
  <c r="BV330" i="9"/>
  <c r="BU330" i="9"/>
  <c r="BT330" i="9"/>
  <c r="BS330" i="9"/>
  <c r="BV366" i="9"/>
  <c r="BT366" i="9"/>
  <c r="BS366" i="9"/>
  <c r="BW366" i="9"/>
  <c r="BU366" i="9"/>
  <c r="BU402" i="9"/>
  <c r="BW402" i="9"/>
  <c r="BT402" i="9"/>
  <c r="BS402" i="9"/>
  <c r="BV402" i="9"/>
  <c r="BS438" i="9"/>
  <c r="BW438" i="9"/>
  <c r="BT438" i="9"/>
  <c r="BU438" i="9"/>
  <c r="BV438" i="9"/>
  <c r="BS474" i="9"/>
  <c r="BW474" i="9"/>
  <c r="BT474" i="9"/>
  <c r="BV474" i="9"/>
  <c r="BU474" i="9"/>
  <c r="BS510" i="9"/>
  <c r="BT510" i="9"/>
  <c r="BU510" i="9"/>
  <c r="BW510" i="9"/>
  <c r="BV510" i="9"/>
  <c r="BT212" i="9"/>
  <c r="BS212" i="9"/>
  <c r="BW212" i="9"/>
  <c r="BV212" i="9"/>
  <c r="BU212" i="9"/>
  <c r="BW112" i="9"/>
  <c r="BT112" i="9"/>
  <c r="BS112" i="9"/>
  <c r="BV112" i="9"/>
  <c r="BU112" i="9"/>
  <c r="BU161" i="9"/>
  <c r="BW161" i="9"/>
  <c r="BV161" i="9"/>
  <c r="BT161" i="9"/>
  <c r="BS161" i="9"/>
  <c r="BT55" i="9"/>
  <c r="BW55" i="9"/>
  <c r="BU55" i="9"/>
  <c r="BS55" i="9"/>
  <c r="BV55" i="9"/>
  <c r="BS199" i="9"/>
  <c r="BT199" i="9"/>
  <c r="BW199" i="9"/>
  <c r="BV199" i="9"/>
  <c r="BU199" i="9"/>
  <c r="BS363" i="9"/>
  <c r="BW363" i="9"/>
  <c r="BV363" i="9"/>
  <c r="BT363" i="9"/>
  <c r="BU363" i="9"/>
  <c r="BT242" i="9"/>
  <c r="BS242" i="9"/>
  <c r="BV242" i="9"/>
  <c r="BU242" i="9"/>
  <c r="BW242" i="9"/>
  <c r="BW454" i="9"/>
  <c r="BV454" i="9"/>
  <c r="BS454" i="9"/>
  <c r="BU454" i="9"/>
  <c r="BT454" i="9"/>
  <c r="BU285" i="9"/>
  <c r="BT285" i="9"/>
  <c r="BW285" i="9"/>
  <c r="BV285" i="9"/>
  <c r="BS285" i="9"/>
  <c r="BV232" i="9"/>
  <c r="BU232" i="9"/>
  <c r="BW232" i="9"/>
  <c r="BT232" i="9"/>
  <c r="BS232" i="9"/>
  <c r="BS412" i="9"/>
  <c r="BV412" i="9"/>
  <c r="BW412" i="9"/>
  <c r="BT412" i="9"/>
  <c r="BU412" i="9"/>
  <c r="BU255" i="9"/>
  <c r="BT255" i="9"/>
  <c r="BS255" i="9"/>
  <c r="BV255" i="9"/>
  <c r="BW255" i="9"/>
  <c r="BU149" i="9"/>
  <c r="BW149" i="9"/>
  <c r="BV149" i="9"/>
  <c r="BT149" i="9"/>
  <c r="BS149" i="9"/>
  <c r="BU267" i="9"/>
  <c r="BT267" i="9"/>
  <c r="BW267" i="9"/>
  <c r="BV267" i="9"/>
  <c r="BS267" i="9"/>
  <c r="BU359" i="9"/>
  <c r="BV359" i="9"/>
  <c r="BS359" i="9"/>
  <c r="BW359" i="9"/>
  <c r="BT359" i="9"/>
  <c r="BS120" i="9"/>
  <c r="BV120" i="9"/>
  <c r="BW120" i="9"/>
  <c r="BU120" i="9"/>
  <c r="BT120" i="9"/>
  <c r="BW300" i="9"/>
  <c r="BT300" i="9"/>
  <c r="BS300" i="9"/>
  <c r="BV300" i="9"/>
  <c r="BU300" i="9"/>
  <c r="BW460" i="9"/>
  <c r="BU460" i="9"/>
  <c r="BV460" i="9"/>
  <c r="BS460" i="9"/>
  <c r="BT460" i="9"/>
  <c r="BV415" i="9"/>
  <c r="BS415" i="9"/>
  <c r="BU415" i="9"/>
  <c r="BW415" i="9"/>
  <c r="BT415" i="9"/>
  <c r="BU500" i="9"/>
  <c r="BW500" i="9"/>
  <c r="BS500" i="9"/>
  <c r="BV500" i="9"/>
  <c r="BT500" i="9"/>
  <c r="BS444" i="9"/>
  <c r="BV444" i="9"/>
  <c r="BU444" i="9"/>
  <c r="BW444" i="9"/>
  <c r="BT444" i="9"/>
  <c r="BT341" i="8" a="1"/>
  <c r="BT341" i="8" s="1"/>
  <c r="CJ341" i="8" s="1"/>
  <c r="BT354" i="8" a="1"/>
  <c r="BT354" i="8" s="1"/>
  <c r="CJ354" i="8" s="1"/>
  <c r="BP65" i="8"/>
  <c r="BS65" i="8" s="1"/>
  <c r="BU62" i="9"/>
  <c r="BW62" i="9"/>
  <c r="BV62" i="9"/>
  <c r="BT62" i="9"/>
  <c r="BS62" i="9"/>
  <c r="BU74" i="9"/>
  <c r="BT74" i="9"/>
  <c r="BV74" i="9"/>
  <c r="BS74" i="9"/>
  <c r="BW74" i="9"/>
  <c r="BT290" i="9"/>
  <c r="BS290" i="9"/>
  <c r="BW290" i="9"/>
  <c r="BV290" i="9"/>
  <c r="BU290" i="9"/>
  <c r="BV129" i="9"/>
  <c r="BS129" i="9"/>
  <c r="BW129" i="9"/>
  <c r="BU129" i="9"/>
  <c r="BT129" i="9"/>
  <c r="BU273" i="9"/>
  <c r="BT273" i="9"/>
  <c r="BS273" i="9"/>
  <c r="BV273" i="9"/>
  <c r="BW273" i="9"/>
  <c r="BV495" i="9"/>
  <c r="BS495" i="9"/>
  <c r="BW495" i="9"/>
  <c r="BU495" i="9"/>
  <c r="BT495" i="9"/>
  <c r="BW136" i="9"/>
  <c r="BT136" i="9"/>
  <c r="BV136" i="9"/>
  <c r="BU136" i="9"/>
  <c r="BS136" i="9"/>
  <c r="BU89" i="9"/>
  <c r="BW89" i="9"/>
  <c r="BV89" i="9"/>
  <c r="BS89" i="9"/>
  <c r="BT89" i="9"/>
  <c r="BW191" i="9"/>
  <c r="BV191" i="9"/>
  <c r="BT191" i="9"/>
  <c r="BS191" i="9"/>
  <c r="BU191" i="9"/>
  <c r="BW306" i="9"/>
  <c r="BV306" i="9"/>
  <c r="BS306" i="9"/>
  <c r="BU306" i="9"/>
  <c r="BT306" i="9"/>
  <c r="BV441" i="9"/>
  <c r="BW441" i="9"/>
  <c r="BS441" i="9"/>
  <c r="BU441" i="9"/>
  <c r="BT441" i="9"/>
  <c r="BW25" i="9"/>
  <c r="BT97" i="9"/>
  <c r="BW97" i="9"/>
  <c r="BV97" i="9"/>
  <c r="BU97" i="9"/>
  <c r="BS97" i="9"/>
  <c r="BT133" i="9"/>
  <c r="BW133" i="9"/>
  <c r="BV133" i="9"/>
  <c r="BU133" i="9"/>
  <c r="BS133" i="9"/>
  <c r="BT169" i="9"/>
  <c r="BW169" i="9"/>
  <c r="BV169" i="9"/>
  <c r="BU169" i="9"/>
  <c r="BS169" i="9"/>
  <c r="BS205" i="9"/>
  <c r="BU205" i="9"/>
  <c r="BT205" i="9"/>
  <c r="BW205" i="9"/>
  <c r="BV205" i="9"/>
  <c r="BS241" i="9"/>
  <c r="BW241" i="9"/>
  <c r="BT241" i="9"/>
  <c r="BV241" i="9"/>
  <c r="BU241" i="9"/>
  <c r="BS277" i="9"/>
  <c r="BW277" i="9"/>
  <c r="BT277" i="9"/>
  <c r="BV277" i="9"/>
  <c r="BU277" i="9"/>
  <c r="BW317" i="9"/>
  <c r="BV317" i="9"/>
  <c r="BU317" i="9"/>
  <c r="BT317" i="9"/>
  <c r="BS317" i="9"/>
  <c r="BU371" i="9"/>
  <c r="BS371" i="9"/>
  <c r="BV371" i="9"/>
  <c r="BW371" i="9"/>
  <c r="BT371" i="9"/>
  <c r="BW425" i="9"/>
  <c r="BT425" i="9"/>
  <c r="BS425" i="9"/>
  <c r="BU425" i="9"/>
  <c r="BV425" i="9"/>
  <c r="BT479" i="9"/>
  <c r="BW479" i="9"/>
  <c r="BS479" i="9"/>
  <c r="BU479" i="9"/>
  <c r="BV479" i="9"/>
  <c r="BU182" i="9"/>
  <c r="BT182" i="9"/>
  <c r="BS182" i="9"/>
  <c r="BW182" i="9"/>
  <c r="BV182" i="9"/>
  <c r="BT248" i="9"/>
  <c r="BS248" i="9"/>
  <c r="BU248" i="9"/>
  <c r="BW248" i="9"/>
  <c r="BV248" i="9"/>
  <c r="BU303" i="9"/>
  <c r="BT303" i="9"/>
  <c r="BW303" i="9"/>
  <c r="BV303" i="9"/>
  <c r="BS303" i="9"/>
  <c r="BT356" i="9"/>
  <c r="BS356" i="9"/>
  <c r="BU356" i="9"/>
  <c r="BW356" i="9"/>
  <c r="BV356" i="9"/>
  <c r="BW410" i="9"/>
  <c r="BT410" i="9"/>
  <c r="BS410" i="9"/>
  <c r="BU410" i="9"/>
  <c r="BV410" i="9"/>
  <c r="BU464" i="9"/>
  <c r="BW464" i="9"/>
  <c r="BS464" i="9"/>
  <c r="BT464" i="9"/>
  <c r="BV464" i="9"/>
  <c r="BU128" i="9"/>
  <c r="BT128" i="9"/>
  <c r="BS128" i="9"/>
  <c r="BW128" i="9"/>
  <c r="BV128" i="9"/>
  <c r="BU15" i="9"/>
  <c r="BV177" i="9"/>
  <c r="BS177" i="9"/>
  <c r="BW177" i="9"/>
  <c r="BU177" i="9"/>
  <c r="BT177" i="9"/>
  <c r="BW311" i="9"/>
  <c r="BV311" i="9"/>
  <c r="BS311" i="9"/>
  <c r="BU311" i="9"/>
  <c r="BT311" i="9"/>
  <c r="BW148" i="9"/>
  <c r="BT148" i="9"/>
  <c r="BS148" i="9"/>
  <c r="BV148" i="9"/>
  <c r="BU148" i="9"/>
  <c r="BV202" i="9"/>
  <c r="BU202" i="9"/>
  <c r="BT202" i="9"/>
  <c r="BS202" i="9"/>
  <c r="BW202" i="9"/>
  <c r="BV238" i="9"/>
  <c r="BU238" i="9"/>
  <c r="BW238" i="9"/>
  <c r="BT238" i="9"/>
  <c r="BS238" i="9"/>
  <c r="BV274" i="9"/>
  <c r="BU274" i="9"/>
  <c r="BW274" i="9"/>
  <c r="BT274" i="9"/>
  <c r="BS274" i="9"/>
  <c r="BT314" i="9"/>
  <c r="BS314" i="9"/>
  <c r="BV314" i="9"/>
  <c r="BU314" i="9"/>
  <c r="BW314" i="9"/>
  <c r="BV368" i="9"/>
  <c r="BU368" i="9"/>
  <c r="BS368" i="9"/>
  <c r="BW368" i="9"/>
  <c r="BT368" i="9"/>
  <c r="BU422" i="9"/>
  <c r="BT422" i="9"/>
  <c r="BW422" i="9"/>
  <c r="BS422" i="9"/>
  <c r="BV422" i="9"/>
  <c r="BU476" i="9"/>
  <c r="BT476" i="9"/>
  <c r="BW476" i="9"/>
  <c r="BS476" i="9"/>
  <c r="BV476" i="9"/>
  <c r="BU188" i="9"/>
  <c r="BS188" i="9"/>
  <c r="BW188" i="9"/>
  <c r="BV188" i="9"/>
  <c r="BT188" i="9"/>
  <c r="BV135" i="9"/>
  <c r="BS135" i="9"/>
  <c r="BU135" i="9"/>
  <c r="BT135" i="9"/>
  <c r="BW135" i="9"/>
  <c r="BU279" i="9"/>
  <c r="BT279" i="9"/>
  <c r="BW279" i="9"/>
  <c r="BS279" i="9"/>
  <c r="BV279" i="9"/>
  <c r="BU173" i="9"/>
  <c r="BT173" i="9"/>
  <c r="BS173" i="9"/>
  <c r="BW173" i="9"/>
  <c r="BV173" i="9"/>
  <c r="BW287" i="9"/>
  <c r="BV287" i="9"/>
  <c r="BU287" i="9"/>
  <c r="BT287" i="9"/>
  <c r="BS287" i="9"/>
  <c r="BS509" i="9"/>
  <c r="BU509" i="9"/>
  <c r="BW509" i="9"/>
  <c r="BV509" i="9"/>
  <c r="BT509" i="9"/>
  <c r="BV141" i="9"/>
  <c r="BS141" i="9"/>
  <c r="BW141" i="9"/>
  <c r="BU141" i="9"/>
  <c r="BT141" i="9"/>
  <c r="BU291" i="9"/>
  <c r="BT291" i="9"/>
  <c r="BS291" i="9"/>
  <c r="BV291" i="9"/>
  <c r="BW291" i="9"/>
  <c r="BV465" i="9"/>
  <c r="BU465" i="9"/>
  <c r="BT465" i="9"/>
  <c r="BS465" i="9"/>
  <c r="BW465" i="9"/>
  <c r="BW106" i="9"/>
  <c r="BT106" i="9"/>
  <c r="BV106" i="9"/>
  <c r="BU106" i="9"/>
  <c r="BS106" i="9"/>
  <c r="BU71" i="9"/>
  <c r="BW71" i="9"/>
  <c r="BV71" i="9"/>
  <c r="BT71" i="9"/>
  <c r="BS71" i="9"/>
  <c r="BU167" i="9"/>
  <c r="BW167" i="9"/>
  <c r="BV167" i="9"/>
  <c r="BT167" i="9"/>
  <c r="BS167" i="9"/>
  <c r="BW257" i="9"/>
  <c r="BV257" i="9"/>
  <c r="BS257" i="9"/>
  <c r="BU257" i="9"/>
  <c r="BT257" i="9"/>
  <c r="BU377" i="9"/>
  <c r="BS377" i="9"/>
  <c r="BV377" i="9"/>
  <c r="BW377" i="9"/>
  <c r="BT377" i="9"/>
  <c r="BS90" i="9"/>
  <c r="BV90" i="9"/>
  <c r="BU90" i="9"/>
  <c r="BW90" i="9"/>
  <c r="BT90" i="9"/>
  <c r="BS126" i="9"/>
  <c r="BV126" i="9"/>
  <c r="BU126" i="9"/>
  <c r="BT126" i="9"/>
  <c r="BW126" i="9"/>
  <c r="BS162" i="9"/>
  <c r="BV162" i="9"/>
  <c r="BU162" i="9"/>
  <c r="BT162" i="9"/>
  <c r="BW162" i="9"/>
  <c r="BW198" i="9"/>
  <c r="BU198" i="9"/>
  <c r="BT198" i="9"/>
  <c r="BV198" i="9"/>
  <c r="BS198" i="9"/>
  <c r="BW234" i="9"/>
  <c r="BV234" i="9"/>
  <c r="BS234" i="9"/>
  <c r="BU234" i="9"/>
  <c r="BT234" i="9"/>
  <c r="BW270" i="9"/>
  <c r="BV270" i="9"/>
  <c r="BS270" i="9"/>
  <c r="BU270" i="9"/>
  <c r="BT270" i="9"/>
  <c r="BT308" i="9"/>
  <c r="BS308" i="9"/>
  <c r="BW308" i="9"/>
  <c r="BV308" i="9"/>
  <c r="BU308" i="9"/>
  <c r="BV362" i="9"/>
  <c r="BU362" i="9"/>
  <c r="BS362" i="9"/>
  <c r="BT362" i="9"/>
  <c r="BW362" i="9"/>
  <c r="BW416" i="9"/>
  <c r="BT416" i="9"/>
  <c r="BV416" i="9"/>
  <c r="BU416" i="9"/>
  <c r="BS416" i="9"/>
  <c r="BU470" i="9"/>
  <c r="BV470" i="9"/>
  <c r="BT470" i="9"/>
  <c r="BW470" i="9"/>
  <c r="BS470" i="9"/>
  <c r="BS313" i="9"/>
  <c r="BW313" i="9"/>
  <c r="BT313" i="9"/>
  <c r="BV313" i="9"/>
  <c r="BU313" i="9"/>
  <c r="BS349" i="9"/>
  <c r="BW349" i="9"/>
  <c r="BT349" i="9"/>
  <c r="BV349" i="9"/>
  <c r="BU349" i="9"/>
  <c r="BW385" i="9"/>
  <c r="BU385" i="9"/>
  <c r="BT385" i="9"/>
  <c r="BS385" i="9"/>
  <c r="BV385" i="9"/>
  <c r="BV421" i="9"/>
  <c r="BS421" i="9"/>
  <c r="BW421" i="9"/>
  <c r="BT421" i="9"/>
  <c r="BU421" i="9"/>
  <c r="BT457" i="9"/>
  <c r="BV457" i="9"/>
  <c r="BU457" i="9"/>
  <c r="BW457" i="9"/>
  <c r="BS457" i="9"/>
  <c r="BT493" i="9"/>
  <c r="BV493" i="9"/>
  <c r="BU493" i="9"/>
  <c r="BS493" i="9"/>
  <c r="BW493" i="9"/>
  <c r="BU506" i="9"/>
  <c r="BV506" i="9"/>
  <c r="BW506" i="9"/>
  <c r="BS506" i="9"/>
  <c r="BT506" i="9"/>
  <c r="BW342" i="9"/>
  <c r="BV342" i="9"/>
  <c r="BS342" i="9"/>
  <c r="BT342" i="9"/>
  <c r="BU342" i="9"/>
  <c r="BV378" i="9"/>
  <c r="BT378" i="9"/>
  <c r="BS378" i="9"/>
  <c r="BW378" i="9"/>
  <c r="BU378" i="9"/>
  <c r="BU414" i="9"/>
  <c r="BW414" i="9"/>
  <c r="BV414" i="9"/>
  <c r="BS414" i="9"/>
  <c r="BT414" i="9"/>
  <c r="BS450" i="9"/>
  <c r="BU450" i="9"/>
  <c r="BW450" i="9"/>
  <c r="BT450" i="9"/>
  <c r="BV450" i="9"/>
  <c r="BS486" i="9"/>
  <c r="BU486" i="9"/>
  <c r="BW486" i="9"/>
  <c r="BV486" i="9"/>
  <c r="BT486" i="9"/>
  <c r="BT38" i="9"/>
  <c r="BU455" i="9"/>
  <c r="BT455" i="9"/>
  <c r="BV455" i="9"/>
  <c r="BW455" i="9"/>
  <c r="BS455" i="9"/>
  <c r="BW293" i="9"/>
  <c r="BV293" i="9"/>
  <c r="BS293" i="9"/>
  <c r="BU293" i="9"/>
  <c r="BT293" i="9"/>
  <c r="BT91" i="9"/>
  <c r="BW91" i="9"/>
  <c r="BV91" i="9"/>
  <c r="BU91" i="9"/>
  <c r="BS91" i="9"/>
  <c r="BS235" i="9"/>
  <c r="BU235" i="9"/>
  <c r="BT235" i="9"/>
  <c r="BW235" i="9"/>
  <c r="BV235" i="9"/>
  <c r="BU417" i="9"/>
  <c r="BT417" i="9"/>
  <c r="BV417" i="9"/>
  <c r="BW417" i="9"/>
  <c r="BS417" i="9"/>
  <c r="BT296" i="9"/>
  <c r="BS296" i="9"/>
  <c r="BV296" i="9"/>
  <c r="BU296" i="9"/>
  <c r="BW296" i="9"/>
  <c r="BU104" i="9"/>
  <c r="BW104" i="9"/>
  <c r="BV104" i="9"/>
  <c r="BT104" i="9"/>
  <c r="BS104" i="9"/>
  <c r="BV483" i="9"/>
  <c r="BU483" i="9"/>
  <c r="BT483" i="9"/>
  <c r="BW483" i="9"/>
  <c r="BS483" i="9"/>
  <c r="BV268" i="9"/>
  <c r="BU268" i="9"/>
  <c r="BT268" i="9"/>
  <c r="BS268" i="9"/>
  <c r="BW268" i="9"/>
  <c r="BW466" i="9"/>
  <c r="BT466" i="9"/>
  <c r="BS466" i="9"/>
  <c r="BU466" i="9"/>
  <c r="BV466" i="9"/>
  <c r="BW263" i="9"/>
  <c r="BV263" i="9"/>
  <c r="BU263" i="9"/>
  <c r="BT263" i="9"/>
  <c r="BS263" i="9"/>
  <c r="BS156" i="9"/>
  <c r="BV156" i="9"/>
  <c r="BW156" i="9"/>
  <c r="BU156" i="9"/>
  <c r="BT156" i="9"/>
  <c r="BT214" i="8" a="1"/>
  <c r="BT214" i="8" s="1"/>
  <c r="CJ214" i="8" s="1"/>
  <c r="BT352" i="8" a="1"/>
  <c r="BT352" i="8" s="1"/>
  <c r="BT209" i="8" a="1"/>
  <c r="BT209" i="8" s="1"/>
  <c r="CJ209" i="8" s="1"/>
  <c r="BP41" i="8"/>
  <c r="BS41" i="8" s="1"/>
  <c r="BT453" i="8" a="1"/>
  <c r="BT453" i="8" s="1"/>
  <c r="CJ453" i="8" s="1"/>
  <c r="BT446" i="8" a="1"/>
  <c r="BT446" i="8" s="1"/>
  <c r="AZ446" i="8" s="1"/>
  <c r="BT302" i="8" a="1"/>
  <c r="BT302" i="8" s="1"/>
  <c r="AZ302" i="8" s="1"/>
  <c r="BT132" i="8" a="1"/>
  <c r="BT132" i="8" s="1"/>
  <c r="BU56" i="9"/>
  <c r="BU98" i="9"/>
  <c r="BW98" i="9"/>
  <c r="BV98" i="9"/>
  <c r="BT98" i="9"/>
  <c r="BS98" i="9"/>
  <c r="BU134" i="9"/>
  <c r="BW134" i="9"/>
  <c r="BV134" i="9"/>
  <c r="BT134" i="9"/>
  <c r="BS134" i="9"/>
  <c r="BV147" i="9"/>
  <c r="BS147" i="9"/>
  <c r="BW147" i="9"/>
  <c r="BU147" i="9"/>
  <c r="BT147" i="9"/>
  <c r="BV304" i="9"/>
  <c r="BU304" i="9"/>
  <c r="BT304" i="9"/>
  <c r="BS304" i="9"/>
  <c r="BW304" i="9"/>
  <c r="BW16" i="9"/>
  <c r="BU16" i="9"/>
  <c r="BT16" i="9"/>
  <c r="BS16" i="9"/>
  <c r="BV16" i="9"/>
  <c r="BV190" i="9"/>
  <c r="BU190" i="9"/>
  <c r="BS190" i="9"/>
  <c r="BW190" i="9"/>
  <c r="BT190" i="9"/>
  <c r="BU101" i="9"/>
  <c r="BT101" i="9"/>
  <c r="BS101" i="9"/>
  <c r="BW101" i="9"/>
  <c r="BV101" i="9"/>
  <c r="BW209" i="9"/>
  <c r="BV209" i="9"/>
  <c r="BU209" i="9"/>
  <c r="BS209" i="9"/>
  <c r="BT209" i="9"/>
  <c r="BU333" i="9"/>
  <c r="BT333" i="9"/>
  <c r="BW333" i="9"/>
  <c r="BS333" i="9"/>
  <c r="BV333" i="9"/>
  <c r="BV459" i="9"/>
  <c r="BS459" i="9"/>
  <c r="BW459" i="9"/>
  <c r="BU459" i="9"/>
  <c r="BT459" i="9"/>
  <c r="BT67" i="9"/>
  <c r="BW67" i="9"/>
  <c r="BS67" i="9"/>
  <c r="BU67" i="9"/>
  <c r="BV67" i="9"/>
  <c r="BT103" i="9"/>
  <c r="BW103" i="9"/>
  <c r="BS103" i="9"/>
  <c r="BU103" i="9"/>
  <c r="BV103" i="9"/>
  <c r="BT139" i="9"/>
  <c r="BW139" i="9"/>
  <c r="BS139" i="9"/>
  <c r="BV139" i="9"/>
  <c r="BU139" i="9"/>
  <c r="BT175" i="9"/>
  <c r="BW175" i="9"/>
  <c r="BS175" i="9"/>
  <c r="BV175" i="9"/>
  <c r="BU175" i="9"/>
  <c r="BS211" i="9"/>
  <c r="BW211" i="9"/>
  <c r="BV211" i="9"/>
  <c r="BT211" i="9"/>
  <c r="BU211" i="9"/>
  <c r="BS247" i="9"/>
  <c r="BW247" i="9"/>
  <c r="BV247" i="9"/>
  <c r="BU247" i="9"/>
  <c r="BT247" i="9"/>
  <c r="BS283" i="9"/>
  <c r="BW283" i="9"/>
  <c r="BV283" i="9"/>
  <c r="BU283" i="9"/>
  <c r="BT283" i="9"/>
  <c r="BU327" i="9"/>
  <c r="BT327" i="9"/>
  <c r="BS327" i="9"/>
  <c r="BV327" i="9"/>
  <c r="BW327" i="9"/>
  <c r="BS381" i="9"/>
  <c r="BW381" i="9"/>
  <c r="BV381" i="9"/>
  <c r="BT381" i="9"/>
  <c r="BU381" i="9"/>
  <c r="BV435" i="9"/>
  <c r="BT435" i="9"/>
  <c r="BW435" i="9"/>
  <c r="BS435" i="9"/>
  <c r="BU435" i="9"/>
  <c r="BW490" i="9"/>
  <c r="BV490" i="9"/>
  <c r="BS490" i="9"/>
  <c r="BT490" i="9"/>
  <c r="BU490" i="9"/>
  <c r="BT206" i="9"/>
  <c r="BS206" i="9"/>
  <c r="BV206" i="9"/>
  <c r="BW206" i="9"/>
  <c r="BU206" i="9"/>
  <c r="BT254" i="9"/>
  <c r="BS254" i="9"/>
  <c r="BW254" i="9"/>
  <c r="BV254" i="9"/>
  <c r="BU254" i="9"/>
  <c r="BV310" i="9"/>
  <c r="BU310" i="9"/>
  <c r="BW310" i="9"/>
  <c r="BT310" i="9"/>
  <c r="BS310" i="9"/>
  <c r="BT364" i="9"/>
  <c r="BW364" i="9"/>
  <c r="BU364" i="9"/>
  <c r="BV364" i="9"/>
  <c r="BS364" i="9"/>
  <c r="BS418" i="9"/>
  <c r="BV418" i="9"/>
  <c r="BU418" i="9"/>
  <c r="BT418" i="9"/>
  <c r="BW418" i="9"/>
  <c r="BW472" i="9"/>
  <c r="BS472" i="9"/>
  <c r="BV472" i="9"/>
  <c r="BU472" i="9"/>
  <c r="BT472" i="9"/>
  <c r="BU152" i="9"/>
  <c r="BW152" i="9"/>
  <c r="BV152" i="9"/>
  <c r="BS152" i="9"/>
  <c r="BT152" i="9"/>
  <c r="BS39" i="9"/>
  <c r="BU195" i="9"/>
  <c r="BT195" i="9"/>
  <c r="BV195" i="9"/>
  <c r="BW195" i="9"/>
  <c r="BS195" i="9"/>
  <c r="BW329" i="9"/>
  <c r="BV329" i="9"/>
  <c r="BS329" i="9"/>
  <c r="BU329" i="9"/>
  <c r="BT329" i="9"/>
  <c r="BW154" i="9"/>
  <c r="BT154" i="9"/>
  <c r="BV154" i="9"/>
  <c r="BU154" i="9"/>
  <c r="BS154" i="9"/>
  <c r="BV208" i="9"/>
  <c r="BU208" i="9"/>
  <c r="BT208" i="9"/>
  <c r="BW208" i="9"/>
  <c r="BS208" i="9"/>
  <c r="BV244" i="9"/>
  <c r="BU244" i="9"/>
  <c r="BT244" i="9"/>
  <c r="BS244" i="9"/>
  <c r="BW244" i="9"/>
  <c r="BV280" i="9"/>
  <c r="BU280" i="9"/>
  <c r="BT280" i="9"/>
  <c r="BS280" i="9"/>
  <c r="BW280" i="9"/>
  <c r="BV322" i="9"/>
  <c r="BU322" i="9"/>
  <c r="BT322" i="9"/>
  <c r="BS322" i="9"/>
  <c r="BW322" i="9"/>
  <c r="BT376" i="9"/>
  <c r="BW376" i="9"/>
  <c r="BU376" i="9"/>
  <c r="BV376" i="9"/>
  <c r="BS376" i="9"/>
  <c r="BW430" i="9"/>
  <c r="BT430" i="9"/>
  <c r="BV430" i="9"/>
  <c r="BU430" i="9"/>
  <c r="BS430" i="9"/>
  <c r="BW484" i="9"/>
  <c r="BT484" i="9"/>
  <c r="BV484" i="9"/>
  <c r="BU484" i="9"/>
  <c r="BS484" i="9"/>
  <c r="BT278" i="9"/>
  <c r="BS278" i="9"/>
  <c r="BV278" i="9"/>
  <c r="BU278" i="9"/>
  <c r="BW278" i="9"/>
  <c r="BV159" i="9"/>
  <c r="BS159" i="9"/>
  <c r="BW159" i="9"/>
  <c r="BU159" i="9"/>
  <c r="BT159" i="9"/>
  <c r="BU297" i="9"/>
  <c r="BT297" i="9"/>
  <c r="BW297" i="9"/>
  <c r="BS297" i="9"/>
  <c r="BV297" i="9"/>
  <c r="BW58" i="9"/>
  <c r="BU58" i="9"/>
  <c r="BT58" i="9"/>
  <c r="BV58" i="9"/>
  <c r="BS58" i="9"/>
  <c r="BV59" i="9"/>
  <c r="BU59" i="9"/>
  <c r="BT59" i="9"/>
  <c r="BS59" i="9"/>
  <c r="BW59" i="9"/>
  <c r="BV185" i="9"/>
  <c r="BU185" i="9"/>
  <c r="BW185" i="9"/>
  <c r="BT185" i="9"/>
  <c r="BS185" i="9"/>
  <c r="BU315" i="9"/>
  <c r="BT315" i="9"/>
  <c r="BW315" i="9"/>
  <c r="BS315" i="9"/>
  <c r="BV315" i="9"/>
  <c r="BV171" i="9"/>
  <c r="BS171" i="9"/>
  <c r="BU171" i="9"/>
  <c r="BT171" i="9"/>
  <c r="BW171" i="9"/>
  <c r="BU321" i="9"/>
  <c r="BT321" i="9"/>
  <c r="BW321" i="9"/>
  <c r="BV321" i="9"/>
  <c r="BS321" i="9"/>
  <c r="BV507" i="9"/>
  <c r="BW507" i="9"/>
  <c r="BU507" i="9"/>
  <c r="BT507" i="9"/>
  <c r="BS507" i="9"/>
  <c r="BW130" i="9"/>
  <c r="BT130" i="9"/>
  <c r="BS130" i="9"/>
  <c r="BU130" i="9"/>
  <c r="BV130" i="9"/>
  <c r="BU83" i="9"/>
  <c r="BT83" i="9"/>
  <c r="BW83" i="9"/>
  <c r="BV83" i="9"/>
  <c r="BS83" i="9"/>
  <c r="BU179" i="9"/>
  <c r="BW179" i="9"/>
  <c r="BV179" i="9"/>
  <c r="BS179" i="9"/>
  <c r="BT179" i="9"/>
  <c r="BW275" i="9"/>
  <c r="BV275" i="9"/>
  <c r="BS275" i="9"/>
  <c r="BU275" i="9"/>
  <c r="BT275" i="9"/>
  <c r="BU405" i="9"/>
  <c r="BW405" i="9"/>
  <c r="BV405" i="9"/>
  <c r="BS405" i="9"/>
  <c r="BT405" i="9"/>
  <c r="BU24" i="9"/>
  <c r="BS60" i="9"/>
  <c r="BS96" i="9"/>
  <c r="BV96" i="9"/>
  <c r="BW96" i="9"/>
  <c r="BU96" i="9"/>
  <c r="BT96" i="9"/>
  <c r="BS132" i="9"/>
  <c r="BV132" i="9"/>
  <c r="BW132" i="9"/>
  <c r="BU132" i="9"/>
  <c r="BT132" i="9"/>
  <c r="BS168" i="9"/>
  <c r="BV168" i="9"/>
  <c r="BW168" i="9"/>
  <c r="BT168" i="9"/>
  <c r="BU168" i="9"/>
  <c r="BW204" i="9"/>
  <c r="BV204" i="9"/>
  <c r="BU204" i="9"/>
  <c r="BT204" i="9"/>
  <c r="BS204" i="9"/>
  <c r="BW240" i="9"/>
  <c r="BV240" i="9"/>
  <c r="BU240" i="9"/>
  <c r="BT240" i="9"/>
  <c r="BS240" i="9"/>
  <c r="BW276" i="9"/>
  <c r="BV276" i="9"/>
  <c r="BU276" i="9"/>
  <c r="BT276" i="9"/>
  <c r="BS276" i="9"/>
  <c r="BV316" i="9"/>
  <c r="BU316" i="9"/>
  <c r="BT316" i="9"/>
  <c r="BS316" i="9"/>
  <c r="BW316" i="9"/>
  <c r="BT370" i="9"/>
  <c r="BW370" i="9"/>
  <c r="BU370" i="9"/>
  <c r="BV370" i="9"/>
  <c r="BS370" i="9"/>
  <c r="BW424" i="9"/>
  <c r="BU424" i="9"/>
  <c r="BT424" i="9"/>
  <c r="BS424" i="9"/>
  <c r="BV424" i="9"/>
  <c r="BW478" i="9"/>
  <c r="BU478" i="9"/>
  <c r="BT478" i="9"/>
  <c r="BS478" i="9"/>
  <c r="BV478" i="9"/>
  <c r="BS319" i="9"/>
  <c r="BW319" i="9"/>
  <c r="BV319" i="9"/>
  <c r="BU319" i="9"/>
  <c r="BT319" i="9"/>
  <c r="BS355" i="9"/>
  <c r="BW355" i="9"/>
  <c r="BV355" i="9"/>
  <c r="BU355" i="9"/>
  <c r="BT355" i="9"/>
  <c r="BW391" i="9"/>
  <c r="BU391" i="9"/>
  <c r="BT391" i="9"/>
  <c r="BS391" i="9"/>
  <c r="BV391" i="9"/>
  <c r="BT427" i="9"/>
  <c r="BU427" i="9"/>
  <c r="BS427" i="9"/>
  <c r="BV427" i="9"/>
  <c r="BW427" i="9"/>
  <c r="BT463" i="9"/>
  <c r="BU463" i="9"/>
  <c r="BW463" i="9"/>
  <c r="BS463" i="9"/>
  <c r="BV463" i="9"/>
  <c r="BT499" i="9"/>
  <c r="BU499" i="9"/>
  <c r="BW499" i="9"/>
  <c r="BV499" i="9"/>
  <c r="BS499" i="9"/>
  <c r="BW312" i="9"/>
  <c r="BV312" i="9"/>
  <c r="BU312" i="9"/>
  <c r="BT312" i="9"/>
  <c r="BS312" i="9"/>
  <c r="BW348" i="9"/>
  <c r="BV348" i="9"/>
  <c r="BU348" i="9"/>
  <c r="BT348" i="9"/>
  <c r="BS348" i="9"/>
  <c r="BV384" i="9"/>
  <c r="BT384" i="9"/>
  <c r="BS384" i="9"/>
  <c r="BW384" i="9"/>
  <c r="BU384" i="9"/>
  <c r="BU420" i="9"/>
  <c r="BW420" i="9"/>
  <c r="BT420" i="9"/>
  <c r="BS420" i="9"/>
  <c r="BV420" i="9"/>
  <c r="BS456" i="9"/>
  <c r="BT456" i="9"/>
  <c r="BW456" i="9"/>
  <c r="BV456" i="9"/>
  <c r="BU456" i="9"/>
  <c r="BS492" i="9"/>
  <c r="BT492" i="9"/>
  <c r="BW492" i="9"/>
  <c r="BU492" i="9"/>
  <c r="BV492" i="9"/>
  <c r="BS12" i="9"/>
  <c r="BW12" i="9"/>
  <c r="BV12" i="9"/>
  <c r="BT12" i="9"/>
  <c r="BU12" i="9"/>
  <c r="BW192" i="9"/>
  <c r="BS192" i="9"/>
  <c r="BV192" i="9"/>
  <c r="BU192" i="9"/>
  <c r="BT192" i="9"/>
  <c r="BV352" i="9"/>
  <c r="BU352" i="9"/>
  <c r="BT352" i="9"/>
  <c r="BS352" i="9"/>
  <c r="BW352" i="9"/>
  <c r="BW379" i="9"/>
  <c r="BU379" i="9"/>
  <c r="BT379" i="9"/>
  <c r="BV379" i="9"/>
  <c r="BS379" i="9"/>
  <c r="BT487" i="9"/>
  <c r="BW487" i="9"/>
  <c r="BS487" i="9"/>
  <c r="BV487" i="9"/>
  <c r="BU487" i="9"/>
  <c r="BS480" i="9"/>
  <c r="BV480" i="9"/>
  <c r="BU480" i="9"/>
  <c r="BT480" i="9"/>
  <c r="BW480" i="9"/>
  <c r="BT116" i="8" a="1"/>
  <c r="BT116" i="8" s="1"/>
  <c r="CJ116" i="8" s="1"/>
  <c r="BT313" i="8" a="1"/>
  <c r="BT313" i="8" s="1"/>
  <c r="CJ313" i="8" s="1"/>
  <c r="BT118" i="8" a="1"/>
  <c r="BT118" i="8" s="1"/>
  <c r="AZ118" i="8" s="1"/>
  <c r="BT239" i="8" a="1"/>
  <c r="BT239" i="8" s="1"/>
  <c r="CJ239" i="8" s="1"/>
  <c r="BT104" i="8" a="1"/>
  <c r="BT104" i="8" s="1"/>
  <c r="BT407" i="8" a="1"/>
  <c r="BT407" i="8" s="1"/>
  <c r="AZ407" i="8" s="1"/>
  <c r="BT119" i="8" a="1"/>
  <c r="BT119" i="8" s="1"/>
  <c r="AZ119" i="8" s="1"/>
  <c r="BN7" i="8"/>
  <c r="W2" i="8" s="1"/>
  <c r="AZ2" i="8" s="1"/>
  <c r="BU92" i="9"/>
  <c r="BT92" i="9"/>
  <c r="BS92" i="9"/>
  <c r="BV92" i="9"/>
  <c r="BW92" i="9"/>
  <c r="BU146" i="9"/>
  <c r="BT146" i="9"/>
  <c r="BS146" i="9"/>
  <c r="BW146" i="9"/>
  <c r="BV146" i="9"/>
  <c r="BV51" i="9"/>
  <c r="BT51" i="9"/>
  <c r="BS51" i="9"/>
  <c r="BW51" i="9"/>
  <c r="BU51" i="9"/>
  <c r="BV165" i="9"/>
  <c r="BS165" i="9"/>
  <c r="BW165" i="9"/>
  <c r="BU165" i="9"/>
  <c r="BT165" i="9"/>
  <c r="BW347" i="9"/>
  <c r="BV347" i="9"/>
  <c r="BS347" i="9"/>
  <c r="BU347" i="9"/>
  <c r="BT347" i="9"/>
  <c r="BW40" i="9"/>
  <c r="BU40" i="9"/>
  <c r="BT40" i="9"/>
  <c r="BS40" i="9"/>
  <c r="BV40" i="9"/>
  <c r="BU113" i="9"/>
  <c r="BW113" i="9"/>
  <c r="BV113" i="9"/>
  <c r="BT113" i="9"/>
  <c r="BS113" i="9"/>
  <c r="BW227" i="9"/>
  <c r="BV227" i="9"/>
  <c r="BT227" i="9"/>
  <c r="BS227" i="9"/>
  <c r="BU227" i="9"/>
  <c r="BW341" i="9"/>
  <c r="BV341" i="9"/>
  <c r="BU341" i="9"/>
  <c r="BT341" i="9"/>
  <c r="BS341" i="9"/>
  <c r="BV477" i="9"/>
  <c r="BW477" i="9"/>
  <c r="BS477" i="9"/>
  <c r="BT477" i="9"/>
  <c r="BU477" i="9"/>
  <c r="BT73" i="9"/>
  <c r="BW73" i="9"/>
  <c r="BV73" i="9"/>
  <c r="BU73" i="9"/>
  <c r="BS73" i="9"/>
  <c r="BT109" i="9"/>
  <c r="BW109" i="9"/>
  <c r="BV109" i="9"/>
  <c r="BU109" i="9"/>
  <c r="BS109" i="9"/>
  <c r="BT145" i="9"/>
  <c r="BW145" i="9"/>
  <c r="BV145" i="9"/>
  <c r="BU145" i="9"/>
  <c r="BS145" i="9"/>
  <c r="BT181" i="9"/>
  <c r="BW181" i="9"/>
  <c r="BV181" i="9"/>
  <c r="BU181" i="9"/>
  <c r="BS181" i="9"/>
  <c r="BS217" i="9"/>
  <c r="BU217" i="9"/>
  <c r="BV217" i="9"/>
  <c r="BT217" i="9"/>
  <c r="BW217" i="9"/>
  <c r="BS253" i="9"/>
  <c r="BU253" i="9"/>
  <c r="BT253" i="9"/>
  <c r="BW253" i="9"/>
  <c r="BV253" i="9"/>
  <c r="BS289" i="9"/>
  <c r="BU289" i="9"/>
  <c r="BT289" i="9"/>
  <c r="BW289" i="9"/>
  <c r="BV289" i="9"/>
  <c r="BW335" i="9"/>
  <c r="BV335" i="9"/>
  <c r="BU335" i="9"/>
  <c r="BT335" i="9"/>
  <c r="BS335" i="9"/>
  <c r="BU389" i="9"/>
  <c r="BS389" i="9"/>
  <c r="BV389" i="9"/>
  <c r="BW389" i="9"/>
  <c r="BT389" i="9"/>
  <c r="BT443" i="9"/>
  <c r="BW443" i="9"/>
  <c r="BV443" i="9"/>
  <c r="BU443" i="9"/>
  <c r="BS443" i="9"/>
  <c r="BW502" i="9"/>
  <c r="BT502" i="9"/>
  <c r="BV502" i="9"/>
  <c r="BS502" i="9"/>
  <c r="BU502" i="9"/>
  <c r="BT224" i="9"/>
  <c r="BS224" i="9"/>
  <c r="BV224" i="9"/>
  <c r="BU224" i="9"/>
  <c r="BW224" i="9"/>
  <c r="BT260" i="9"/>
  <c r="BS260" i="9"/>
  <c r="BV260" i="9"/>
  <c r="BU260" i="9"/>
  <c r="BW260" i="9"/>
  <c r="BT320" i="9"/>
  <c r="BS320" i="9"/>
  <c r="BU320" i="9"/>
  <c r="BW320" i="9"/>
  <c r="BV320" i="9"/>
  <c r="BV374" i="9"/>
  <c r="BU374" i="9"/>
  <c r="BS374" i="9"/>
  <c r="BW374" i="9"/>
  <c r="BT374" i="9"/>
  <c r="BU428" i="9"/>
  <c r="BW428" i="9"/>
  <c r="BS428" i="9"/>
  <c r="BV428" i="9"/>
  <c r="BT428" i="9"/>
  <c r="BU482" i="9"/>
  <c r="BS482" i="9"/>
  <c r="BW482" i="9"/>
  <c r="BV482" i="9"/>
  <c r="BT482" i="9"/>
  <c r="BU176" i="9"/>
  <c r="BW176" i="9"/>
  <c r="BV176" i="9"/>
  <c r="BT176" i="9"/>
  <c r="BS176" i="9"/>
  <c r="BU219" i="9"/>
  <c r="BT219" i="9"/>
  <c r="BS219" i="9"/>
  <c r="BW219" i="9"/>
  <c r="BV219" i="9"/>
  <c r="BU365" i="9"/>
  <c r="BS365" i="9"/>
  <c r="BV365" i="9"/>
  <c r="BW365" i="9"/>
  <c r="BT365" i="9"/>
  <c r="BW76" i="9"/>
  <c r="BT76" i="9"/>
  <c r="BS76" i="9"/>
  <c r="BV76" i="9"/>
  <c r="BU76" i="9"/>
  <c r="BW160" i="9"/>
  <c r="BT160" i="9"/>
  <c r="BV160" i="9"/>
  <c r="BU160" i="9"/>
  <c r="BS160" i="9"/>
  <c r="BV214" i="9"/>
  <c r="BU214" i="9"/>
  <c r="BS214" i="9"/>
  <c r="BW214" i="9"/>
  <c r="BT214" i="9"/>
  <c r="BV250" i="9"/>
  <c r="BU250" i="9"/>
  <c r="BT250" i="9"/>
  <c r="BS250" i="9"/>
  <c r="BW250" i="9"/>
  <c r="BV286" i="9"/>
  <c r="BU286" i="9"/>
  <c r="BT286" i="9"/>
  <c r="BS286" i="9"/>
  <c r="BW286" i="9"/>
  <c r="BT332" i="9"/>
  <c r="BS332" i="9"/>
  <c r="BV332" i="9"/>
  <c r="BU332" i="9"/>
  <c r="BW332" i="9"/>
  <c r="BV386" i="9"/>
  <c r="BU386" i="9"/>
  <c r="BS386" i="9"/>
  <c r="BW386" i="9"/>
  <c r="BT386" i="9"/>
  <c r="BU440" i="9"/>
  <c r="BT440" i="9"/>
  <c r="BS440" i="9"/>
  <c r="BV440" i="9"/>
  <c r="BW440" i="9"/>
  <c r="BW496" i="9"/>
  <c r="BU496" i="9"/>
  <c r="BT496" i="9"/>
  <c r="BV496" i="9"/>
  <c r="BS496" i="9"/>
  <c r="BV183" i="9"/>
  <c r="BT183" i="9"/>
  <c r="BS183" i="9"/>
  <c r="BW183" i="9"/>
  <c r="BU183" i="9"/>
  <c r="BU339" i="9"/>
  <c r="BT339" i="9"/>
  <c r="BW339" i="9"/>
  <c r="BV339" i="9"/>
  <c r="BS339" i="9"/>
  <c r="BW82" i="9"/>
  <c r="BT82" i="9"/>
  <c r="BV82" i="9"/>
  <c r="BU82" i="9"/>
  <c r="BS82" i="9"/>
  <c r="BU77" i="9"/>
  <c r="BW77" i="9"/>
  <c r="BT77" i="9"/>
  <c r="BS77" i="9"/>
  <c r="BV77" i="9"/>
  <c r="BW203" i="9"/>
  <c r="BV203" i="9"/>
  <c r="BS203" i="9"/>
  <c r="BT203" i="9"/>
  <c r="BU203" i="9"/>
  <c r="BU351" i="9"/>
  <c r="BT351" i="9"/>
  <c r="BW351" i="9"/>
  <c r="BS351" i="9"/>
  <c r="BV351" i="9"/>
  <c r="BU201" i="9"/>
  <c r="BT201" i="9"/>
  <c r="BS201" i="9"/>
  <c r="BW201" i="9"/>
  <c r="BV201" i="9"/>
  <c r="BU357" i="9"/>
  <c r="BT357" i="9"/>
  <c r="BW357" i="9"/>
  <c r="BV357" i="9"/>
  <c r="BS357" i="9"/>
  <c r="BW184" i="9"/>
  <c r="BU184" i="9"/>
  <c r="BT184" i="9"/>
  <c r="BV184" i="9"/>
  <c r="BS184" i="9"/>
  <c r="BU107" i="9"/>
  <c r="BW107" i="9"/>
  <c r="BV107" i="9"/>
  <c r="BT107" i="9"/>
  <c r="BS107" i="9"/>
  <c r="BW197" i="9"/>
  <c r="BV197" i="9"/>
  <c r="BT197" i="9"/>
  <c r="BS197" i="9"/>
  <c r="BU197" i="9"/>
  <c r="BW281" i="9"/>
  <c r="BV281" i="9"/>
  <c r="BU281" i="9"/>
  <c r="BT281" i="9"/>
  <c r="BS281" i="9"/>
  <c r="BV431" i="9"/>
  <c r="BS431" i="9"/>
  <c r="BU431" i="9"/>
  <c r="BW431" i="9"/>
  <c r="BT431" i="9"/>
  <c r="BT30" i="9"/>
  <c r="BS66" i="9"/>
  <c r="BV66" i="9"/>
  <c r="BU66" i="9"/>
  <c r="BT66" i="9"/>
  <c r="BW66" i="9"/>
  <c r="BS102" i="9"/>
  <c r="BV102" i="9"/>
  <c r="BW102" i="9"/>
  <c r="BU102" i="9"/>
  <c r="BT102" i="9"/>
  <c r="BS138" i="9"/>
  <c r="BV138" i="9"/>
  <c r="BW138" i="9"/>
  <c r="BU138" i="9"/>
  <c r="BT138" i="9"/>
  <c r="BS174" i="9"/>
  <c r="BV174" i="9"/>
  <c r="BW174" i="9"/>
  <c r="BU174" i="9"/>
  <c r="BT174" i="9"/>
  <c r="BW210" i="9"/>
  <c r="BT210" i="9"/>
  <c r="BV210" i="9"/>
  <c r="BU210" i="9"/>
  <c r="BS210" i="9"/>
  <c r="BW246" i="9"/>
  <c r="BT246" i="9"/>
  <c r="BS246" i="9"/>
  <c r="BV246" i="9"/>
  <c r="BU246" i="9"/>
  <c r="BW282" i="9"/>
  <c r="BT282" i="9"/>
  <c r="BS282" i="9"/>
  <c r="BV282" i="9"/>
  <c r="BU282" i="9"/>
  <c r="BT326" i="9"/>
  <c r="BS326" i="9"/>
  <c r="BW326" i="9"/>
  <c r="BV326" i="9"/>
  <c r="BU326" i="9"/>
  <c r="BV380" i="9"/>
  <c r="BU380" i="9"/>
  <c r="BS380" i="9"/>
  <c r="BT380" i="9"/>
  <c r="BW380" i="9"/>
  <c r="BU434" i="9"/>
  <c r="BV434" i="9"/>
  <c r="BW434" i="9"/>
  <c r="BS434" i="9"/>
  <c r="BT434" i="9"/>
  <c r="BV489" i="9"/>
  <c r="BT489" i="9"/>
  <c r="BW489" i="9"/>
  <c r="BS489" i="9"/>
  <c r="BU489" i="9"/>
  <c r="BS325" i="9"/>
  <c r="BU325" i="9"/>
  <c r="BT325" i="9"/>
  <c r="BW325" i="9"/>
  <c r="BV325" i="9"/>
  <c r="BW361" i="9"/>
  <c r="BU361" i="9"/>
  <c r="BT361" i="9"/>
  <c r="BV361" i="9"/>
  <c r="BS361" i="9"/>
  <c r="BV397" i="9"/>
  <c r="BS397" i="9"/>
  <c r="BU397" i="9"/>
  <c r="BW397" i="9"/>
  <c r="BT397" i="9"/>
  <c r="BT433" i="9"/>
  <c r="BS433" i="9"/>
  <c r="BW433" i="9"/>
  <c r="BV433" i="9"/>
  <c r="BU433" i="9"/>
  <c r="BT469" i="9"/>
  <c r="BS469" i="9"/>
  <c r="BW469" i="9"/>
  <c r="BV469" i="9"/>
  <c r="BU469" i="9"/>
  <c r="BT505" i="9"/>
  <c r="BU505" i="9"/>
  <c r="BW505" i="9"/>
  <c r="BV505" i="9"/>
  <c r="BS505" i="9"/>
  <c r="BW318" i="9"/>
  <c r="BT318" i="9"/>
  <c r="BS318" i="9"/>
  <c r="BV318" i="9"/>
  <c r="BU318" i="9"/>
  <c r="BW354" i="9"/>
  <c r="BT354" i="9"/>
  <c r="BS354" i="9"/>
  <c r="BV354" i="9"/>
  <c r="BU354" i="9"/>
  <c r="BV390" i="9"/>
  <c r="BT390" i="9"/>
  <c r="BS390" i="9"/>
  <c r="BW390" i="9"/>
  <c r="BU390" i="9"/>
  <c r="BS426" i="9"/>
  <c r="BV426" i="9"/>
  <c r="BU426" i="9"/>
  <c r="BT426" i="9"/>
  <c r="BW426" i="9"/>
  <c r="BS462" i="9"/>
  <c r="BV462" i="9"/>
  <c r="BW462" i="9"/>
  <c r="BT462" i="9"/>
  <c r="BU462" i="9"/>
  <c r="BS498" i="9"/>
  <c r="BV498" i="9"/>
  <c r="BU498" i="9"/>
  <c r="BW498" i="9"/>
  <c r="BT498" i="9"/>
  <c r="BU249" i="9"/>
  <c r="BT249" i="9"/>
  <c r="BW249" i="9"/>
  <c r="BV249" i="9"/>
  <c r="BS249" i="9"/>
  <c r="BV423" i="9"/>
  <c r="BS423" i="9"/>
  <c r="BW423" i="9"/>
  <c r="BT423" i="9"/>
  <c r="BU423" i="9"/>
  <c r="BT127" i="9"/>
  <c r="BW127" i="9"/>
  <c r="BV127" i="9"/>
  <c r="BU127" i="9"/>
  <c r="BS127" i="9"/>
  <c r="BS271" i="9"/>
  <c r="BU271" i="9"/>
  <c r="BT271" i="9"/>
  <c r="BW271" i="9"/>
  <c r="BV271" i="9"/>
  <c r="BV471" i="9"/>
  <c r="BT471" i="9"/>
  <c r="BW471" i="9"/>
  <c r="BU471" i="9"/>
  <c r="BS471" i="9"/>
  <c r="BS400" i="9"/>
  <c r="BV400" i="9"/>
  <c r="BU400" i="9"/>
  <c r="BT400" i="9"/>
  <c r="BW400" i="9"/>
  <c r="BV153" i="9"/>
  <c r="BS153" i="9"/>
  <c r="BU153" i="9"/>
  <c r="BT153" i="9"/>
  <c r="BW153" i="9"/>
  <c r="BV196" i="9"/>
  <c r="BU196" i="9"/>
  <c r="BW196" i="9"/>
  <c r="BT196" i="9"/>
  <c r="BS196" i="9"/>
  <c r="BT358" i="9"/>
  <c r="BU358" i="9"/>
  <c r="BW358" i="9"/>
  <c r="BV358" i="9"/>
  <c r="BS358" i="9"/>
  <c r="BV105" i="9"/>
  <c r="BS105" i="9"/>
  <c r="BW105" i="9"/>
  <c r="BU105" i="9"/>
  <c r="BT105" i="9"/>
  <c r="BU473" i="9"/>
  <c r="BW473" i="9"/>
  <c r="BV473" i="9"/>
  <c r="BS473" i="9"/>
  <c r="BT473" i="9"/>
  <c r="BS449" i="9"/>
  <c r="BV449" i="9"/>
  <c r="BW449" i="9"/>
  <c r="BT449" i="9"/>
  <c r="BU449" i="9"/>
  <c r="BU437" i="9"/>
  <c r="BW437" i="9"/>
  <c r="BT437" i="9"/>
  <c r="BS437" i="9"/>
  <c r="BV437" i="9"/>
  <c r="BU155" i="9"/>
  <c r="BT155" i="9"/>
  <c r="BS155" i="9"/>
  <c r="BW155" i="9"/>
  <c r="BV155" i="9"/>
  <c r="BS84" i="9"/>
  <c r="BV84" i="9"/>
  <c r="BU84" i="9"/>
  <c r="BT84" i="9"/>
  <c r="BW84" i="9"/>
  <c r="BW264" i="9"/>
  <c r="BT264" i="9"/>
  <c r="BS264" i="9"/>
  <c r="BV264" i="9"/>
  <c r="BU264" i="9"/>
  <c r="BS307" i="9"/>
  <c r="BU307" i="9"/>
  <c r="BT307" i="9"/>
  <c r="BW307" i="9"/>
  <c r="BV307" i="9"/>
  <c r="BV372" i="9"/>
  <c r="BT372" i="9"/>
  <c r="BS372" i="9"/>
  <c r="BW372" i="9"/>
  <c r="BU372" i="9"/>
  <c r="BU80" i="9"/>
  <c r="BW80" i="9"/>
  <c r="BV80" i="9"/>
  <c r="BT80" i="9"/>
  <c r="BS80" i="9"/>
  <c r="BU44" i="9"/>
  <c r="BS44" i="9"/>
  <c r="BW44" i="9"/>
  <c r="BV44" i="9"/>
  <c r="BT44" i="9"/>
  <c r="BU68" i="9"/>
  <c r="BW68" i="9"/>
  <c r="BT68" i="9"/>
  <c r="BS68" i="9"/>
  <c r="BV68" i="9"/>
  <c r="BU170" i="9"/>
  <c r="BW170" i="9"/>
  <c r="BV170" i="9"/>
  <c r="BT170" i="9"/>
  <c r="BS170" i="9"/>
  <c r="BV69" i="9"/>
  <c r="BS69" i="9"/>
  <c r="BW69" i="9"/>
  <c r="BU69" i="9"/>
  <c r="BT69" i="9"/>
  <c r="BU189" i="9"/>
  <c r="BT189" i="9"/>
  <c r="BV189" i="9"/>
  <c r="BS189" i="9"/>
  <c r="BW189" i="9"/>
  <c r="BU383" i="9"/>
  <c r="BS383" i="9"/>
  <c r="BV383" i="9"/>
  <c r="BW383" i="9"/>
  <c r="BT383" i="9"/>
  <c r="BW64" i="9"/>
  <c r="BT64" i="9"/>
  <c r="BV64" i="9"/>
  <c r="BU64" i="9"/>
  <c r="BS64" i="9"/>
  <c r="BU131" i="9"/>
  <c r="BW131" i="9"/>
  <c r="BV131" i="9"/>
  <c r="BT131" i="9"/>
  <c r="BS131" i="9"/>
  <c r="BW245" i="9"/>
  <c r="BV245" i="9"/>
  <c r="BU245" i="9"/>
  <c r="BT245" i="9"/>
  <c r="BS245" i="9"/>
  <c r="BS369" i="9"/>
  <c r="BW369" i="9"/>
  <c r="BV369" i="9"/>
  <c r="BT369" i="9"/>
  <c r="BU369" i="9"/>
  <c r="BW497" i="9"/>
  <c r="BT497" i="9"/>
  <c r="BV497" i="9"/>
  <c r="BU497" i="9"/>
  <c r="BS497" i="9"/>
  <c r="BT79" i="9"/>
  <c r="BW79" i="9"/>
  <c r="BV79" i="9"/>
  <c r="BS79" i="9"/>
  <c r="BU79" i="9"/>
  <c r="BT115" i="9"/>
  <c r="BW115" i="9"/>
  <c r="BV115" i="9"/>
  <c r="BU115" i="9"/>
  <c r="BS115" i="9"/>
  <c r="BT151" i="9"/>
  <c r="BW151" i="9"/>
  <c r="BV151" i="9"/>
  <c r="BU151" i="9"/>
  <c r="BS151" i="9"/>
  <c r="BT187" i="9"/>
  <c r="BW187" i="9"/>
  <c r="BS187" i="9"/>
  <c r="BV187" i="9"/>
  <c r="BU187" i="9"/>
  <c r="BS223" i="9"/>
  <c r="BT223" i="9"/>
  <c r="BW223" i="9"/>
  <c r="BV223" i="9"/>
  <c r="BU223" i="9"/>
  <c r="BS259" i="9"/>
  <c r="BW259" i="9"/>
  <c r="BT259" i="9"/>
  <c r="BV259" i="9"/>
  <c r="BU259" i="9"/>
  <c r="BS295" i="9"/>
  <c r="BW295" i="9"/>
  <c r="BT295" i="9"/>
  <c r="BV295" i="9"/>
  <c r="BU295" i="9"/>
  <c r="BU345" i="9"/>
  <c r="BT345" i="9"/>
  <c r="BS345" i="9"/>
  <c r="BV345" i="9"/>
  <c r="BW345" i="9"/>
  <c r="BU399" i="9"/>
  <c r="BT399" i="9"/>
  <c r="BV399" i="9"/>
  <c r="BW399" i="9"/>
  <c r="BS399" i="9"/>
  <c r="BV453" i="9"/>
  <c r="BT453" i="9"/>
  <c r="BS453" i="9"/>
  <c r="BU453" i="9"/>
  <c r="BW453" i="9"/>
  <c r="BU110" i="9"/>
  <c r="BT110" i="9"/>
  <c r="BS110" i="9"/>
  <c r="BW110" i="9"/>
  <c r="BV110" i="9"/>
  <c r="BT230" i="9"/>
  <c r="BS230" i="9"/>
  <c r="BW230" i="9"/>
  <c r="BU230" i="9"/>
  <c r="BV230" i="9"/>
  <c r="BT266" i="9"/>
  <c r="BS266" i="9"/>
  <c r="BU266" i="9"/>
  <c r="BW266" i="9"/>
  <c r="BV266" i="9"/>
  <c r="BV328" i="9"/>
  <c r="BU328" i="9"/>
  <c r="BW328" i="9"/>
  <c r="BT328" i="9"/>
  <c r="BS328" i="9"/>
  <c r="BT382" i="9"/>
  <c r="BW382" i="9"/>
  <c r="BU382" i="9"/>
  <c r="BV382" i="9"/>
  <c r="BS382" i="9"/>
  <c r="BW436" i="9"/>
  <c r="BS436" i="9"/>
  <c r="BV436" i="9"/>
  <c r="BT436" i="9"/>
  <c r="BU436" i="9"/>
  <c r="BU491" i="9"/>
  <c r="BW491" i="9"/>
  <c r="BT491" i="9"/>
  <c r="BS491" i="9"/>
  <c r="BV491" i="9"/>
  <c r="BT200" i="9"/>
  <c r="BS200" i="9"/>
  <c r="BW200" i="9"/>
  <c r="BU200" i="9"/>
  <c r="BV200" i="9"/>
  <c r="BV93" i="9"/>
  <c r="BS93" i="9"/>
  <c r="BW93" i="9"/>
  <c r="BU93" i="9"/>
  <c r="BT93" i="9"/>
  <c r="BU237" i="9"/>
  <c r="BT237" i="9"/>
  <c r="BS237" i="9"/>
  <c r="BV237" i="9"/>
  <c r="BW237" i="9"/>
  <c r="BT401" i="9"/>
  <c r="BW401" i="9"/>
  <c r="BS401" i="9"/>
  <c r="BU401" i="9"/>
  <c r="BV401" i="9"/>
  <c r="BW100" i="9"/>
  <c r="BT100" i="9"/>
  <c r="BV100" i="9"/>
  <c r="BU100" i="9"/>
  <c r="BS100" i="9"/>
  <c r="BW172" i="9"/>
  <c r="BT172" i="9"/>
  <c r="BV172" i="9"/>
  <c r="BU172" i="9"/>
  <c r="BS172" i="9"/>
  <c r="BV220" i="9"/>
  <c r="BU220" i="9"/>
  <c r="BT220" i="9"/>
  <c r="BW220" i="9"/>
  <c r="BS220" i="9"/>
  <c r="BV256" i="9"/>
  <c r="BU256" i="9"/>
  <c r="BW256" i="9"/>
  <c r="BT256" i="9"/>
  <c r="BS256" i="9"/>
  <c r="BV292" i="9"/>
  <c r="BU292" i="9"/>
  <c r="BW292" i="9"/>
  <c r="BT292" i="9"/>
  <c r="BS292" i="9"/>
  <c r="BV340" i="9"/>
  <c r="BU340" i="9"/>
  <c r="BT340" i="9"/>
  <c r="BS340" i="9"/>
  <c r="BW340" i="9"/>
  <c r="BV394" i="9"/>
  <c r="BU394" i="9"/>
  <c r="BS394" i="9"/>
  <c r="BW394" i="9"/>
  <c r="BT394" i="9"/>
  <c r="BW448" i="9"/>
  <c r="BT448" i="9"/>
  <c r="BV448" i="9"/>
  <c r="BS448" i="9"/>
  <c r="BU448" i="9"/>
  <c r="BW508" i="9"/>
  <c r="BU508" i="9"/>
  <c r="BT508" i="9"/>
  <c r="BV508" i="9"/>
  <c r="BS508" i="9"/>
  <c r="BU207" i="9"/>
  <c r="BT207" i="9"/>
  <c r="BV207" i="9"/>
  <c r="BW207" i="9"/>
  <c r="BS207" i="9"/>
  <c r="BS375" i="9"/>
  <c r="BW375" i="9"/>
  <c r="BV375" i="9"/>
  <c r="BT375" i="9"/>
  <c r="BU375" i="9"/>
  <c r="BW118" i="9"/>
  <c r="BT118" i="9"/>
  <c r="BV118" i="9"/>
  <c r="BU118" i="9"/>
  <c r="BS118" i="9"/>
  <c r="BU95" i="9"/>
  <c r="BW95" i="9"/>
  <c r="BV95" i="9"/>
  <c r="BT95" i="9"/>
  <c r="BS95" i="9"/>
  <c r="BW221" i="9"/>
  <c r="BV221" i="9"/>
  <c r="BS221" i="9"/>
  <c r="BU221" i="9"/>
  <c r="BT221" i="9"/>
  <c r="BS387" i="9"/>
  <c r="BW387" i="9"/>
  <c r="BV387" i="9"/>
  <c r="BT387" i="9"/>
  <c r="BU387" i="9"/>
  <c r="BV75" i="9"/>
  <c r="BS75" i="9"/>
  <c r="BU75" i="9"/>
  <c r="BT75" i="9"/>
  <c r="BW75" i="9"/>
  <c r="BU231" i="9"/>
  <c r="BT231" i="9"/>
  <c r="BW231" i="9"/>
  <c r="BV231" i="9"/>
  <c r="BS231" i="9"/>
  <c r="BU393" i="9"/>
  <c r="BS393" i="9"/>
  <c r="BW393" i="9"/>
  <c r="BT393" i="9"/>
  <c r="BV393" i="9"/>
  <c r="BT17" i="9"/>
  <c r="BU119" i="9"/>
  <c r="BT119" i="9"/>
  <c r="BS119" i="9"/>
  <c r="BW119" i="9"/>
  <c r="BV119" i="9"/>
  <c r="BW215" i="9"/>
  <c r="BV215" i="9"/>
  <c r="BU215" i="9"/>
  <c r="BT215" i="9"/>
  <c r="BS215" i="9"/>
  <c r="BW299" i="9"/>
  <c r="BV299" i="9"/>
  <c r="BU299" i="9"/>
  <c r="BS299" i="9"/>
  <c r="BT299" i="9"/>
  <c r="BV467" i="9"/>
  <c r="BS467" i="9"/>
  <c r="BU467" i="9"/>
  <c r="BT467" i="9"/>
  <c r="BW467" i="9"/>
  <c r="BS72" i="9"/>
  <c r="BV72" i="9"/>
  <c r="BU72" i="9"/>
  <c r="BW72" i="9"/>
  <c r="BT72" i="9"/>
  <c r="BS108" i="9"/>
  <c r="BV108" i="9"/>
  <c r="BU108" i="9"/>
  <c r="BT108" i="9"/>
  <c r="BW108" i="9"/>
  <c r="BS144" i="9"/>
  <c r="BV144" i="9"/>
  <c r="BU144" i="9"/>
  <c r="BT144" i="9"/>
  <c r="BW144" i="9"/>
  <c r="BS180" i="9"/>
  <c r="BV180" i="9"/>
  <c r="BU180" i="9"/>
  <c r="BT180" i="9"/>
  <c r="BW180" i="9"/>
  <c r="BW216" i="9"/>
  <c r="BT216" i="9"/>
  <c r="BV216" i="9"/>
  <c r="BU216" i="9"/>
  <c r="BS216" i="9"/>
  <c r="BW252" i="9"/>
  <c r="BV252" i="9"/>
  <c r="BS252" i="9"/>
  <c r="BU252" i="9"/>
  <c r="BT252" i="9"/>
  <c r="BW288" i="9"/>
  <c r="BV288" i="9"/>
  <c r="BS288" i="9"/>
  <c r="BU288" i="9"/>
  <c r="BT288" i="9"/>
  <c r="BV334" i="9"/>
  <c r="BU334" i="9"/>
  <c r="BT334" i="9"/>
  <c r="BS334" i="9"/>
  <c r="BW334" i="9"/>
  <c r="BT388" i="9"/>
  <c r="BW388" i="9"/>
  <c r="BU388" i="9"/>
  <c r="BV388" i="9"/>
  <c r="BS388" i="9"/>
  <c r="BW442" i="9"/>
  <c r="BU442" i="9"/>
  <c r="BT442" i="9"/>
  <c r="BV442" i="9"/>
  <c r="BS442" i="9"/>
  <c r="BV501" i="9"/>
  <c r="BU501" i="9"/>
  <c r="BW501" i="9"/>
  <c r="BS501" i="9"/>
  <c r="BT501" i="9"/>
  <c r="BS331" i="9"/>
  <c r="BW331" i="9"/>
  <c r="BT331" i="9"/>
  <c r="BV331" i="9"/>
  <c r="BU331" i="9"/>
  <c r="BW367" i="9"/>
  <c r="BU367" i="9"/>
  <c r="BT367" i="9"/>
  <c r="BS367" i="9"/>
  <c r="BV367" i="9"/>
  <c r="BV403" i="9"/>
  <c r="BS403" i="9"/>
  <c r="BW403" i="9"/>
  <c r="BT403" i="9"/>
  <c r="BU403" i="9"/>
  <c r="BT439" i="9"/>
  <c r="BV439" i="9"/>
  <c r="BU439" i="9"/>
  <c r="BS439" i="9"/>
  <c r="BW439" i="9"/>
  <c r="BT475" i="9"/>
  <c r="BV475" i="9"/>
  <c r="BW475" i="9"/>
  <c r="BS475" i="9"/>
  <c r="BU475" i="9"/>
  <c r="BU488" i="9"/>
  <c r="BV488" i="9"/>
  <c r="BW488" i="9"/>
  <c r="BS488" i="9"/>
  <c r="BT488" i="9"/>
  <c r="BW324" i="9"/>
  <c r="BV324" i="9"/>
  <c r="BS324" i="9"/>
  <c r="BU324" i="9"/>
  <c r="BT324" i="9"/>
  <c r="BV360" i="9"/>
  <c r="BT360" i="9"/>
  <c r="BS360" i="9"/>
  <c r="BW360" i="9"/>
  <c r="BU360" i="9"/>
  <c r="BS396" i="9"/>
  <c r="BW396" i="9"/>
  <c r="BV396" i="9"/>
  <c r="BT396" i="9"/>
  <c r="BU396" i="9"/>
  <c r="BS432" i="9"/>
  <c r="BU432" i="9"/>
  <c r="BW432" i="9"/>
  <c r="BV432" i="9"/>
  <c r="BT432" i="9"/>
  <c r="BS468" i="9"/>
  <c r="BU468" i="9"/>
  <c r="BT468" i="9"/>
  <c r="BV468" i="9"/>
  <c r="BW468" i="9"/>
  <c r="BS504" i="9"/>
  <c r="BT504" i="9"/>
  <c r="BW504" i="9"/>
  <c r="BV504" i="9"/>
  <c r="BU504" i="9"/>
  <c r="G7" i="9"/>
  <c r="G6" i="9"/>
  <c r="B20" i="13"/>
  <c r="CH12" i="8"/>
  <c r="S12" i="9"/>
  <c r="U12" i="9"/>
  <c r="M12" i="9"/>
  <c r="R12" i="9"/>
  <c r="Q12" i="9"/>
  <c r="T12" i="9"/>
  <c r="U15" i="9"/>
  <c r="M16" i="9"/>
  <c r="R16" i="9"/>
  <c r="Q16" i="9"/>
  <c r="U16" i="9"/>
  <c r="T16" i="9"/>
  <c r="S16" i="9"/>
  <c r="Q17" i="9"/>
  <c r="R14" i="9"/>
  <c r="M14" i="9"/>
  <c r="U14" i="9"/>
  <c r="T14" i="9"/>
  <c r="Q14" i="9"/>
  <c r="S14" i="9"/>
  <c r="Q13" i="9"/>
  <c r="T67" i="10"/>
  <c r="M67" i="10"/>
  <c r="R69" i="10"/>
  <c r="I68" i="10"/>
  <c r="B68" i="10" s="1"/>
  <c r="AX86" i="9"/>
  <c r="M86" i="9"/>
  <c r="O86" i="9" s="1"/>
  <c r="U86" i="9"/>
  <c r="T86" i="9"/>
  <c r="R86" i="9"/>
  <c r="S86" i="9"/>
  <c r="Q86" i="9"/>
  <c r="U38" i="9"/>
  <c r="AX212" i="9"/>
  <c r="M212" i="9"/>
  <c r="O212" i="9" s="1"/>
  <c r="S212" i="9"/>
  <c r="Q212" i="9"/>
  <c r="U212" i="9"/>
  <c r="T212" i="9"/>
  <c r="R212" i="9"/>
  <c r="AX111" i="9"/>
  <c r="M111" i="9"/>
  <c r="O111" i="9" s="1"/>
  <c r="Q111" i="9"/>
  <c r="U111" i="9"/>
  <c r="T111" i="9"/>
  <c r="S111" i="9"/>
  <c r="R111" i="9"/>
  <c r="AX249" i="9"/>
  <c r="M249" i="9"/>
  <c r="O249" i="9" s="1"/>
  <c r="T249" i="9"/>
  <c r="S249" i="9"/>
  <c r="R249" i="9"/>
  <c r="Q249" i="9"/>
  <c r="U249" i="9"/>
  <c r="AX455" i="9"/>
  <c r="M455" i="9"/>
  <c r="O455" i="9" s="1"/>
  <c r="R455" i="9"/>
  <c r="Q455" i="9"/>
  <c r="U455" i="9"/>
  <c r="S455" i="9"/>
  <c r="T455" i="9"/>
  <c r="AX112" i="9"/>
  <c r="M112" i="9"/>
  <c r="O112" i="9" s="1"/>
  <c r="R112" i="9"/>
  <c r="Q112" i="9"/>
  <c r="T112" i="9"/>
  <c r="U112" i="9"/>
  <c r="S112" i="9"/>
  <c r="AX65" i="9"/>
  <c r="M65" i="9"/>
  <c r="O65" i="9" s="1"/>
  <c r="S65" i="9"/>
  <c r="R65" i="9"/>
  <c r="Q65" i="9"/>
  <c r="U65" i="9"/>
  <c r="T65" i="9"/>
  <c r="AX161" i="9"/>
  <c r="M161" i="9"/>
  <c r="O161" i="9" s="1"/>
  <c r="S161" i="9"/>
  <c r="R161" i="9"/>
  <c r="U161" i="9"/>
  <c r="T161" i="9"/>
  <c r="Q161" i="9"/>
  <c r="AX293" i="9"/>
  <c r="M293" i="9"/>
  <c r="O293" i="9" s="1"/>
  <c r="U293" i="9"/>
  <c r="T293" i="9"/>
  <c r="S293" i="9"/>
  <c r="Q293" i="9"/>
  <c r="R293" i="9"/>
  <c r="AX423" i="9"/>
  <c r="M423" i="9"/>
  <c r="O423" i="9" s="1"/>
  <c r="S423" i="9"/>
  <c r="Q423" i="9"/>
  <c r="U423" i="9"/>
  <c r="R423" i="9"/>
  <c r="T423" i="9"/>
  <c r="AX55" i="9"/>
  <c r="AN55" i="9" s="1"/>
  <c r="M55" i="9"/>
  <c r="U55" i="9"/>
  <c r="T55" i="9"/>
  <c r="S55" i="9"/>
  <c r="R55" i="9"/>
  <c r="Q55" i="9"/>
  <c r="AX91" i="9"/>
  <c r="M91" i="9"/>
  <c r="O91" i="9" s="1"/>
  <c r="U91" i="9"/>
  <c r="T91" i="9"/>
  <c r="S91" i="9"/>
  <c r="R91" i="9"/>
  <c r="Q91" i="9"/>
  <c r="AX127" i="9"/>
  <c r="M127" i="9"/>
  <c r="O127" i="9" s="1"/>
  <c r="U127" i="9"/>
  <c r="T127" i="9"/>
  <c r="S127" i="9"/>
  <c r="R127" i="9"/>
  <c r="Q127" i="9"/>
  <c r="AX163" i="9"/>
  <c r="M163" i="9"/>
  <c r="O163" i="9" s="1"/>
  <c r="U163" i="9"/>
  <c r="T163" i="9"/>
  <c r="S163" i="9"/>
  <c r="R163" i="9"/>
  <c r="Q163" i="9"/>
  <c r="AX199" i="9"/>
  <c r="M199" i="9"/>
  <c r="O199" i="9" s="1"/>
  <c r="U199" i="9"/>
  <c r="T199" i="9"/>
  <c r="S199" i="9"/>
  <c r="R199" i="9"/>
  <c r="Q199" i="9"/>
  <c r="AX235" i="9"/>
  <c r="M235" i="9"/>
  <c r="O235" i="9" s="1"/>
  <c r="R235" i="9"/>
  <c r="Q235" i="9"/>
  <c r="U235" i="9"/>
  <c r="T235" i="9"/>
  <c r="S235" i="9"/>
  <c r="AX271" i="9"/>
  <c r="M271" i="9"/>
  <c r="O271" i="9" s="1"/>
  <c r="R271" i="9"/>
  <c r="Q271" i="9"/>
  <c r="T271" i="9"/>
  <c r="S271" i="9"/>
  <c r="U271" i="9"/>
  <c r="AX309" i="9"/>
  <c r="M309" i="9"/>
  <c r="O309" i="9" s="1"/>
  <c r="S309" i="9"/>
  <c r="Q309" i="9"/>
  <c r="T309" i="9"/>
  <c r="R309" i="9"/>
  <c r="U309" i="9"/>
  <c r="AX363" i="9"/>
  <c r="M363" i="9"/>
  <c r="O363" i="9" s="1"/>
  <c r="S363" i="9"/>
  <c r="Q363" i="9"/>
  <c r="R363" i="9"/>
  <c r="T363" i="9"/>
  <c r="U363" i="9"/>
  <c r="AX417" i="9"/>
  <c r="M417" i="9"/>
  <c r="O417" i="9" s="1"/>
  <c r="S417" i="9"/>
  <c r="Q417" i="9"/>
  <c r="T417" i="9"/>
  <c r="R417" i="9"/>
  <c r="U417" i="9"/>
  <c r="AX471" i="9"/>
  <c r="M471" i="9"/>
  <c r="O471" i="9" s="1"/>
  <c r="Q471" i="9"/>
  <c r="U471" i="9"/>
  <c r="T471" i="9"/>
  <c r="R471" i="9"/>
  <c r="S471" i="9"/>
  <c r="AX164" i="9"/>
  <c r="M164" i="9"/>
  <c r="O164" i="9" s="1"/>
  <c r="U164" i="9"/>
  <c r="R164" i="9"/>
  <c r="Q164" i="9"/>
  <c r="T164" i="9"/>
  <c r="S164" i="9"/>
  <c r="AX242" i="9"/>
  <c r="M242" i="9"/>
  <c r="O242" i="9" s="1"/>
  <c r="S242" i="9"/>
  <c r="R242" i="9"/>
  <c r="Q242" i="9"/>
  <c r="U242" i="9"/>
  <c r="T242" i="9"/>
  <c r="AX296" i="9"/>
  <c r="M296" i="9"/>
  <c r="O296" i="9" s="1"/>
  <c r="S296" i="9"/>
  <c r="U296" i="9"/>
  <c r="T296" i="9"/>
  <c r="R296" i="9"/>
  <c r="Q296" i="9"/>
  <c r="AX346" i="9"/>
  <c r="M346" i="9"/>
  <c r="O346" i="9" s="1"/>
  <c r="T346" i="9"/>
  <c r="R346" i="9"/>
  <c r="U346" i="9"/>
  <c r="S346" i="9"/>
  <c r="Q346" i="9"/>
  <c r="AX400" i="9"/>
  <c r="M400" i="9"/>
  <c r="O400" i="9" s="1"/>
  <c r="T400" i="9"/>
  <c r="R400" i="9"/>
  <c r="U400" i="9"/>
  <c r="S400" i="9"/>
  <c r="Q400" i="9"/>
  <c r="AX454" i="9"/>
  <c r="M454" i="9"/>
  <c r="O454" i="9" s="1"/>
  <c r="Q454" i="9"/>
  <c r="T454" i="9"/>
  <c r="S454" i="9"/>
  <c r="R454" i="9"/>
  <c r="U454" i="9"/>
  <c r="AX104" i="9"/>
  <c r="M104" i="9"/>
  <c r="O104" i="9" s="1"/>
  <c r="U104" i="9"/>
  <c r="T104" i="9"/>
  <c r="S104" i="9"/>
  <c r="R104" i="9"/>
  <c r="Q104" i="9"/>
  <c r="AX284" i="9"/>
  <c r="M284" i="9"/>
  <c r="O284" i="9" s="1"/>
  <c r="S284" i="9"/>
  <c r="Q284" i="9"/>
  <c r="U284" i="9"/>
  <c r="T284" i="9"/>
  <c r="R284" i="9"/>
  <c r="AX153" i="9"/>
  <c r="M153" i="9"/>
  <c r="O153" i="9" s="1"/>
  <c r="Q153" i="9"/>
  <c r="S153" i="9"/>
  <c r="R153" i="9"/>
  <c r="U153" i="9"/>
  <c r="T153" i="9"/>
  <c r="AX285" i="9"/>
  <c r="M285" i="9"/>
  <c r="O285" i="9" s="1"/>
  <c r="T285" i="9"/>
  <c r="S285" i="9"/>
  <c r="R285" i="9"/>
  <c r="Q285" i="9"/>
  <c r="U285" i="9"/>
  <c r="AX483" i="9"/>
  <c r="M483" i="9"/>
  <c r="O483" i="9" s="1"/>
  <c r="R483" i="9"/>
  <c r="U483" i="9"/>
  <c r="T483" i="9"/>
  <c r="Q483" i="9"/>
  <c r="S483" i="9"/>
  <c r="AX142" i="9"/>
  <c r="M142" i="9"/>
  <c r="O142" i="9" s="1"/>
  <c r="R142" i="9"/>
  <c r="Q142" i="9"/>
  <c r="T142" i="9"/>
  <c r="S142" i="9"/>
  <c r="U142" i="9"/>
  <c r="AX196" i="9"/>
  <c r="M196" i="9"/>
  <c r="O196" i="9" s="1"/>
  <c r="R196" i="9"/>
  <c r="Q196" i="9"/>
  <c r="U196" i="9"/>
  <c r="S196" i="9"/>
  <c r="T196" i="9"/>
  <c r="AX232" i="9"/>
  <c r="M232" i="9"/>
  <c r="O232" i="9" s="1"/>
  <c r="U232" i="9"/>
  <c r="R232" i="9"/>
  <c r="Q232" i="9"/>
  <c r="T232" i="9"/>
  <c r="S232" i="9"/>
  <c r="AX268" i="9"/>
  <c r="M268" i="9"/>
  <c r="O268" i="9" s="1"/>
  <c r="U268" i="9"/>
  <c r="R268" i="9"/>
  <c r="Q268" i="9"/>
  <c r="T268" i="9"/>
  <c r="S268" i="9"/>
  <c r="AX305" i="9"/>
  <c r="M305" i="9"/>
  <c r="O305" i="9" s="1"/>
  <c r="U305" i="9"/>
  <c r="S305" i="9"/>
  <c r="R305" i="9"/>
  <c r="T305" i="9"/>
  <c r="Q305" i="9"/>
  <c r="AX358" i="9"/>
  <c r="M358" i="9"/>
  <c r="O358" i="9" s="1"/>
  <c r="T358" i="9"/>
  <c r="R358" i="9"/>
  <c r="Q358" i="9"/>
  <c r="U358" i="9"/>
  <c r="S358" i="9"/>
  <c r="AX412" i="9"/>
  <c r="M412" i="9"/>
  <c r="O412" i="9" s="1"/>
  <c r="T412" i="9"/>
  <c r="R412" i="9"/>
  <c r="Q412" i="9"/>
  <c r="U412" i="9"/>
  <c r="S412" i="9"/>
  <c r="AX466" i="9"/>
  <c r="M466" i="9"/>
  <c r="O466" i="9" s="1"/>
  <c r="Q466" i="9"/>
  <c r="T466" i="9"/>
  <c r="R466" i="9"/>
  <c r="U466" i="9"/>
  <c r="S466" i="9"/>
  <c r="AX158" i="9"/>
  <c r="M158" i="9"/>
  <c r="O158" i="9" s="1"/>
  <c r="U158" i="9"/>
  <c r="T158" i="9"/>
  <c r="S158" i="9"/>
  <c r="R158" i="9"/>
  <c r="Q158" i="9"/>
  <c r="AX105" i="9"/>
  <c r="M105" i="9"/>
  <c r="O105" i="9" s="1"/>
  <c r="Q105" i="9"/>
  <c r="U105" i="9"/>
  <c r="T105" i="9"/>
  <c r="S105" i="9"/>
  <c r="R105" i="9"/>
  <c r="AX255" i="9"/>
  <c r="M255" i="9"/>
  <c r="O255" i="9" s="1"/>
  <c r="T255" i="9"/>
  <c r="R255" i="9"/>
  <c r="Q255" i="9"/>
  <c r="U255" i="9"/>
  <c r="S255" i="9"/>
  <c r="AX473" i="9"/>
  <c r="M473" i="9"/>
  <c r="O473" i="9" s="1"/>
  <c r="R473" i="9"/>
  <c r="U473" i="9"/>
  <c r="S473" i="9"/>
  <c r="Q473" i="9"/>
  <c r="T473" i="9"/>
  <c r="AX149" i="9"/>
  <c r="M149" i="9"/>
  <c r="O149" i="9" s="1"/>
  <c r="S149" i="9"/>
  <c r="R149" i="9"/>
  <c r="U149" i="9"/>
  <c r="T149" i="9"/>
  <c r="Q149" i="9"/>
  <c r="AX263" i="9"/>
  <c r="M263" i="9"/>
  <c r="O263" i="9" s="1"/>
  <c r="U263" i="9"/>
  <c r="T263" i="9"/>
  <c r="S263" i="9"/>
  <c r="Q263" i="9"/>
  <c r="R263" i="9"/>
  <c r="AX449" i="9"/>
  <c r="M449" i="9"/>
  <c r="O449" i="9" s="1"/>
  <c r="R449" i="9"/>
  <c r="S449" i="9"/>
  <c r="T449" i="9"/>
  <c r="U449" i="9"/>
  <c r="Q449" i="9"/>
  <c r="AX117" i="9"/>
  <c r="M117" i="9"/>
  <c r="O117" i="9" s="1"/>
  <c r="Q117" i="9"/>
  <c r="U117" i="9"/>
  <c r="S117" i="9"/>
  <c r="T117" i="9"/>
  <c r="R117" i="9"/>
  <c r="AX267" i="9"/>
  <c r="M267" i="9"/>
  <c r="O267" i="9" s="1"/>
  <c r="T267" i="9"/>
  <c r="U267" i="9"/>
  <c r="S267" i="9"/>
  <c r="R267" i="9"/>
  <c r="Q267" i="9"/>
  <c r="AX437" i="9"/>
  <c r="M437" i="9"/>
  <c r="O437" i="9" s="1"/>
  <c r="R437" i="9"/>
  <c r="U437" i="9"/>
  <c r="S437" i="9"/>
  <c r="T437" i="9"/>
  <c r="Q437" i="9"/>
  <c r="AX94" i="9"/>
  <c r="M94" i="9"/>
  <c r="O94" i="9" s="1"/>
  <c r="R94" i="9"/>
  <c r="Q94" i="9"/>
  <c r="U94" i="9"/>
  <c r="T94" i="9"/>
  <c r="S94" i="9"/>
  <c r="M53" i="9"/>
  <c r="O53" i="9" s="1"/>
  <c r="AX155" i="9"/>
  <c r="M155" i="9"/>
  <c r="O155" i="9" s="1"/>
  <c r="S155" i="9"/>
  <c r="R155" i="9"/>
  <c r="Q155" i="9"/>
  <c r="U155" i="9"/>
  <c r="T155" i="9"/>
  <c r="AX251" i="9"/>
  <c r="M251" i="9"/>
  <c r="O251" i="9" s="1"/>
  <c r="Q251" i="9"/>
  <c r="U251" i="9"/>
  <c r="S251" i="9"/>
  <c r="R251" i="9"/>
  <c r="T251" i="9"/>
  <c r="AX359" i="9"/>
  <c r="M359" i="9"/>
  <c r="O359" i="9" s="1"/>
  <c r="U359" i="9"/>
  <c r="S359" i="9"/>
  <c r="T359" i="9"/>
  <c r="R359" i="9"/>
  <c r="Q359" i="9"/>
  <c r="AX84" i="9"/>
  <c r="M84" i="9"/>
  <c r="O84" i="9" s="1"/>
  <c r="T84" i="9"/>
  <c r="S84" i="9"/>
  <c r="R84" i="9"/>
  <c r="U84" i="9"/>
  <c r="Q84" i="9"/>
  <c r="AX120" i="9"/>
  <c r="M120" i="9"/>
  <c r="O120" i="9" s="1"/>
  <c r="T120" i="9"/>
  <c r="S120" i="9"/>
  <c r="R120" i="9"/>
  <c r="Q120" i="9"/>
  <c r="U120" i="9"/>
  <c r="AX156" i="9"/>
  <c r="M156" i="9"/>
  <c r="O156" i="9" s="1"/>
  <c r="T156" i="9"/>
  <c r="S156" i="9"/>
  <c r="U156" i="9"/>
  <c r="R156" i="9"/>
  <c r="Q156" i="9"/>
  <c r="AX192" i="9"/>
  <c r="M192" i="9"/>
  <c r="O192" i="9" s="1"/>
  <c r="T192" i="9"/>
  <c r="S192" i="9"/>
  <c r="R192" i="9"/>
  <c r="U192" i="9"/>
  <c r="Q192" i="9"/>
  <c r="AX228" i="9"/>
  <c r="M228" i="9"/>
  <c r="O228" i="9" s="1"/>
  <c r="Q228" i="9"/>
  <c r="U228" i="9"/>
  <c r="S228" i="9"/>
  <c r="R228" i="9"/>
  <c r="T228" i="9"/>
  <c r="AX264" i="9"/>
  <c r="M264" i="9"/>
  <c r="O264" i="9" s="1"/>
  <c r="Q264" i="9"/>
  <c r="U264" i="9"/>
  <c r="T264" i="9"/>
  <c r="S264" i="9"/>
  <c r="R264" i="9"/>
  <c r="AX300" i="9"/>
  <c r="M300" i="9"/>
  <c r="O300" i="9" s="1"/>
  <c r="Q300" i="9"/>
  <c r="U300" i="9"/>
  <c r="S300" i="9"/>
  <c r="R300" i="9"/>
  <c r="T300" i="9"/>
  <c r="AX352" i="9"/>
  <c r="M352" i="9"/>
  <c r="O352" i="9" s="1"/>
  <c r="T352" i="9"/>
  <c r="R352" i="9"/>
  <c r="S352" i="9"/>
  <c r="Q352" i="9"/>
  <c r="U352" i="9"/>
  <c r="AX406" i="9"/>
  <c r="M406" i="9"/>
  <c r="O406" i="9" s="1"/>
  <c r="T406" i="9"/>
  <c r="R406" i="9"/>
  <c r="S406" i="9"/>
  <c r="Q406" i="9"/>
  <c r="U406" i="9"/>
  <c r="AX460" i="9"/>
  <c r="M460" i="9"/>
  <c r="O460" i="9" s="1"/>
  <c r="Q460" i="9"/>
  <c r="U460" i="9"/>
  <c r="S460" i="9"/>
  <c r="R460" i="9"/>
  <c r="T460" i="9"/>
  <c r="AX307" i="9"/>
  <c r="M307" i="9"/>
  <c r="O307" i="9" s="1"/>
  <c r="Q307" i="9"/>
  <c r="U307" i="9"/>
  <c r="R307" i="9"/>
  <c r="T307" i="9"/>
  <c r="S307" i="9"/>
  <c r="AX343" i="9"/>
  <c r="M343" i="9"/>
  <c r="O343" i="9" s="1"/>
  <c r="Q343" i="9"/>
  <c r="U343" i="9"/>
  <c r="S343" i="9"/>
  <c r="R343" i="9"/>
  <c r="T343" i="9"/>
  <c r="AX379" i="9"/>
  <c r="M379" i="9"/>
  <c r="O379" i="9" s="1"/>
  <c r="Q379" i="9"/>
  <c r="U379" i="9"/>
  <c r="S379" i="9"/>
  <c r="R379" i="9"/>
  <c r="T379" i="9"/>
  <c r="AX415" i="9"/>
  <c r="M415" i="9"/>
  <c r="O415" i="9" s="1"/>
  <c r="Q415" i="9"/>
  <c r="U415" i="9"/>
  <c r="S415" i="9"/>
  <c r="R415" i="9"/>
  <c r="T415" i="9"/>
  <c r="AX451" i="9"/>
  <c r="M451" i="9"/>
  <c r="O451" i="9" s="1"/>
  <c r="T451" i="9"/>
  <c r="U451" i="9"/>
  <c r="S451" i="9"/>
  <c r="Q451" i="9"/>
  <c r="R451" i="9"/>
  <c r="AX487" i="9"/>
  <c r="M487" i="9"/>
  <c r="O487" i="9" s="1"/>
  <c r="T487" i="9"/>
  <c r="Q487" i="9"/>
  <c r="S487" i="9"/>
  <c r="U487" i="9"/>
  <c r="R487" i="9"/>
  <c r="AX500" i="9"/>
  <c r="M500" i="9"/>
  <c r="O500" i="9" s="1"/>
  <c r="U500" i="9"/>
  <c r="S500" i="9"/>
  <c r="R500" i="9"/>
  <c r="T500" i="9"/>
  <c r="Q500" i="9"/>
  <c r="AX336" i="9"/>
  <c r="M336" i="9"/>
  <c r="O336" i="9" s="1"/>
  <c r="T336" i="9"/>
  <c r="Q336" i="9"/>
  <c r="S336" i="9"/>
  <c r="U336" i="9"/>
  <c r="R336" i="9"/>
  <c r="AX372" i="9"/>
  <c r="M372" i="9"/>
  <c r="O372" i="9" s="1"/>
  <c r="T372" i="9"/>
  <c r="R372" i="9"/>
  <c r="Q372" i="9"/>
  <c r="S372" i="9"/>
  <c r="U372" i="9"/>
  <c r="AX408" i="9"/>
  <c r="M408" i="9"/>
  <c r="O408" i="9" s="1"/>
  <c r="T408" i="9"/>
  <c r="R408" i="9"/>
  <c r="Q408" i="9"/>
  <c r="S408" i="9"/>
  <c r="U408" i="9"/>
  <c r="AX444" i="9"/>
  <c r="M444" i="9"/>
  <c r="O444" i="9" s="1"/>
  <c r="S444" i="9"/>
  <c r="Q444" i="9"/>
  <c r="T444" i="9"/>
  <c r="U444" i="9"/>
  <c r="R444" i="9"/>
  <c r="AX480" i="9"/>
  <c r="M480" i="9"/>
  <c r="O480" i="9" s="1"/>
  <c r="S480" i="9"/>
  <c r="U480" i="9"/>
  <c r="R480" i="9"/>
  <c r="Q480" i="9"/>
  <c r="T480" i="9"/>
  <c r="AX62" i="9"/>
  <c r="AN62" i="9" s="1"/>
  <c r="M62" i="9"/>
  <c r="O62" i="9" s="1"/>
  <c r="U62" i="9"/>
  <c r="T62" i="9"/>
  <c r="S62" i="9"/>
  <c r="R62" i="9"/>
  <c r="Q62" i="9"/>
  <c r="AX74" i="9"/>
  <c r="M74" i="9"/>
  <c r="O74" i="9" s="1"/>
  <c r="U74" i="9"/>
  <c r="T74" i="9"/>
  <c r="S74" i="9"/>
  <c r="R74" i="9"/>
  <c r="Q74" i="9"/>
  <c r="AX290" i="9"/>
  <c r="M290" i="9"/>
  <c r="O290" i="9" s="1"/>
  <c r="S290" i="9"/>
  <c r="U290" i="9"/>
  <c r="T290" i="9"/>
  <c r="R290" i="9"/>
  <c r="Q290" i="9"/>
  <c r="AX129" i="9"/>
  <c r="M129" i="9"/>
  <c r="O129" i="9" s="1"/>
  <c r="Q129" i="9"/>
  <c r="U129" i="9"/>
  <c r="T129" i="9"/>
  <c r="S129" i="9"/>
  <c r="R129" i="9"/>
  <c r="AX273" i="9"/>
  <c r="M273" i="9"/>
  <c r="O273" i="9" s="1"/>
  <c r="T273" i="9"/>
  <c r="U273" i="9"/>
  <c r="S273" i="9"/>
  <c r="R273" i="9"/>
  <c r="Q273" i="9"/>
  <c r="AX495" i="9"/>
  <c r="M495" i="9"/>
  <c r="O495" i="9" s="1"/>
  <c r="T495" i="9"/>
  <c r="Q495" i="9"/>
  <c r="S495" i="9"/>
  <c r="U495" i="9"/>
  <c r="R495" i="9"/>
  <c r="AX136" i="9"/>
  <c r="M136" i="9"/>
  <c r="O136" i="9" s="1"/>
  <c r="R136" i="9"/>
  <c r="Q136" i="9"/>
  <c r="U136" i="9"/>
  <c r="T136" i="9"/>
  <c r="S136" i="9"/>
  <c r="AX89" i="9"/>
  <c r="M89" i="9"/>
  <c r="O89" i="9" s="1"/>
  <c r="S89" i="9"/>
  <c r="R89" i="9"/>
  <c r="Q89" i="9"/>
  <c r="U89" i="9"/>
  <c r="T89" i="9"/>
  <c r="AX191" i="9"/>
  <c r="M191" i="9"/>
  <c r="O191" i="9" s="1"/>
  <c r="S191" i="9"/>
  <c r="R191" i="9"/>
  <c r="Q191" i="9"/>
  <c r="U191" i="9"/>
  <c r="T191" i="9"/>
  <c r="AX306" i="9"/>
  <c r="M306" i="9"/>
  <c r="O306" i="9" s="1"/>
  <c r="T306" i="9"/>
  <c r="U306" i="9"/>
  <c r="Q306" i="9"/>
  <c r="S306" i="9"/>
  <c r="R306" i="9"/>
  <c r="AX441" i="9"/>
  <c r="M441" i="9"/>
  <c r="O441" i="9" s="1"/>
  <c r="T441" i="9"/>
  <c r="S441" i="9"/>
  <c r="Q441" i="9"/>
  <c r="U441" i="9"/>
  <c r="R441" i="9"/>
  <c r="T25" i="9"/>
  <c r="AX97" i="9"/>
  <c r="M97" i="9"/>
  <c r="O97" i="9" s="1"/>
  <c r="U97" i="9"/>
  <c r="T97" i="9"/>
  <c r="S97" i="9"/>
  <c r="R97" i="9"/>
  <c r="Q97" i="9"/>
  <c r="AX133" i="9"/>
  <c r="M133" i="9"/>
  <c r="O133" i="9" s="1"/>
  <c r="U133" i="9"/>
  <c r="T133" i="9"/>
  <c r="S133" i="9"/>
  <c r="R133" i="9"/>
  <c r="Q133" i="9"/>
  <c r="AX169" i="9"/>
  <c r="M169" i="9"/>
  <c r="O169" i="9" s="1"/>
  <c r="U169" i="9"/>
  <c r="T169" i="9"/>
  <c r="S169" i="9"/>
  <c r="R169" i="9"/>
  <c r="Q169" i="9"/>
  <c r="AX205" i="9"/>
  <c r="M205" i="9"/>
  <c r="O205" i="9" s="1"/>
  <c r="R205" i="9"/>
  <c r="U205" i="9"/>
  <c r="S205" i="9"/>
  <c r="Q205" i="9"/>
  <c r="T205" i="9"/>
  <c r="AX241" i="9"/>
  <c r="M241" i="9"/>
  <c r="O241" i="9" s="1"/>
  <c r="R241" i="9"/>
  <c r="U241" i="9"/>
  <c r="T241" i="9"/>
  <c r="S241" i="9"/>
  <c r="Q241" i="9"/>
  <c r="AX277" i="9"/>
  <c r="M277" i="9"/>
  <c r="O277" i="9" s="1"/>
  <c r="R277" i="9"/>
  <c r="U277" i="9"/>
  <c r="S277" i="9"/>
  <c r="Q277" i="9"/>
  <c r="T277" i="9"/>
  <c r="AX317" i="9"/>
  <c r="M317" i="9"/>
  <c r="O317" i="9" s="1"/>
  <c r="U317" i="9"/>
  <c r="S317" i="9"/>
  <c r="T317" i="9"/>
  <c r="R317" i="9"/>
  <c r="Q317" i="9"/>
  <c r="AX371" i="9"/>
  <c r="M371" i="9"/>
  <c r="O371" i="9" s="1"/>
  <c r="U371" i="9"/>
  <c r="S371" i="9"/>
  <c r="T371" i="9"/>
  <c r="Q371" i="9"/>
  <c r="R371" i="9"/>
  <c r="AX425" i="9"/>
  <c r="M425" i="9"/>
  <c r="O425" i="9" s="1"/>
  <c r="R425" i="9"/>
  <c r="U425" i="9"/>
  <c r="S425" i="9"/>
  <c r="Q425" i="9"/>
  <c r="T425" i="9"/>
  <c r="AX479" i="9"/>
  <c r="M479" i="9"/>
  <c r="O479" i="9" s="1"/>
  <c r="R479" i="9"/>
  <c r="T479" i="9"/>
  <c r="Q479" i="9"/>
  <c r="S479" i="9"/>
  <c r="U479" i="9"/>
  <c r="AX182" i="9"/>
  <c r="M182" i="9"/>
  <c r="O182" i="9" s="1"/>
  <c r="U182" i="9"/>
  <c r="R182" i="9"/>
  <c r="Q182" i="9"/>
  <c r="T182" i="9"/>
  <c r="S182" i="9"/>
  <c r="AX248" i="9"/>
  <c r="M248" i="9"/>
  <c r="O248" i="9" s="1"/>
  <c r="S248" i="9"/>
  <c r="Q248" i="9"/>
  <c r="T248" i="9"/>
  <c r="R248" i="9"/>
  <c r="U248" i="9"/>
  <c r="AX303" i="9"/>
  <c r="M303" i="9"/>
  <c r="O303" i="9" s="1"/>
  <c r="S303" i="9"/>
  <c r="Q303" i="9"/>
  <c r="T303" i="9"/>
  <c r="U303" i="9"/>
  <c r="R303" i="9"/>
  <c r="AX356" i="9"/>
  <c r="M356" i="9"/>
  <c r="O356" i="9" s="1"/>
  <c r="R356" i="9"/>
  <c r="Q356" i="9"/>
  <c r="S356" i="9"/>
  <c r="T356" i="9"/>
  <c r="U356" i="9"/>
  <c r="AX410" i="9"/>
  <c r="M410" i="9"/>
  <c r="O410" i="9" s="1"/>
  <c r="R410" i="9"/>
  <c r="Q410" i="9"/>
  <c r="S410" i="9"/>
  <c r="T410" i="9"/>
  <c r="U410" i="9"/>
  <c r="AX464" i="9"/>
  <c r="M464" i="9"/>
  <c r="O464" i="9" s="1"/>
  <c r="U464" i="9"/>
  <c r="T464" i="9"/>
  <c r="S464" i="9"/>
  <c r="Q464" i="9"/>
  <c r="R464" i="9"/>
  <c r="AX128" i="9"/>
  <c r="M128" i="9"/>
  <c r="O128" i="9" s="1"/>
  <c r="U128" i="9"/>
  <c r="R128" i="9"/>
  <c r="Q128" i="9"/>
  <c r="T128" i="9"/>
  <c r="S128" i="9"/>
  <c r="AX177" i="9"/>
  <c r="M177" i="9"/>
  <c r="O177" i="9" s="1"/>
  <c r="Q177" i="9"/>
  <c r="U177" i="9"/>
  <c r="T177" i="9"/>
  <c r="S177" i="9"/>
  <c r="R177" i="9"/>
  <c r="AX311" i="9"/>
  <c r="M311" i="9"/>
  <c r="O311" i="9" s="1"/>
  <c r="U311" i="9"/>
  <c r="S311" i="9"/>
  <c r="R311" i="9"/>
  <c r="T311" i="9"/>
  <c r="Q311" i="9"/>
  <c r="AX148" i="9"/>
  <c r="M148" i="9"/>
  <c r="O148" i="9" s="1"/>
  <c r="R148" i="9"/>
  <c r="Q148" i="9"/>
  <c r="U148" i="9"/>
  <c r="T148" i="9"/>
  <c r="S148" i="9"/>
  <c r="AX202" i="9"/>
  <c r="R202" i="9"/>
  <c r="M202" i="9"/>
  <c r="O202" i="9" s="1"/>
  <c r="Q202" i="9"/>
  <c r="T202" i="9"/>
  <c r="S202" i="9"/>
  <c r="U202" i="9"/>
  <c r="AX238" i="9"/>
  <c r="M238" i="9"/>
  <c r="O238" i="9" s="1"/>
  <c r="U238" i="9"/>
  <c r="Q238" i="9"/>
  <c r="T238" i="9"/>
  <c r="S238" i="9"/>
  <c r="R238" i="9"/>
  <c r="AX274" i="9"/>
  <c r="M274" i="9"/>
  <c r="O274" i="9" s="1"/>
  <c r="U274" i="9"/>
  <c r="Q274" i="9"/>
  <c r="S274" i="9"/>
  <c r="R274" i="9"/>
  <c r="T274" i="9"/>
  <c r="AX314" i="9"/>
  <c r="M314" i="9"/>
  <c r="O314" i="9" s="1"/>
  <c r="R314" i="9"/>
  <c r="S314" i="9"/>
  <c r="Q314" i="9"/>
  <c r="U314" i="9"/>
  <c r="T314" i="9"/>
  <c r="AX368" i="9"/>
  <c r="M368" i="9"/>
  <c r="O368" i="9" s="1"/>
  <c r="R368" i="9"/>
  <c r="T368" i="9"/>
  <c r="S368" i="9"/>
  <c r="Q368" i="9"/>
  <c r="U368" i="9"/>
  <c r="AX422" i="9"/>
  <c r="M422" i="9"/>
  <c r="O422" i="9" s="1"/>
  <c r="U422" i="9"/>
  <c r="R422" i="9"/>
  <c r="S422" i="9"/>
  <c r="Q422" i="9"/>
  <c r="T422" i="9"/>
  <c r="AX476" i="9"/>
  <c r="M476" i="9"/>
  <c r="O476" i="9" s="1"/>
  <c r="U476" i="9"/>
  <c r="Q476" i="9"/>
  <c r="T476" i="9"/>
  <c r="S476" i="9"/>
  <c r="R476" i="9"/>
  <c r="AX188" i="9"/>
  <c r="M188" i="9"/>
  <c r="O188" i="9" s="1"/>
  <c r="U188" i="9"/>
  <c r="T188" i="9"/>
  <c r="R188" i="9"/>
  <c r="Q188" i="9"/>
  <c r="S188" i="9"/>
  <c r="AX135" i="9"/>
  <c r="M135" i="9"/>
  <c r="O135" i="9" s="1"/>
  <c r="Q135" i="9"/>
  <c r="S135" i="9"/>
  <c r="R135" i="9"/>
  <c r="U135" i="9"/>
  <c r="T135" i="9"/>
  <c r="AX279" i="9"/>
  <c r="M279" i="9"/>
  <c r="O279" i="9" s="1"/>
  <c r="T279" i="9"/>
  <c r="U279" i="9"/>
  <c r="S279" i="9"/>
  <c r="R279" i="9"/>
  <c r="Q279" i="9"/>
  <c r="AX173" i="9"/>
  <c r="M173" i="9"/>
  <c r="O173" i="9" s="1"/>
  <c r="S173" i="9"/>
  <c r="R173" i="9"/>
  <c r="Q173" i="9"/>
  <c r="U173" i="9"/>
  <c r="T173" i="9"/>
  <c r="AX287" i="9"/>
  <c r="M287" i="9"/>
  <c r="O287" i="9" s="1"/>
  <c r="Q287" i="9"/>
  <c r="U287" i="9"/>
  <c r="T287" i="9"/>
  <c r="S287" i="9"/>
  <c r="R287" i="9"/>
  <c r="AX509" i="9"/>
  <c r="M509" i="9"/>
  <c r="O509" i="9" s="1"/>
  <c r="R509" i="9"/>
  <c r="S509" i="9"/>
  <c r="U509" i="9"/>
  <c r="Q509" i="9"/>
  <c r="T509" i="9"/>
  <c r="AX141" i="9"/>
  <c r="M141" i="9"/>
  <c r="O141" i="9" s="1"/>
  <c r="Q141" i="9"/>
  <c r="U141" i="9"/>
  <c r="T141" i="9"/>
  <c r="S141" i="9"/>
  <c r="R141" i="9"/>
  <c r="AX291" i="9"/>
  <c r="M291" i="9"/>
  <c r="O291" i="9" s="1"/>
  <c r="T291" i="9"/>
  <c r="R291" i="9"/>
  <c r="Q291" i="9"/>
  <c r="U291" i="9"/>
  <c r="S291" i="9"/>
  <c r="AX465" i="9"/>
  <c r="M465" i="9"/>
  <c r="O465" i="9" s="1"/>
  <c r="R465" i="9"/>
  <c r="U465" i="9"/>
  <c r="S465" i="9"/>
  <c r="T465" i="9"/>
  <c r="Q465" i="9"/>
  <c r="AX106" i="9"/>
  <c r="M106" i="9"/>
  <c r="O106" i="9" s="1"/>
  <c r="R106" i="9"/>
  <c r="Q106" i="9"/>
  <c r="U106" i="9"/>
  <c r="T106" i="9"/>
  <c r="S106" i="9"/>
  <c r="AX71" i="9"/>
  <c r="M71" i="9"/>
  <c r="O71" i="9" s="1"/>
  <c r="S71" i="9"/>
  <c r="R71" i="9"/>
  <c r="Q71" i="9"/>
  <c r="U71" i="9"/>
  <c r="T71" i="9"/>
  <c r="AX167" i="9"/>
  <c r="M167" i="9"/>
  <c r="O167" i="9" s="1"/>
  <c r="S167" i="9"/>
  <c r="R167" i="9"/>
  <c r="U167" i="9"/>
  <c r="T167" i="9"/>
  <c r="Q167" i="9"/>
  <c r="AX257" i="9"/>
  <c r="M257" i="9"/>
  <c r="O257" i="9" s="1"/>
  <c r="U257" i="9"/>
  <c r="T257" i="9"/>
  <c r="R257" i="9"/>
  <c r="Q257" i="9"/>
  <c r="S257" i="9"/>
  <c r="AX377" i="9"/>
  <c r="M377" i="9"/>
  <c r="O377" i="9" s="1"/>
  <c r="U377" i="9"/>
  <c r="S377" i="9"/>
  <c r="T377" i="9"/>
  <c r="R377" i="9"/>
  <c r="Q377" i="9"/>
  <c r="AX90" i="9"/>
  <c r="M90" i="9"/>
  <c r="O90" i="9" s="1"/>
  <c r="T90" i="9"/>
  <c r="S90" i="9"/>
  <c r="R90" i="9"/>
  <c r="Q90" i="9"/>
  <c r="U90" i="9"/>
  <c r="AX126" i="9"/>
  <c r="M126" i="9"/>
  <c r="O126" i="9" s="1"/>
  <c r="T126" i="9"/>
  <c r="S126" i="9"/>
  <c r="R126" i="9"/>
  <c r="Q126" i="9"/>
  <c r="U126" i="9"/>
  <c r="AX162" i="9"/>
  <c r="M162" i="9"/>
  <c r="O162" i="9" s="1"/>
  <c r="T162" i="9"/>
  <c r="S162" i="9"/>
  <c r="R162" i="9"/>
  <c r="Q162" i="9"/>
  <c r="U162" i="9"/>
  <c r="AX198" i="9"/>
  <c r="M198" i="9"/>
  <c r="O198" i="9" s="1"/>
  <c r="T198" i="9"/>
  <c r="S198" i="9"/>
  <c r="R198" i="9"/>
  <c r="U198" i="9"/>
  <c r="Q198" i="9"/>
  <c r="AX234" i="9"/>
  <c r="M234" i="9"/>
  <c r="O234" i="9" s="1"/>
  <c r="Q234" i="9"/>
  <c r="U234" i="9"/>
  <c r="T234" i="9"/>
  <c r="R234" i="9"/>
  <c r="S234" i="9"/>
  <c r="AX270" i="9"/>
  <c r="M270" i="9"/>
  <c r="O270" i="9" s="1"/>
  <c r="Q270" i="9"/>
  <c r="U270" i="9"/>
  <c r="T270" i="9"/>
  <c r="S270" i="9"/>
  <c r="R270" i="9"/>
  <c r="AX308" i="9"/>
  <c r="M308" i="9"/>
  <c r="O308" i="9" s="1"/>
  <c r="R308" i="9"/>
  <c r="U308" i="9"/>
  <c r="T308" i="9"/>
  <c r="S308" i="9"/>
  <c r="Q308" i="9"/>
  <c r="AX362" i="9"/>
  <c r="M362" i="9"/>
  <c r="O362" i="9" s="1"/>
  <c r="R362" i="9"/>
  <c r="U362" i="9"/>
  <c r="T362" i="9"/>
  <c r="Q362" i="9"/>
  <c r="S362" i="9"/>
  <c r="AX416" i="9"/>
  <c r="M416" i="9"/>
  <c r="O416" i="9" s="1"/>
  <c r="U416" i="9"/>
  <c r="R416" i="9"/>
  <c r="T416" i="9"/>
  <c r="Q416" i="9"/>
  <c r="S416" i="9"/>
  <c r="AX470" i="9"/>
  <c r="M470" i="9"/>
  <c r="O470" i="9" s="1"/>
  <c r="U470" i="9"/>
  <c r="S470" i="9"/>
  <c r="R470" i="9"/>
  <c r="T470" i="9"/>
  <c r="Q470" i="9"/>
  <c r="AX313" i="9"/>
  <c r="M313" i="9"/>
  <c r="O313" i="9" s="1"/>
  <c r="Q313" i="9"/>
  <c r="U313" i="9"/>
  <c r="R313" i="9"/>
  <c r="T313" i="9"/>
  <c r="S313" i="9"/>
  <c r="AX349" i="9"/>
  <c r="M349" i="9"/>
  <c r="O349" i="9" s="1"/>
  <c r="Q349" i="9"/>
  <c r="U349" i="9"/>
  <c r="R349" i="9"/>
  <c r="S349" i="9"/>
  <c r="T349" i="9"/>
  <c r="AX385" i="9"/>
  <c r="M385" i="9"/>
  <c r="O385" i="9" s="1"/>
  <c r="Q385" i="9"/>
  <c r="U385" i="9"/>
  <c r="R385" i="9"/>
  <c r="T385" i="9"/>
  <c r="S385" i="9"/>
  <c r="AX421" i="9"/>
  <c r="M421" i="9"/>
  <c r="O421" i="9" s="1"/>
  <c r="T421" i="9"/>
  <c r="Q421" i="9"/>
  <c r="U421" i="9"/>
  <c r="S421" i="9"/>
  <c r="R421" i="9"/>
  <c r="AX457" i="9"/>
  <c r="M457" i="9"/>
  <c r="O457" i="9" s="1"/>
  <c r="T457" i="9"/>
  <c r="S457" i="9"/>
  <c r="R457" i="9"/>
  <c r="U457" i="9"/>
  <c r="Q457" i="9"/>
  <c r="AX493" i="9"/>
  <c r="M493" i="9"/>
  <c r="O493" i="9" s="1"/>
  <c r="T493" i="9"/>
  <c r="R493" i="9"/>
  <c r="Q493" i="9"/>
  <c r="U493" i="9"/>
  <c r="S493" i="9"/>
  <c r="AX506" i="9"/>
  <c r="M506" i="9"/>
  <c r="O506" i="9" s="1"/>
  <c r="U506" i="9"/>
  <c r="S506" i="9"/>
  <c r="R506" i="9"/>
  <c r="T506" i="9"/>
  <c r="Q506" i="9"/>
  <c r="AX342" i="9"/>
  <c r="M342" i="9"/>
  <c r="O342" i="9" s="1"/>
  <c r="T342" i="9"/>
  <c r="U342" i="9"/>
  <c r="Q342" i="9"/>
  <c r="S342" i="9"/>
  <c r="R342" i="9"/>
  <c r="AX378" i="9"/>
  <c r="M378" i="9"/>
  <c r="O378" i="9" s="1"/>
  <c r="T378" i="9"/>
  <c r="U378" i="9"/>
  <c r="Q378" i="9"/>
  <c r="R378" i="9"/>
  <c r="S378" i="9"/>
  <c r="AX414" i="9"/>
  <c r="M414" i="9"/>
  <c r="O414" i="9" s="1"/>
  <c r="T414" i="9"/>
  <c r="U414" i="9"/>
  <c r="Q414" i="9"/>
  <c r="R414" i="9"/>
  <c r="S414" i="9"/>
  <c r="AX450" i="9"/>
  <c r="M450" i="9"/>
  <c r="O450" i="9" s="1"/>
  <c r="S450" i="9"/>
  <c r="U450" i="9"/>
  <c r="R450" i="9"/>
  <c r="Q450" i="9"/>
  <c r="T450" i="9"/>
  <c r="M486" i="9"/>
  <c r="O486" i="9" s="1"/>
  <c r="S486" i="9"/>
  <c r="T486" i="9"/>
  <c r="Q486" i="9"/>
  <c r="U486" i="9"/>
  <c r="R486" i="9"/>
  <c r="M56" i="9"/>
  <c r="AX98" i="9"/>
  <c r="M98" i="9"/>
  <c r="O98" i="9" s="1"/>
  <c r="U98" i="9"/>
  <c r="T98" i="9"/>
  <c r="S98" i="9"/>
  <c r="R98" i="9"/>
  <c r="Q98" i="9"/>
  <c r="AX134" i="9"/>
  <c r="M134" i="9"/>
  <c r="O134" i="9" s="1"/>
  <c r="U134" i="9"/>
  <c r="T134" i="9"/>
  <c r="S134" i="9"/>
  <c r="R134" i="9"/>
  <c r="Q134" i="9"/>
  <c r="AX147" i="9"/>
  <c r="M147" i="9"/>
  <c r="O147" i="9" s="1"/>
  <c r="Q147" i="9"/>
  <c r="U147" i="9"/>
  <c r="T147" i="9"/>
  <c r="S147" i="9"/>
  <c r="R147" i="9"/>
  <c r="AX304" i="9"/>
  <c r="M304" i="9"/>
  <c r="O304" i="9" s="1"/>
  <c r="T304" i="9"/>
  <c r="R304" i="9"/>
  <c r="Q304" i="9"/>
  <c r="U304" i="9"/>
  <c r="S304" i="9"/>
  <c r="AX190" i="9"/>
  <c r="M190" i="9"/>
  <c r="O190" i="9" s="1"/>
  <c r="R190" i="9"/>
  <c r="Q190" i="9"/>
  <c r="T190" i="9"/>
  <c r="S190" i="9"/>
  <c r="U190" i="9"/>
  <c r="AX101" i="9"/>
  <c r="M101" i="9"/>
  <c r="O101" i="9" s="1"/>
  <c r="S101" i="9"/>
  <c r="R101" i="9"/>
  <c r="Q101" i="9"/>
  <c r="U101" i="9"/>
  <c r="T101" i="9"/>
  <c r="AX209" i="9"/>
  <c r="M209" i="9"/>
  <c r="O209" i="9" s="1"/>
  <c r="R209" i="9"/>
  <c r="Q209" i="9"/>
  <c r="U209" i="9"/>
  <c r="T209" i="9"/>
  <c r="S209" i="9"/>
  <c r="AX333" i="9"/>
  <c r="M333" i="9"/>
  <c r="O333" i="9" s="1"/>
  <c r="S333" i="9"/>
  <c r="Q333" i="9"/>
  <c r="U333" i="9"/>
  <c r="T333" i="9"/>
  <c r="R333" i="9"/>
  <c r="AX459" i="9"/>
  <c r="M459" i="9"/>
  <c r="O459" i="9" s="1"/>
  <c r="S459" i="9"/>
  <c r="Q459" i="9"/>
  <c r="T459" i="9"/>
  <c r="R459" i="9"/>
  <c r="U459" i="9"/>
  <c r="AX67" i="9"/>
  <c r="M67" i="9"/>
  <c r="O67" i="9" s="1"/>
  <c r="U67" i="9"/>
  <c r="T67" i="9"/>
  <c r="S67" i="9"/>
  <c r="R67" i="9"/>
  <c r="Q67" i="9"/>
  <c r="AX103" i="9"/>
  <c r="M103" i="9"/>
  <c r="O103" i="9" s="1"/>
  <c r="U103" i="9"/>
  <c r="T103" i="9"/>
  <c r="S103" i="9"/>
  <c r="Q103" i="9"/>
  <c r="R103" i="9"/>
  <c r="AX139" i="9"/>
  <c r="M139" i="9"/>
  <c r="O139" i="9" s="1"/>
  <c r="U139" i="9"/>
  <c r="T139" i="9"/>
  <c r="Q139" i="9"/>
  <c r="S139" i="9"/>
  <c r="R139" i="9"/>
  <c r="AX175" i="9"/>
  <c r="M175" i="9"/>
  <c r="O175" i="9" s="1"/>
  <c r="U175" i="9"/>
  <c r="T175" i="9"/>
  <c r="Q175" i="9"/>
  <c r="S175" i="9"/>
  <c r="R175" i="9"/>
  <c r="AX211" i="9"/>
  <c r="M211" i="9"/>
  <c r="O211" i="9" s="1"/>
  <c r="R211" i="9"/>
  <c r="U211" i="9"/>
  <c r="T211" i="9"/>
  <c r="Q211" i="9"/>
  <c r="S211" i="9"/>
  <c r="AX247" i="9"/>
  <c r="M247" i="9"/>
  <c r="O247" i="9" s="1"/>
  <c r="R247" i="9"/>
  <c r="U247" i="9"/>
  <c r="T247" i="9"/>
  <c r="S247" i="9"/>
  <c r="Q247" i="9"/>
  <c r="AX283" i="9"/>
  <c r="M283" i="9"/>
  <c r="O283" i="9" s="1"/>
  <c r="R283" i="9"/>
  <c r="U283" i="9"/>
  <c r="T283" i="9"/>
  <c r="Q283" i="9"/>
  <c r="S283" i="9"/>
  <c r="AX327" i="9"/>
  <c r="M327" i="9"/>
  <c r="O327" i="9" s="1"/>
  <c r="S327" i="9"/>
  <c r="Q327" i="9"/>
  <c r="T327" i="9"/>
  <c r="R327" i="9"/>
  <c r="U327" i="9"/>
  <c r="AX381" i="9"/>
  <c r="M381" i="9"/>
  <c r="O381" i="9" s="1"/>
  <c r="S381" i="9"/>
  <c r="Q381" i="9"/>
  <c r="R381" i="9"/>
  <c r="T381" i="9"/>
  <c r="U381" i="9"/>
  <c r="AX435" i="9"/>
  <c r="M435" i="9"/>
  <c r="O435" i="9" s="1"/>
  <c r="T435" i="9"/>
  <c r="S435" i="9"/>
  <c r="Q435" i="9"/>
  <c r="R435" i="9"/>
  <c r="U435" i="9"/>
  <c r="AX490" i="9"/>
  <c r="M490" i="9"/>
  <c r="O490" i="9" s="1"/>
  <c r="Q490" i="9"/>
  <c r="U490" i="9"/>
  <c r="S490" i="9"/>
  <c r="T490" i="9"/>
  <c r="R490" i="9"/>
  <c r="AX206" i="9"/>
  <c r="M206" i="9"/>
  <c r="O206" i="9" s="1"/>
  <c r="S206" i="9"/>
  <c r="R206" i="9"/>
  <c r="Q206" i="9"/>
  <c r="T206" i="9"/>
  <c r="U206" i="9"/>
  <c r="AX254" i="9"/>
  <c r="M254" i="9"/>
  <c r="O254" i="9" s="1"/>
  <c r="S254" i="9"/>
  <c r="U254" i="9"/>
  <c r="R254" i="9"/>
  <c r="Q254" i="9"/>
  <c r="T254" i="9"/>
  <c r="AX310" i="9"/>
  <c r="M310" i="9"/>
  <c r="O310" i="9" s="1"/>
  <c r="T310" i="9"/>
  <c r="R310" i="9"/>
  <c r="U310" i="9"/>
  <c r="S310" i="9"/>
  <c r="Q310" i="9"/>
  <c r="AX364" i="9"/>
  <c r="M364" i="9"/>
  <c r="O364" i="9" s="1"/>
  <c r="T364" i="9"/>
  <c r="R364" i="9"/>
  <c r="U364" i="9"/>
  <c r="S364" i="9"/>
  <c r="Q364" i="9"/>
  <c r="AX418" i="9"/>
  <c r="M418" i="9"/>
  <c r="O418" i="9" s="1"/>
  <c r="Q418" i="9"/>
  <c r="T418" i="9"/>
  <c r="R418" i="9"/>
  <c r="U418" i="9"/>
  <c r="S418" i="9"/>
  <c r="AX472" i="9"/>
  <c r="M472" i="9"/>
  <c r="O472" i="9" s="1"/>
  <c r="Q472" i="9"/>
  <c r="S472" i="9"/>
  <c r="T472" i="9"/>
  <c r="R472" i="9"/>
  <c r="U472" i="9"/>
  <c r="AX152" i="9"/>
  <c r="M152" i="9"/>
  <c r="O152" i="9" s="1"/>
  <c r="U152" i="9"/>
  <c r="T152" i="9"/>
  <c r="S152" i="9"/>
  <c r="R152" i="9"/>
  <c r="Q152" i="9"/>
  <c r="AX195" i="9"/>
  <c r="M195" i="9"/>
  <c r="O195" i="9" s="1"/>
  <c r="Q195" i="9"/>
  <c r="U195" i="9"/>
  <c r="S195" i="9"/>
  <c r="R195" i="9"/>
  <c r="T195" i="9"/>
  <c r="AX329" i="9"/>
  <c r="M329" i="9"/>
  <c r="O329" i="9" s="1"/>
  <c r="U329" i="9"/>
  <c r="S329" i="9"/>
  <c r="R329" i="9"/>
  <c r="T329" i="9"/>
  <c r="Q329" i="9"/>
  <c r="AX154" i="9"/>
  <c r="M154" i="9"/>
  <c r="O154" i="9" s="1"/>
  <c r="R154" i="9"/>
  <c r="Q154" i="9"/>
  <c r="U154" i="9"/>
  <c r="T154" i="9"/>
  <c r="S154" i="9"/>
  <c r="AX208" i="9"/>
  <c r="M208" i="9"/>
  <c r="O208" i="9" s="1"/>
  <c r="U208" i="9"/>
  <c r="T208" i="9"/>
  <c r="R208" i="9"/>
  <c r="Q208" i="9"/>
  <c r="S208" i="9"/>
  <c r="AX244" i="9"/>
  <c r="M244" i="9"/>
  <c r="O244" i="9" s="1"/>
  <c r="U244" i="9"/>
  <c r="T244" i="9"/>
  <c r="S244" i="9"/>
  <c r="R244" i="9"/>
  <c r="Q244" i="9"/>
  <c r="AX280" i="9"/>
  <c r="M280" i="9"/>
  <c r="O280" i="9" s="1"/>
  <c r="U280" i="9"/>
  <c r="T280" i="9"/>
  <c r="R280" i="9"/>
  <c r="Q280" i="9"/>
  <c r="S280" i="9"/>
  <c r="AX322" i="9"/>
  <c r="T322" i="9"/>
  <c r="M322" i="9"/>
  <c r="O322" i="9" s="1"/>
  <c r="R322" i="9"/>
  <c r="Q322" i="9"/>
  <c r="U322" i="9"/>
  <c r="S322" i="9"/>
  <c r="AX376" i="9"/>
  <c r="M376" i="9"/>
  <c r="O376" i="9" s="1"/>
  <c r="T376" i="9"/>
  <c r="R376" i="9"/>
  <c r="Q376" i="9"/>
  <c r="S376" i="9"/>
  <c r="U376" i="9"/>
  <c r="AX430" i="9"/>
  <c r="M430" i="9"/>
  <c r="O430" i="9" s="1"/>
  <c r="Q430" i="9"/>
  <c r="T430" i="9"/>
  <c r="R430" i="9"/>
  <c r="S430" i="9"/>
  <c r="U430" i="9"/>
  <c r="AX484" i="9"/>
  <c r="M484" i="9"/>
  <c r="O484" i="9" s="1"/>
  <c r="Q484" i="9"/>
  <c r="R484" i="9"/>
  <c r="T484" i="9"/>
  <c r="U484" i="9"/>
  <c r="S484" i="9"/>
  <c r="AX278" i="9"/>
  <c r="M278" i="9"/>
  <c r="O278" i="9" s="1"/>
  <c r="S278" i="9"/>
  <c r="R278" i="9"/>
  <c r="Q278" i="9"/>
  <c r="U278" i="9"/>
  <c r="T278" i="9"/>
  <c r="AX159" i="9"/>
  <c r="M159" i="9"/>
  <c r="O159" i="9" s="1"/>
  <c r="Q159" i="9"/>
  <c r="U159" i="9"/>
  <c r="T159" i="9"/>
  <c r="S159" i="9"/>
  <c r="R159" i="9"/>
  <c r="AX297" i="9"/>
  <c r="M297" i="9"/>
  <c r="O297" i="9" s="1"/>
  <c r="T297" i="9"/>
  <c r="Q297" i="9"/>
  <c r="S297" i="9"/>
  <c r="R297" i="9"/>
  <c r="U297" i="9"/>
  <c r="AX58" i="9"/>
  <c r="AN58" i="9" s="1"/>
  <c r="M58" i="9"/>
  <c r="O58" i="9" s="1"/>
  <c r="R58" i="9"/>
  <c r="Q58" i="9"/>
  <c r="U58" i="9"/>
  <c r="T58" i="9"/>
  <c r="S58" i="9"/>
  <c r="AX59" i="9"/>
  <c r="AN59" i="9" s="1"/>
  <c r="M59" i="9"/>
  <c r="O59" i="9" s="1"/>
  <c r="S59" i="9"/>
  <c r="R59" i="9"/>
  <c r="Q59" i="9"/>
  <c r="U59" i="9"/>
  <c r="T59" i="9"/>
  <c r="AX185" i="9"/>
  <c r="M185" i="9"/>
  <c r="O185" i="9" s="1"/>
  <c r="S185" i="9"/>
  <c r="R185" i="9"/>
  <c r="U185" i="9"/>
  <c r="T185" i="9"/>
  <c r="Q185" i="9"/>
  <c r="AX315" i="9"/>
  <c r="M315" i="9"/>
  <c r="O315" i="9" s="1"/>
  <c r="S315" i="9"/>
  <c r="Q315" i="9"/>
  <c r="U315" i="9"/>
  <c r="T315" i="9"/>
  <c r="R315" i="9"/>
  <c r="AX171" i="9"/>
  <c r="M171" i="9"/>
  <c r="O171" i="9" s="1"/>
  <c r="Q171" i="9"/>
  <c r="S171" i="9"/>
  <c r="R171" i="9"/>
  <c r="U171" i="9"/>
  <c r="T171" i="9"/>
  <c r="AX321" i="9"/>
  <c r="M321" i="9"/>
  <c r="O321" i="9" s="1"/>
  <c r="S321" i="9"/>
  <c r="Q321" i="9"/>
  <c r="T321" i="9"/>
  <c r="R321" i="9"/>
  <c r="U321" i="9"/>
  <c r="AX507" i="9"/>
  <c r="M507" i="9"/>
  <c r="O507" i="9" s="1"/>
  <c r="T507" i="9"/>
  <c r="S507" i="9"/>
  <c r="Q507" i="9"/>
  <c r="U507" i="9"/>
  <c r="R507" i="9"/>
  <c r="AX130" i="9"/>
  <c r="M130" i="9"/>
  <c r="O130" i="9" s="1"/>
  <c r="R130" i="9"/>
  <c r="Q130" i="9"/>
  <c r="U130" i="9"/>
  <c r="T130" i="9"/>
  <c r="S130" i="9"/>
  <c r="AX83" i="9"/>
  <c r="M83" i="9"/>
  <c r="O83" i="9" s="1"/>
  <c r="S83" i="9"/>
  <c r="R83" i="9"/>
  <c r="Q83" i="9"/>
  <c r="U83" i="9"/>
  <c r="T83" i="9"/>
  <c r="AX179" i="9"/>
  <c r="M179" i="9"/>
  <c r="O179" i="9" s="1"/>
  <c r="S179" i="9"/>
  <c r="R179" i="9"/>
  <c r="U179" i="9"/>
  <c r="T179" i="9"/>
  <c r="Q179" i="9"/>
  <c r="AX275" i="9"/>
  <c r="M275" i="9"/>
  <c r="O275" i="9" s="1"/>
  <c r="S275" i="9"/>
  <c r="R275" i="9"/>
  <c r="Q275" i="9"/>
  <c r="U275" i="9"/>
  <c r="T275" i="9"/>
  <c r="AX405" i="9"/>
  <c r="M405" i="9"/>
  <c r="O405" i="9" s="1"/>
  <c r="S405" i="9"/>
  <c r="Q405" i="9"/>
  <c r="U405" i="9"/>
  <c r="R405" i="9"/>
  <c r="T405" i="9"/>
  <c r="M60" i="9"/>
  <c r="AX96" i="9"/>
  <c r="M96" i="9"/>
  <c r="O96" i="9" s="1"/>
  <c r="T96" i="9"/>
  <c r="S96" i="9"/>
  <c r="R96" i="9"/>
  <c r="Q96" i="9"/>
  <c r="U96" i="9"/>
  <c r="AX132" i="9"/>
  <c r="M132" i="9"/>
  <c r="O132" i="9" s="1"/>
  <c r="T132" i="9"/>
  <c r="S132" i="9"/>
  <c r="U132" i="9"/>
  <c r="R132" i="9"/>
  <c r="Q132" i="9"/>
  <c r="AX168" i="9"/>
  <c r="M168" i="9"/>
  <c r="O168" i="9" s="1"/>
  <c r="T168" i="9"/>
  <c r="S168" i="9"/>
  <c r="R168" i="9"/>
  <c r="U168" i="9"/>
  <c r="Q168" i="9"/>
  <c r="AX204" i="9"/>
  <c r="M204" i="9"/>
  <c r="O204" i="9" s="1"/>
  <c r="Q204" i="9"/>
  <c r="U204" i="9"/>
  <c r="T204" i="9"/>
  <c r="S204" i="9"/>
  <c r="R204" i="9"/>
  <c r="AX240" i="9"/>
  <c r="M240" i="9"/>
  <c r="O240" i="9" s="1"/>
  <c r="Q240" i="9"/>
  <c r="U240" i="9"/>
  <c r="T240" i="9"/>
  <c r="S240" i="9"/>
  <c r="R240" i="9"/>
  <c r="AX276" i="9"/>
  <c r="M276" i="9"/>
  <c r="O276" i="9" s="1"/>
  <c r="Q276" i="9"/>
  <c r="U276" i="9"/>
  <c r="T276" i="9"/>
  <c r="S276" i="9"/>
  <c r="R276" i="9"/>
  <c r="AX316" i="9"/>
  <c r="M316" i="9"/>
  <c r="O316" i="9" s="1"/>
  <c r="T316" i="9"/>
  <c r="R316" i="9"/>
  <c r="Q316" i="9"/>
  <c r="U316" i="9"/>
  <c r="S316" i="9"/>
  <c r="AX370" i="9"/>
  <c r="M370" i="9"/>
  <c r="O370" i="9" s="1"/>
  <c r="T370" i="9"/>
  <c r="R370" i="9"/>
  <c r="S370" i="9"/>
  <c r="Q370" i="9"/>
  <c r="U370" i="9"/>
  <c r="AX424" i="9"/>
  <c r="M424" i="9"/>
  <c r="O424" i="9" s="1"/>
  <c r="Q424" i="9"/>
  <c r="T424" i="9"/>
  <c r="R424" i="9"/>
  <c r="U424" i="9"/>
  <c r="S424" i="9"/>
  <c r="AX478" i="9"/>
  <c r="M478" i="9"/>
  <c r="O478" i="9" s="1"/>
  <c r="Q478" i="9"/>
  <c r="S478" i="9"/>
  <c r="T478" i="9"/>
  <c r="R478" i="9"/>
  <c r="U478" i="9"/>
  <c r="AX319" i="9"/>
  <c r="M319" i="9"/>
  <c r="O319" i="9" s="1"/>
  <c r="Q319" i="9"/>
  <c r="U319" i="9"/>
  <c r="T319" i="9"/>
  <c r="S319" i="9"/>
  <c r="R319" i="9"/>
  <c r="AX355" i="9"/>
  <c r="M355" i="9"/>
  <c r="O355" i="9" s="1"/>
  <c r="Q355" i="9"/>
  <c r="U355" i="9"/>
  <c r="T355" i="9"/>
  <c r="S355" i="9"/>
  <c r="R355" i="9"/>
  <c r="AX391" i="9"/>
  <c r="M391" i="9"/>
  <c r="O391" i="9" s="1"/>
  <c r="Q391" i="9"/>
  <c r="U391" i="9"/>
  <c r="T391" i="9"/>
  <c r="S391" i="9"/>
  <c r="R391" i="9"/>
  <c r="AX427" i="9"/>
  <c r="M427" i="9"/>
  <c r="O427" i="9" s="1"/>
  <c r="T427" i="9"/>
  <c r="Q427" i="9"/>
  <c r="U427" i="9"/>
  <c r="R427" i="9"/>
  <c r="S427" i="9"/>
  <c r="AX463" i="9"/>
  <c r="T463" i="9"/>
  <c r="U463" i="9"/>
  <c r="M463" i="9"/>
  <c r="O463" i="9" s="1"/>
  <c r="R463" i="9"/>
  <c r="Q463" i="9"/>
  <c r="S463" i="9"/>
  <c r="AX499" i="9"/>
  <c r="T499" i="9"/>
  <c r="R499" i="9"/>
  <c r="U499" i="9"/>
  <c r="Q499" i="9"/>
  <c r="M499" i="9"/>
  <c r="O499" i="9" s="1"/>
  <c r="S499" i="9"/>
  <c r="M312" i="9"/>
  <c r="O312" i="9" s="1"/>
  <c r="T312" i="9"/>
  <c r="S312" i="9"/>
  <c r="R312" i="9"/>
  <c r="U312" i="9"/>
  <c r="Q312" i="9"/>
  <c r="M348" i="9"/>
  <c r="O348" i="9" s="1"/>
  <c r="T348" i="9"/>
  <c r="U348" i="9"/>
  <c r="S348" i="9"/>
  <c r="R348" i="9"/>
  <c r="Q348" i="9"/>
  <c r="M384" i="9"/>
  <c r="O384" i="9" s="1"/>
  <c r="T384" i="9"/>
  <c r="U384" i="9"/>
  <c r="S384" i="9"/>
  <c r="R384" i="9"/>
  <c r="Q384" i="9"/>
  <c r="M420" i="9"/>
  <c r="O420" i="9" s="1"/>
  <c r="S420" i="9"/>
  <c r="T420" i="9"/>
  <c r="Q420" i="9"/>
  <c r="R420" i="9"/>
  <c r="U420" i="9"/>
  <c r="M456" i="9"/>
  <c r="O456" i="9" s="1"/>
  <c r="S456" i="9"/>
  <c r="T456" i="9"/>
  <c r="Q456" i="9"/>
  <c r="U456" i="9"/>
  <c r="R456" i="9"/>
  <c r="M492" i="9"/>
  <c r="O492" i="9" s="1"/>
  <c r="S492" i="9"/>
  <c r="Q492" i="9"/>
  <c r="T492" i="9"/>
  <c r="U492" i="9"/>
  <c r="R492" i="9"/>
  <c r="AX92" i="9"/>
  <c r="M92" i="9"/>
  <c r="O92" i="9" s="1"/>
  <c r="U92" i="9"/>
  <c r="T92" i="9"/>
  <c r="S92" i="9"/>
  <c r="R92" i="9"/>
  <c r="Q92" i="9"/>
  <c r="T32" i="9"/>
  <c r="AX146" i="9"/>
  <c r="M146" i="9"/>
  <c r="O146" i="9" s="1"/>
  <c r="U146" i="9"/>
  <c r="R146" i="9"/>
  <c r="Q146" i="9"/>
  <c r="T146" i="9"/>
  <c r="S146" i="9"/>
  <c r="AX51" i="9"/>
  <c r="AN51" i="9" s="1"/>
  <c r="M51" i="9"/>
  <c r="Q51" i="9"/>
  <c r="U51" i="9"/>
  <c r="T51" i="9"/>
  <c r="S51" i="9"/>
  <c r="R51" i="9"/>
  <c r="AX165" i="9"/>
  <c r="M165" i="9"/>
  <c r="O165" i="9" s="1"/>
  <c r="Q165" i="9"/>
  <c r="U165" i="9"/>
  <c r="T165" i="9"/>
  <c r="S165" i="9"/>
  <c r="R165" i="9"/>
  <c r="AX347" i="9"/>
  <c r="M347" i="9"/>
  <c r="O347" i="9" s="1"/>
  <c r="U347" i="9"/>
  <c r="S347" i="9"/>
  <c r="Q347" i="9"/>
  <c r="R347" i="9"/>
  <c r="T347" i="9"/>
  <c r="AX40" i="9"/>
  <c r="AN40" i="9" s="1"/>
  <c r="M40" i="9"/>
  <c r="R40" i="9"/>
  <c r="Q40" i="9"/>
  <c r="U40" i="9"/>
  <c r="T40" i="9"/>
  <c r="S40" i="9"/>
  <c r="AX113" i="9"/>
  <c r="M113" i="9"/>
  <c r="O113" i="9" s="1"/>
  <c r="S113" i="9"/>
  <c r="R113" i="9"/>
  <c r="Q113" i="9"/>
  <c r="U113" i="9"/>
  <c r="T113" i="9"/>
  <c r="AX227" i="9"/>
  <c r="M227" i="9"/>
  <c r="O227" i="9" s="1"/>
  <c r="U227" i="9"/>
  <c r="T227" i="9"/>
  <c r="S227" i="9"/>
  <c r="R227" i="9"/>
  <c r="Q227" i="9"/>
  <c r="AX341" i="9"/>
  <c r="M341" i="9"/>
  <c r="O341" i="9" s="1"/>
  <c r="U341" i="9"/>
  <c r="S341" i="9"/>
  <c r="T341" i="9"/>
  <c r="R341" i="9"/>
  <c r="Q341" i="9"/>
  <c r="AX477" i="9"/>
  <c r="M477" i="9"/>
  <c r="O477" i="9" s="1"/>
  <c r="R477" i="9"/>
  <c r="S477" i="9"/>
  <c r="T477" i="9"/>
  <c r="Q477" i="9"/>
  <c r="U477" i="9"/>
  <c r="AX73" i="9"/>
  <c r="M73" i="9"/>
  <c r="O73" i="9" s="1"/>
  <c r="U73" i="9"/>
  <c r="T73" i="9"/>
  <c r="S73" i="9"/>
  <c r="R73" i="9"/>
  <c r="Q73" i="9"/>
  <c r="AX109" i="9"/>
  <c r="M109" i="9"/>
  <c r="O109" i="9" s="1"/>
  <c r="U109" i="9"/>
  <c r="T109" i="9"/>
  <c r="S109" i="9"/>
  <c r="R109" i="9"/>
  <c r="Q109" i="9"/>
  <c r="AX145" i="9"/>
  <c r="M145" i="9"/>
  <c r="O145" i="9" s="1"/>
  <c r="U145" i="9"/>
  <c r="T145" i="9"/>
  <c r="S145" i="9"/>
  <c r="R145" i="9"/>
  <c r="Q145" i="9"/>
  <c r="AX181" i="9"/>
  <c r="M181" i="9"/>
  <c r="O181" i="9" s="1"/>
  <c r="U181" i="9"/>
  <c r="T181" i="9"/>
  <c r="S181" i="9"/>
  <c r="R181" i="9"/>
  <c r="Q181" i="9"/>
  <c r="AX217" i="9"/>
  <c r="M217" i="9"/>
  <c r="O217" i="9" s="1"/>
  <c r="R217" i="9"/>
  <c r="U217" i="9"/>
  <c r="T217" i="9"/>
  <c r="S217" i="9"/>
  <c r="Q217" i="9"/>
  <c r="AX253" i="9"/>
  <c r="M253" i="9"/>
  <c r="O253" i="9" s="1"/>
  <c r="R253" i="9"/>
  <c r="U253" i="9"/>
  <c r="T253" i="9"/>
  <c r="S253" i="9"/>
  <c r="Q253" i="9"/>
  <c r="AX289" i="9"/>
  <c r="M289" i="9"/>
  <c r="O289" i="9" s="1"/>
  <c r="R289" i="9"/>
  <c r="U289" i="9"/>
  <c r="T289" i="9"/>
  <c r="S289" i="9"/>
  <c r="Q289" i="9"/>
  <c r="AX335" i="9"/>
  <c r="M335" i="9"/>
  <c r="O335" i="9" s="1"/>
  <c r="U335" i="9"/>
  <c r="S335" i="9"/>
  <c r="T335" i="9"/>
  <c r="R335" i="9"/>
  <c r="Q335" i="9"/>
  <c r="AX389" i="9"/>
  <c r="M389" i="9"/>
  <c r="O389" i="9" s="1"/>
  <c r="U389" i="9"/>
  <c r="S389" i="9"/>
  <c r="T389" i="9"/>
  <c r="Q389" i="9"/>
  <c r="R389" i="9"/>
  <c r="AX443" i="9"/>
  <c r="M443" i="9"/>
  <c r="O443" i="9" s="1"/>
  <c r="R443" i="9"/>
  <c r="U443" i="9"/>
  <c r="S443" i="9"/>
  <c r="Q443" i="9"/>
  <c r="T443" i="9"/>
  <c r="AX502" i="9"/>
  <c r="M502" i="9"/>
  <c r="O502" i="9" s="1"/>
  <c r="Q502" i="9"/>
  <c r="U502" i="9"/>
  <c r="R502" i="9"/>
  <c r="T502" i="9"/>
  <c r="S502" i="9"/>
  <c r="AX224" i="9"/>
  <c r="M224" i="9"/>
  <c r="O224" i="9" s="1"/>
  <c r="S224" i="9"/>
  <c r="U224" i="9"/>
  <c r="T224" i="9"/>
  <c r="R224" i="9"/>
  <c r="Q224" i="9"/>
  <c r="AX260" i="9"/>
  <c r="M260" i="9"/>
  <c r="O260" i="9" s="1"/>
  <c r="S260" i="9"/>
  <c r="U260" i="9"/>
  <c r="T260" i="9"/>
  <c r="Q260" i="9"/>
  <c r="R260" i="9"/>
  <c r="AX320" i="9"/>
  <c r="M320" i="9"/>
  <c r="O320" i="9" s="1"/>
  <c r="R320" i="9"/>
  <c r="S320" i="9"/>
  <c r="Q320" i="9"/>
  <c r="U320" i="9"/>
  <c r="T320" i="9"/>
  <c r="AX374" i="9"/>
  <c r="M374" i="9"/>
  <c r="O374" i="9" s="1"/>
  <c r="R374" i="9"/>
  <c r="Q374" i="9"/>
  <c r="S374" i="9"/>
  <c r="U374" i="9"/>
  <c r="T374" i="9"/>
  <c r="AX428" i="9"/>
  <c r="M428" i="9"/>
  <c r="O428" i="9" s="1"/>
  <c r="U428" i="9"/>
  <c r="R428" i="9"/>
  <c r="T428" i="9"/>
  <c r="Q428" i="9"/>
  <c r="S428" i="9"/>
  <c r="AX482" i="9"/>
  <c r="M482" i="9"/>
  <c r="O482" i="9" s="1"/>
  <c r="U482" i="9"/>
  <c r="Q482" i="9"/>
  <c r="T482" i="9"/>
  <c r="R482" i="9"/>
  <c r="S482" i="9"/>
  <c r="AX176" i="9"/>
  <c r="M176" i="9"/>
  <c r="O176" i="9" s="1"/>
  <c r="U176" i="9"/>
  <c r="T176" i="9"/>
  <c r="S176" i="9"/>
  <c r="R176" i="9"/>
  <c r="Q176" i="9"/>
  <c r="AX63" i="9"/>
  <c r="AN63" i="9" s="1"/>
  <c r="AX219" i="9"/>
  <c r="M219" i="9"/>
  <c r="O219" i="9" s="1"/>
  <c r="T219" i="9"/>
  <c r="R219" i="9"/>
  <c r="Q219" i="9"/>
  <c r="U219" i="9"/>
  <c r="S219" i="9"/>
  <c r="AX365" i="9"/>
  <c r="M365" i="9"/>
  <c r="O365" i="9" s="1"/>
  <c r="U365" i="9"/>
  <c r="S365" i="9"/>
  <c r="Q365" i="9"/>
  <c r="R365" i="9"/>
  <c r="T365" i="9"/>
  <c r="AX76" i="9"/>
  <c r="M76" i="9"/>
  <c r="O76" i="9" s="1"/>
  <c r="R76" i="9"/>
  <c r="Q76" i="9"/>
  <c r="U76" i="9"/>
  <c r="T76" i="9"/>
  <c r="S76" i="9"/>
  <c r="AX160" i="9"/>
  <c r="M160" i="9"/>
  <c r="O160" i="9" s="1"/>
  <c r="R160" i="9"/>
  <c r="Q160" i="9"/>
  <c r="T160" i="9"/>
  <c r="S160" i="9"/>
  <c r="U160" i="9"/>
  <c r="AX214" i="9"/>
  <c r="M214" i="9"/>
  <c r="O214" i="9" s="1"/>
  <c r="U214" i="9"/>
  <c r="T214" i="9"/>
  <c r="S214" i="9"/>
  <c r="Q214" i="9"/>
  <c r="R214" i="9"/>
  <c r="AX250" i="9"/>
  <c r="M250" i="9"/>
  <c r="O250" i="9" s="1"/>
  <c r="U250" i="9"/>
  <c r="T250" i="9"/>
  <c r="S250" i="9"/>
  <c r="R250" i="9"/>
  <c r="Q250" i="9"/>
  <c r="AX286" i="9"/>
  <c r="M286" i="9"/>
  <c r="O286" i="9" s="1"/>
  <c r="U286" i="9"/>
  <c r="T286" i="9"/>
  <c r="S286" i="9"/>
  <c r="Q286" i="9"/>
  <c r="R286" i="9"/>
  <c r="AX332" i="9"/>
  <c r="M332" i="9"/>
  <c r="O332" i="9" s="1"/>
  <c r="R332" i="9"/>
  <c r="S332" i="9"/>
  <c r="Q332" i="9"/>
  <c r="U332" i="9"/>
  <c r="T332" i="9"/>
  <c r="AX386" i="9"/>
  <c r="M386" i="9"/>
  <c r="O386" i="9" s="1"/>
  <c r="R386" i="9"/>
  <c r="T386" i="9"/>
  <c r="S386" i="9"/>
  <c r="Q386" i="9"/>
  <c r="U386" i="9"/>
  <c r="AX440" i="9"/>
  <c r="M440" i="9"/>
  <c r="O440" i="9" s="1"/>
  <c r="U440" i="9"/>
  <c r="S440" i="9"/>
  <c r="R440" i="9"/>
  <c r="Q440" i="9"/>
  <c r="T440" i="9"/>
  <c r="AX496" i="9"/>
  <c r="M496" i="9"/>
  <c r="O496" i="9" s="1"/>
  <c r="Q496" i="9"/>
  <c r="U496" i="9"/>
  <c r="T496" i="9"/>
  <c r="R496" i="9"/>
  <c r="S496" i="9"/>
  <c r="AX183" i="9"/>
  <c r="M183" i="9"/>
  <c r="O183" i="9" s="1"/>
  <c r="Q183" i="9"/>
  <c r="U183" i="9"/>
  <c r="T183" i="9"/>
  <c r="S183" i="9"/>
  <c r="R183" i="9"/>
  <c r="AX339" i="9"/>
  <c r="M339" i="9"/>
  <c r="O339" i="9" s="1"/>
  <c r="S339" i="9"/>
  <c r="Q339" i="9"/>
  <c r="U339" i="9"/>
  <c r="T339" i="9"/>
  <c r="R339" i="9"/>
  <c r="AX82" i="9"/>
  <c r="M82" i="9"/>
  <c r="O82" i="9" s="1"/>
  <c r="R82" i="9"/>
  <c r="Q82" i="9"/>
  <c r="U82" i="9"/>
  <c r="T82" i="9"/>
  <c r="S82" i="9"/>
  <c r="AX77" i="9"/>
  <c r="M77" i="9"/>
  <c r="O77" i="9" s="1"/>
  <c r="S77" i="9"/>
  <c r="R77" i="9"/>
  <c r="Q77" i="9"/>
  <c r="U77" i="9"/>
  <c r="T77" i="9"/>
  <c r="AX203" i="9"/>
  <c r="M203" i="9"/>
  <c r="O203" i="9" s="1"/>
  <c r="S203" i="9"/>
  <c r="R203" i="9"/>
  <c r="Q203" i="9"/>
  <c r="U203" i="9"/>
  <c r="T203" i="9"/>
  <c r="AX351" i="9"/>
  <c r="M351" i="9"/>
  <c r="O351" i="9" s="1"/>
  <c r="S351" i="9"/>
  <c r="Q351" i="9"/>
  <c r="U351" i="9"/>
  <c r="R351" i="9"/>
  <c r="T351" i="9"/>
  <c r="U45" i="9"/>
  <c r="AX201" i="9"/>
  <c r="M201" i="9"/>
  <c r="O201" i="9" s="1"/>
  <c r="Q201" i="9"/>
  <c r="U201" i="9"/>
  <c r="T201" i="9"/>
  <c r="S201" i="9"/>
  <c r="R201" i="9"/>
  <c r="AX357" i="9"/>
  <c r="M357" i="9"/>
  <c r="O357" i="9" s="1"/>
  <c r="S357" i="9"/>
  <c r="Q357" i="9"/>
  <c r="U357" i="9"/>
  <c r="T357" i="9"/>
  <c r="R357" i="9"/>
  <c r="AX184" i="9"/>
  <c r="M184" i="9"/>
  <c r="O184" i="9" s="1"/>
  <c r="R184" i="9"/>
  <c r="Q184" i="9"/>
  <c r="U184" i="9"/>
  <c r="T184" i="9"/>
  <c r="S184" i="9"/>
  <c r="AX107" i="9"/>
  <c r="M107" i="9"/>
  <c r="O107" i="9" s="1"/>
  <c r="S107" i="9"/>
  <c r="R107" i="9"/>
  <c r="Q107" i="9"/>
  <c r="U107" i="9"/>
  <c r="T107" i="9"/>
  <c r="AX197" i="9"/>
  <c r="M197" i="9"/>
  <c r="O197" i="9" s="1"/>
  <c r="S197" i="9"/>
  <c r="R197" i="9"/>
  <c r="Q197" i="9"/>
  <c r="U197" i="9"/>
  <c r="T197" i="9"/>
  <c r="AX281" i="9"/>
  <c r="M281" i="9"/>
  <c r="O281" i="9" s="1"/>
  <c r="R281" i="9"/>
  <c r="Q281" i="9"/>
  <c r="U281" i="9"/>
  <c r="S281" i="9"/>
  <c r="T281" i="9"/>
  <c r="AX431" i="9"/>
  <c r="M431" i="9"/>
  <c r="O431" i="9" s="1"/>
  <c r="R431" i="9"/>
  <c r="U431" i="9"/>
  <c r="S431" i="9"/>
  <c r="T431" i="9"/>
  <c r="Q431" i="9"/>
  <c r="M30" i="9"/>
  <c r="T30" i="9"/>
  <c r="AX66" i="9"/>
  <c r="M66" i="9"/>
  <c r="O66" i="9" s="1"/>
  <c r="T66" i="9"/>
  <c r="S66" i="9"/>
  <c r="R66" i="9"/>
  <c r="Q66" i="9"/>
  <c r="U66" i="9"/>
  <c r="AX102" i="9"/>
  <c r="M102" i="9"/>
  <c r="O102" i="9" s="1"/>
  <c r="T102" i="9"/>
  <c r="S102" i="9"/>
  <c r="R102" i="9"/>
  <c r="Q102" i="9"/>
  <c r="U102" i="9"/>
  <c r="M138" i="9"/>
  <c r="O138" i="9" s="1"/>
  <c r="T138" i="9"/>
  <c r="S138" i="9"/>
  <c r="U138" i="9"/>
  <c r="R138" i="9"/>
  <c r="Q138" i="9"/>
  <c r="M174" i="9"/>
  <c r="O174" i="9" s="1"/>
  <c r="T174" i="9"/>
  <c r="S174" i="9"/>
  <c r="U174" i="9"/>
  <c r="R174" i="9"/>
  <c r="Q174" i="9"/>
  <c r="M210" i="9"/>
  <c r="O210" i="9" s="1"/>
  <c r="Q210" i="9"/>
  <c r="T210" i="9"/>
  <c r="S210" i="9"/>
  <c r="R210" i="9"/>
  <c r="U210" i="9"/>
  <c r="M246" i="9"/>
  <c r="O246" i="9" s="1"/>
  <c r="Q246" i="9"/>
  <c r="T246" i="9"/>
  <c r="S246" i="9"/>
  <c r="R246" i="9"/>
  <c r="U246" i="9"/>
  <c r="M282" i="9"/>
  <c r="O282" i="9" s="1"/>
  <c r="Q282" i="9"/>
  <c r="T282" i="9"/>
  <c r="S282" i="9"/>
  <c r="R282" i="9"/>
  <c r="U282" i="9"/>
  <c r="M326" i="9"/>
  <c r="O326" i="9" s="1"/>
  <c r="R326" i="9"/>
  <c r="U326" i="9"/>
  <c r="T326" i="9"/>
  <c r="S326" i="9"/>
  <c r="Q326" i="9"/>
  <c r="M380" i="9"/>
  <c r="O380" i="9" s="1"/>
  <c r="R380" i="9"/>
  <c r="U380" i="9"/>
  <c r="T380" i="9"/>
  <c r="S380" i="9"/>
  <c r="Q380" i="9"/>
  <c r="M434" i="9"/>
  <c r="O434" i="9" s="1"/>
  <c r="U434" i="9"/>
  <c r="S434" i="9"/>
  <c r="R434" i="9"/>
  <c r="T434" i="9"/>
  <c r="Q434" i="9"/>
  <c r="U489" i="9"/>
  <c r="S489" i="9"/>
  <c r="M489" i="9"/>
  <c r="O489" i="9" s="1"/>
  <c r="Q489" i="9"/>
  <c r="T489" i="9"/>
  <c r="R489" i="9"/>
  <c r="M325" i="9"/>
  <c r="O325" i="9" s="1"/>
  <c r="Q325" i="9"/>
  <c r="U325" i="9"/>
  <c r="R325" i="9"/>
  <c r="T325" i="9"/>
  <c r="S325" i="9"/>
  <c r="M361" i="9"/>
  <c r="O361" i="9" s="1"/>
  <c r="Q361" i="9"/>
  <c r="U361" i="9"/>
  <c r="S361" i="9"/>
  <c r="R361" i="9"/>
  <c r="T361" i="9"/>
  <c r="M397" i="9"/>
  <c r="O397" i="9" s="1"/>
  <c r="Q397" i="9"/>
  <c r="U397" i="9"/>
  <c r="S397" i="9"/>
  <c r="R397" i="9"/>
  <c r="T397" i="9"/>
  <c r="M433" i="9"/>
  <c r="O433" i="9" s="1"/>
  <c r="T433" i="9"/>
  <c r="R433" i="9"/>
  <c r="Q433" i="9"/>
  <c r="U433" i="9"/>
  <c r="S433" i="9"/>
  <c r="M469" i="9"/>
  <c r="O469" i="9" s="1"/>
  <c r="T469" i="9"/>
  <c r="S469" i="9"/>
  <c r="Q469" i="9"/>
  <c r="U469" i="9"/>
  <c r="R469" i="9"/>
  <c r="M505" i="9"/>
  <c r="O505" i="9" s="1"/>
  <c r="T505" i="9"/>
  <c r="R505" i="9"/>
  <c r="U505" i="9"/>
  <c r="Q505" i="9"/>
  <c r="S505" i="9"/>
  <c r="M318" i="9"/>
  <c r="O318" i="9" s="1"/>
  <c r="T318" i="9"/>
  <c r="Q318" i="9"/>
  <c r="S318" i="9"/>
  <c r="U318" i="9"/>
  <c r="R318" i="9"/>
  <c r="M354" i="9"/>
  <c r="O354" i="9" s="1"/>
  <c r="T354" i="9"/>
  <c r="R354" i="9"/>
  <c r="Q354" i="9"/>
  <c r="S354" i="9"/>
  <c r="U354" i="9"/>
  <c r="M390" i="9"/>
  <c r="O390" i="9" s="1"/>
  <c r="T390" i="9"/>
  <c r="R390" i="9"/>
  <c r="Q390" i="9"/>
  <c r="S390" i="9"/>
  <c r="U390" i="9"/>
  <c r="M426" i="9"/>
  <c r="O426" i="9" s="1"/>
  <c r="S426" i="9"/>
  <c r="T426" i="9"/>
  <c r="U426" i="9"/>
  <c r="R426" i="9"/>
  <c r="Q426" i="9"/>
  <c r="M462" i="9"/>
  <c r="O462" i="9" s="1"/>
  <c r="S462" i="9"/>
  <c r="R462" i="9"/>
  <c r="T462" i="9"/>
  <c r="U462" i="9"/>
  <c r="Q462" i="9"/>
  <c r="S498" i="9"/>
  <c r="M498" i="9"/>
  <c r="O498" i="9" s="1"/>
  <c r="Q498" i="9"/>
  <c r="T498" i="9"/>
  <c r="R498" i="9"/>
  <c r="U498" i="9"/>
  <c r="AX80" i="9"/>
  <c r="M80" i="9"/>
  <c r="O80" i="9" s="1"/>
  <c r="U80" i="9"/>
  <c r="T80" i="9"/>
  <c r="S80" i="9"/>
  <c r="R80" i="9"/>
  <c r="Q80" i="9"/>
  <c r="AX44" i="9"/>
  <c r="AN44" i="9" s="1"/>
  <c r="M44" i="9"/>
  <c r="U44" i="9"/>
  <c r="T44" i="9"/>
  <c r="S44" i="9"/>
  <c r="R44" i="9"/>
  <c r="Q44" i="9"/>
  <c r="AX68" i="9"/>
  <c r="M68" i="9"/>
  <c r="O68" i="9" s="1"/>
  <c r="U68" i="9"/>
  <c r="T68" i="9"/>
  <c r="S68" i="9"/>
  <c r="R68" i="9"/>
  <c r="Q68" i="9"/>
  <c r="AX170" i="9"/>
  <c r="M170" i="9"/>
  <c r="O170" i="9" s="1"/>
  <c r="U170" i="9"/>
  <c r="T170" i="9"/>
  <c r="S170" i="9"/>
  <c r="R170" i="9"/>
  <c r="Q170" i="9"/>
  <c r="AX69" i="9"/>
  <c r="M69" i="9"/>
  <c r="O69" i="9" s="1"/>
  <c r="Q69" i="9"/>
  <c r="U69" i="9"/>
  <c r="T69" i="9"/>
  <c r="S69" i="9"/>
  <c r="R69" i="9"/>
  <c r="AX189" i="9"/>
  <c r="M189" i="9"/>
  <c r="O189" i="9" s="1"/>
  <c r="Q189" i="9"/>
  <c r="U189" i="9"/>
  <c r="T189" i="9"/>
  <c r="S189" i="9"/>
  <c r="R189" i="9"/>
  <c r="AX383" i="9"/>
  <c r="M383" i="9"/>
  <c r="O383" i="9" s="1"/>
  <c r="U383" i="9"/>
  <c r="S383" i="9"/>
  <c r="Q383" i="9"/>
  <c r="R383" i="9"/>
  <c r="T383" i="9"/>
  <c r="AX64" i="9"/>
  <c r="AN64" i="9" s="1"/>
  <c r="M64" i="9"/>
  <c r="R64" i="9"/>
  <c r="Q64" i="9"/>
  <c r="U64" i="9"/>
  <c r="T64" i="9"/>
  <c r="S64" i="9"/>
  <c r="AX131" i="9"/>
  <c r="M131" i="9"/>
  <c r="O131" i="9" s="1"/>
  <c r="S131" i="9"/>
  <c r="R131" i="9"/>
  <c r="U131" i="9"/>
  <c r="T131" i="9"/>
  <c r="Q131" i="9"/>
  <c r="AX245" i="9"/>
  <c r="M245" i="9"/>
  <c r="O245" i="9" s="1"/>
  <c r="R245" i="9"/>
  <c r="Q245" i="9"/>
  <c r="T245" i="9"/>
  <c r="S245" i="9"/>
  <c r="U245" i="9"/>
  <c r="AX369" i="9"/>
  <c r="M369" i="9"/>
  <c r="O369" i="9" s="1"/>
  <c r="S369" i="9"/>
  <c r="Q369" i="9"/>
  <c r="U369" i="9"/>
  <c r="T369" i="9"/>
  <c r="R369" i="9"/>
  <c r="AX497" i="9"/>
  <c r="M497" i="9"/>
  <c r="O497" i="9" s="1"/>
  <c r="R497" i="9"/>
  <c r="U497" i="9"/>
  <c r="S497" i="9"/>
  <c r="T497" i="9"/>
  <c r="Q497" i="9"/>
  <c r="AX43" i="9"/>
  <c r="AN43" i="9" s="1"/>
  <c r="S43" i="9"/>
  <c r="R43" i="9"/>
  <c r="AX79" i="9"/>
  <c r="M79" i="9"/>
  <c r="O79" i="9" s="1"/>
  <c r="U79" i="9"/>
  <c r="T79" i="9"/>
  <c r="S79" i="9"/>
  <c r="R79" i="9"/>
  <c r="Q79" i="9"/>
  <c r="AX115" i="9"/>
  <c r="M115" i="9"/>
  <c r="O115" i="9" s="1"/>
  <c r="U115" i="9"/>
  <c r="T115" i="9"/>
  <c r="S115" i="9"/>
  <c r="R115" i="9"/>
  <c r="Q115" i="9"/>
  <c r="AX151" i="9"/>
  <c r="M151" i="9"/>
  <c r="O151" i="9" s="1"/>
  <c r="U151" i="9"/>
  <c r="T151" i="9"/>
  <c r="S151" i="9"/>
  <c r="R151" i="9"/>
  <c r="Q151" i="9"/>
  <c r="AX187" i="9"/>
  <c r="M187" i="9"/>
  <c r="O187" i="9" s="1"/>
  <c r="U187" i="9"/>
  <c r="T187" i="9"/>
  <c r="S187" i="9"/>
  <c r="R187" i="9"/>
  <c r="Q187" i="9"/>
  <c r="AX223" i="9"/>
  <c r="M223" i="9"/>
  <c r="O223" i="9" s="1"/>
  <c r="R223" i="9"/>
  <c r="T223" i="9"/>
  <c r="S223" i="9"/>
  <c r="Q223" i="9"/>
  <c r="U223" i="9"/>
  <c r="AX259" i="9"/>
  <c r="M259" i="9"/>
  <c r="O259" i="9" s="1"/>
  <c r="R259" i="9"/>
  <c r="T259" i="9"/>
  <c r="S259" i="9"/>
  <c r="Q259" i="9"/>
  <c r="U259" i="9"/>
  <c r="AX295" i="9"/>
  <c r="M295" i="9"/>
  <c r="O295" i="9" s="1"/>
  <c r="R295" i="9"/>
  <c r="T295" i="9"/>
  <c r="S295" i="9"/>
  <c r="Q295" i="9"/>
  <c r="U295" i="9"/>
  <c r="AX345" i="9"/>
  <c r="M345" i="9"/>
  <c r="O345" i="9" s="1"/>
  <c r="S345" i="9"/>
  <c r="Q345" i="9"/>
  <c r="R345" i="9"/>
  <c r="T345" i="9"/>
  <c r="U345" i="9"/>
  <c r="AX399" i="9"/>
  <c r="S399" i="9"/>
  <c r="M399" i="9"/>
  <c r="O399" i="9" s="1"/>
  <c r="Q399" i="9"/>
  <c r="R399" i="9"/>
  <c r="T399" i="9"/>
  <c r="U399" i="9"/>
  <c r="AX453" i="9"/>
  <c r="M453" i="9"/>
  <c r="O453" i="9" s="1"/>
  <c r="T453" i="9"/>
  <c r="R453" i="9"/>
  <c r="Q453" i="9"/>
  <c r="U453" i="9"/>
  <c r="S453" i="9"/>
  <c r="AX110" i="9"/>
  <c r="M110" i="9"/>
  <c r="O110" i="9" s="1"/>
  <c r="U110" i="9"/>
  <c r="T110" i="9"/>
  <c r="S110" i="9"/>
  <c r="R110" i="9"/>
  <c r="Q110" i="9"/>
  <c r="AX230" i="9"/>
  <c r="M230" i="9"/>
  <c r="O230" i="9" s="1"/>
  <c r="S230" i="9"/>
  <c r="U230" i="9"/>
  <c r="T230" i="9"/>
  <c r="R230" i="9"/>
  <c r="Q230" i="9"/>
  <c r="AX266" i="9"/>
  <c r="M266" i="9"/>
  <c r="O266" i="9" s="1"/>
  <c r="S266" i="9"/>
  <c r="U266" i="9"/>
  <c r="T266" i="9"/>
  <c r="R266" i="9"/>
  <c r="Q266" i="9"/>
  <c r="AX328" i="9"/>
  <c r="M328" i="9"/>
  <c r="O328" i="9" s="1"/>
  <c r="T328" i="9"/>
  <c r="R328" i="9"/>
  <c r="U328" i="9"/>
  <c r="S328" i="9"/>
  <c r="Q328" i="9"/>
  <c r="AX382" i="9"/>
  <c r="M382" i="9"/>
  <c r="O382" i="9" s="1"/>
  <c r="T382" i="9"/>
  <c r="R382" i="9"/>
  <c r="U382" i="9"/>
  <c r="S382" i="9"/>
  <c r="Q382" i="9"/>
  <c r="AX436" i="9"/>
  <c r="M436" i="9"/>
  <c r="O436" i="9" s="1"/>
  <c r="Q436" i="9"/>
  <c r="U436" i="9"/>
  <c r="T436" i="9"/>
  <c r="R436" i="9"/>
  <c r="S436" i="9"/>
  <c r="AX491" i="9"/>
  <c r="M491" i="9"/>
  <c r="O491" i="9" s="1"/>
  <c r="R491" i="9"/>
  <c r="S491" i="9"/>
  <c r="U491" i="9"/>
  <c r="Q491" i="9"/>
  <c r="T491" i="9"/>
  <c r="AX200" i="9"/>
  <c r="M200" i="9"/>
  <c r="O200" i="9" s="1"/>
  <c r="U200" i="9"/>
  <c r="T200" i="9"/>
  <c r="R200" i="9"/>
  <c r="Q200" i="9"/>
  <c r="S200" i="9"/>
  <c r="AX93" i="9"/>
  <c r="M93" i="9"/>
  <c r="O93" i="9" s="1"/>
  <c r="Q93" i="9"/>
  <c r="U93" i="9"/>
  <c r="T93" i="9"/>
  <c r="S93" i="9"/>
  <c r="R93" i="9"/>
  <c r="AX237" i="9"/>
  <c r="M237" i="9"/>
  <c r="O237" i="9" s="1"/>
  <c r="T237" i="9"/>
  <c r="U237" i="9"/>
  <c r="S237" i="9"/>
  <c r="Q237" i="9"/>
  <c r="R237" i="9"/>
  <c r="AX401" i="9"/>
  <c r="M401" i="9"/>
  <c r="O401" i="9" s="1"/>
  <c r="U401" i="9"/>
  <c r="S401" i="9"/>
  <c r="Q401" i="9"/>
  <c r="R401" i="9"/>
  <c r="T401" i="9"/>
  <c r="AX100" i="9"/>
  <c r="M100" i="9"/>
  <c r="O100" i="9" s="1"/>
  <c r="R100" i="9"/>
  <c r="Q100" i="9"/>
  <c r="U100" i="9"/>
  <c r="T100" i="9"/>
  <c r="S100" i="9"/>
  <c r="AX172" i="9"/>
  <c r="M172" i="9"/>
  <c r="O172" i="9" s="1"/>
  <c r="R172" i="9"/>
  <c r="Q172" i="9"/>
  <c r="U172" i="9"/>
  <c r="T172" i="9"/>
  <c r="S172" i="9"/>
  <c r="AX220" i="9"/>
  <c r="M220" i="9"/>
  <c r="O220" i="9" s="1"/>
  <c r="U220" i="9"/>
  <c r="T220" i="9"/>
  <c r="S220" i="9"/>
  <c r="R220" i="9"/>
  <c r="Q220" i="9"/>
  <c r="AX256" i="9"/>
  <c r="M256" i="9"/>
  <c r="O256" i="9" s="1"/>
  <c r="U256" i="9"/>
  <c r="T256" i="9"/>
  <c r="S256" i="9"/>
  <c r="R256" i="9"/>
  <c r="Q256" i="9"/>
  <c r="AX292" i="9"/>
  <c r="M292" i="9"/>
  <c r="O292" i="9" s="1"/>
  <c r="U292" i="9"/>
  <c r="T292" i="9"/>
  <c r="S292" i="9"/>
  <c r="R292" i="9"/>
  <c r="Q292" i="9"/>
  <c r="AX340" i="9"/>
  <c r="M340" i="9"/>
  <c r="O340" i="9" s="1"/>
  <c r="T340" i="9"/>
  <c r="R340" i="9"/>
  <c r="Q340" i="9"/>
  <c r="S340" i="9"/>
  <c r="U340" i="9"/>
  <c r="AX394" i="9"/>
  <c r="M394" i="9"/>
  <c r="O394" i="9" s="1"/>
  <c r="T394" i="9"/>
  <c r="R394" i="9"/>
  <c r="Q394" i="9"/>
  <c r="S394" i="9"/>
  <c r="U394" i="9"/>
  <c r="AX448" i="9"/>
  <c r="M448" i="9"/>
  <c r="O448" i="9" s="1"/>
  <c r="Q448" i="9"/>
  <c r="U448" i="9"/>
  <c r="T448" i="9"/>
  <c r="R448" i="9"/>
  <c r="S448" i="9"/>
  <c r="AX508" i="9"/>
  <c r="Q508" i="9"/>
  <c r="M508" i="9"/>
  <c r="O508" i="9" s="1"/>
  <c r="U508" i="9"/>
  <c r="T508" i="9"/>
  <c r="R508" i="9"/>
  <c r="S508" i="9"/>
  <c r="AX207" i="9"/>
  <c r="M207" i="9"/>
  <c r="O207" i="9" s="1"/>
  <c r="T207" i="9"/>
  <c r="U207" i="9"/>
  <c r="S207" i="9"/>
  <c r="R207" i="9"/>
  <c r="Q207" i="9"/>
  <c r="AX375" i="9"/>
  <c r="M375" i="9"/>
  <c r="O375" i="9" s="1"/>
  <c r="S375" i="9"/>
  <c r="Q375" i="9"/>
  <c r="U375" i="9"/>
  <c r="T375" i="9"/>
  <c r="R375" i="9"/>
  <c r="AX118" i="9"/>
  <c r="M118" i="9"/>
  <c r="O118" i="9" s="1"/>
  <c r="R118" i="9"/>
  <c r="Q118" i="9"/>
  <c r="U118" i="9"/>
  <c r="T118" i="9"/>
  <c r="S118" i="9"/>
  <c r="AX95" i="9"/>
  <c r="M95" i="9"/>
  <c r="O95" i="9" s="1"/>
  <c r="S95" i="9"/>
  <c r="R95" i="9"/>
  <c r="Q95" i="9"/>
  <c r="U95" i="9"/>
  <c r="T95" i="9"/>
  <c r="AX221" i="9"/>
  <c r="M221" i="9"/>
  <c r="O221" i="9" s="1"/>
  <c r="U221" i="9"/>
  <c r="T221" i="9"/>
  <c r="S221" i="9"/>
  <c r="R221" i="9"/>
  <c r="Q221" i="9"/>
  <c r="AX387" i="9"/>
  <c r="M387" i="9"/>
  <c r="O387" i="9" s="1"/>
  <c r="S387" i="9"/>
  <c r="Q387" i="9"/>
  <c r="U387" i="9"/>
  <c r="R387" i="9"/>
  <c r="T387" i="9"/>
  <c r="AX75" i="9"/>
  <c r="M75" i="9"/>
  <c r="O75" i="9" s="1"/>
  <c r="Q75" i="9"/>
  <c r="U75" i="9"/>
  <c r="T75" i="9"/>
  <c r="S75" i="9"/>
  <c r="R75" i="9"/>
  <c r="AX231" i="9"/>
  <c r="M231" i="9"/>
  <c r="O231" i="9" s="1"/>
  <c r="T231" i="9"/>
  <c r="U231" i="9"/>
  <c r="R231" i="9"/>
  <c r="Q231" i="9"/>
  <c r="S231" i="9"/>
  <c r="AX393" i="9"/>
  <c r="M393" i="9"/>
  <c r="O393" i="9" s="1"/>
  <c r="S393" i="9"/>
  <c r="Q393" i="9"/>
  <c r="U393" i="9"/>
  <c r="T393" i="9"/>
  <c r="R393" i="9"/>
  <c r="AX119" i="9"/>
  <c r="M119" i="9"/>
  <c r="O119" i="9" s="1"/>
  <c r="S119" i="9"/>
  <c r="R119" i="9"/>
  <c r="Q119" i="9"/>
  <c r="U119" i="9"/>
  <c r="T119" i="9"/>
  <c r="AX215" i="9"/>
  <c r="M215" i="9"/>
  <c r="O215" i="9" s="1"/>
  <c r="Q215" i="9"/>
  <c r="U215" i="9"/>
  <c r="T215" i="9"/>
  <c r="S215" i="9"/>
  <c r="R215" i="9"/>
  <c r="AX299" i="9"/>
  <c r="M299" i="9"/>
  <c r="O299" i="9" s="1"/>
  <c r="U299" i="9"/>
  <c r="T299" i="9"/>
  <c r="S299" i="9"/>
  <c r="R299" i="9"/>
  <c r="Q299" i="9"/>
  <c r="AX467" i="9"/>
  <c r="M467" i="9"/>
  <c r="O467" i="9" s="1"/>
  <c r="R467" i="9"/>
  <c r="T467" i="9"/>
  <c r="S467" i="9"/>
  <c r="Q467" i="9"/>
  <c r="U467" i="9"/>
  <c r="AX72" i="9"/>
  <c r="M72" i="9"/>
  <c r="O72" i="9" s="1"/>
  <c r="T72" i="9"/>
  <c r="S72" i="9"/>
  <c r="R72" i="9"/>
  <c r="Q72" i="9"/>
  <c r="U72" i="9"/>
  <c r="AX108" i="9"/>
  <c r="M108" i="9"/>
  <c r="O108" i="9" s="1"/>
  <c r="T108" i="9"/>
  <c r="S108" i="9"/>
  <c r="R108" i="9"/>
  <c r="U108" i="9"/>
  <c r="Q108" i="9"/>
  <c r="AX144" i="9"/>
  <c r="M144" i="9"/>
  <c r="O144" i="9" s="1"/>
  <c r="T144" i="9"/>
  <c r="S144" i="9"/>
  <c r="R144" i="9"/>
  <c r="Q144" i="9"/>
  <c r="U144" i="9"/>
  <c r="AX180" i="9"/>
  <c r="M180" i="9"/>
  <c r="O180" i="9" s="1"/>
  <c r="T180" i="9"/>
  <c r="S180" i="9"/>
  <c r="R180" i="9"/>
  <c r="Q180" i="9"/>
  <c r="U180" i="9"/>
  <c r="AX216" i="9"/>
  <c r="M216" i="9"/>
  <c r="O216" i="9" s="1"/>
  <c r="Q216" i="9"/>
  <c r="S216" i="9"/>
  <c r="R216" i="9"/>
  <c r="U216" i="9"/>
  <c r="T216" i="9"/>
  <c r="AX252" i="9"/>
  <c r="M252" i="9"/>
  <c r="O252" i="9" s="1"/>
  <c r="Q252" i="9"/>
  <c r="S252" i="9"/>
  <c r="R252" i="9"/>
  <c r="U252" i="9"/>
  <c r="T252" i="9"/>
  <c r="AX288" i="9"/>
  <c r="M288" i="9"/>
  <c r="O288" i="9" s="1"/>
  <c r="Q288" i="9"/>
  <c r="S288" i="9"/>
  <c r="R288" i="9"/>
  <c r="U288" i="9"/>
  <c r="T288" i="9"/>
  <c r="AX334" i="9"/>
  <c r="M334" i="9"/>
  <c r="O334" i="9" s="1"/>
  <c r="T334" i="9"/>
  <c r="R334" i="9"/>
  <c r="Q334" i="9"/>
  <c r="U334" i="9"/>
  <c r="S334" i="9"/>
  <c r="AX388" i="9"/>
  <c r="M388" i="9"/>
  <c r="O388" i="9" s="1"/>
  <c r="T388" i="9"/>
  <c r="R388" i="9"/>
  <c r="S388" i="9"/>
  <c r="Q388" i="9"/>
  <c r="U388" i="9"/>
  <c r="M442" i="9"/>
  <c r="O442" i="9" s="1"/>
  <c r="Q442" i="9"/>
  <c r="U442" i="9"/>
  <c r="T442" i="9"/>
  <c r="R442" i="9"/>
  <c r="S442" i="9"/>
  <c r="M501" i="9"/>
  <c r="O501" i="9" s="1"/>
  <c r="T501" i="9"/>
  <c r="S501" i="9"/>
  <c r="Q501" i="9"/>
  <c r="R501" i="9"/>
  <c r="U501" i="9"/>
  <c r="M331" i="9"/>
  <c r="O331" i="9" s="1"/>
  <c r="Q331" i="9"/>
  <c r="U331" i="9"/>
  <c r="R331" i="9"/>
  <c r="T331" i="9"/>
  <c r="S331" i="9"/>
  <c r="M367" i="9"/>
  <c r="O367" i="9" s="1"/>
  <c r="Q367" i="9"/>
  <c r="U367" i="9"/>
  <c r="R367" i="9"/>
  <c r="S367" i="9"/>
  <c r="T367" i="9"/>
  <c r="M403" i="9"/>
  <c r="O403" i="9" s="1"/>
  <c r="Q403" i="9"/>
  <c r="U403" i="9"/>
  <c r="R403" i="9"/>
  <c r="S403" i="9"/>
  <c r="T403" i="9"/>
  <c r="M439" i="9"/>
  <c r="O439" i="9" s="1"/>
  <c r="T439" i="9"/>
  <c r="R439" i="9"/>
  <c r="Q439" i="9"/>
  <c r="U439" i="9"/>
  <c r="S439" i="9"/>
  <c r="M475" i="9"/>
  <c r="O475" i="9" s="1"/>
  <c r="T475" i="9"/>
  <c r="S475" i="9"/>
  <c r="Q475" i="9"/>
  <c r="U475" i="9"/>
  <c r="R475" i="9"/>
  <c r="U488" i="9"/>
  <c r="M488" i="9"/>
  <c r="O488" i="9" s="1"/>
  <c r="S488" i="9"/>
  <c r="Q488" i="9"/>
  <c r="R488" i="9"/>
  <c r="T488" i="9"/>
  <c r="M324" i="9"/>
  <c r="O324" i="9" s="1"/>
  <c r="T324" i="9"/>
  <c r="U324" i="9"/>
  <c r="Q324" i="9"/>
  <c r="S324" i="9"/>
  <c r="R324" i="9"/>
  <c r="M360" i="9"/>
  <c r="O360" i="9" s="1"/>
  <c r="T360" i="9"/>
  <c r="U360" i="9"/>
  <c r="Q360" i="9"/>
  <c r="R360" i="9"/>
  <c r="S360" i="9"/>
  <c r="M396" i="9"/>
  <c r="O396" i="9" s="1"/>
  <c r="T396" i="9"/>
  <c r="U396" i="9"/>
  <c r="Q396" i="9"/>
  <c r="S396" i="9"/>
  <c r="R396" i="9"/>
  <c r="M432" i="9"/>
  <c r="O432" i="9" s="1"/>
  <c r="S432" i="9"/>
  <c r="T432" i="9"/>
  <c r="Q432" i="9"/>
  <c r="R432" i="9"/>
  <c r="U432" i="9"/>
  <c r="M468" i="9"/>
  <c r="O468" i="9" s="1"/>
  <c r="S468" i="9"/>
  <c r="Q468" i="9"/>
  <c r="U468" i="9"/>
  <c r="R468" i="9"/>
  <c r="T468" i="9"/>
  <c r="M504" i="9"/>
  <c r="O504" i="9" s="1"/>
  <c r="S504" i="9"/>
  <c r="Q504" i="9"/>
  <c r="T504" i="9"/>
  <c r="U504" i="9"/>
  <c r="R504" i="9"/>
  <c r="AX50" i="9"/>
  <c r="AN50" i="9" s="1"/>
  <c r="AX116" i="9"/>
  <c r="M116" i="9"/>
  <c r="O116" i="9" s="1"/>
  <c r="U116" i="9"/>
  <c r="T116" i="9"/>
  <c r="S116" i="9"/>
  <c r="R116" i="9"/>
  <c r="Q116" i="9"/>
  <c r="AX194" i="9"/>
  <c r="M194" i="9"/>
  <c r="O194" i="9" s="1"/>
  <c r="U194" i="9"/>
  <c r="T194" i="9"/>
  <c r="S194" i="9"/>
  <c r="R194" i="9"/>
  <c r="Q194" i="9"/>
  <c r="AX87" i="9"/>
  <c r="M87" i="9"/>
  <c r="O87" i="9" s="1"/>
  <c r="Q87" i="9"/>
  <c r="U87" i="9"/>
  <c r="T87" i="9"/>
  <c r="S87" i="9"/>
  <c r="R87" i="9"/>
  <c r="AX213" i="9"/>
  <c r="M213" i="9"/>
  <c r="O213" i="9" s="1"/>
  <c r="T213" i="9"/>
  <c r="S213" i="9"/>
  <c r="R213" i="9"/>
  <c r="Q213" i="9"/>
  <c r="U213" i="9"/>
  <c r="AX419" i="9"/>
  <c r="M419" i="9"/>
  <c r="O419" i="9" s="1"/>
  <c r="R419" i="9"/>
  <c r="U419" i="9"/>
  <c r="S419" i="9"/>
  <c r="T419" i="9"/>
  <c r="Q419" i="9"/>
  <c r="AX88" i="9"/>
  <c r="M88" i="9"/>
  <c r="O88" i="9" s="1"/>
  <c r="R88" i="9"/>
  <c r="Q88" i="9"/>
  <c r="U88" i="9"/>
  <c r="T88" i="9"/>
  <c r="S88" i="9"/>
  <c r="AX47" i="9"/>
  <c r="AN47" i="9" s="1"/>
  <c r="U47" i="9"/>
  <c r="T47" i="9"/>
  <c r="AX143" i="9"/>
  <c r="M143" i="9"/>
  <c r="O143" i="9" s="1"/>
  <c r="S143" i="9"/>
  <c r="R143" i="9"/>
  <c r="U143" i="9"/>
  <c r="T143" i="9"/>
  <c r="Q143" i="9"/>
  <c r="AX269" i="9"/>
  <c r="M269" i="9"/>
  <c r="O269" i="9" s="1"/>
  <c r="T269" i="9"/>
  <c r="S269" i="9"/>
  <c r="R269" i="9"/>
  <c r="U269" i="9"/>
  <c r="Q269" i="9"/>
  <c r="AX395" i="9"/>
  <c r="M395" i="9"/>
  <c r="O395" i="9" s="1"/>
  <c r="U395" i="9"/>
  <c r="S395" i="9"/>
  <c r="T395" i="9"/>
  <c r="R395" i="9"/>
  <c r="Q395" i="9"/>
  <c r="T49" i="9"/>
  <c r="S49" i="9"/>
  <c r="R49" i="9"/>
  <c r="AX85" i="9"/>
  <c r="M85" i="9"/>
  <c r="O85" i="9" s="1"/>
  <c r="U85" i="9"/>
  <c r="T85" i="9"/>
  <c r="S85" i="9"/>
  <c r="R85" i="9"/>
  <c r="Q85" i="9"/>
  <c r="AX121" i="9"/>
  <c r="M121" i="9"/>
  <c r="O121" i="9" s="1"/>
  <c r="U121" i="9"/>
  <c r="T121" i="9"/>
  <c r="S121" i="9"/>
  <c r="R121" i="9"/>
  <c r="Q121" i="9"/>
  <c r="AX157" i="9"/>
  <c r="M157" i="9"/>
  <c r="O157" i="9" s="1"/>
  <c r="U157" i="9"/>
  <c r="T157" i="9"/>
  <c r="Q157" i="9"/>
  <c r="S157" i="9"/>
  <c r="R157" i="9"/>
  <c r="AX193" i="9"/>
  <c r="M193" i="9"/>
  <c r="O193" i="9" s="1"/>
  <c r="U193" i="9"/>
  <c r="T193" i="9"/>
  <c r="S193" i="9"/>
  <c r="Q193" i="9"/>
  <c r="R193" i="9"/>
  <c r="AX229" i="9"/>
  <c r="M229" i="9"/>
  <c r="O229" i="9" s="1"/>
  <c r="R229" i="9"/>
  <c r="S229" i="9"/>
  <c r="Q229" i="9"/>
  <c r="U229" i="9"/>
  <c r="T229" i="9"/>
  <c r="AX265" i="9"/>
  <c r="M265" i="9"/>
  <c r="O265" i="9" s="1"/>
  <c r="R265" i="9"/>
  <c r="S265" i="9"/>
  <c r="Q265" i="9"/>
  <c r="U265" i="9"/>
  <c r="T265" i="9"/>
  <c r="AX302" i="9"/>
  <c r="M302" i="9"/>
  <c r="O302" i="9" s="1"/>
  <c r="S302" i="9"/>
  <c r="U302" i="9"/>
  <c r="T302" i="9"/>
  <c r="R302" i="9"/>
  <c r="Q302" i="9"/>
  <c r="AX353" i="9"/>
  <c r="M353" i="9"/>
  <c r="O353" i="9" s="1"/>
  <c r="U353" i="9"/>
  <c r="S353" i="9"/>
  <c r="T353" i="9"/>
  <c r="R353" i="9"/>
  <c r="Q353" i="9"/>
  <c r="AX407" i="9"/>
  <c r="M407" i="9"/>
  <c r="O407" i="9" s="1"/>
  <c r="U407" i="9"/>
  <c r="S407" i="9"/>
  <c r="T407" i="9"/>
  <c r="R407" i="9"/>
  <c r="Q407" i="9"/>
  <c r="AX461" i="9"/>
  <c r="M461" i="9"/>
  <c r="O461" i="9" s="1"/>
  <c r="R461" i="9"/>
  <c r="U461" i="9"/>
  <c r="T461" i="9"/>
  <c r="Q461" i="9"/>
  <c r="S461" i="9"/>
  <c r="AX140" i="9"/>
  <c r="M140" i="9"/>
  <c r="O140" i="9" s="1"/>
  <c r="U140" i="9"/>
  <c r="T140" i="9"/>
  <c r="S140" i="9"/>
  <c r="R140" i="9"/>
  <c r="Q140" i="9"/>
  <c r="AX236" i="9"/>
  <c r="M236" i="9"/>
  <c r="O236" i="9" s="1"/>
  <c r="S236" i="9"/>
  <c r="T236" i="9"/>
  <c r="R236" i="9"/>
  <c r="Q236" i="9"/>
  <c r="U236" i="9"/>
  <c r="AX272" i="9"/>
  <c r="M272" i="9"/>
  <c r="O272" i="9" s="1"/>
  <c r="S272" i="9"/>
  <c r="T272" i="9"/>
  <c r="R272" i="9"/>
  <c r="Q272" i="9"/>
  <c r="U272" i="9"/>
  <c r="AX338" i="9"/>
  <c r="M338" i="9"/>
  <c r="O338" i="9" s="1"/>
  <c r="R338" i="9"/>
  <c r="Q338" i="9"/>
  <c r="S338" i="9"/>
  <c r="T338" i="9"/>
  <c r="U338" i="9"/>
  <c r="AX392" i="9"/>
  <c r="M392" i="9"/>
  <c r="O392" i="9" s="1"/>
  <c r="R392" i="9"/>
  <c r="Q392" i="9"/>
  <c r="S392" i="9"/>
  <c r="T392" i="9"/>
  <c r="U392" i="9"/>
  <c r="AX446" i="9"/>
  <c r="M446" i="9"/>
  <c r="O446" i="9" s="1"/>
  <c r="U446" i="9"/>
  <c r="S446" i="9"/>
  <c r="R446" i="9"/>
  <c r="Q446" i="9"/>
  <c r="T446" i="9"/>
  <c r="AX503" i="9"/>
  <c r="M503" i="9"/>
  <c r="O503" i="9" s="1"/>
  <c r="R503" i="9"/>
  <c r="U503" i="9"/>
  <c r="S503" i="9"/>
  <c r="T503" i="9"/>
  <c r="Q503" i="9"/>
  <c r="AX218" i="9"/>
  <c r="M218" i="9"/>
  <c r="O218" i="9" s="1"/>
  <c r="S218" i="9"/>
  <c r="U218" i="9"/>
  <c r="T218" i="9"/>
  <c r="R218" i="9"/>
  <c r="Q218" i="9"/>
  <c r="AX123" i="9"/>
  <c r="M123" i="9"/>
  <c r="O123" i="9" s="1"/>
  <c r="Q123" i="9"/>
  <c r="S123" i="9"/>
  <c r="R123" i="9"/>
  <c r="U123" i="9"/>
  <c r="T123" i="9"/>
  <c r="AX261" i="9"/>
  <c r="M261" i="9"/>
  <c r="O261" i="9" s="1"/>
  <c r="T261" i="9"/>
  <c r="Q261" i="9"/>
  <c r="U261" i="9"/>
  <c r="S261" i="9"/>
  <c r="R261" i="9"/>
  <c r="AX447" i="9"/>
  <c r="M447" i="9"/>
  <c r="O447" i="9" s="1"/>
  <c r="T447" i="9"/>
  <c r="S447" i="9"/>
  <c r="Q447" i="9"/>
  <c r="R447" i="9"/>
  <c r="U447" i="9"/>
  <c r="AX124" i="9"/>
  <c r="M124" i="9"/>
  <c r="O124" i="9" s="1"/>
  <c r="R124" i="9"/>
  <c r="U124" i="9"/>
  <c r="T124" i="9"/>
  <c r="S124" i="9"/>
  <c r="Q124" i="9"/>
  <c r="AX178" i="9"/>
  <c r="R178" i="9"/>
  <c r="Q178" i="9"/>
  <c r="M178" i="9"/>
  <c r="O178" i="9" s="1"/>
  <c r="T178" i="9"/>
  <c r="S178" i="9"/>
  <c r="U178" i="9"/>
  <c r="AX226" i="9"/>
  <c r="M226" i="9"/>
  <c r="O226" i="9" s="1"/>
  <c r="U226" i="9"/>
  <c r="S226" i="9"/>
  <c r="R226" i="9"/>
  <c r="Q226" i="9"/>
  <c r="T226" i="9"/>
  <c r="AX262" i="9"/>
  <c r="M262" i="9"/>
  <c r="O262" i="9" s="1"/>
  <c r="U262" i="9"/>
  <c r="S262" i="9"/>
  <c r="R262" i="9"/>
  <c r="Q262" i="9"/>
  <c r="T262" i="9"/>
  <c r="AX298" i="9"/>
  <c r="M298" i="9"/>
  <c r="O298" i="9" s="1"/>
  <c r="U298" i="9"/>
  <c r="S298" i="9"/>
  <c r="R298" i="9"/>
  <c r="Q298" i="9"/>
  <c r="T298" i="9"/>
  <c r="AX350" i="9"/>
  <c r="M350" i="9"/>
  <c r="O350" i="9" s="1"/>
  <c r="R350" i="9"/>
  <c r="T350" i="9"/>
  <c r="S350" i="9"/>
  <c r="Q350" i="9"/>
  <c r="U350" i="9"/>
  <c r="AX404" i="9"/>
  <c r="M404" i="9"/>
  <c r="O404" i="9" s="1"/>
  <c r="R404" i="9"/>
  <c r="T404" i="9"/>
  <c r="S404" i="9"/>
  <c r="Q404" i="9"/>
  <c r="U404" i="9"/>
  <c r="AX458" i="9"/>
  <c r="M458" i="9"/>
  <c r="O458" i="9" s="1"/>
  <c r="U458" i="9"/>
  <c r="Q458" i="9"/>
  <c r="T458" i="9"/>
  <c r="R458" i="9"/>
  <c r="S458" i="9"/>
  <c r="AX122" i="9"/>
  <c r="M122" i="9"/>
  <c r="O122" i="9" s="1"/>
  <c r="Q122" i="9"/>
  <c r="U122" i="9"/>
  <c r="S122" i="9"/>
  <c r="T122" i="9"/>
  <c r="R122" i="9"/>
  <c r="AX81" i="9"/>
  <c r="M81" i="9"/>
  <c r="O81" i="9" s="1"/>
  <c r="Q81" i="9"/>
  <c r="U81" i="9"/>
  <c r="T81" i="9"/>
  <c r="S81" i="9"/>
  <c r="R81" i="9"/>
  <c r="AX225" i="9"/>
  <c r="M225" i="9"/>
  <c r="O225" i="9" s="1"/>
  <c r="T225" i="9"/>
  <c r="Q225" i="9"/>
  <c r="S225" i="9"/>
  <c r="R225" i="9"/>
  <c r="U225" i="9"/>
  <c r="AX429" i="9"/>
  <c r="M429" i="9"/>
  <c r="O429" i="9" s="1"/>
  <c r="S429" i="9"/>
  <c r="Q429" i="9"/>
  <c r="T429" i="9"/>
  <c r="R429" i="9"/>
  <c r="U429" i="9"/>
  <c r="AX166" i="9"/>
  <c r="M166" i="9"/>
  <c r="O166" i="9" s="1"/>
  <c r="R166" i="9"/>
  <c r="Q166" i="9"/>
  <c r="U166" i="9"/>
  <c r="T166" i="9"/>
  <c r="S166" i="9"/>
  <c r="AX125" i="9"/>
  <c r="M125" i="9"/>
  <c r="O125" i="9" s="1"/>
  <c r="S125" i="9"/>
  <c r="U125" i="9"/>
  <c r="T125" i="9"/>
  <c r="R125" i="9"/>
  <c r="Q125" i="9"/>
  <c r="AX239" i="9"/>
  <c r="M239" i="9"/>
  <c r="O239" i="9" s="1"/>
  <c r="S239" i="9"/>
  <c r="R239" i="9"/>
  <c r="Q239" i="9"/>
  <c r="U239" i="9"/>
  <c r="T239" i="9"/>
  <c r="AX413" i="9"/>
  <c r="M413" i="9"/>
  <c r="O413" i="9" s="1"/>
  <c r="U413" i="9"/>
  <c r="S413" i="9"/>
  <c r="T413" i="9"/>
  <c r="R413" i="9"/>
  <c r="Q413" i="9"/>
  <c r="AX99" i="9"/>
  <c r="M99" i="9"/>
  <c r="O99" i="9" s="1"/>
  <c r="Q99" i="9"/>
  <c r="U99" i="9"/>
  <c r="T99" i="9"/>
  <c r="S99" i="9"/>
  <c r="R99" i="9"/>
  <c r="AX243" i="9"/>
  <c r="M243" i="9"/>
  <c r="O243" i="9" s="1"/>
  <c r="T243" i="9"/>
  <c r="U243" i="9"/>
  <c r="S243" i="9"/>
  <c r="R243" i="9"/>
  <c r="Q243" i="9"/>
  <c r="AX411" i="9"/>
  <c r="M411" i="9"/>
  <c r="O411" i="9" s="1"/>
  <c r="S411" i="9"/>
  <c r="Q411" i="9"/>
  <c r="U411" i="9"/>
  <c r="T411" i="9"/>
  <c r="R411" i="9"/>
  <c r="AX70" i="9"/>
  <c r="M70" i="9"/>
  <c r="O70" i="9" s="1"/>
  <c r="R70" i="9"/>
  <c r="Q70" i="9"/>
  <c r="U70" i="9"/>
  <c r="T70" i="9"/>
  <c r="S70" i="9"/>
  <c r="AX137" i="9"/>
  <c r="M137" i="9"/>
  <c r="O137" i="9" s="1"/>
  <c r="S137" i="9"/>
  <c r="R137" i="9"/>
  <c r="Q137" i="9"/>
  <c r="U137" i="9"/>
  <c r="T137" i="9"/>
  <c r="AX233" i="9"/>
  <c r="M233" i="9"/>
  <c r="O233" i="9" s="1"/>
  <c r="T233" i="9"/>
  <c r="S233" i="9"/>
  <c r="R233" i="9"/>
  <c r="U233" i="9"/>
  <c r="Q233" i="9"/>
  <c r="AX323" i="9"/>
  <c r="M323" i="9"/>
  <c r="O323" i="9" s="1"/>
  <c r="U323" i="9"/>
  <c r="S323" i="9"/>
  <c r="R323" i="9"/>
  <c r="Q323" i="9"/>
  <c r="T323" i="9"/>
  <c r="AX485" i="9"/>
  <c r="M485" i="9"/>
  <c r="O485" i="9" s="1"/>
  <c r="R485" i="9"/>
  <c r="T485" i="9"/>
  <c r="Q485" i="9"/>
  <c r="S485" i="9"/>
  <c r="U485" i="9"/>
  <c r="AX78" i="9"/>
  <c r="M78" i="9"/>
  <c r="O78" i="9" s="1"/>
  <c r="T78" i="9"/>
  <c r="S78" i="9"/>
  <c r="R78" i="9"/>
  <c r="Q78" i="9"/>
  <c r="U78" i="9"/>
  <c r="AX114" i="9"/>
  <c r="M114" i="9"/>
  <c r="O114" i="9" s="1"/>
  <c r="T114" i="9"/>
  <c r="S114" i="9"/>
  <c r="R114" i="9"/>
  <c r="Q114" i="9"/>
  <c r="U114" i="9"/>
  <c r="AX150" i="9"/>
  <c r="M150" i="9"/>
  <c r="O150" i="9" s="1"/>
  <c r="T150" i="9"/>
  <c r="S150" i="9"/>
  <c r="U150" i="9"/>
  <c r="R150" i="9"/>
  <c r="Q150" i="9"/>
  <c r="AX186" i="9"/>
  <c r="M186" i="9"/>
  <c r="O186" i="9" s="1"/>
  <c r="T186" i="9"/>
  <c r="S186" i="9"/>
  <c r="R186" i="9"/>
  <c r="U186" i="9"/>
  <c r="Q186" i="9"/>
  <c r="AX222" i="9"/>
  <c r="M222" i="9"/>
  <c r="O222" i="9" s="1"/>
  <c r="Q222" i="9"/>
  <c r="R222" i="9"/>
  <c r="T222" i="9"/>
  <c r="S222" i="9"/>
  <c r="U222" i="9"/>
  <c r="AX258" i="9"/>
  <c r="M258" i="9"/>
  <c r="O258" i="9" s="1"/>
  <c r="Q258" i="9"/>
  <c r="R258" i="9"/>
  <c r="U258" i="9"/>
  <c r="S258" i="9"/>
  <c r="T258" i="9"/>
  <c r="AX294" i="9"/>
  <c r="M294" i="9"/>
  <c r="O294" i="9" s="1"/>
  <c r="Q294" i="9"/>
  <c r="R294" i="9"/>
  <c r="T294" i="9"/>
  <c r="S294" i="9"/>
  <c r="U294" i="9"/>
  <c r="AX344" i="9"/>
  <c r="M344" i="9"/>
  <c r="O344" i="9" s="1"/>
  <c r="R344" i="9"/>
  <c r="U344" i="9"/>
  <c r="T344" i="9"/>
  <c r="Q344" i="9"/>
  <c r="S344" i="9"/>
  <c r="AX398" i="9"/>
  <c r="M398" i="9"/>
  <c r="O398" i="9" s="1"/>
  <c r="R398" i="9"/>
  <c r="U398" i="9"/>
  <c r="T398" i="9"/>
  <c r="Q398" i="9"/>
  <c r="S398" i="9"/>
  <c r="AX452" i="9"/>
  <c r="M452" i="9"/>
  <c r="O452" i="9" s="1"/>
  <c r="U452" i="9"/>
  <c r="R452" i="9"/>
  <c r="S452" i="9"/>
  <c r="T452" i="9"/>
  <c r="Q452" i="9"/>
  <c r="AX301" i="9"/>
  <c r="M301" i="9"/>
  <c r="O301" i="9" s="1"/>
  <c r="R301" i="9"/>
  <c r="S301" i="9"/>
  <c r="Q301" i="9"/>
  <c r="U301" i="9"/>
  <c r="T301" i="9"/>
  <c r="AX337" i="9"/>
  <c r="M337" i="9"/>
  <c r="O337" i="9" s="1"/>
  <c r="Q337" i="9"/>
  <c r="U337" i="9"/>
  <c r="T337" i="9"/>
  <c r="S337" i="9"/>
  <c r="R337" i="9"/>
  <c r="AX373" i="9"/>
  <c r="M373" i="9"/>
  <c r="O373" i="9" s="1"/>
  <c r="Q373" i="9"/>
  <c r="U373" i="9"/>
  <c r="T373" i="9"/>
  <c r="S373" i="9"/>
  <c r="R373" i="9"/>
  <c r="AX409" i="9"/>
  <c r="Q409" i="9"/>
  <c r="U409" i="9"/>
  <c r="T409" i="9"/>
  <c r="S409" i="9"/>
  <c r="M409" i="9"/>
  <c r="O409" i="9" s="1"/>
  <c r="R409" i="9"/>
  <c r="AX445" i="9"/>
  <c r="T445" i="9"/>
  <c r="R445" i="9"/>
  <c r="M445" i="9"/>
  <c r="O445" i="9" s="1"/>
  <c r="Q445" i="9"/>
  <c r="U445" i="9"/>
  <c r="S445" i="9"/>
  <c r="AX481" i="9"/>
  <c r="M481" i="9"/>
  <c r="O481" i="9" s="1"/>
  <c r="T481" i="9"/>
  <c r="Q481" i="9"/>
  <c r="U481" i="9"/>
  <c r="R481" i="9"/>
  <c r="S481" i="9"/>
  <c r="AX494" i="9"/>
  <c r="M494" i="9"/>
  <c r="O494" i="9" s="1"/>
  <c r="U494" i="9"/>
  <c r="S494" i="9"/>
  <c r="R494" i="9"/>
  <c r="Q494" i="9"/>
  <c r="T494" i="9"/>
  <c r="AX330" i="9"/>
  <c r="T330" i="9"/>
  <c r="S330" i="9"/>
  <c r="R330" i="9"/>
  <c r="M330" i="9"/>
  <c r="O330" i="9" s="1"/>
  <c r="U330" i="9"/>
  <c r="Q330" i="9"/>
  <c r="AX366" i="9"/>
  <c r="M366" i="9"/>
  <c r="O366" i="9" s="1"/>
  <c r="T366" i="9"/>
  <c r="U366" i="9"/>
  <c r="S366" i="9"/>
  <c r="R366" i="9"/>
  <c r="Q366" i="9"/>
  <c r="AX402" i="9"/>
  <c r="M402" i="9"/>
  <c r="O402" i="9" s="1"/>
  <c r="T402" i="9"/>
  <c r="U402" i="9"/>
  <c r="S402" i="9"/>
  <c r="R402" i="9"/>
  <c r="Q402" i="9"/>
  <c r="AX438" i="9"/>
  <c r="M438" i="9"/>
  <c r="O438" i="9" s="1"/>
  <c r="S438" i="9"/>
  <c r="Q438" i="9"/>
  <c r="T438" i="9"/>
  <c r="U438" i="9"/>
  <c r="R438" i="9"/>
  <c r="AX474" i="9"/>
  <c r="M474" i="9"/>
  <c r="O474" i="9" s="1"/>
  <c r="S474" i="9"/>
  <c r="U474" i="9"/>
  <c r="T474" i="9"/>
  <c r="Q474" i="9"/>
  <c r="R474" i="9"/>
  <c r="AX510" i="9"/>
  <c r="M510" i="9"/>
  <c r="O510" i="9" s="1"/>
  <c r="S510" i="9"/>
  <c r="Q510" i="9"/>
  <c r="T510" i="9"/>
  <c r="U510" i="9"/>
  <c r="R510" i="9"/>
  <c r="AX442" i="9"/>
  <c r="AX501" i="9"/>
  <c r="AX331" i="9"/>
  <c r="AX367" i="9"/>
  <c r="AX403" i="9"/>
  <c r="AX439" i="9"/>
  <c r="AX475" i="9"/>
  <c r="AX312" i="9"/>
  <c r="AX348" i="9"/>
  <c r="AX384" i="9"/>
  <c r="AX420" i="9"/>
  <c r="AX456" i="9"/>
  <c r="AX488" i="9"/>
  <c r="AX324" i="9"/>
  <c r="AX360" i="9"/>
  <c r="AX396" i="9"/>
  <c r="AX432" i="9"/>
  <c r="AX468" i="9"/>
  <c r="AX138" i="9"/>
  <c r="AX174" i="9"/>
  <c r="AX210" i="9"/>
  <c r="AX246" i="9"/>
  <c r="AX282" i="9"/>
  <c r="AX326" i="9"/>
  <c r="AX380" i="9"/>
  <c r="AX434" i="9"/>
  <c r="AX489" i="9"/>
  <c r="AX325" i="9"/>
  <c r="AX361" i="9"/>
  <c r="AX397" i="9"/>
  <c r="AX433" i="9"/>
  <c r="AX469" i="9"/>
  <c r="AX505" i="9"/>
  <c r="AX318" i="9"/>
  <c r="AX354" i="9"/>
  <c r="AX390" i="9"/>
  <c r="AX426" i="9"/>
  <c r="AX462" i="9"/>
  <c r="AX498" i="9"/>
  <c r="BR33" i="8"/>
  <c r="BS33" i="8"/>
  <c r="BT388" i="8" a="1"/>
  <c r="BT388" i="8" s="1"/>
  <c r="CJ388" i="8" s="1"/>
  <c r="BT342" i="8" a="1"/>
  <c r="BT342" i="8" s="1"/>
  <c r="CJ342" i="8" s="1"/>
  <c r="BT205" i="8" a="1"/>
  <c r="BT205" i="8" s="1"/>
  <c r="BT208" i="8" a="1"/>
  <c r="BT208" i="8" s="1"/>
  <c r="AZ208" i="8" s="1"/>
  <c r="BT363" i="8" a="1"/>
  <c r="BT363" i="8" s="1"/>
  <c r="CJ363" i="8" s="1"/>
  <c r="BT366" i="8" a="1"/>
  <c r="BT366" i="8" s="1"/>
  <c r="AZ366" i="8" s="1"/>
  <c r="BT317" i="8" a="1"/>
  <c r="BT317" i="8" s="1"/>
  <c r="CJ317" i="8" s="1"/>
  <c r="BT196" i="8" a="1"/>
  <c r="BT196" i="8" s="1"/>
  <c r="CJ196" i="8" s="1"/>
  <c r="BS28" i="8"/>
  <c r="BT499" i="8" a="1"/>
  <c r="BT499" i="8" s="1"/>
  <c r="CJ499" i="8" s="1"/>
  <c r="BT387" i="8" a="1"/>
  <c r="BT387" i="8" s="1"/>
  <c r="AZ387" i="8" s="1"/>
  <c r="BT249" i="8" a="1"/>
  <c r="BT249" i="8" s="1"/>
  <c r="AZ249" i="8" s="1"/>
  <c r="BT147" i="8" a="1"/>
  <c r="BT147" i="8" s="1"/>
  <c r="CJ147" i="8" s="1"/>
  <c r="BP16" i="8"/>
  <c r="BS16" i="8" s="1"/>
  <c r="BT466" i="8" a="1"/>
  <c r="BT466" i="8" s="1"/>
  <c r="BT456" i="8" a="1"/>
  <c r="BT456" i="8" s="1"/>
  <c r="AZ456" i="8" s="1"/>
  <c r="BT213" i="8" a="1"/>
  <c r="BT213" i="8" s="1"/>
  <c r="CJ213" i="8" s="1"/>
  <c r="BT155" i="8" a="1"/>
  <c r="BT155" i="8" s="1"/>
  <c r="AZ155" i="8" s="1"/>
  <c r="BT85" i="8" a="1"/>
  <c r="BT85" i="8" s="1"/>
  <c r="CJ85" i="8" s="1"/>
  <c r="AX492" i="9"/>
  <c r="BT260" i="8" a="1"/>
  <c r="BT260" i="8" s="1"/>
  <c r="AZ260" i="8" s="1"/>
  <c r="BT149" i="8" a="1"/>
  <c r="BT149" i="8" s="1"/>
  <c r="CJ149" i="8" s="1"/>
  <c r="BT440" i="8" a="1"/>
  <c r="BT440" i="8" s="1"/>
  <c r="AZ440" i="8" s="1"/>
  <c r="BQ31" i="8"/>
  <c r="BT359" i="8" a="1"/>
  <c r="BT359" i="8" s="1"/>
  <c r="CJ359" i="8" s="1"/>
  <c r="BT398" i="8" a="1"/>
  <c r="BT398" i="8" s="1"/>
  <c r="CJ398" i="8" s="1"/>
  <c r="BT254" i="8" a="1"/>
  <c r="BT254" i="8" s="1"/>
  <c r="AZ254" i="8" s="1"/>
  <c r="BT320" i="8" a="1"/>
  <c r="BT320" i="8" s="1"/>
  <c r="CJ320" i="8" s="1"/>
  <c r="BT150" i="8" a="1"/>
  <c r="BT150" i="8" s="1"/>
  <c r="AZ150" i="8" s="1"/>
  <c r="BT117" i="8" a="1"/>
  <c r="BT117" i="8" s="1"/>
  <c r="CJ117" i="8" s="1"/>
  <c r="BT489" i="8" a="1"/>
  <c r="BT489" i="8" s="1"/>
  <c r="AZ489" i="8" s="1"/>
  <c r="BT386" i="8" a="1"/>
  <c r="BT386" i="8" s="1"/>
  <c r="CJ386" i="8" s="1"/>
  <c r="BT301" i="8" a="1"/>
  <c r="BT301" i="8" s="1"/>
  <c r="AZ301" i="8" s="1"/>
  <c r="BT340" i="8" a="1"/>
  <c r="BT340" i="8" s="1"/>
  <c r="AZ340" i="8" s="1"/>
  <c r="BP64" i="8"/>
  <c r="BS64" i="8" s="1"/>
  <c r="BQ18" i="8"/>
  <c r="BT108" i="8" a="1"/>
  <c r="BT108" i="8" s="1"/>
  <c r="AZ108" i="8" s="1"/>
  <c r="BT400" i="8" a="1"/>
  <c r="BT400" i="8" s="1"/>
  <c r="AZ400" i="8" s="1"/>
  <c r="BT390" i="8" a="1"/>
  <c r="BT390" i="8" s="1"/>
  <c r="AZ390" i="8" s="1"/>
  <c r="BT246" i="8" a="1"/>
  <c r="BT246" i="8" s="1"/>
  <c r="AZ246" i="8" s="1"/>
  <c r="BT187" i="8" a="1"/>
  <c r="BT187" i="8" s="1"/>
  <c r="CJ187" i="8" s="1"/>
  <c r="BP50" i="8"/>
  <c r="BS50" i="8" s="1"/>
  <c r="BT101" i="8" a="1"/>
  <c r="BT101" i="8" s="1"/>
  <c r="CJ101" i="8" s="1"/>
  <c r="BT469" i="8" a="1"/>
  <c r="BT469" i="8" s="1"/>
  <c r="AZ469" i="8" s="1"/>
  <c r="BT145" i="8" a="1"/>
  <c r="BT145" i="8" s="1"/>
  <c r="CJ145" i="8" s="1"/>
  <c r="BP63" i="8"/>
  <c r="BS63" i="8" s="1"/>
  <c r="BT105" i="8" a="1"/>
  <c r="BT105" i="8" s="1"/>
  <c r="AZ105" i="8" s="1"/>
  <c r="BR20" i="8"/>
  <c r="BT20" i="8" s="1" a="1"/>
  <c r="BT20" i="8" s="1"/>
  <c r="AZ20" i="8" s="1"/>
  <c r="BT175" i="8" a="1"/>
  <c r="BT175" i="8" s="1"/>
  <c r="CJ175" i="8" s="1"/>
  <c r="BT424" i="8" a="1"/>
  <c r="BT424" i="8" s="1"/>
  <c r="CJ424" i="8" s="1"/>
  <c r="BT283" i="8" a="1"/>
  <c r="BT283" i="8" s="1"/>
  <c r="CJ283" i="8" s="1"/>
  <c r="BT322" i="8" a="1"/>
  <c r="BT322" i="8" s="1"/>
  <c r="AZ322" i="8" s="1"/>
  <c r="BT178" i="8" a="1"/>
  <c r="BT178" i="8" s="1"/>
  <c r="AZ178" i="8" s="1"/>
  <c r="BQ44" i="8"/>
  <c r="BP12" i="8"/>
  <c r="BS12" i="8" s="1"/>
  <c r="BT501" i="8" a="1"/>
  <c r="BT501" i="8" s="1"/>
  <c r="CJ501" i="8" s="1"/>
  <c r="BT251" i="8" a="1"/>
  <c r="BT251" i="8" s="1"/>
  <c r="CJ251" i="8" s="1"/>
  <c r="BT143" i="8" a="1"/>
  <c r="BT143" i="8" s="1"/>
  <c r="CJ143" i="8" s="1"/>
  <c r="BT120" i="8" a="1"/>
  <c r="BT120" i="8" s="1"/>
  <c r="CJ120" i="8" s="1"/>
  <c r="BQ52" i="8"/>
  <c r="BQ25" i="8"/>
  <c r="BP32" i="8"/>
  <c r="BT186" i="8" a="1"/>
  <c r="BT186" i="8" s="1"/>
  <c r="CJ186" i="8" s="1"/>
  <c r="BT422" i="8" a="1"/>
  <c r="BT422" i="8" s="1"/>
  <c r="AZ422" i="8" s="1"/>
  <c r="BQ64" i="8"/>
  <c r="BP48" i="8"/>
  <c r="BS48" i="8" s="1"/>
  <c r="BQ34" i="8"/>
  <c r="BT416" i="8" a="1"/>
  <c r="BT416" i="8" s="1"/>
  <c r="AZ416" i="8" s="1"/>
  <c r="BT285" i="8" a="1"/>
  <c r="BT285" i="8" s="1"/>
  <c r="AZ285" i="8" s="1"/>
  <c r="BQ29" i="8"/>
  <c r="BP53" i="8"/>
  <c r="BS53" i="8" s="1"/>
  <c r="BT490" i="8" a="1"/>
  <c r="BT490" i="8" s="1"/>
  <c r="BT253" i="8" a="1"/>
  <c r="BT253" i="8" s="1"/>
  <c r="AZ253" i="8" s="1"/>
  <c r="BT243" i="8" a="1"/>
  <c r="BT243" i="8" s="1"/>
  <c r="CJ243" i="8" s="1"/>
  <c r="BT122" i="8" a="1"/>
  <c r="BT122" i="8" s="1"/>
  <c r="CJ122" i="8" s="1"/>
  <c r="BT191" i="8" a="1"/>
  <c r="BT191" i="8" s="1"/>
  <c r="CJ191" i="8" s="1"/>
  <c r="BP51" i="8"/>
  <c r="BS51" i="8" s="1"/>
  <c r="BQ63" i="8"/>
  <c r="AX504" i="9"/>
  <c r="BT427" i="8" a="1"/>
  <c r="BT427" i="8" s="1"/>
  <c r="CJ427" i="8" s="1"/>
  <c r="BT257" i="8" a="1"/>
  <c r="BT257" i="8" s="1"/>
  <c r="AZ257" i="8" s="1"/>
  <c r="BT211" i="8" a="1"/>
  <c r="BT211" i="8" s="1"/>
  <c r="CJ211" i="8" s="1"/>
  <c r="BT507" i="8" a="1"/>
  <c r="BT507" i="8" s="1"/>
  <c r="AZ507" i="8" s="1"/>
  <c r="BT463" i="8" a="1"/>
  <c r="BT463" i="8" s="1"/>
  <c r="AZ463" i="8" s="1"/>
  <c r="BT368" i="8" a="1"/>
  <c r="BT368" i="8" s="1"/>
  <c r="AZ368" i="8" s="1"/>
  <c r="BT319" i="8" a="1"/>
  <c r="BT319" i="8" s="1"/>
  <c r="AZ319" i="8" s="1"/>
  <c r="BT123" i="8" a="1"/>
  <c r="BT123" i="8" s="1"/>
  <c r="CJ123" i="8" s="1"/>
  <c r="BT434" i="8" a="1"/>
  <c r="BT434" i="8" s="1"/>
  <c r="CJ434" i="8" s="1"/>
  <c r="BP23" i="8"/>
  <c r="BR23" i="8" s="1"/>
  <c r="BR14" i="8"/>
  <c r="BT508" i="8" a="1"/>
  <c r="BT508" i="8" s="1"/>
  <c r="AZ508" i="8" s="1"/>
  <c r="BT425" i="8" a="1"/>
  <c r="BT425" i="8" s="1"/>
  <c r="AZ425" i="8" s="1"/>
  <c r="BT464" i="8" a="1"/>
  <c r="BT464" i="8" s="1"/>
  <c r="CJ464" i="8" s="1"/>
  <c r="BT176" i="8" a="1"/>
  <c r="BT176" i="8" s="1"/>
  <c r="CJ176" i="8" s="1"/>
  <c r="BT406" i="8" a="1"/>
  <c r="BT406" i="8" s="1"/>
  <c r="CJ406" i="8" s="1"/>
  <c r="BT131" i="8" a="1"/>
  <c r="BT131" i="8" s="1"/>
  <c r="AZ131" i="8" s="1"/>
  <c r="BT295" i="8" a="1"/>
  <c r="BT295" i="8" s="1"/>
  <c r="CJ295" i="8" s="1"/>
  <c r="BT200" i="8" a="1"/>
  <c r="BT200" i="8" s="1"/>
  <c r="AZ200" i="8" s="1"/>
  <c r="BT190" i="8" a="1"/>
  <c r="BT190" i="8" s="1"/>
  <c r="AZ190" i="8" s="1"/>
  <c r="BT197" i="8" a="1"/>
  <c r="BT197" i="8" s="1"/>
  <c r="AZ197" i="8" s="1"/>
  <c r="BT174" i="8" a="1"/>
  <c r="BT174" i="8" s="1"/>
  <c r="CJ174" i="8" s="1"/>
  <c r="BT299" i="8" a="1"/>
  <c r="BT299" i="8" s="1"/>
  <c r="AZ299" i="8" s="1"/>
  <c r="BT158" i="8" a="1"/>
  <c r="BT158" i="8" s="1"/>
  <c r="CJ158" i="8" s="1"/>
  <c r="BQ51" i="8"/>
  <c r="BQ56" i="8"/>
  <c r="AX12" i="9"/>
  <c r="AN12" i="9" s="1"/>
  <c r="AX13" i="9"/>
  <c r="AN13" i="9" s="1"/>
  <c r="AX16" i="9"/>
  <c r="AN16" i="9" s="1"/>
  <c r="AX17" i="9"/>
  <c r="AN17" i="9" s="1"/>
  <c r="AX14" i="9"/>
  <c r="AN14" i="9" s="1"/>
  <c r="AX486" i="9"/>
  <c r="CH45" i="8"/>
  <c r="CH22" i="8"/>
  <c r="CH64" i="8"/>
  <c r="BS29" i="8"/>
  <c r="BR29" i="8"/>
  <c r="BS30" i="8"/>
  <c r="BR30" i="8"/>
  <c r="CH57" i="8"/>
  <c r="CH56" i="8"/>
  <c r="CH55" i="8"/>
  <c r="CH46" i="8"/>
  <c r="BS34" i="8"/>
  <c r="BR34" i="8"/>
  <c r="BS61" i="8"/>
  <c r="BR61" i="8"/>
  <c r="BR31" i="8"/>
  <c r="BS31" i="8"/>
  <c r="CH19" i="8"/>
  <c r="CH51" i="8"/>
  <c r="CH44" i="8"/>
  <c r="CH62" i="8"/>
  <c r="CH50" i="8"/>
  <c r="CH18" i="8"/>
  <c r="BR52" i="8"/>
  <c r="BS52" i="8"/>
  <c r="BS25" i="8"/>
  <c r="BR25" i="8"/>
  <c r="CH58" i="8"/>
  <c r="CH63" i="8"/>
  <c r="CH52" i="8"/>
  <c r="CH36" i="8"/>
  <c r="BR44" i="8"/>
  <c r="BS44" i="8"/>
  <c r="CH43" i="8"/>
  <c r="BS49" i="8"/>
  <c r="BR49" i="8"/>
  <c r="CH61" i="8"/>
  <c r="CJ66" i="8"/>
  <c r="AZ66" i="8"/>
  <c r="CJ205" i="8"/>
  <c r="AZ205" i="8"/>
  <c r="CH20" i="8"/>
  <c r="BP38" i="8"/>
  <c r="BS38" i="8" s="1"/>
  <c r="BQ47" i="8"/>
  <c r="BQ59" i="8"/>
  <c r="BT95" i="8" a="1"/>
  <c r="BT95" i="8" s="1"/>
  <c r="BP55" i="8"/>
  <c r="BS55" i="8" s="1"/>
  <c r="BQ39" i="8"/>
  <c r="BT491" i="8" a="1"/>
  <c r="BT491" i="8" s="1"/>
  <c r="BT488" i="8" a="1"/>
  <c r="BT488" i="8" s="1"/>
  <c r="BT435" i="8" a="1"/>
  <c r="BT435" i="8" s="1"/>
  <c r="BT438" i="8" a="1"/>
  <c r="BT438" i="8" s="1"/>
  <c r="BT379" i="8" a="1"/>
  <c r="BT379" i="8" s="1"/>
  <c r="BT294" i="8" a="1"/>
  <c r="BT294" i="8" s="1"/>
  <c r="BT333" i="8" a="1"/>
  <c r="BT333" i="8" s="1"/>
  <c r="BT274" i="8" a="1"/>
  <c r="BT274" i="8" s="1"/>
  <c r="BT127" i="8" a="1"/>
  <c r="BT127" i="8" s="1"/>
  <c r="BT195" i="8" a="1"/>
  <c r="BT195" i="8" s="1"/>
  <c r="BT130" i="8" a="1"/>
  <c r="BT130" i="8" s="1"/>
  <c r="BT222" i="8" a="1"/>
  <c r="BT222" i="8" s="1"/>
  <c r="BQ45" i="8"/>
  <c r="BQ57" i="8"/>
  <c r="BR56" i="8"/>
  <c r="BT92" i="8" a="1"/>
  <c r="BT92" i="8" s="1"/>
  <c r="BT502" i="8" a="1"/>
  <c r="BT502" i="8" s="1"/>
  <c r="BT478" i="8" a="1"/>
  <c r="BT478" i="8" s="1"/>
  <c r="BT419" i="8" a="1"/>
  <c r="BT419" i="8" s="1"/>
  <c r="BT360" i="8" a="1"/>
  <c r="BT360" i="8" s="1"/>
  <c r="BT458" i="8" a="1"/>
  <c r="BT458" i="8" s="1"/>
  <c r="BT311" i="8" a="1"/>
  <c r="BT311" i="8" s="1"/>
  <c r="BT314" i="8" a="1"/>
  <c r="BT314" i="8" s="1"/>
  <c r="BT255" i="8" a="1"/>
  <c r="BT255" i="8" s="1"/>
  <c r="BT170" i="8" a="1"/>
  <c r="BT170" i="8" s="1"/>
  <c r="BT203" i="8" a="1"/>
  <c r="BT203" i="8" s="1"/>
  <c r="BT144" i="8" a="1"/>
  <c r="BT144" i="8" s="1"/>
  <c r="BT100" i="8" a="1"/>
  <c r="BT100" i="8" s="1"/>
  <c r="BR18" i="8"/>
  <c r="BT111" i="8" a="1"/>
  <c r="BT111" i="8" s="1"/>
  <c r="BT84" i="8" a="1"/>
  <c r="BT84" i="8" s="1"/>
  <c r="BQ40" i="8"/>
  <c r="BT79" i="8" a="1"/>
  <c r="BT79" i="8" s="1"/>
  <c r="BT459" i="8" a="1"/>
  <c r="BT459" i="8" s="1"/>
  <c r="BT364" i="8" a="1"/>
  <c r="BT364" i="8" s="1"/>
  <c r="BT462" i="8" a="1"/>
  <c r="BT462" i="8" s="1"/>
  <c r="BT403" i="8" a="1"/>
  <c r="BT403" i="8" s="1"/>
  <c r="BT318" i="8" a="1"/>
  <c r="BT318" i="8" s="1"/>
  <c r="BT259" i="8" a="1"/>
  <c r="BT259" i="8" s="1"/>
  <c r="BT357" i="8" a="1"/>
  <c r="BT357" i="8" s="1"/>
  <c r="BT298" i="8" a="1"/>
  <c r="BT298" i="8" s="1"/>
  <c r="BT151" i="8" a="1"/>
  <c r="BT151" i="8" s="1"/>
  <c r="BT219" i="8" a="1"/>
  <c r="BT219" i="8" s="1"/>
  <c r="BT154" i="8" a="1"/>
  <c r="BT154" i="8" s="1"/>
  <c r="BQ19" i="8"/>
  <c r="BQ35" i="8"/>
  <c r="BT77" i="8" a="1"/>
  <c r="BT77" i="8" s="1"/>
  <c r="BT417" i="8" a="1"/>
  <c r="BT417" i="8" s="1"/>
  <c r="BT420" i="8" a="1"/>
  <c r="BT420" i="8" s="1"/>
  <c r="BT361" i="8" a="1"/>
  <c r="BT361" i="8" s="1"/>
  <c r="BT276" i="8" a="1"/>
  <c r="BT276" i="8" s="1"/>
  <c r="BT315" i="8" a="1"/>
  <c r="BT315" i="8" s="1"/>
  <c r="BT256" i="8" a="1"/>
  <c r="BT256" i="8" s="1"/>
  <c r="BT230" i="8" a="1"/>
  <c r="BT230" i="8" s="1"/>
  <c r="BT177" i="8" a="1"/>
  <c r="BT177" i="8" s="1"/>
  <c r="BT204" i="8" a="1"/>
  <c r="BT204" i="8" s="1"/>
  <c r="BP17" i="8"/>
  <c r="BS17" i="8" s="1"/>
  <c r="BT75" i="8" a="1"/>
  <c r="BT75" i="8" s="1"/>
  <c r="BQ49" i="8"/>
  <c r="BQ61" i="8"/>
  <c r="BT97" i="8" a="1"/>
  <c r="BT97" i="8" s="1"/>
  <c r="BQ30" i="8"/>
  <c r="CH47" i="8"/>
  <c r="CH29" i="8"/>
  <c r="CH41" i="8"/>
  <c r="CH53" i="8"/>
  <c r="CH28" i="8"/>
  <c r="CH40" i="8"/>
  <c r="CH49" i="8"/>
  <c r="BQ62" i="8"/>
  <c r="BT98" i="8" a="1"/>
  <c r="BT98" i="8" s="1"/>
  <c r="BR22" i="8"/>
  <c r="BT22" i="8" s="1" a="1"/>
  <c r="BT22" i="8" s="1"/>
  <c r="BP42" i="8"/>
  <c r="BS42" i="8" s="1"/>
  <c r="BP54" i="8"/>
  <c r="BS54" i="8" s="1"/>
  <c r="BT102" i="8" a="1"/>
  <c r="BT102" i="8" s="1"/>
  <c r="BR43" i="8"/>
  <c r="BQ27" i="8"/>
  <c r="BT405" i="8" a="1"/>
  <c r="BT405" i="8" s="1"/>
  <c r="BT467" i="8" a="1"/>
  <c r="BT467" i="8" s="1"/>
  <c r="BT408" i="8" a="1"/>
  <c r="BT408" i="8" s="1"/>
  <c r="BT264" i="8" a="1"/>
  <c r="BT264" i="8" s="1"/>
  <c r="BT303" i="8" a="1"/>
  <c r="BT303" i="8" s="1"/>
  <c r="BT244" i="8" a="1"/>
  <c r="BT244" i="8" s="1"/>
  <c r="BT218" i="8" a="1"/>
  <c r="BT218" i="8" s="1"/>
  <c r="BT165" i="8" a="1"/>
  <c r="BT165" i="8" s="1"/>
  <c r="BT192" i="8" a="1"/>
  <c r="BT192" i="8" s="1"/>
  <c r="BT106" i="8" a="1"/>
  <c r="BT106" i="8" s="1"/>
  <c r="BT99" i="8" a="1"/>
  <c r="BT99" i="8" s="1"/>
  <c r="BQ38" i="8"/>
  <c r="BR47" i="8"/>
  <c r="BR59" i="8"/>
  <c r="BT83" i="8" a="1"/>
  <c r="BT83" i="8" s="1"/>
  <c r="BQ55" i="8"/>
  <c r="BR39" i="8"/>
  <c r="BT471" i="8" a="1"/>
  <c r="BT471" i="8" s="1"/>
  <c r="BT376" i="8" a="1"/>
  <c r="BT376" i="8" s="1"/>
  <c r="BT474" i="8" a="1"/>
  <c r="BT474" i="8" s="1"/>
  <c r="BT415" i="8" a="1"/>
  <c r="BT415" i="8" s="1"/>
  <c r="BT330" i="8" a="1"/>
  <c r="BT330" i="8" s="1"/>
  <c r="BT271" i="8" a="1"/>
  <c r="BT271" i="8" s="1"/>
  <c r="BT310" i="8" a="1"/>
  <c r="BT310" i="8" s="1"/>
  <c r="BT163" i="8" a="1"/>
  <c r="BT163" i="8" s="1"/>
  <c r="BT231" i="8" a="1"/>
  <c r="BT231" i="8" s="1"/>
  <c r="BT166" i="8" a="1"/>
  <c r="BT166" i="8" s="1"/>
  <c r="BT74" i="8" a="1"/>
  <c r="BT74" i="8" s="1"/>
  <c r="AZ117" i="8"/>
  <c r="BT505" i="8" a="1"/>
  <c r="BT505" i="8" s="1"/>
  <c r="BT393" i="8" a="1"/>
  <c r="BT393" i="8" s="1"/>
  <c r="BT455" i="8" a="1"/>
  <c r="BT455" i="8" s="1"/>
  <c r="BT396" i="8" a="1"/>
  <c r="BT396" i="8" s="1"/>
  <c r="BT347" i="8" a="1"/>
  <c r="BT347" i="8" s="1"/>
  <c r="BT252" i="8" a="1"/>
  <c r="BT252" i="8" s="1"/>
  <c r="BT350" i="8" a="1"/>
  <c r="BT350" i="8" s="1"/>
  <c r="BT291" i="8" a="1"/>
  <c r="BT291" i="8" s="1"/>
  <c r="BT206" i="8" a="1"/>
  <c r="BT206" i="8" s="1"/>
  <c r="BT153" i="8" a="1"/>
  <c r="BT153" i="8" s="1"/>
  <c r="BT180" i="8" a="1"/>
  <c r="BT180" i="8" s="1"/>
  <c r="BT82" i="8" a="1"/>
  <c r="BT82" i="8" s="1"/>
  <c r="BT93" i="8" a="1"/>
  <c r="BT93" i="8" s="1"/>
  <c r="CJ72" i="8"/>
  <c r="AZ72" i="8"/>
  <c r="BR40" i="8"/>
  <c r="BT483" i="8" a="1"/>
  <c r="BT483" i="8" s="1"/>
  <c r="BT439" i="8" a="1"/>
  <c r="BT439" i="8" s="1"/>
  <c r="BT380" i="8" a="1"/>
  <c r="BT380" i="8" s="1"/>
  <c r="AZ295" i="8"/>
  <c r="BT334" i="8" a="1"/>
  <c r="BT334" i="8" s="1"/>
  <c r="AZ104" i="8"/>
  <c r="CJ104" i="8"/>
  <c r="BR35" i="8"/>
  <c r="BT397" i="8" a="1"/>
  <c r="BT397" i="8" s="1"/>
  <c r="BT351" i="8" a="1"/>
  <c r="BT351" i="8" s="1"/>
  <c r="BT292" i="8" a="1"/>
  <c r="BT292" i="8" s="1"/>
  <c r="CH65" i="8"/>
  <c r="CH31" i="8"/>
  <c r="CH30" i="8"/>
  <c r="CH42" i="8"/>
  <c r="CJ365" i="8"/>
  <c r="AZ365" i="8"/>
  <c r="CH25" i="8"/>
  <c r="CJ457" i="8"/>
  <c r="AZ352" i="8"/>
  <c r="CJ352" i="8"/>
  <c r="BT460" i="8" a="1"/>
  <c r="BT460" i="8" s="1"/>
  <c r="BT355" i="8" a="1"/>
  <c r="BT355" i="8" s="1"/>
  <c r="AZ126" i="8"/>
  <c r="CJ126" i="8"/>
  <c r="BP62" i="8"/>
  <c r="BS62" i="8" s="1"/>
  <c r="BT454" i="8" a="1"/>
  <c r="BT454" i="8" s="1"/>
  <c r="BT395" i="8" a="1"/>
  <c r="BT395" i="8" s="1"/>
  <c r="BT287" i="8" a="1"/>
  <c r="BT287" i="8" s="1"/>
  <c r="BT349" i="8" a="1"/>
  <c r="BT349" i="8" s="1"/>
  <c r="BP13" i="8"/>
  <c r="BS13" i="8" s="1"/>
  <c r="BT461" i="8" a="1"/>
  <c r="BT461" i="8" s="1"/>
  <c r="BT402" i="8" a="1"/>
  <c r="BT402" i="8" s="1"/>
  <c r="BT353" i="8" a="1"/>
  <c r="BT353" i="8" s="1"/>
  <c r="BT258" i="8" a="1"/>
  <c r="BT258" i="8" s="1"/>
  <c r="BT356" i="8" a="1"/>
  <c r="BT356" i="8" s="1"/>
  <c r="BT297" i="8" a="1"/>
  <c r="BT297" i="8" s="1"/>
  <c r="BT212" i="8" a="1"/>
  <c r="BT212" i="8" s="1"/>
  <c r="BT159" i="8" a="1"/>
  <c r="BT159" i="8" s="1"/>
  <c r="BP45" i="8"/>
  <c r="BS45" i="8" s="1"/>
  <c r="BP57" i="8"/>
  <c r="BS57" i="8" s="1"/>
  <c r="BT110" i="8" a="1"/>
  <c r="BT110" i="8" s="1"/>
  <c r="BT492" i="8" a="1"/>
  <c r="BT492" i="8" s="1"/>
  <c r="BT442" i="8" a="1"/>
  <c r="BT442" i="8" s="1"/>
  <c r="BT383" i="8" a="1"/>
  <c r="BT383" i="8" s="1"/>
  <c r="BT275" i="8" a="1"/>
  <c r="BT275" i="8" s="1"/>
  <c r="BT337" i="8" a="1"/>
  <c r="BT337" i="8" s="1"/>
  <c r="BT278" i="8" a="1"/>
  <c r="BT278" i="8" s="1"/>
  <c r="BT229" i="8" a="1"/>
  <c r="BT229" i="8" s="1"/>
  <c r="BT134" i="8" a="1"/>
  <c r="BT134" i="8" s="1"/>
  <c r="BT232" i="8" a="1"/>
  <c r="BT232" i="8" s="1"/>
  <c r="BT167" i="8" a="1"/>
  <c r="BT167" i="8" s="1"/>
  <c r="BT487" i="8" a="1"/>
  <c r="BT487" i="8" s="1"/>
  <c r="BT375" i="8" a="1"/>
  <c r="BT375" i="8" s="1"/>
  <c r="BT437" i="8" a="1"/>
  <c r="BT437" i="8" s="1"/>
  <c r="BT378" i="8" a="1"/>
  <c r="BT378" i="8" s="1"/>
  <c r="BT476" i="8" a="1"/>
  <c r="BT476" i="8" s="1"/>
  <c r="BT329" i="8" a="1"/>
  <c r="BT329" i="8" s="1"/>
  <c r="BT332" i="8" a="1"/>
  <c r="BT332" i="8" s="1"/>
  <c r="BT273" i="8" a="1"/>
  <c r="BT273" i="8" s="1"/>
  <c r="BT188" i="8" a="1"/>
  <c r="BT188" i="8" s="1"/>
  <c r="BT135" i="8" a="1"/>
  <c r="BT135" i="8" s="1"/>
  <c r="BT221" i="8" a="1"/>
  <c r="BT221" i="8" s="1"/>
  <c r="BT162" i="8" a="1"/>
  <c r="BT162" i="8" s="1"/>
  <c r="BT114" i="8" a="1"/>
  <c r="BT114" i="8" s="1"/>
  <c r="AZ123" i="8"/>
  <c r="BP27" i="8"/>
  <c r="BS27" i="8" s="1"/>
  <c r="BT481" i="8" a="1"/>
  <c r="BT481" i="8" s="1"/>
  <c r="BT369" i="8" a="1"/>
  <c r="BT369" i="8" s="1"/>
  <c r="BT431" i="8" a="1"/>
  <c r="BT431" i="8" s="1"/>
  <c r="BT372" i="8" a="1"/>
  <c r="BT372" i="8" s="1"/>
  <c r="BT470" i="8" a="1"/>
  <c r="BT470" i="8" s="1"/>
  <c r="BT323" i="8" a="1"/>
  <c r="BT323" i="8" s="1"/>
  <c r="BT326" i="8" a="1"/>
  <c r="BT326" i="8" s="1"/>
  <c r="BT267" i="8" a="1"/>
  <c r="BT267" i="8" s="1"/>
  <c r="BT182" i="8" a="1"/>
  <c r="BT182" i="8" s="1"/>
  <c r="BT129" i="8" a="1"/>
  <c r="BT129" i="8" s="1"/>
  <c r="BT215" i="8" a="1"/>
  <c r="BT215" i="8" s="1"/>
  <c r="BT156" i="8" a="1"/>
  <c r="BT156" i="8" s="1"/>
  <c r="BT411" i="8" a="1"/>
  <c r="BT411" i="8" s="1"/>
  <c r="BT473" i="8" a="1"/>
  <c r="BT473" i="8" s="1"/>
  <c r="BT414" i="8" a="1"/>
  <c r="BT414" i="8" s="1"/>
  <c r="BT270" i="8" a="1"/>
  <c r="BT270" i="8" s="1"/>
  <c r="BT309" i="8" a="1"/>
  <c r="BT309" i="8" s="1"/>
  <c r="BT250" i="8" a="1"/>
  <c r="BT250" i="8" s="1"/>
  <c r="BT224" i="8" a="1"/>
  <c r="BT224" i="8" s="1"/>
  <c r="BT171" i="8" a="1"/>
  <c r="BT171" i="8" s="1"/>
  <c r="BT198" i="8" a="1"/>
  <c r="BT198" i="8" s="1"/>
  <c r="BT503" i="8" a="1"/>
  <c r="BT503" i="8" s="1"/>
  <c r="BT500" i="8" a="1"/>
  <c r="BT500" i="8" s="1"/>
  <c r="BT447" i="8" a="1"/>
  <c r="BT447" i="8" s="1"/>
  <c r="BT450" i="8" a="1"/>
  <c r="BT450" i="8" s="1"/>
  <c r="BT391" i="8" a="1"/>
  <c r="BT391" i="8" s="1"/>
  <c r="BT306" i="8" a="1"/>
  <c r="BT306" i="8" s="1"/>
  <c r="BT247" i="8" a="1"/>
  <c r="BT247" i="8" s="1"/>
  <c r="BT345" i="8" a="1"/>
  <c r="BT345" i="8" s="1"/>
  <c r="BT286" i="8" a="1"/>
  <c r="BT286" i="8" s="1"/>
  <c r="BT139" i="8" a="1"/>
  <c r="BT139" i="8" s="1"/>
  <c r="BT207" i="8" a="1"/>
  <c r="BT207" i="8" s="1"/>
  <c r="BT142" i="8" a="1"/>
  <c r="BT142" i="8" s="1"/>
  <c r="BT234" i="8" a="1"/>
  <c r="BT234" i="8" s="1"/>
  <c r="BT80" i="8" a="1"/>
  <c r="BT80" i="8" s="1"/>
  <c r="BP24" i="8"/>
  <c r="BQ42" i="8"/>
  <c r="BQ54" i="8"/>
  <c r="BT90" i="8" a="1"/>
  <c r="BT90" i="8" s="1"/>
  <c r="BP37" i="8"/>
  <c r="BT497" i="8" a="1"/>
  <c r="BT497" i="8" s="1"/>
  <c r="BT494" i="8" a="1"/>
  <c r="BT494" i="8" s="1"/>
  <c r="BT441" i="8" a="1"/>
  <c r="BT441" i="8" s="1"/>
  <c r="BT444" i="8" a="1"/>
  <c r="BT444" i="8" s="1"/>
  <c r="BT385" i="8" a="1"/>
  <c r="BT385" i="8" s="1"/>
  <c r="BT300" i="8" a="1"/>
  <c r="BT300" i="8" s="1"/>
  <c r="BT241" i="8" a="1"/>
  <c r="BT241" i="8" s="1"/>
  <c r="BT339" i="8" a="1"/>
  <c r="BT339" i="8" s="1"/>
  <c r="BT280" i="8" a="1"/>
  <c r="BT280" i="8" s="1"/>
  <c r="BT133" i="8" a="1"/>
  <c r="BT133" i="8" s="1"/>
  <c r="BT201" i="8" a="1"/>
  <c r="BT201" i="8" s="1"/>
  <c r="BT136" i="8" a="1"/>
  <c r="BT136" i="8" s="1"/>
  <c r="BT228" i="8" a="1"/>
  <c r="BT228" i="8" s="1"/>
  <c r="BT88" i="8" a="1"/>
  <c r="BT88" i="8" s="1"/>
  <c r="BQ14" i="8"/>
  <c r="BP26" i="8"/>
  <c r="BT71" i="8" a="1"/>
  <c r="BT71" i="8" s="1"/>
  <c r="BT67" i="8" a="1"/>
  <c r="BT67" i="8" s="1"/>
  <c r="BT495" i="8" a="1"/>
  <c r="BT495" i="8" s="1"/>
  <c r="BT412" i="8" a="1"/>
  <c r="BT412" i="8" s="1"/>
  <c r="BT451" i="8" a="1"/>
  <c r="BT451" i="8" s="1"/>
  <c r="BT392" i="8" a="1"/>
  <c r="BT392" i="8" s="1"/>
  <c r="BT245" i="8" a="1"/>
  <c r="BT245" i="8" s="1"/>
  <c r="BT307" i="8" a="1"/>
  <c r="BT307" i="8" s="1"/>
  <c r="BT248" i="8" a="1"/>
  <c r="BT248" i="8" s="1"/>
  <c r="BT346" i="8" a="1"/>
  <c r="BT346" i="8" s="1"/>
  <c r="BT199" i="8" a="1"/>
  <c r="BT199" i="8" s="1"/>
  <c r="BT202" i="8" a="1"/>
  <c r="BT202" i="8" s="1"/>
  <c r="BT137" i="8" a="1"/>
  <c r="BT137" i="8" s="1"/>
  <c r="BT81" i="8" a="1"/>
  <c r="BT81" i="8" s="1"/>
  <c r="BT485" i="8" a="1"/>
  <c r="BT485" i="8" s="1"/>
  <c r="BT482" i="8" a="1"/>
  <c r="BT482" i="8" s="1"/>
  <c r="BT429" i="8" a="1"/>
  <c r="BT429" i="8" s="1"/>
  <c r="BT432" i="8" a="1"/>
  <c r="BT432" i="8" s="1"/>
  <c r="BT373" i="8" a="1"/>
  <c r="BT373" i="8" s="1"/>
  <c r="BT288" i="8" a="1"/>
  <c r="BT288" i="8" s="1"/>
  <c r="BT327" i="8" a="1"/>
  <c r="BT327" i="8" s="1"/>
  <c r="BT268" i="8" a="1"/>
  <c r="BT268" i="8" s="1"/>
  <c r="BT121" i="8" a="1"/>
  <c r="BT121" i="8" s="1"/>
  <c r="BT189" i="8" a="1"/>
  <c r="BT189" i="8" s="1"/>
  <c r="BT124" i="8" a="1"/>
  <c r="BT124" i="8" s="1"/>
  <c r="BT216" i="8" a="1"/>
  <c r="BT216" i="8" s="1"/>
  <c r="BP46" i="8"/>
  <c r="BP15" i="8"/>
  <c r="BT486" i="8" a="1"/>
  <c r="BT486" i="8" s="1"/>
  <c r="BT436" i="8" a="1"/>
  <c r="BT436" i="8" s="1"/>
  <c r="BT377" i="8" a="1"/>
  <c r="BT377" i="8" s="1"/>
  <c r="BT475" i="8" a="1"/>
  <c r="BT475" i="8" s="1"/>
  <c r="BT269" i="8" a="1"/>
  <c r="BT269" i="8" s="1"/>
  <c r="BT331" i="8" a="1"/>
  <c r="BT331" i="8" s="1"/>
  <c r="BT272" i="8" a="1"/>
  <c r="BT272" i="8" s="1"/>
  <c r="BT223" i="8" a="1"/>
  <c r="BT223" i="8" s="1"/>
  <c r="BT128" i="8" a="1"/>
  <c r="BT128" i="8" s="1"/>
  <c r="BT226" i="8" a="1"/>
  <c r="BT226" i="8" s="1"/>
  <c r="BT161" i="8" a="1"/>
  <c r="BT161" i="8" s="1"/>
  <c r="BT125" i="8" a="1"/>
  <c r="BT125" i="8" s="1"/>
  <c r="BR19" i="8"/>
  <c r="BT86" i="8" a="1"/>
  <c r="BT86" i="8" s="1"/>
  <c r="BT103" i="8" a="1"/>
  <c r="BT103" i="8" s="1"/>
  <c r="BT394" i="8" a="1"/>
  <c r="BT394" i="8" s="1"/>
  <c r="BT433" i="8" a="1"/>
  <c r="BT433" i="8" s="1"/>
  <c r="BT374" i="8" a="1"/>
  <c r="BT374" i="8" s="1"/>
  <c r="BT348" i="8" a="1"/>
  <c r="BT348" i="8" s="1"/>
  <c r="BT289" i="8" a="1"/>
  <c r="BT289" i="8" s="1"/>
  <c r="BT328" i="8" a="1"/>
  <c r="BT328" i="8" s="1"/>
  <c r="BT181" i="8" a="1"/>
  <c r="BT181" i="8" s="1"/>
  <c r="BT184" i="8" a="1"/>
  <c r="BT184" i="8" s="1"/>
  <c r="BT73" i="8" a="1"/>
  <c r="BT73" i="8" s="1"/>
  <c r="CH33" i="8"/>
  <c r="CH32" i="8"/>
  <c r="CH60" i="8"/>
  <c r="CH13" i="8"/>
  <c r="BT78" i="8" a="1"/>
  <c r="BT78" i="8" s="1"/>
  <c r="BT477" i="8" a="1"/>
  <c r="BT477" i="8" s="1"/>
  <c r="BT382" i="8" a="1"/>
  <c r="BT382" i="8" s="1"/>
  <c r="BT421" i="8" a="1"/>
  <c r="BT421" i="8" s="1"/>
  <c r="BT362" i="8" a="1"/>
  <c r="BT362" i="8" s="1"/>
  <c r="BT336" i="8" a="1"/>
  <c r="BT336" i="8" s="1"/>
  <c r="BT277" i="8" a="1"/>
  <c r="BT277" i="8" s="1"/>
  <c r="BT316" i="8" a="1"/>
  <c r="BT316" i="8" s="1"/>
  <c r="BT169" i="8" a="1"/>
  <c r="BT169" i="8" s="1"/>
  <c r="BT237" i="8" a="1"/>
  <c r="BT237" i="8" s="1"/>
  <c r="BT172" i="8" a="1"/>
  <c r="BT172" i="8" s="1"/>
  <c r="BT70" i="8" a="1"/>
  <c r="BT70" i="8" s="1"/>
  <c r="BT511" i="8" a="1"/>
  <c r="BT511" i="8" s="1"/>
  <c r="BT498" i="8" a="1"/>
  <c r="BT498" i="8" s="1"/>
  <c r="BT448" i="8" a="1"/>
  <c r="BT448" i="8" s="1"/>
  <c r="BT389" i="8" a="1"/>
  <c r="BT389" i="8" s="1"/>
  <c r="BT428" i="8" a="1"/>
  <c r="BT428" i="8" s="1"/>
  <c r="BT281" i="8" a="1"/>
  <c r="BT281" i="8" s="1"/>
  <c r="BT343" i="8" a="1"/>
  <c r="BT343" i="8" s="1"/>
  <c r="BT284" i="8" a="1"/>
  <c r="BT284" i="8" s="1"/>
  <c r="BT235" i="8" a="1"/>
  <c r="BT235" i="8" s="1"/>
  <c r="BT140" i="8" a="1"/>
  <c r="BT140" i="8" s="1"/>
  <c r="BT238" i="8" a="1"/>
  <c r="BT238" i="8" s="1"/>
  <c r="BT173" i="8" a="1"/>
  <c r="BT173" i="8" s="1"/>
  <c r="BT69" i="8" a="1"/>
  <c r="BT69" i="8" s="1"/>
  <c r="BT465" i="8" a="1"/>
  <c r="BT465" i="8" s="1"/>
  <c r="BT370" i="8" a="1"/>
  <c r="BT370" i="8" s="1"/>
  <c r="BT468" i="8" a="1"/>
  <c r="BT468" i="8" s="1"/>
  <c r="BT409" i="8" a="1"/>
  <c r="BT409" i="8" s="1"/>
  <c r="BT324" i="8" a="1"/>
  <c r="BT324" i="8" s="1"/>
  <c r="BT265" i="8" a="1"/>
  <c r="BT265" i="8" s="1"/>
  <c r="BT304" i="8" a="1"/>
  <c r="BT304" i="8" s="1"/>
  <c r="BT157" i="8" a="1"/>
  <c r="BT157" i="8" s="1"/>
  <c r="BT225" i="8" a="1"/>
  <c r="BT225" i="8" s="1"/>
  <c r="BT160" i="8" a="1"/>
  <c r="BT160" i="8" s="1"/>
  <c r="BT496" i="8" a="1"/>
  <c r="BT496" i="8" s="1"/>
  <c r="BT472" i="8" a="1"/>
  <c r="BT472" i="8" s="1"/>
  <c r="BT413" i="8" a="1"/>
  <c r="BT413" i="8" s="1"/>
  <c r="BT452" i="8" a="1"/>
  <c r="BT452" i="8" s="1"/>
  <c r="BT305" i="8" a="1"/>
  <c r="BT305" i="8" s="1"/>
  <c r="BT308" i="8" a="1"/>
  <c r="BT308" i="8" s="1"/>
  <c r="BT164" i="8" a="1"/>
  <c r="BT164" i="8" s="1"/>
  <c r="CJ197" i="8"/>
  <c r="BT138" i="8" a="1"/>
  <c r="BT138" i="8" s="1"/>
  <c r="BT112" i="8" a="1"/>
  <c r="BT112" i="8" s="1"/>
  <c r="BT68" i="8" a="1"/>
  <c r="BT68" i="8" s="1"/>
  <c r="BT113" i="8" a="1"/>
  <c r="BT113" i="8" s="1"/>
  <c r="BT480" i="8" a="1"/>
  <c r="BT480" i="8" s="1"/>
  <c r="BT430" i="8" a="1"/>
  <c r="BT430" i="8" s="1"/>
  <c r="BT371" i="8" a="1"/>
  <c r="BT371" i="8" s="1"/>
  <c r="BT410" i="8" a="1"/>
  <c r="BT410" i="8" s="1"/>
  <c r="BT263" i="8" a="1"/>
  <c r="BT263" i="8" s="1"/>
  <c r="BT325" i="8" a="1"/>
  <c r="BT325" i="8" s="1"/>
  <c r="BT266" i="8" a="1"/>
  <c r="BT266" i="8" s="1"/>
  <c r="BT217" i="8" a="1"/>
  <c r="BT217" i="8" s="1"/>
  <c r="BT220" i="8" a="1"/>
  <c r="BT220" i="8" s="1"/>
  <c r="BR58" i="8"/>
  <c r="BX8" i="8"/>
  <c r="CH15" i="8"/>
  <c r="CH35" i="8"/>
  <c r="CH34" i="8"/>
  <c r="CH59" i="8"/>
  <c r="CH23" i="8"/>
  <c r="CJ340" i="8"/>
  <c r="CJ131" i="8"/>
  <c r="CH17" i="8"/>
  <c r="BT28" i="8" a="1"/>
  <c r="BT28" i="8" s="1"/>
  <c r="CJ233" i="8"/>
  <c r="CH21" i="8"/>
  <c r="AZ490" i="8"/>
  <c r="CJ490" i="8"/>
  <c r="CJ466" i="8"/>
  <c r="AZ466" i="8"/>
  <c r="CJ407" i="8"/>
  <c r="CJ446" i="8"/>
  <c r="CJ299" i="8"/>
  <c r="AZ132" i="8"/>
  <c r="CJ132" i="8"/>
  <c r="BP36" i="8"/>
  <c r="BS36" i="8" s="1"/>
  <c r="BT115" i="8" a="1"/>
  <c r="BT115" i="8" s="1"/>
  <c r="CH48" i="8"/>
  <c r="CH37" i="8"/>
  <c r="CH14" i="8"/>
  <c r="CH16" i="8"/>
  <c r="CJ418" i="8"/>
  <c r="AZ418" i="8"/>
  <c r="BT510" i="8" a="1"/>
  <c r="BT510" i="8" s="1"/>
  <c r="BT401" i="8" a="1"/>
  <c r="BT401" i="8" s="1"/>
  <c r="BT293" i="8" a="1"/>
  <c r="BT293" i="8" s="1"/>
  <c r="BT296" i="8" a="1"/>
  <c r="BT296" i="8" s="1"/>
  <c r="BT152" i="8" a="1"/>
  <c r="BT152" i="8" s="1"/>
  <c r="BT185" i="8" a="1"/>
  <c r="BT185" i="8" s="1"/>
  <c r="BT504" i="8" a="1"/>
  <c r="BT504" i="8" s="1"/>
  <c r="BT290" i="8" a="1"/>
  <c r="BT290" i="8" s="1"/>
  <c r="BT146" i="8" a="1"/>
  <c r="BT146" i="8" s="1"/>
  <c r="BT179" i="8" a="1"/>
  <c r="BT179" i="8" s="1"/>
  <c r="BT107" i="8" a="1"/>
  <c r="BT107" i="8" s="1"/>
  <c r="BT399" i="8" a="1"/>
  <c r="BT399" i="8" s="1"/>
  <c r="CH24" i="8"/>
  <c r="BT96" i="8" a="1"/>
  <c r="BT96" i="8" s="1"/>
  <c r="BT91" i="8" a="1"/>
  <c r="BT91" i="8" s="1"/>
  <c r="BT423" i="8" a="1"/>
  <c r="BT423" i="8" s="1"/>
  <c r="BT426" i="8" a="1"/>
  <c r="BT426" i="8" s="1"/>
  <c r="BT367" i="8" a="1"/>
  <c r="BT367" i="8" s="1"/>
  <c r="BT282" i="8" a="1"/>
  <c r="BT282" i="8" s="1"/>
  <c r="BT321" i="8" a="1"/>
  <c r="BT321" i="8" s="1"/>
  <c r="BT262" i="8" a="1"/>
  <c r="BT262" i="8" s="1"/>
  <c r="BT236" i="8" a="1"/>
  <c r="BT236" i="8" s="1"/>
  <c r="BT183" i="8" a="1"/>
  <c r="BT183" i="8" s="1"/>
  <c r="BT210" i="8" a="1"/>
  <c r="BT210" i="8" s="1"/>
  <c r="BT89" i="8" a="1"/>
  <c r="BT89" i="8" s="1"/>
  <c r="BT493" i="8" a="1"/>
  <c r="BT493" i="8" s="1"/>
  <c r="BT381" i="8" a="1"/>
  <c r="BT381" i="8" s="1"/>
  <c r="BT479" i="8" a="1"/>
  <c r="BT479" i="8" s="1"/>
  <c r="BT443" i="8" a="1"/>
  <c r="BT443" i="8" s="1"/>
  <c r="BT384" i="8" a="1"/>
  <c r="BT384" i="8" s="1"/>
  <c r="BT335" i="8" a="1"/>
  <c r="BT335" i="8" s="1"/>
  <c r="BT240" i="8" a="1"/>
  <c r="BT240" i="8" s="1"/>
  <c r="BT338" i="8" a="1"/>
  <c r="BT338" i="8" s="1"/>
  <c r="BT279" i="8" a="1"/>
  <c r="BT279" i="8" s="1"/>
  <c r="BT194" i="8" a="1"/>
  <c r="BT194" i="8" s="1"/>
  <c r="BT141" i="8" a="1"/>
  <c r="BT141" i="8" s="1"/>
  <c r="BT227" i="8" a="1"/>
  <c r="BT227" i="8" s="1"/>
  <c r="BT168" i="8" a="1"/>
  <c r="BT168" i="8" s="1"/>
  <c r="BT76" i="8" a="1"/>
  <c r="BT76" i="8" s="1"/>
  <c r="BT87" i="8" a="1"/>
  <c r="BT87" i="8" s="1"/>
  <c r="BT109" i="8" a="1"/>
  <c r="BT109" i="8" s="1"/>
  <c r="CH27" i="8"/>
  <c r="CH39" i="8"/>
  <c r="CH54" i="8"/>
  <c r="CH26" i="8"/>
  <c r="CH38" i="8"/>
  <c r="BW29" i="9" l="1"/>
  <c r="Q29" i="9"/>
  <c r="M48" i="9"/>
  <c r="Q46" i="9"/>
  <c r="M46" i="9"/>
  <c r="AX18" i="9"/>
  <c r="AN18" i="9" s="1"/>
  <c r="Q18" i="9"/>
  <c r="U29" i="9"/>
  <c r="BS29" i="9"/>
  <c r="R29" i="9"/>
  <c r="BU29" i="9"/>
  <c r="CJ178" i="8"/>
  <c r="BR41" i="8"/>
  <c r="BT41" i="8" s="1" a="1"/>
  <c r="BT41" i="8" s="1"/>
  <c r="CJ41" i="8" s="1"/>
  <c r="S29" i="9"/>
  <c r="BV29" i="9"/>
  <c r="BT58" i="8" a="1"/>
  <c r="BT58" i="8" s="1"/>
  <c r="CJ21" i="8"/>
  <c r="M29" i="9"/>
  <c r="CJ105" i="8"/>
  <c r="CJ387" i="8"/>
  <c r="CJ119" i="8"/>
  <c r="T29" i="9"/>
  <c r="AX29" i="9"/>
  <c r="AN29" i="9" s="1"/>
  <c r="BT29" i="9"/>
  <c r="BK29" i="9"/>
  <c r="BP29" i="9" s="1"/>
  <c r="M13" i="9"/>
  <c r="R17" i="9"/>
  <c r="M15" i="9"/>
  <c r="N336" i="12" s="1"/>
  <c r="BS15" i="9"/>
  <c r="BV13" i="9"/>
  <c r="BK56" i="9"/>
  <c r="BK15" i="9"/>
  <c r="BP15" i="9" s="1"/>
  <c r="S56" i="9"/>
  <c r="R13" i="9"/>
  <c r="S17" i="9"/>
  <c r="R15" i="9"/>
  <c r="BU17" i="9"/>
  <c r="BV56" i="9"/>
  <c r="BT15" i="9"/>
  <c r="BW13" i="9"/>
  <c r="BI17" i="9"/>
  <c r="BO17" i="9" s="1"/>
  <c r="BI13" i="9"/>
  <c r="BO13" i="9" s="1"/>
  <c r="BT56" i="9"/>
  <c r="BK13" i="9"/>
  <c r="BP13" i="9" s="1"/>
  <c r="AX15" i="9"/>
  <c r="AN15" i="9" s="1"/>
  <c r="T56" i="9"/>
  <c r="S13" i="9"/>
  <c r="M17" i="9"/>
  <c r="S15" i="9"/>
  <c r="BV17" i="9"/>
  <c r="BV28" i="9"/>
  <c r="BW56" i="9"/>
  <c r="BV15" i="9"/>
  <c r="BT13" i="9"/>
  <c r="BK17" i="9"/>
  <c r="BP17" i="9" s="1"/>
  <c r="R56" i="9"/>
  <c r="BS17" i="9"/>
  <c r="U56" i="9"/>
  <c r="S54" i="9"/>
  <c r="T13" i="9"/>
  <c r="U17" i="9"/>
  <c r="T15" i="9"/>
  <c r="BS56" i="9"/>
  <c r="Q56" i="9"/>
  <c r="AX56" i="9"/>
  <c r="AN56" i="9" s="1"/>
  <c r="U13" i="9"/>
  <c r="T17" i="9"/>
  <c r="Q15" i="9"/>
  <c r="BW15" i="9"/>
  <c r="R28" i="9"/>
  <c r="T54" i="9"/>
  <c r="BS28" i="9"/>
  <c r="M28" i="9"/>
  <c r="BS50" i="9"/>
  <c r="BI54" i="9"/>
  <c r="BU54" i="9"/>
  <c r="BU50" i="9"/>
  <c r="Q50" i="9"/>
  <c r="BV54" i="9"/>
  <c r="AX20" i="9"/>
  <c r="AN20" i="9" s="1"/>
  <c r="M50" i="9"/>
  <c r="U57" i="9"/>
  <c r="Q27" i="9"/>
  <c r="U18" i="9"/>
  <c r="BS18" i="9"/>
  <c r="BV48" i="9"/>
  <c r="S18" i="9"/>
  <c r="BV46" i="9"/>
  <c r="BU27" i="9"/>
  <c r="BT18" i="9"/>
  <c r="BK27" i="9"/>
  <c r="BP27" i="9" s="1"/>
  <c r="T18" i="9"/>
  <c r="BU18" i="9"/>
  <c r="BK18" i="9"/>
  <c r="BP18" i="9" s="1"/>
  <c r="BS52" i="9"/>
  <c r="R18" i="9"/>
  <c r="BV18" i="9"/>
  <c r="BI18" i="9"/>
  <c r="BO18" i="9" s="1"/>
  <c r="M18" i="9"/>
  <c r="U25" i="9"/>
  <c r="M38" i="9"/>
  <c r="BU30" i="9"/>
  <c r="Q47" i="9"/>
  <c r="R50" i="9"/>
  <c r="U30" i="9"/>
  <c r="AX30" i="9"/>
  <c r="AN30" i="9" s="1"/>
  <c r="S28" i="9"/>
  <c r="AX28" i="9"/>
  <c r="AN28" i="9" s="1"/>
  <c r="M54" i="9"/>
  <c r="M25" i="9"/>
  <c r="Q38" i="9"/>
  <c r="AX38" i="9"/>
  <c r="AN38" i="9" s="1"/>
  <c r="BV30" i="9"/>
  <c r="BT28" i="9"/>
  <c r="BU38" i="9"/>
  <c r="BW54" i="9"/>
  <c r="BV47" i="9"/>
  <c r="BK38" i="9"/>
  <c r="BP38" i="9" s="1"/>
  <c r="BK47" i="9"/>
  <c r="BP47" i="9" s="1"/>
  <c r="BT25" i="9"/>
  <c r="BU47" i="9"/>
  <c r="BI36" i="9"/>
  <c r="BO36" i="9" s="1"/>
  <c r="BI38" i="9"/>
  <c r="BO38" i="9" s="1"/>
  <c r="BI47" i="9"/>
  <c r="BO47" i="9" s="1"/>
  <c r="R47" i="9"/>
  <c r="S50" i="9"/>
  <c r="Q30" i="9"/>
  <c r="U28" i="9"/>
  <c r="U54" i="9"/>
  <c r="AX54" i="9"/>
  <c r="AN54" i="9" s="1"/>
  <c r="Q25" i="9"/>
  <c r="AX25" i="9"/>
  <c r="AN25" i="9" s="1"/>
  <c r="S38" i="9"/>
  <c r="BW30" i="9"/>
  <c r="BU28" i="9"/>
  <c r="BS54" i="9"/>
  <c r="BS25" i="9"/>
  <c r="BT50" i="9"/>
  <c r="BK30" i="9"/>
  <c r="BP30" i="9" s="1"/>
  <c r="BI28" i="9"/>
  <c r="BO28" i="9" s="1"/>
  <c r="BI50" i="9"/>
  <c r="S47" i="9"/>
  <c r="T50" i="9"/>
  <c r="R30" i="9"/>
  <c r="T28" i="9"/>
  <c r="Q54" i="9"/>
  <c r="R25" i="9"/>
  <c r="R38" i="9"/>
  <c r="BS30" i="9"/>
  <c r="BW28" i="9"/>
  <c r="BV38" i="9"/>
  <c r="BU25" i="9"/>
  <c r="BS47" i="9"/>
  <c r="BW50" i="9"/>
  <c r="BI30" i="9"/>
  <c r="BO30" i="9" s="1"/>
  <c r="BK28" i="9"/>
  <c r="BP28" i="9" s="1"/>
  <c r="BK50" i="9"/>
  <c r="BS38" i="9"/>
  <c r="M47" i="9"/>
  <c r="U50" i="9"/>
  <c r="AX24" i="9"/>
  <c r="AN24" i="9" s="1"/>
  <c r="R54" i="9"/>
  <c r="S25" i="9"/>
  <c r="T38" i="9"/>
  <c r="BT54" i="9"/>
  <c r="BV25" i="9"/>
  <c r="BU34" i="9"/>
  <c r="R35" i="9"/>
  <c r="T34" i="9"/>
  <c r="T20" i="9"/>
  <c r="BU32" i="9"/>
  <c r="BK26" i="9"/>
  <c r="BP26" i="9" s="1"/>
  <c r="M26" i="9"/>
  <c r="BS26" i="9"/>
  <c r="BT52" i="9"/>
  <c r="BS31" i="9"/>
  <c r="BK53" i="9"/>
  <c r="R36" i="9"/>
  <c r="S31" i="9"/>
  <c r="BS36" i="9"/>
  <c r="BW63" i="9"/>
  <c r="BC298" i="12" s="1"/>
  <c r="BT53" i="9"/>
  <c r="AZ297" i="12" s="1"/>
  <c r="BK52" i="9"/>
  <c r="R63" i="9"/>
  <c r="Q24" i="9"/>
  <c r="M22" i="9"/>
  <c r="BW35" i="9"/>
  <c r="AX37" i="9"/>
  <c r="AN37" i="9" s="1"/>
  <c r="Q43" i="9"/>
  <c r="U37" i="9"/>
  <c r="Q21" i="9"/>
  <c r="BU21" i="9"/>
  <c r="BS43" i="9"/>
  <c r="BS61" i="9"/>
  <c r="BI21" i="9"/>
  <c r="BO21" i="9" s="1"/>
  <c r="U49" i="9"/>
  <c r="T43" i="9"/>
  <c r="R33" i="9"/>
  <c r="U61" i="9"/>
  <c r="R23" i="9"/>
  <c r="BV23" i="9"/>
  <c r="M49" i="9"/>
  <c r="R339" i="12" s="1"/>
  <c r="U43" i="9"/>
  <c r="Q37" i="9"/>
  <c r="R21" i="9"/>
  <c r="T33" i="9"/>
  <c r="S23" i="9"/>
  <c r="BS37" i="9"/>
  <c r="BU49" i="9"/>
  <c r="T61" i="9"/>
  <c r="Q49" i="9"/>
  <c r="AX49" i="9"/>
  <c r="AN49" i="9" s="1"/>
  <c r="M43" i="9"/>
  <c r="R37" i="9"/>
  <c r="U21" i="9"/>
  <c r="AX33" i="9"/>
  <c r="AN33" i="9" s="1"/>
  <c r="BV33" i="9"/>
  <c r="BU61" i="9"/>
  <c r="BS49" i="9"/>
  <c r="BU23" i="9"/>
  <c r="BK21" i="9"/>
  <c r="BP21" i="9" s="1"/>
  <c r="BI49" i="9"/>
  <c r="BO49" i="9" s="1"/>
  <c r="S37" i="9"/>
  <c r="M21" i="9"/>
  <c r="S33" i="9"/>
  <c r="M61" i="9"/>
  <c r="O61" i="9" s="1"/>
  <c r="M23" i="9"/>
  <c r="BV43" i="9"/>
  <c r="BU37" i="9"/>
  <c r="BW21" i="9"/>
  <c r="BU33" i="9"/>
  <c r="BV61" i="9"/>
  <c r="BV49" i="9"/>
  <c r="BI37" i="9"/>
  <c r="BO37" i="9" s="1"/>
  <c r="T37" i="9"/>
  <c r="S21" i="9"/>
  <c r="AX21" i="9"/>
  <c r="AN21" i="9" s="1"/>
  <c r="U33" i="9"/>
  <c r="Q61" i="9"/>
  <c r="AX61" i="9"/>
  <c r="AN61" i="9" s="1"/>
  <c r="Q23" i="9"/>
  <c r="AX23" i="9"/>
  <c r="AN23" i="9" s="1"/>
  <c r="BU43" i="9"/>
  <c r="BV37" i="9"/>
  <c r="BS21" i="9"/>
  <c r="BW33" i="9"/>
  <c r="BW61" i="9"/>
  <c r="BW49" i="9"/>
  <c r="BW23" i="9"/>
  <c r="BK43" i="9"/>
  <c r="BP43" i="9" s="1"/>
  <c r="BI23" i="9"/>
  <c r="BO23" i="9" s="1"/>
  <c r="BK37" i="9"/>
  <c r="BP37" i="9" s="1"/>
  <c r="Q33" i="9"/>
  <c r="R61" i="9"/>
  <c r="T23" i="9"/>
  <c r="BW43" i="9"/>
  <c r="BW37" i="9"/>
  <c r="BT21" i="9"/>
  <c r="BS33" i="9"/>
  <c r="BT61" i="9"/>
  <c r="BT49" i="9"/>
  <c r="BS23" i="9"/>
  <c r="BI43" i="9"/>
  <c r="BO43" i="9" s="1"/>
  <c r="BK23" i="9"/>
  <c r="BP23" i="9" s="1"/>
  <c r="M37" i="9"/>
  <c r="T21" i="9"/>
  <c r="M33" i="9"/>
  <c r="S61" i="9"/>
  <c r="U23" i="9"/>
  <c r="BT33" i="9"/>
  <c r="O64" i="9"/>
  <c r="J317" i="12"/>
  <c r="V338" i="12"/>
  <c r="Q317" i="12"/>
  <c r="AY301" i="12"/>
  <c r="AC317" i="12"/>
  <c r="BA301" i="12"/>
  <c r="AI317" i="12"/>
  <c r="BB301" i="12"/>
  <c r="W317" i="12"/>
  <c r="AZ301" i="12"/>
  <c r="AO317" i="12"/>
  <c r="BC301" i="12"/>
  <c r="BI24" i="9"/>
  <c r="BO24" i="9" s="1"/>
  <c r="BI33" i="9"/>
  <c r="BK61" i="9"/>
  <c r="BP61" i="9" s="1"/>
  <c r="BK11" i="9"/>
  <c r="BP11" i="9" s="1"/>
  <c r="CP12" i="8"/>
  <c r="CP13" i="8" s="1"/>
  <c r="BI22" i="9"/>
  <c r="BO22" i="9" s="1"/>
  <c r="BT56" i="8" a="1"/>
  <c r="BT56" i="8" s="1"/>
  <c r="AZ56" i="8" s="1"/>
  <c r="Q35" i="9"/>
  <c r="T57" i="9"/>
  <c r="M63" i="9"/>
  <c r="O63" i="9" s="1"/>
  <c r="M24" i="9"/>
  <c r="R31" i="9"/>
  <c r="R22" i="9"/>
  <c r="M23" i="11" s="1"/>
  <c r="S53" i="9"/>
  <c r="BV57" i="9"/>
  <c r="BB40" i="12" s="1"/>
  <c r="BT63" i="9"/>
  <c r="AZ298" i="12" s="1"/>
  <c r="BT24" i="9"/>
  <c r="BV31" i="9"/>
  <c r="BW22" i="9"/>
  <c r="BI63" i="9"/>
  <c r="BO63" i="9" s="1"/>
  <c r="BQ63" i="9" s="1"/>
  <c r="BI53" i="9"/>
  <c r="BK22" i="9"/>
  <c r="BP22" i="9" s="1"/>
  <c r="S35" i="9"/>
  <c r="Q57" i="9"/>
  <c r="AY141" i="12" s="1"/>
  <c r="S63" i="9"/>
  <c r="U24" i="9"/>
  <c r="T31" i="9"/>
  <c r="S22" i="9"/>
  <c r="AX22" i="9"/>
  <c r="AN22" i="9" s="1"/>
  <c r="T53" i="9"/>
  <c r="AX53" i="9"/>
  <c r="AN53" i="9" s="1"/>
  <c r="BW57" i="9"/>
  <c r="BC66" i="12" s="1"/>
  <c r="BU63" i="9"/>
  <c r="BA298" i="12" s="1"/>
  <c r="BV24" i="9"/>
  <c r="BW31" i="9"/>
  <c r="BS22" i="9"/>
  <c r="BW53" i="9"/>
  <c r="BC297" i="12" s="1"/>
  <c r="BS35" i="9"/>
  <c r="BK24" i="9"/>
  <c r="BP24" i="9" s="1"/>
  <c r="BK31" i="9"/>
  <c r="BP31" i="9" s="1"/>
  <c r="AZ341" i="8"/>
  <c r="AZ175" i="8"/>
  <c r="M35" i="9"/>
  <c r="M57" i="9"/>
  <c r="T63" i="9"/>
  <c r="R24" i="9"/>
  <c r="U31" i="9"/>
  <c r="T22" i="9"/>
  <c r="U53" i="9"/>
  <c r="BU57" i="9"/>
  <c r="CY14" i="13" s="1"/>
  <c r="BS63" i="9"/>
  <c r="AY298" i="12" s="1"/>
  <c r="BW24" i="9"/>
  <c r="BT31" i="9"/>
  <c r="BV22" i="9"/>
  <c r="BB192" i="12" s="1"/>
  <c r="BB217" i="12" s="1"/>
  <c r="BS53" i="9"/>
  <c r="AY297" i="12" s="1"/>
  <c r="BT35" i="9"/>
  <c r="BI31" i="9"/>
  <c r="BO31" i="9" s="1"/>
  <c r="AZ344" i="8"/>
  <c r="AZ158" i="8"/>
  <c r="T35" i="9"/>
  <c r="AX35" i="9"/>
  <c r="AN35" i="9" s="1"/>
  <c r="R57" i="9"/>
  <c r="AX57" i="9"/>
  <c r="AN57" i="9" s="1"/>
  <c r="U63" i="9"/>
  <c r="S24" i="9"/>
  <c r="M31" i="9"/>
  <c r="U22" i="9"/>
  <c r="P23" i="11" s="1"/>
  <c r="Q53" i="9"/>
  <c r="BS57" i="9"/>
  <c r="BV63" i="9"/>
  <c r="BB298" i="12" s="1"/>
  <c r="BS24" i="9"/>
  <c r="BT22" i="9"/>
  <c r="BU53" i="9"/>
  <c r="BA297" i="12" s="1"/>
  <c r="BU35" i="9"/>
  <c r="BK57" i="9"/>
  <c r="BP57" i="9" s="1"/>
  <c r="BI35" i="9"/>
  <c r="BO35" i="9" s="1"/>
  <c r="U35" i="9"/>
  <c r="S57" i="9"/>
  <c r="Q63" i="9"/>
  <c r="Q31" i="9"/>
  <c r="AX31" i="9"/>
  <c r="AN31" i="9" s="1"/>
  <c r="Q22" i="9"/>
  <c r="R53" i="9"/>
  <c r="BT57" i="9"/>
  <c r="AZ40" i="12" s="1"/>
  <c r="BV35" i="9"/>
  <c r="BU45" i="9"/>
  <c r="U42" i="9"/>
  <c r="BI42" i="9"/>
  <c r="AX42" i="9"/>
  <c r="AN42" i="9" s="1"/>
  <c r="BV42" i="9"/>
  <c r="BI41" i="9"/>
  <c r="BO41" i="9" s="1"/>
  <c r="M41" i="9"/>
  <c r="BU41" i="9"/>
  <c r="R39" i="9"/>
  <c r="AX39" i="9"/>
  <c r="AN39" i="9" s="1"/>
  <c r="AZ386" i="8"/>
  <c r="BS23" i="8"/>
  <c r="BT23" i="8" s="1" a="1"/>
  <c r="BT23" i="8" s="1"/>
  <c r="CJ23" i="8" s="1"/>
  <c r="S36" i="9"/>
  <c r="Q45" i="9"/>
  <c r="U32" i="9"/>
  <c r="T52" i="9"/>
  <c r="T41" i="9"/>
  <c r="AX41" i="9"/>
  <c r="AN41" i="9" s="1"/>
  <c r="Q20" i="9"/>
  <c r="L12" i="11" s="1"/>
  <c r="Q26" i="9"/>
  <c r="AX26" i="9"/>
  <c r="AN26" i="9" s="1"/>
  <c r="N341" i="12"/>
  <c r="BU26" i="9"/>
  <c r="BW45" i="9"/>
  <c r="BU52" i="9"/>
  <c r="BV41" i="9"/>
  <c r="BV20" i="9"/>
  <c r="BI32" i="9"/>
  <c r="BO32" i="9" s="1"/>
  <c r="BI20" i="9"/>
  <c r="BO20" i="9" s="1"/>
  <c r="BI52" i="9"/>
  <c r="BK41" i="9"/>
  <c r="BP41" i="9" s="1"/>
  <c r="CJ404" i="8"/>
  <c r="BT43" i="8" a="1"/>
  <c r="BT43" i="8" s="1"/>
  <c r="BR53" i="8"/>
  <c r="T36" i="9"/>
  <c r="M45" i="9"/>
  <c r="M32" i="9"/>
  <c r="Q52" i="9"/>
  <c r="U41" i="9"/>
  <c r="R20" i="9"/>
  <c r="R26" i="9"/>
  <c r="S20" i="11" s="1"/>
  <c r="BU36" i="9"/>
  <c r="BS45" i="9"/>
  <c r="BT32" i="9"/>
  <c r="BW52" i="9"/>
  <c r="BW20" i="9"/>
  <c r="AZ65" i="12"/>
  <c r="BK45" i="9"/>
  <c r="BP45" i="9" s="1"/>
  <c r="BK32" i="9"/>
  <c r="BP32" i="9" s="1"/>
  <c r="BK20" i="9"/>
  <c r="BP20" i="9" s="1"/>
  <c r="M36" i="9"/>
  <c r="R344" i="12"/>
  <c r="F21" i="11"/>
  <c r="AD21" i="11" s="1"/>
  <c r="D21" i="11"/>
  <c r="R45" i="9"/>
  <c r="AX45" i="9"/>
  <c r="AN45" i="9" s="1"/>
  <c r="N343" i="12"/>
  <c r="Q32" i="9"/>
  <c r="AX32" i="9"/>
  <c r="AN32" i="9" s="1"/>
  <c r="O60" i="9"/>
  <c r="N344" i="12"/>
  <c r="R52" i="9"/>
  <c r="Q41" i="9"/>
  <c r="U20" i="9"/>
  <c r="S26" i="9"/>
  <c r="BT36" i="9"/>
  <c r="BW26" i="9"/>
  <c r="BT45" i="9"/>
  <c r="BV32" i="9"/>
  <c r="CZ14" i="13"/>
  <c r="BT41" i="9"/>
  <c r="BS20" i="9"/>
  <c r="BI45" i="9"/>
  <c r="BO45" i="9" s="1"/>
  <c r="AZ427" i="8"/>
  <c r="AZ424" i="8"/>
  <c r="AZ358" i="8"/>
  <c r="U36" i="9"/>
  <c r="AX36" i="9"/>
  <c r="AN36" i="9" s="1"/>
  <c r="S45" i="9"/>
  <c r="R32" i="9"/>
  <c r="M52" i="9"/>
  <c r="R41" i="9"/>
  <c r="M20" i="9"/>
  <c r="T26" i="9"/>
  <c r="BV36" i="9"/>
  <c r="BT26" i="9"/>
  <c r="BV45" i="9"/>
  <c r="BW32" i="9"/>
  <c r="BV52" i="9"/>
  <c r="BA192" i="12"/>
  <c r="BA217" i="12" s="1"/>
  <c r="BS41" i="9"/>
  <c r="BU20" i="9"/>
  <c r="AZ354" i="8"/>
  <c r="AZ313" i="8"/>
  <c r="Q36" i="9"/>
  <c r="S32" i="9"/>
  <c r="S52" i="9"/>
  <c r="AX52" i="9"/>
  <c r="AN52" i="9" s="1"/>
  <c r="S41" i="9"/>
  <c r="S20" i="9"/>
  <c r="R342" i="12"/>
  <c r="U26" i="9"/>
  <c r="N345" i="12"/>
  <c r="BC160" i="12"/>
  <c r="AZ160" i="12" s="1"/>
  <c r="BW36" i="9"/>
  <c r="BV26" i="9"/>
  <c r="BA110" i="12"/>
  <c r="AY114" i="12"/>
  <c r="M42" i="9"/>
  <c r="R46" i="9"/>
  <c r="U27" i="9"/>
  <c r="T60" i="9"/>
  <c r="M39" i="9"/>
  <c r="S34" i="9"/>
  <c r="AX34" i="9"/>
  <c r="AN34" i="9" s="1"/>
  <c r="T48" i="9"/>
  <c r="BS46" i="9"/>
  <c r="BW60" i="9"/>
  <c r="BW39" i="9"/>
  <c r="BT34" i="9"/>
  <c r="BU42" i="9"/>
  <c r="BU48" i="9"/>
  <c r="BI39" i="9"/>
  <c r="BO39" i="9" s="1"/>
  <c r="BI34" i="9"/>
  <c r="BO34" i="9" s="1"/>
  <c r="Q42" i="9"/>
  <c r="AY138" i="12" s="1"/>
  <c r="S46" i="9"/>
  <c r="AX46" i="9"/>
  <c r="AN46" i="9" s="1"/>
  <c r="M27" i="9"/>
  <c r="N335" i="12" s="1"/>
  <c r="Q60" i="9"/>
  <c r="AX60" i="9"/>
  <c r="AN60" i="9" s="1"/>
  <c r="S39" i="9"/>
  <c r="U34" i="9"/>
  <c r="U48" i="9"/>
  <c r="AX48" i="9"/>
  <c r="AN48" i="9" s="1"/>
  <c r="BT46" i="9"/>
  <c r="BW27" i="9"/>
  <c r="BV60" i="9"/>
  <c r="BT39" i="9"/>
  <c r="BW34" i="9"/>
  <c r="BW42" i="9"/>
  <c r="BW48" i="9"/>
  <c r="BK46" i="9"/>
  <c r="BP46" i="9" s="1"/>
  <c r="BI27" i="9"/>
  <c r="BO27" i="9" s="1"/>
  <c r="BK60" i="9"/>
  <c r="BP60" i="9" s="1"/>
  <c r="BK42" i="9"/>
  <c r="R42" i="9"/>
  <c r="T46" i="9"/>
  <c r="R27" i="9"/>
  <c r="AX27" i="9"/>
  <c r="AN27" i="9" s="1"/>
  <c r="U60" i="9"/>
  <c r="T39" i="9"/>
  <c r="Q34" i="9"/>
  <c r="Q48" i="9"/>
  <c r="BU46" i="9"/>
  <c r="BS27" i="9"/>
  <c r="BV39" i="9"/>
  <c r="BS42" i="9"/>
  <c r="BS48" i="9"/>
  <c r="BK48" i="9"/>
  <c r="BP48" i="9" s="1"/>
  <c r="S42" i="9"/>
  <c r="U46" i="9"/>
  <c r="S27" i="9"/>
  <c r="R60" i="9"/>
  <c r="U39" i="9"/>
  <c r="R34" i="9"/>
  <c r="R48" i="9"/>
  <c r="BW46" i="9"/>
  <c r="BT27" i="9"/>
  <c r="BU60" i="9"/>
  <c r="BS34" i="9"/>
  <c r="BI48" i="9"/>
  <c r="BO48" i="9" s="1"/>
  <c r="T42" i="9"/>
  <c r="T27" i="9"/>
  <c r="S60" i="9"/>
  <c r="Q39" i="9"/>
  <c r="M34" i="9"/>
  <c r="S48" i="9"/>
  <c r="BU39" i="9"/>
  <c r="BV34" i="9"/>
  <c r="AZ499" i="8"/>
  <c r="AZ176" i="8"/>
  <c r="AZ211" i="8"/>
  <c r="AZ191" i="8"/>
  <c r="BK19" i="9"/>
  <c r="BP19" i="9" s="1"/>
  <c r="BI19" i="9"/>
  <c r="BO19" i="9" s="1"/>
  <c r="S11" i="9"/>
  <c r="BI11" i="9"/>
  <c r="BO11" i="9" s="1"/>
  <c r="AX11" i="9"/>
  <c r="AN11" i="9" s="1"/>
  <c r="AZ398" i="8"/>
  <c r="CJ425" i="8"/>
  <c r="AZ501" i="8"/>
  <c r="CJ312" i="8"/>
  <c r="CJ400" i="8"/>
  <c r="CJ484" i="8"/>
  <c r="AZ243" i="8"/>
  <c r="CJ261" i="8"/>
  <c r="CJ469" i="8"/>
  <c r="CJ416" i="8"/>
  <c r="AZ214" i="8"/>
  <c r="CJ319" i="8"/>
  <c r="CJ302" i="8"/>
  <c r="AZ196" i="8"/>
  <c r="AZ342" i="8"/>
  <c r="AZ406" i="8"/>
  <c r="AZ187" i="8"/>
  <c r="CJ94" i="8"/>
  <c r="AZ193" i="8"/>
  <c r="CJ366" i="8"/>
  <c r="CJ155" i="8"/>
  <c r="CJ507" i="8"/>
  <c r="AZ453" i="8"/>
  <c r="AZ120" i="8"/>
  <c r="AZ174" i="8"/>
  <c r="CJ150" i="8"/>
  <c r="BT53" i="8" a="1"/>
  <c r="BT53" i="8" s="1"/>
  <c r="CJ53" i="8" s="1"/>
  <c r="CJ440" i="8"/>
  <c r="CJ249" i="8"/>
  <c r="BT52" i="8" a="1"/>
  <c r="BT52" i="8" s="1"/>
  <c r="CJ52" i="8" s="1"/>
  <c r="AZ101" i="8"/>
  <c r="AZ239" i="8"/>
  <c r="CJ489" i="8"/>
  <c r="AZ317" i="8"/>
  <c r="CJ508" i="8"/>
  <c r="CJ463" i="8"/>
  <c r="AZ85" i="8"/>
  <c r="CJ253" i="8"/>
  <c r="CJ506" i="8"/>
  <c r="BR60" i="8"/>
  <c r="BT60" i="8" s="1" a="1"/>
  <c r="BT60" i="8" s="1"/>
  <c r="AZ60" i="8" s="1"/>
  <c r="CJ118" i="8"/>
  <c r="AZ147" i="8"/>
  <c r="BR50" i="8"/>
  <c r="BT50" i="8" s="1" a="1"/>
  <c r="BT50" i="8" s="1"/>
  <c r="AZ50" i="8" s="1"/>
  <c r="BR48" i="8"/>
  <c r="BT48" i="8" s="1" a="1"/>
  <c r="BT48" i="8" s="1"/>
  <c r="CJ48" i="8" s="1"/>
  <c r="BT33" i="8" a="1"/>
  <c r="BT33" i="8" s="1"/>
  <c r="CJ33" i="8" s="1"/>
  <c r="CJ148" i="8"/>
  <c r="AZ388" i="8"/>
  <c r="BT14" i="8" a="1"/>
  <c r="BT14" i="8" s="1"/>
  <c r="AZ14" i="8" s="1"/>
  <c r="CJ108" i="8"/>
  <c r="BR13" i="8"/>
  <c r="BT13" i="8" s="1" a="1"/>
  <c r="BT13" i="8" s="1"/>
  <c r="BR12" i="8"/>
  <c r="BT12" i="8" s="1" a="1"/>
  <c r="BT12" i="8" s="1"/>
  <c r="CJ12" i="8" s="1"/>
  <c r="BR65" i="8"/>
  <c r="BT65" i="8" s="1" a="1"/>
  <c r="BT65" i="8" s="1"/>
  <c r="CJ65" i="8" s="1"/>
  <c r="BR16" i="8"/>
  <c r="BT16" i="8" s="1" a="1"/>
  <c r="BT16" i="8" s="1"/>
  <c r="AZ16" i="8" s="1"/>
  <c r="BT18" i="8" a="1"/>
  <c r="BT18" i="8" s="1"/>
  <c r="CJ18" i="8" s="1"/>
  <c r="AZ363" i="8"/>
  <c r="AZ116" i="8"/>
  <c r="AZ434" i="8"/>
  <c r="AZ149" i="8"/>
  <c r="CJ246" i="8"/>
  <c r="AZ209" i="8"/>
  <c r="AZ320" i="8"/>
  <c r="AZ283" i="8"/>
  <c r="AZ186" i="8"/>
  <c r="CJ456" i="8"/>
  <c r="CJ509" i="8"/>
  <c r="AZ143" i="8"/>
  <c r="CJ390" i="8"/>
  <c r="CJ242" i="8"/>
  <c r="AZ464" i="8"/>
  <c r="CJ257" i="8"/>
  <c r="AZ449" i="8"/>
  <c r="CJ445" i="8"/>
  <c r="CJ322" i="8"/>
  <c r="CJ422" i="8"/>
  <c r="AZ213" i="8"/>
  <c r="CJ190" i="8"/>
  <c r="CJ208" i="8"/>
  <c r="CJ301" i="8"/>
  <c r="S19" i="9"/>
  <c r="BT19" i="9"/>
  <c r="AZ191" i="12" s="1"/>
  <c r="AZ216" i="12" s="1"/>
  <c r="BW19" i="9"/>
  <c r="BU19" i="9"/>
  <c r="BS19" i="9"/>
  <c r="BV19" i="9"/>
  <c r="CJ254" i="8"/>
  <c r="CJ200" i="8"/>
  <c r="AZ122" i="8"/>
  <c r="AZ145" i="8"/>
  <c r="CJ20" i="8"/>
  <c r="CX21" i="13"/>
  <c r="CJ285" i="8"/>
  <c r="CJ368" i="8"/>
  <c r="AZ251" i="8"/>
  <c r="CJ260" i="8"/>
  <c r="AZ359" i="8"/>
  <c r="Q19" i="9"/>
  <c r="R22" i="11" s="1"/>
  <c r="U19" i="9"/>
  <c r="BU11" i="9"/>
  <c r="BV11" i="9"/>
  <c r="BW11" i="9"/>
  <c r="BT11" i="9"/>
  <c r="Q11" i="9"/>
  <c r="BS11" i="9"/>
  <c r="AY34" i="12" s="1"/>
  <c r="M11" i="9"/>
  <c r="T11" i="9"/>
  <c r="U11" i="9"/>
  <c r="R11" i="9"/>
  <c r="AZ4" i="8"/>
  <c r="CQ15" i="13"/>
  <c r="T19" i="9"/>
  <c r="O22" i="11" s="1"/>
  <c r="M19" i="9"/>
  <c r="R19" i="9"/>
  <c r="AX19" i="9"/>
  <c r="AN19" i="9" s="1"/>
  <c r="T23" i="11"/>
  <c r="V24" i="11"/>
  <c r="S23" i="11"/>
  <c r="D23" i="11"/>
  <c r="F23" i="11"/>
  <c r="AD23" i="11" s="1"/>
  <c r="R23" i="11"/>
  <c r="L23" i="11"/>
  <c r="T68" i="10"/>
  <c r="M68" i="10"/>
  <c r="R70" i="10"/>
  <c r="I69" i="10"/>
  <c r="B69" i="10" s="1"/>
  <c r="BT59" i="8" a="1"/>
  <c r="BT59" i="8" s="1"/>
  <c r="AZ59" i="8" s="1"/>
  <c r="BT35" i="8" a="1"/>
  <c r="BT35" i="8" s="1"/>
  <c r="AZ35" i="8" s="1"/>
  <c r="BT47" i="8" a="1"/>
  <c r="BT47" i="8" s="1"/>
  <c r="AZ47" i="8" s="1"/>
  <c r="BR64" i="8"/>
  <c r="BT64" i="8" s="1" a="1"/>
  <c r="BT64" i="8" s="1"/>
  <c r="BR63" i="8"/>
  <c r="BT63" i="8" s="1" a="1"/>
  <c r="BT63" i="8" s="1"/>
  <c r="CJ63" i="8" s="1"/>
  <c r="BT19" i="8" a="1"/>
  <c r="BT19" i="8" s="1"/>
  <c r="CJ19" i="8" s="1"/>
  <c r="BT39" i="8" a="1"/>
  <c r="BT39" i="8" s="1"/>
  <c r="CJ39" i="8" s="1"/>
  <c r="BR51" i="8"/>
  <c r="BT51" i="8" s="1" a="1"/>
  <c r="BT51" i="8" s="1"/>
  <c r="AZ51" i="8" s="1"/>
  <c r="BR32" i="8"/>
  <c r="BS32" i="8"/>
  <c r="BT40" i="8" a="1"/>
  <c r="BT40" i="8" s="1"/>
  <c r="AZ40" i="8" s="1"/>
  <c r="AZ58" i="8"/>
  <c r="CJ58" i="8"/>
  <c r="AZ22" i="8"/>
  <c r="CJ22" i="8"/>
  <c r="CJ43" i="8"/>
  <c r="AZ43" i="8"/>
  <c r="CJ109" i="8"/>
  <c r="AZ109" i="8"/>
  <c r="CJ194" i="8"/>
  <c r="AZ194" i="8"/>
  <c r="CJ443" i="8"/>
  <c r="AZ443" i="8"/>
  <c r="AZ262" i="8"/>
  <c r="CJ262" i="8"/>
  <c r="AZ266" i="8"/>
  <c r="CJ266" i="8"/>
  <c r="CJ371" i="8"/>
  <c r="AZ371" i="8"/>
  <c r="AZ112" i="8"/>
  <c r="CJ112" i="8"/>
  <c r="AZ496" i="8"/>
  <c r="CJ496" i="8"/>
  <c r="CJ324" i="8"/>
  <c r="AZ324" i="8"/>
  <c r="AZ173" i="8"/>
  <c r="CJ173" i="8"/>
  <c r="CJ281" i="8"/>
  <c r="AZ281" i="8"/>
  <c r="CJ498" i="8"/>
  <c r="AZ498" i="8"/>
  <c r="AZ172" i="8"/>
  <c r="CJ172" i="8"/>
  <c r="AZ362" i="8"/>
  <c r="CJ362" i="8"/>
  <c r="CJ73" i="8"/>
  <c r="AZ73" i="8"/>
  <c r="AZ374" i="8"/>
  <c r="CJ374" i="8"/>
  <c r="AZ226" i="8"/>
  <c r="CJ226" i="8"/>
  <c r="CJ121" i="8"/>
  <c r="AZ121" i="8"/>
  <c r="CJ429" i="8"/>
  <c r="AZ429" i="8"/>
  <c r="AZ81" i="8"/>
  <c r="CJ81" i="8"/>
  <c r="CJ307" i="8"/>
  <c r="AZ307" i="8"/>
  <c r="AZ280" i="8"/>
  <c r="CJ280" i="8"/>
  <c r="CJ441" i="8"/>
  <c r="AZ441" i="8"/>
  <c r="CJ207" i="8"/>
  <c r="AZ207" i="8"/>
  <c r="AZ391" i="8"/>
  <c r="CJ391" i="8"/>
  <c r="CJ503" i="8"/>
  <c r="AZ503" i="8"/>
  <c r="AZ198" i="8"/>
  <c r="CJ198" i="8"/>
  <c r="AZ414" i="8"/>
  <c r="CJ414" i="8"/>
  <c r="AZ326" i="8"/>
  <c r="CJ326" i="8"/>
  <c r="CJ114" i="8"/>
  <c r="AZ114" i="8"/>
  <c r="AZ332" i="8"/>
  <c r="CJ332" i="8"/>
  <c r="AZ278" i="8"/>
  <c r="CJ278" i="8"/>
  <c r="CJ442" i="8"/>
  <c r="AZ442" i="8"/>
  <c r="AZ110" i="8"/>
  <c r="CJ110" i="8"/>
  <c r="CJ212" i="8"/>
  <c r="AZ212" i="8"/>
  <c r="CJ461" i="8"/>
  <c r="AZ461" i="8"/>
  <c r="CJ287" i="8"/>
  <c r="AZ287" i="8"/>
  <c r="AZ180" i="8"/>
  <c r="CJ180" i="8"/>
  <c r="CJ347" i="8"/>
  <c r="AZ347" i="8"/>
  <c r="CJ163" i="8"/>
  <c r="AZ163" i="8"/>
  <c r="CJ376" i="8"/>
  <c r="AZ376" i="8"/>
  <c r="CJ83" i="8"/>
  <c r="AZ83" i="8"/>
  <c r="AZ106" i="8"/>
  <c r="CJ106" i="8"/>
  <c r="AZ244" i="8"/>
  <c r="CJ244" i="8"/>
  <c r="CJ97" i="8"/>
  <c r="AZ97" i="8"/>
  <c r="CJ177" i="8"/>
  <c r="AZ177" i="8"/>
  <c r="AZ420" i="8"/>
  <c r="CJ420" i="8"/>
  <c r="AZ298" i="8"/>
  <c r="CJ298" i="8"/>
  <c r="CJ364" i="8"/>
  <c r="AZ364" i="8"/>
  <c r="CJ84" i="8"/>
  <c r="AZ84" i="8"/>
  <c r="AZ144" i="8"/>
  <c r="CJ144" i="8"/>
  <c r="AZ458" i="8"/>
  <c r="CJ458" i="8"/>
  <c r="CJ127" i="8"/>
  <c r="AZ127" i="8"/>
  <c r="CJ435" i="8"/>
  <c r="AZ435" i="8"/>
  <c r="BT34" i="8" a="1"/>
  <c r="BT34" i="8" s="1"/>
  <c r="AZ87" i="8"/>
  <c r="CJ87" i="8"/>
  <c r="AZ279" i="8"/>
  <c r="CJ279" i="8"/>
  <c r="CJ479" i="8"/>
  <c r="AZ479" i="8"/>
  <c r="AZ321" i="8"/>
  <c r="CJ321" i="8"/>
  <c r="AZ179" i="8"/>
  <c r="CJ179" i="8"/>
  <c r="CJ504" i="8"/>
  <c r="AZ504" i="8"/>
  <c r="CJ325" i="8"/>
  <c r="AZ325" i="8"/>
  <c r="CJ430" i="8"/>
  <c r="AZ430" i="8"/>
  <c r="CJ480" i="8"/>
  <c r="AZ480" i="8"/>
  <c r="AZ138" i="8"/>
  <c r="CJ138" i="8"/>
  <c r="AZ308" i="8"/>
  <c r="CJ308" i="8"/>
  <c r="AZ160" i="8"/>
  <c r="CJ160" i="8"/>
  <c r="AZ409" i="8"/>
  <c r="CJ409" i="8"/>
  <c r="AZ238" i="8"/>
  <c r="CJ238" i="8"/>
  <c r="AZ428" i="8"/>
  <c r="CJ428" i="8"/>
  <c r="CJ237" i="8"/>
  <c r="AZ237" i="8"/>
  <c r="AZ421" i="8"/>
  <c r="CJ421" i="8"/>
  <c r="AZ184" i="8"/>
  <c r="CJ184" i="8"/>
  <c r="AZ433" i="8"/>
  <c r="CJ433" i="8"/>
  <c r="CJ103" i="8"/>
  <c r="AZ103" i="8"/>
  <c r="CJ128" i="8"/>
  <c r="AZ128" i="8"/>
  <c r="CJ486" i="8"/>
  <c r="AZ486" i="8"/>
  <c r="BS15" i="8"/>
  <c r="BR15" i="8"/>
  <c r="AZ268" i="8"/>
  <c r="CJ268" i="8"/>
  <c r="AZ137" i="8"/>
  <c r="CJ137" i="8"/>
  <c r="CJ245" i="8"/>
  <c r="AZ245" i="8"/>
  <c r="AZ88" i="8"/>
  <c r="CJ88" i="8"/>
  <c r="AZ339" i="8"/>
  <c r="CJ339" i="8"/>
  <c r="CJ139" i="8"/>
  <c r="AZ139" i="8"/>
  <c r="AZ450" i="8"/>
  <c r="CJ450" i="8"/>
  <c r="CJ171" i="8"/>
  <c r="AZ171" i="8"/>
  <c r="CJ473" i="8"/>
  <c r="AZ473" i="8"/>
  <c r="AZ156" i="8"/>
  <c r="CJ156" i="8"/>
  <c r="CJ323" i="8"/>
  <c r="AZ323" i="8"/>
  <c r="AZ162" i="8"/>
  <c r="CJ162" i="8"/>
  <c r="CJ329" i="8"/>
  <c r="AZ329" i="8"/>
  <c r="CJ337" i="8"/>
  <c r="AZ337" i="8"/>
  <c r="AZ297" i="8"/>
  <c r="CJ297" i="8"/>
  <c r="CJ395" i="8"/>
  <c r="AZ395" i="8"/>
  <c r="AZ483" i="8"/>
  <c r="CJ483" i="8"/>
  <c r="CJ153" i="8"/>
  <c r="AZ153" i="8"/>
  <c r="AZ396" i="8"/>
  <c r="CJ396" i="8"/>
  <c r="AZ310" i="8"/>
  <c r="CJ310" i="8"/>
  <c r="CJ471" i="8"/>
  <c r="AZ471" i="8"/>
  <c r="AZ303" i="8"/>
  <c r="CJ303" i="8"/>
  <c r="CJ102" i="8"/>
  <c r="AZ102" i="8"/>
  <c r="CJ230" i="8"/>
  <c r="AZ230" i="8"/>
  <c r="CJ417" i="8"/>
  <c r="AZ417" i="8"/>
  <c r="CJ77" i="8"/>
  <c r="AZ77" i="8"/>
  <c r="AZ357" i="8"/>
  <c r="CJ357" i="8"/>
  <c r="CJ459" i="8"/>
  <c r="AZ459" i="8"/>
  <c r="AZ203" i="8"/>
  <c r="CJ203" i="8"/>
  <c r="AZ360" i="8"/>
  <c r="CJ360" i="8"/>
  <c r="AZ274" i="8"/>
  <c r="CJ274" i="8"/>
  <c r="BR45" i="8"/>
  <c r="BT45" i="8" s="1" a="1"/>
  <c r="BT45" i="8" s="1"/>
  <c r="AZ76" i="8"/>
  <c r="CJ76" i="8"/>
  <c r="AZ338" i="8"/>
  <c r="CJ338" i="8"/>
  <c r="CJ381" i="8"/>
  <c r="AZ381" i="8"/>
  <c r="CJ89" i="8"/>
  <c r="AZ89" i="8"/>
  <c r="CJ282" i="8"/>
  <c r="AZ282" i="8"/>
  <c r="CJ399" i="8"/>
  <c r="AZ399" i="8"/>
  <c r="CJ146" i="8"/>
  <c r="AZ146" i="8"/>
  <c r="AZ185" i="8"/>
  <c r="CJ185" i="8"/>
  <c r="CJ401" i="8"/>
  <c r="AZ401" i="8"/>
  <c r="AZ115" i="8"/>
  <c r="CJ115" i="8"/>
  <c r="CJ28" i="8"/>
  <c r="AZ28" i="8"/>
  <c r="AZ220" i="8"/>
  <c r="CJ220" i="8"/>
  <c r="CJ263" i="8"/>
  <c r="AZ263" i="8"/>
  <c r="CJ305" i="8"/>
  <c r="AZ305" i="8"/>
  <c r="CJ225" i="8"/>
  <c r="AZ225" i="8"/>
  <c r="AZ468" i="8"/>
  <c r="CJ468" i="8"/>
  <c r="CJ140" i="8"/>
  <c r="AZ140" i="8"/>
  <c r="CJ389" i="8"/>
  <c r="AZ389" i="8"/>
  <c r="CJ169" i="8"/>
  <c r="AZ169" i="8"/>
  <c r="CJ382" i="8"/>
  <c r="AZ382" i="8"/>
  <c r="CJ78" i="8"/>
  <c r="AZ78" i="8"/>
  <c r="CJ181" i="8"/>
  <c r="AZ181" i="8"/>
  <c r="CJ394" i="8"/>
  <c r="AZ394" i="8"/>
  <c r="AZ86" i="8"/>
  <c r="CJ86" i="8"/>
  <c r="CJ223" i="8"/>
  <c r="AZ223" i="8"/>
  <c r="AZ475" i="8"/>
  <c r="CJ475" i="8"/>
  <c r="BR46" i="8"/>
  <c r="BS46" i="8"/>
  <c r="AZ327" i="8"/>
  <c r="CJ327" i="8"/>
  <c r="AZ482" i="8"/>
  <c r="CJ482" i="8"/>
  <c r="AZ202" i="8"/>
  <c r="CJ202" i="8"/>
  <c r="AZ392" i="8"/>
  <c r="CJ392" i="8"/>
  <c r="AZ228" i="8"/>
  <c r="CJ228" i="8"/>
  <c r="CJ241" i="8"/>
  <c r="AZ241" i="8"/>
  <c r="AZ494" i="8"/>
  <c r="CJ494" i="8"/>
  <c r="BR24" i="8"/>
  <c r="BS24" i="8"/>
  <c r="AZ286" i="8"/>
  <c r="CJ286" i="8"/>
  <c r="CJ447" i="8"/>
  <c r="AZ447" i="8"/>
  <c r="CJ224" i="8"/>
  <c r="AZ224" i="8"/>
  <c r="CJ411" i="8"/>
  <c r="AZ411" i="8"/>
  <c r="AZ215" i="8"/>
  <c r="CJ215" i="8"/>
  <c r="AZ470" i="8"/>
  <c r="CJ470" i="8"/>
  <c r="CJ481" i="8"/>
  <c r="AZ481" i="8"/>
  <c r="AZ221" i="8"/>
  <c r="CJ221" i="8"/>
  <c r="AZ476" i="8"/>
  <c r="CJ476" i="8"/>
  <c r="CJ487" i="8"/>
  <c r="AZ487" i="8"/>
  <c r="AZ167" i="8"/>
  <c r="CJ167" i="8"/>
  <c r="CJ275" i="8"/>
  <c r="AZ275" i="8"/>
  <c r="AZ356" i="8"/>
  <c r="CJ356" i="8"/>
  <c r="CJ454" i="8"/>
  <c r="AZ454" i="8"/>
  <c r="CJ355" i="8"/>
  <c r="AZ355" i="8"/>
  <c r="AZ292" i="8"/>
  <c r="CJ292" i="8"/>
  <c r="AZ397" i="8"/>
  <c r="CJ397" i="8"/>
  <c r="CJ206" i="8"/>
  <c r="AZ206" i="8"/>
  <c r="CJ455" i="8"/>
  <c r="AZ455" i="8"/>
  <c r="CJ271" i="8"/>
  <c r="AZ271" i="8"/>
  <c r="CJ264" i="8"/>
  <c r="AZ264" i="8"/>
  <c r="AZ256" i="8"/>
  <c r="CJ256" i="8"/>
  <c r="CJ259" i="8"/>
  <c r="AZ259" i="8"/>
  <c r="CJ170" i="8"/>
  <c r="AZ170" i="8"/>
  <c r="CJ419" i="8"/>
  <c r="AZ419" i="8"/>
  <c r="AZ333" i="8"/>
  <c r="CJ333" i="8"/>
  <c r="AZ488" i="8"/>
  <c r="CJ488" i="8"/>
  <c r="BT49" i="8" a="1"/>
  <c r="BT49" i="8" s="1"/>
  <c r="BR55" i="8"/>
  <c r="BT55" i="8" s="1" a="1"/>
  <c r="BT55" i="8" s="1"/>
  <c r="BR62" i="8"/>
  <c r="BT62" i="8" s="1" a="1"/>
  <c r="BT62" i="8" s="1"/>
  <c r="BT31" i="8" a="1"/>
  <c r="BT31" i="8" s="1"/>
  <c r="BT61" i="8" a="1"/>
  <c r="BT61" i="8" s="1"/>
  <c r="BR38" i="8"/>
  <c r="BT38" i="8" s="1" a="1"/>
  <c r="BT38" i="8" s="1"/>
  <c r="AZ168" i="8"/>
  <c r="CJ168" i="8"/>
  <c r="CJ240" i="8"/>
  <c r="AZ240" i="8"/>
  <c r="AZ210" i="8"/>
  <c r="CJ210" i="8"/>
  <c r="AZ367" i="8"/>
  <c r="CJ367" i="8"/>
  <c r="AZ290" i="8"/>
  <c r="CJ290" i="8"/>
  <c r="CJ152" i="8"/>
  <c r="AZ152" i="8"/>
  <c r="AZ410" i="8"/>
  <c r="CJ410" i="8"/>
  <c r="AZ452" i="8"/>
  <c r="CJ452" i="8"/>
  <c r="CJ157" i="8"/>
  <c r="AZ157" i="8"/>
  <c r="CJ370" i="8"/>
  <c r="AZ370" i="8"/>
  <c r="CJ235" i="8"/>
  <c r="AZ235" i="8"/>
  <c r="CJ448" i="8"/>
  <c r="AZ448" i="8"/>
  <c r="AZ316" i="8"/>
  <c r="CJ316" i="8"/>
  <c r="CJ477" i="8"/>
  <c r="AZ477" i="8"/>
  <c r="AZ328" i="8"/>
  <c r="CJ328" i="8"/>
  <c r="AZ272" i="8"/>
  <c r="CJ272" i="8"/>
  <c r="CJ377" i="8"/>
  <c r="AZ377" i="8"/>
  <c r="AZ216" i="8"/>
  <c r="CJ216" i="8"/>
  <c r="CJ288" i="8"/>
  <c r="AZ288" i="8"/>
  <c r="CJ199" i="8"/>
  <c r="AZ199" i="8"/>
  <c r="AZ451" i="8"/>
  <c r="CJ451" i="8"/>
  <c r="CJ67" i="8"/>
  <c r="AZ67" i="8"/>
  <c r="AZ136" i="8"/>
  <c r="CJ136" i="8"/>
  <c r="CJ300" i="8"/>
  <c r="AZ300" i="8"/>
  <c r="AZ80" i="8"/>
  <c r="CJ80" i="8"/>
  <c r="AZ345" i="8"/>
  <c r="CJ345" i="8"/>
  <c r="AZ250" i="8"/>
  <c r="CJ250" i="8"/>
  <c r="CJ129" i="8"/>
  <c r="AZ129" i="8"/>
  <c r="AZ372" i="8"/>
  <c r="CJ372" i="8"/>
  <c r="CJ135" i="8"/>
  <c r="AZ135" i="8"/>
  <c r="AZ378" i="8"/>
  <c r="CJ378" i="8"/>
  <c r="AZ232" i="8"/>
  <c r="CJ232" i="8"/>
  <c r="CJ492" i="8"/>
  <c r="AZ492" i="8"/>
  <c r="CJ258" i="8"/>
  <c r="AZ258" i="8"/>
  <c r="CJ460" i="8"/>
  <c r="AZ460" i="8"/>
  <c r="AZ351" i="8"/>
  <c r="CJ351" i="8"/>
  <c r="AZ380" i="8"/>
  <c r="CJ380" i="8"/>
  <c r="AZ291" i="8"/>
  <c r="CJ291" i="8"/>
  <c r="CJ393" i="8"/>
  <c r="AZ393" i="8"/>
  <c r="AZ74" i="8"/>
  <c r="CJ74" i="8"/>
  <c r="CJ330" i="8"/>
  <c r="AZ330" i="8"/>
  <c r="AZ192" i="8"/>
  <c r="CJ192" i="8"/>
  <c r="AZ408" i="8"/>
  <c r="CJ408" i="8"/>
  <c r="AZ75" i="8"/>
  <c r="CJ75" i="8"/>
  <c r="AZ315" i="8"/>
  <c r="CJ315" i="8"/>
  <c r="AZ154" i="8"/>
  <c r="CJ154" i="8"/>
  <c r="CJ318" i="8"/>
  <c r="AZ318" i="8"/>
  <c r="AZ111" i="8"/>
  <c r="CJ111" i="8"/>
  <c r="AZ255" i="8"/>
  <c r="CJ255" i="8"/>
  <c r="CJ478" i="8"/>
  <c r="AZ478" i="8"/>
  <c r="AZ222" i="8"/>
  <c r="CJ222" i="8"/>
  <c r="CJ294" i="8"/>
  <c r="AZ294" i="8"/>
  <c r="BT30" i="8" a="1"/>
  <c r="BT30" i="8" s="1"/>
  <c r="AZ227" i="8"/>
  <c r="CJ227" i="8"/>
  <c r="CJ335" i="8"/>
  <c r="AZ335" i="8"/>
  <c r="CJ183" i="8"/>
  <c r="AZ183" i="8"/>
  <c r="AZ426" i="8"/>
  <c r="CJ426" i="8"/>
  <c r="CJ91" i="8"/>
  <c r="AZ91" i="8"/>
  <c r="CJ107" i="8"/>
  <c r="AZ107" i="8"/>
  <c r="AZ296" i="8"/>
  <c r="CJ296" i="8"/>
  <c r="CJ113" i="8"/>
  <c r="AZ113" i="8"/>
  <c r="CJ164" i="8"/>
  <c r="AZ164" i="8"/>
  <c r="CJ413" i="8"/>
  <c r="AZ413" i="8"/>
  <c r="AZ304" i="8"/>
  <c r="CJ304" i="8"/>
  <c r="CJ465" i="8"/>
  <c r="AZ465" i="8"/>
  <c r="AZ284" i="8"/>
  <c r="CJ284" i="8"/>
  <c r="CJ511" i="8"/>
  <c r="AZ511" i="8"/>
  <c r="CJ277" i="8"/>
  <c r="AZ277" i="8"/>
  <c r="CJ289" i="8"/>
  <c r="AZ289" i="8"/>
  <c r="AZ125" i="8"/>
  <c r="CJ125" i="8"/>
  <c r="CJ331" i="8"/>
  <c r="AZ331" i="8"/>
  <c r="CJ436" i="8"/>
  <c r="AZ436" i="8"/>
  <c r="AZ124" i="8"/>
  <c r="CJ124" i="8"/>
  <c r="AZ373" i="8"/>
  <c r="CJ373" i="8"/>
  <c r="CJ485" i="8"/>
  <c r="AZ485" i="8"/>
  <c r="AZ346" i="8"/>
  <c r="CJ346" i="8"/>
  <c r="CJ412" i="8"/>
  <c r="AZ412" i="8"/>
  <c r="CJ71" i="8"/>
  <c r="AZ71" i="8"/>
  <c r="CJ201" i="8"/>
  <c r="AZ201" i="8"/>
  <c r="AZ385" i="8"/>
  <c r="CJ385" i="8"/>
  <c r="CJ497" i="8"/>
  <c r="AZ497" i="8"/>
  <c r="BS37" i="8"/>
  <c r="BR37" i="8"/>
  <c r="AZ234" i="8"/>
  <c r="CJ234" i="8"/>
  <c r="CJ247" i="8"/>
  <c r="AZ247" i="8"/>
  <c r="AZ500" i="8"/>
  <c r="CJ500" i="8"/>
  <c r="AZ309" i="8"/>
  <c r="CJ309" i="8"/>
  <c r="CJ182" i="8"/>
  <c r="AZ182" i="8"/>
  <c r="CJ431" i="8"/>
  <c r="AZ431" i="8"/>
  <c r="CJ188" i="8"/>
  <c r="AZ188" i="8"/>
  <c r="CJ437" i="8"/>
  <c r="AZ437" i="8"/>
  <c r="CJ134" i="8"/>
  <c r="AZ134" i="8"/>
  <c r="CJ353" i="8"/>
  <c r="AZ353" i="8"/>
  <c r="AZ334" i="8"/>
  <c r="CJ334" i="8"/>
  <c r="AZ439" i="8"/>
  <c r="CJ439" i="8"/>
  <c r="AZ93" i="8"/>
  <c r="CJ93" i="8"/>
  <c r="AZ350" i="8"/>
  <c r="CJ350" i="8"/>
  <c r="AZ166" i="8"/>
  <c r="CJ166" i="8"/>
  <c r="AZ415" i="8"/>
  <c r="CJ415" i="8"/>
  <c r="CJ165" i="8"/>
  <c r="AZ165" i="8"/>
  <c r="CJ467" i="8"/>
  <c r="AZ467" i="8"/>
  <c r="BR36" i="8"/>
  <c r="BT36" i="8" s="1" a="1"/>
  <c r="BT36" i="8" s="1"/>
  <c r="CJ276" i="8"/>
  <c r="AZ276" i="8"/>
  <c r="CJ219" i="8"/>
  <c r="AZ219" i="8"/>
  <c r="AZ403" i="8"/>
  <c r="CJ403" i="8"/>
  <c r="CJ79" i="8"/>
  <c r="AZ79" i="8"/>
  <c r="AZ314" i="8"/>
  <c r="CJ314" i="8"/>
  <c r="AZ502" i="8"/>
  <c r="CJ502" i="8"/>
  <c r="AZ130" i="8"/>
  <c r="CJ130" i="8"/>
  <c r="AZ379" i="8"/>
  <c r="CJ379" i="8"/>
  <c r="CJ491" i="8"/>
  <c r="AZ491" i="8"/>
  <c r="BT44" i="8" a="1"/>
  <c r="BT44" i="8" s="1"/>
  <c r="BT25" i="8" a="1"/>
  <c r="BT25" i="8" s="1"/>
  <c r="BR54" i="8"/>
  <c r="BT54" i="8" s="1" a="1"/>
  <c r="BT54" i="8" s="1"/>
  <c r="BR27" i="8"/>
  <c r="BT27" i="8" s="1" a="1"/>
  <c r="BT27" i="8" s="1"/>
  <c r="BR42" i="8"/>
  <c r="BT42" i="8" s="1" a="1"/>
  <c r="BT42" i="8" s="1"/>
  <c r="CJ141" i="8"/>
  <c r="AZ141" i="8"/>
  <c r="AZ384" i="8"/>
  <c r="CJ384" i="8"/>
  <c r="CJ493" i="8"/>
  <c r="AZ493" i="8"/>
  <c r="CJ236" i="8"/>
  <c r="AZ236" i="8"/>
  <c r="CJ423" i="8"/>
  <c r="AZ423" i="8"/>
  <c r="CJ96" i="8"/>
  <c r="AZ96" i="8"/>
  <c r="CJ293" i="8"/>
  <c r="AZ293" i="8"/>
  <c r="CJ510" i="8"/>
  <c r="AZ510" i="8"/>
  <c r="CJ217" i="8"/>
  <c r="AZ217" i="8"/>
  <c r="AZ68" i="8"/>
  <c r="CJ68" i="8"/>
  <c r="CJ472" i="8"/>
  <c r="AZ472" i="8"/>
  <c r="CJ265" i="8"/>
  <c r="AZ265" i="8"/>
  <c r="AZ69" i="8"/>
  <c r="CJ69" i="8"/>
  <c r="CJ343" i="8"/>
  <c r="AZ343" i="8"/>
  <c r="AZ70" i="8"/>
  <c r="CJ70" i="8"/>
  <c r="CJ336" i="8"/>
  <c r="AZ336" i="8"/>
  <c r="CJ348" i="8"/>
  <c r="AZ348" i="8"/>
  <c r="AZ161" i="8"/>
  <c r="CJ161" i="8"/>
  <c r="CJ269" i="8"/>
  <c r="AZ269" i="8"/>
  <c r="CJ189" i="8"/>
  <c r="AZ189" i="8"/>
  <c r="AZ432" i="8"/>
  <c r="CJ432" i="8"/>
  <c r="AZ248" i="8"/>
  <c r="CJ248" i="8"/>
  <c r="AZ495" i="8"/>
  <c r="CJ495" i="8"/>
  <c r="BR26" i="8"/>
  <c r="BS26" i="8"/>
  <c r="CJ133" i="8"/>
  <c r="AZ133" i="8"/>
  <c r="AZ444" i="8"/>
  <c r="CJ444" i="8"/>
  <c r="CJ90" i="8"/>
  <c r="AZ90" i="8"/>
  <c r="AZ142" i="8"/>
  <c r="CJ142" i="8"/>
  <c r="CJ306" i="8"/>
  <c r="AZ306" i="8"/>
  <c r="CJ270" i="8"/>
  <c r="AZ270" i="8"/>
  <c r="AZ267" i="8"/>
  <c r="CJ267" i="8"/>
  <c r="CJ369" i="8"/>
  <c r="AZ369" i="8"/>
  <c r="AZ273" i="8"/>
  <c r="CJ273" i="8"/>
  <c r="CJ375" i="8"/>
  <c r="AZ375" i="8"/>
  <c r="CJ229" i="8"/>
  <c r="AZ229" i="8"/>
  <c r="CJ383" i="8"/>
  <c r="AZ383" i="8"/>
  <c r="CJ159" i="8"/>
  <c r="AZ159" i="8"/>
  <c r="AZ402" i="8"/>
  <c r="CJ402" i="8"/>
  <c r="CJ349" i="8"/>
  <c r="AZ349" i="8"/>
  <c r="AZ82" i="8"/>
  <c r="CJ82" i="8"/>
  <c r="CJ252" i="8"/>
  <c r="AZ252" i="8"/>
  <c r="CJ505" i="8"/>
  <c r="AZ505" i="8"/>
  <c r="CJ231" i="8"/>
  <c r="AZ231" i="8"/>
  <c r="AZ474" i="8"/>
  <c r="CJ474" i="8"/>
  <c r="AZ99" i="8"/>
  <c r="CJ99" i="8"/>
  <c r="CJ218" i="8"/>
  <c r="AZ218" i="8"/>
  <c r="CJ405" i="8"/>
  <c r="AZ405" i="8"/>
  <c r="AZ98" i="8"/>
  <c r="CJ98" i="8"/>
  <c r="AZ204" i="8"/>
  <c r="CJ204" i="8"/>
  <c r="AZ361" i="8"/>
  <c r="CJ361" i="8"/>
  <c r="CJ151" i="8"/>
  <c r="AZ151" i="8"/>
  <c r="AZ462" i="8"/>
  <c r="CJ462" i="8"/>
  <c r="AZ100" i="8"/>
  <c r="CJ100" i="8"/>
  <c r="CJ311" i="8"/>
  <c r="AZ311" i="8"/>
  <c r="AZ92" i="8"/>
  <c r="CJ92" i="8"/>
  <c r="CJ195" i="8"/>
  <c r="AZ195" i="8"/>
  <c r="AZ438" i="8"/>
  <c r="CJ438" i="8"/>
  <c r="CJ95" i="8"/>
  <c r="AZ95" i="8"/>
  <c r="BR17" i="8"/>
  <c r="BT17" i="8" s="1" a="1"/>
  <c r="BT17" i="8" s="1"/>
  <c r="BR57" i="8"/>
  <c r="BT57" i="8" s="1" a="1"/>
  <c r="BT57" i="8" s="1"/>
  <c r="BT29" i="8" a="1"/>
  <c r="BT29" i="8" s="1"/>
  <c r="AZ52" i="8" l="1"/>
  <c r="P14" i="11"/>
  <c r="BA34" i="12"/>
  <c r="BB182" i="12"/>
  <c r="BB207" i="12" s="1"/>
  <c r="AZ48" i="8"/>
  <c r="CJ56" i="8"/>
  <c r="AZ53" i="8"/>
  <c r="AZ23" i="8"/>
  <c r="F14" i="11"/>
  <c r="AD14" i="11" s="1"/>
  <c r="BC182" i="12"/>
  <c r="BC207" i="12" s="1"/>
  <c r="O18" i="11"/>
  <c r="M16" i="11"/>
  <c r="AY134" i="12"/>
  <c r="O16" i="11"/>
  <c r="U14" i="11"/>
  <c r="N334" i="12"/>
  <c r="V14" i="11"/>
  <c r="O54" i="9"/>
  <c r="N337" i="12"/>
  <c r="AZ182" i="12"/>
  <c r="AZ207" i="12" s="1"/>
  <c r="N342" i="12"/>
  <c r="BB106" i="12"/>
  <c r="R14" i="11"/>
  <c r="AZ41" i="8"/>
  <c r="BQ23" i="9"/>
  <c r="U16" i="11"/>
  <c r="D20" i="11"/>
  <c r="D19" i="11"/>
  <c r="BA188" i="12"/>
  <c r="BA213" i="12" s="1"/>
  <c r="P24" i="11"/>
  <c r="F20" i="11"/>
  <c r="AD20" i="11" s="1"/>
  <c r="AY106" i="12"/>
  <c r="BC115" i="12"/>
  <c r="N19" i="11"/>
  <c r="F24" i="11"/>
  <c r="AD24" i="11" s="1"/>
  <c r="V18" i="11"/>
  <c r="BA191" i="12"/>
  <c r="BA216" i="12" s="1"/>
  <c r="DA14" i="13"/>
  <c r="BA40" i="12"/>
  <c r="N16" i="11"/>
  <c r="BC40" i="12"/>
  <c r="AY115" i="12"/>
  <c r="N24" i="11"/>
  <c r="BA115" i="12"/>
  <c r="R20" i="11"/>
  <c r="AZ189" i="12"/>
  <c r="AZ214" i="12" s="1"/>
  <c r="T20" i="11"/>
  <c r="CX15" i="13"/>
  <c r="D14" i="11"/>
  <c r="N23" i="11"/>
  <c r="BC111" i="12"/>
  <c r="CW14" i="13"/>
  <c r="AZ116" i="12"/>
  <c r="AY116" i="12"/>
  <c r="BC193" i="12"/>
  <c r="BC218" i="12" s="1"/>
  <c r="M19" i="11"/>
  <c r="L14" i="11"/>
  <c r="BA35" i="12"/>
  <c r="P16" i="11"/>
  <c r="BA185" i="12"/>
  <c r="BA210" i="12" s="1"/>
  <c r="BA61" i="12"/>
  <c r="AZ67" i="12"/>
  <c r="CW13" i="13"/>
  <c r="F19" i="11"/>
  <c r="AD19" i="11" s="1"/>
  <c r="AZ39" i="12"/>
  <c r="AZ41" i="12"/>
  <c r="O19" i="11"/>
  <c r="L19" i="11"/>
  <c r="CX13" i="13"/>
  <c r="N20" i="11"/>
  <c r="R18" i="11"/>
  <c r="AY142" i="12"/>
  <c r="AY39" i="12"/>
  <c r="V20" i="11"/>
  <c r="S24" i="11"/>
  <c r="V23" i="11"/>
  <c r="L20" i="11"/>
  <c r="CY9" i="13"/>
  <c r="AY65" i="12"/>
  <c r="BC114" i="12"/>
  <c r="BA65" i="12"/>
  <c r="U24" i="11"/>
  <c r="BB181" i="12"/>
  <c r="BB206" i="12" s="1"/>
  <c r="M20" i="11"/>
  <c r="O24" i="11"/>
  <c r="AY40" i="12"/>
  <c r="BA189" i="12"/>
  <c r="BA214" i="12" s="1"/>
  <c r="CW15" i="13"/>
  <c r="BB115" i="12"/>
  <c r="D24" i="11"/>
  <c r="CY10" i="13"/>
  <c r="M13" i="11"/>
  <c r="AY66" i="12"/>
  <c r="AY67" i="12"/>
  <c r="BB66" i="12"/>
  <c r="AY41" i="12"/>
  <c r="O20" i="11"/>
  <c r="D16" i="11"/>
  <c r="AY193" i="12"/>
  <c r="AY218" i="12" s="1"/>
  <c r="V19" i="11"/>
  <c r="BB193" i="12"/>
  <c r="BB218" i="12" s="1"/>
  <c r="L24" i="11"/>
  <c r="O51" i="9"/>
  <c r="CJ14" i="8"/>
  <c r="O55" i="9"/>
  <c r="AZ18" i="8"/>
  <c r="O56" i="9"/>
  <c r="O50" i="9"/>
  <c r="O52" i="9"/>
  <c r="BQ57" i="9"/>
  <c r="O57" i="9"/>
  <c r="T24" i="11"/>
  <c r="AY188" i="12"/>
  <c r="AY213" i="12" s="1"/>
  <c r="BB188" i="12"/>
  <c r="BB213" i="12" s="1"/>
  <c r="AZ188" i="12"/>
  <c r="AZ213" i="12" s="1"/>
  <c r="AY189" i="12"/>
  <c r="AY214" i="12" s="1"/>
  <c r="BB31" i="12"/>
  <c r="S16" i="11"/>
  <c r="AY110" i="12"/>
  <c r="AY182" i="12"/>
  <c r="AY207" i="12" s="1"/>
  <c r="AY136" i="12"/>
  <c r="AY140" i="12"/>
  <c r="BC189" i="12"/>
  <c r="BC214" i="12" s="1"/>
  <c r="AZ114" i="12"/>
  <c r="BA193" i="12"/>
  <c r="BA218" i="12" s="1"/>
  <c r="BC188" i="12"/>
  <c r="BC213" i="12" s="1"/>
  <c r="M24" i="11"/>
  <c r="R12" i="11"/>
  <c r="BC61" i="12"/>
  <c r="S19" i="11"/>
  <c r="R19" i="11"/>
  <c r="BA66" i="12"/>
  <c r="AZ187" i="12"/>
  <c r="AZ212" i="12" s="1"/>
  <c r="AZ61" i="12"/>
  <c r="R24" i="11"/>
  <c r="AZ33" i="12"/>
  <c r="BB110" i="12"/>
  <c r="O12" i="11"/>
  <c r="AY59" i="12"/>
  <c r="R347" i="12"/>
  <c r="P19" i="11"/>
  <c r="T19" i="11"/>
  <c r="S14" i="11"/>
  <c r="F12" i="11"/>
  <c r="AD12" i="11" s="1"/>
  <c r="BB114" i="12"/>
  <c r="P20" i="11"/>
  <c r="R16" i="11"/>
  <c r="BB57" i="12"/>
  <c r="CX14" i="13"/>
  <c r="U19" i="11"/>
  <c r="P12" i="11"/>
  <c r="D11" i="11"/>
  <c r="AZ193" i="12"/>
  <c r="AZ218" i="12" s="1"/>
  <c r="AZ66" i="12"/>
  <c r="O14" i="11"/>
  <c r="F16" i="11"/>
  <c r="AD16" i="11" s="1"/>
  <c r="AZ115" i="12"/>
  <c r="D12" i="11"/>
  <c r="U20" i="11"/>
  <c r="S15" i="11"/>
  <c r="BA183" i="12"/>
  <c r="BA208" i="12" s="1"/>
  <c r="L16" i="11"/>
  <c r="BB39" i="12"/>
  <c r="BB65" i="12"/>
  <c r="L18" i="11"/>
  <c r="BC109" i="12"/>
  <c r="S18" i="11"/>
  <c r="BB187" i="12"/>
  <c r="BB212" i="12" s="1"/>
  <c r="U18" i="11"/>
  <c r="F18" i="11"/>
  <c r="AD18" i="11" s="1"/>
  <c r="AZ60" i="12"/>
  <c r="CY8" i="13"/>
  <c r="BB38" i="12"/>
  <c r="S13" i="11"/>
  <c r="BQ40" i="9"/>
  <c r="AZ34" i="12"/>
  <c r="AY109" i="12"/>
  <c r="BA109" i="12"/>
  <c r="BB64" i="12"/>
  <c r="U23" i="11"/>
  <c r="F15" i="11"/>
  <c r="AD15" i="11" s="1"/>
  <c r="BB183" i="12"/>
  <c r="BB208" i="12" s="1"/>
  <c r="M14" i="11"/>
  <c r="T15" i="11"/>
  <c r="M12" i="11"/>
  <c r="CX8" i="13"/>
  <c r="T18" i="11"/>
  <c r="CW8" i="13"/>
  <c r="P18" i="11"/>
  <c r="BA60" i="12"/>
  <c r="BB113" i="12"/>
  <c r="AY192" i="12"/>
  <c r="AY217" i="12" s="1"/>
  <c r="L15" i="11"/>
  <c r="O23" i="11"/>
  <c r="N14" i="11"/>
  <c r="AY139" i="12"/>
  <c r="BC183" i="12"/>
  <c r="BC208" i="12" s="1"/>
  <c r="BA187" i="12"/>
  <c r="BA212" i="12" s="1"/>
  <c r="AZ109" i="12"/>
  <c r="AY60" i="12"/>
  <c r="AZ192" i="12"/>
  <c r="AZ217" i="12" s="1"/>
  <c r="AY187" i="12"/>
  <c r="AY212" i="12" s="1"/>
  <c r="AY135" i="12"/>
  <c r="CZ12" i="13"/>
  <c r="BQ17" i="9"/>
  <c r="V12" i="11"/>
  <c r="AZ183" i="12"/>
  <c r="AZ208" i="12" s="1"/>
  <c r="P15" i="11"/>
  <c r="AY183" i="12"/>
  <c r="AY208" i="12" s="1"/>
  <c r="BB108" i="12"/>
  <c r="BA182" i="12"/>
  <c r="BA207" i="12" s="1"/>
  <c r="BQ35" i="9"/>
  <c r="BQ24" i="9"/>
  <c r="CX11" i="13"/>
  <c r="N346" i="12"/>
  <c r="BQ41" i="9"/>
  <c r="BQ38" i="9"/>
  <c r="BA59" i="12"/>
  <c r="BQ30" i="9"/>
  <c r="U15" i="11"/>
  <c r="T11" i="11"/>
  <c r="P22" i="11"/>
  <c r="BC106" i="12"/>
  <c r="AZ32" i="12"/>
  <c r="BQ43" i="9"/>
  <c r="O48" i="9"/>
  <c r="M15" i="11"/>
  <c r="CX6" i="13"/>
  <c r="N11" i="11"/>
  <c r="D15" i="11"/>
  <c r="U11" i="11"/>
  <c r="R15" i="11"/>
  <c r="T22" i="11"/>
  <c r="BQ49" i="9"/>
  <c r="AZ107" i="12"/>
  <c r="BQ31" i="9"/>
  <c r="BQ44" i="9"/>
  <c r="U12" i="11"/>
  <c r="S22" i="11"/>
  <c r="BB62" i="12"/>
  <c r="BB112" i="12"/>
  <c r="BC192" i="12"/>
  <c r="BC217" i="12" s="1"/>
  <c r="AZ58" i="12"/>
  <c r="AY133" i="12"/>
  <c r="BQ13" i="9"/>
  <c r="BQ21" i="9"/>
  <c r="AZ33" i="8"/>
  <c r="AZ12" i="8"/>
  <c r="S12" i="11"/>
  <c r="BC31" i="12"/>
  <c r="O49" i="9"/>
  <c r="AZ63" i="8"/>
  <c r="N12" i="11"/>
  <c r="AY57" i="12"/>
  <c r="BQ48" i="9"/>
  <c r="CW5" i="13"/>
  <c r="T14" i="11"/>
  <c r="AZ31" i="12"/>
  <c r="O15" i="11"/>
  <c r="O42" i="9"/>
  <c r="BB191" i="12"/>
  <c r="BB216" i="12" s="1"/>
  <c r="AY132" i="12"/>
  <c r="N15" i="11"/>
  <c r="O45" i="9"/>
  <c r="CZ5" i="13"/>
  <c r="DA5" i="13"/>
  <c r="CX5" i="13"/>
  <c r="AZ106" i="12"/>
  <c r="BA114" i="12"/>
  <c r="AY33" i="12"/>
  <c r="BB59" i="12"/>
  <c r="BB35" i="12"/>
  <c r="BC185" i="12"/>
  <c r="BC210" i="12" s="1"/>
  <c r="O26" i="9"/>
  <c r="AY266" i="12"/>
  <c r="BB60" i="12"/>
  <c r="AZ57" i="12"/>
  <c r="CY5" i="13"/>
  <c r="BC191" i="12"/>
  <c r="BC216" i="12" s="1"/>
  <c r="BB34" i="12"/>
  <c r="M18" i="11"/>
  <c r="O43" i="9"/>
  <c r="BQ45" i="9"/>
  <c r="O44" i="9"/>
  <c r="O41" i="9"/>
  <c r="AY184" i="12"/>
  <c r="AY209" i="12" s="1"/>
  <c r="CX20" i="13"/>
  <c r="CX10" i="13"/>
  <c r="Q315" i="12"/>
  <c r="O40" i="9"/>
  <c r="CP14" i="8"/>
  <c r="CP15" i="8" s="1"/>
  <c r="CP16" i="8" s="1"/>
  <c r="K176" i="12"/>
  <c r="V15" i="11"/>
  <c r="BC159" i="12"/>
  <c r="K175" i="12" s="1"/>
  <c r="BC62" i="12"/>
  <c r="AO315" i="12"/>
  <c r="BQ26" i="9"/>
  <c r="BQ39" i="9"/>
  <c r="BQ37" i="9"/>
  <c r="AY137" i="12"/>
  <c r="T12" i="11"/>
  <c r="O19" i="9"/>
  <c r="O11" i="11"/>
  <c r="U17" i="11"/>
  <c r="O17" i="11"/>
  <c r="BB287" i="12"/>
  <c r="BB186" i="12"/>
  <c r="BB211" i="12" s="1"/>
  <c r="AI313" i="12"/>
  <c r="BB296" i="12"/>
  <c r="AY31" i="12"/>
  <c r="BA31" i="12"/>
  <c r="BA106" i="12"/>
  <c r="BA116" i="12"/>
  <c r="BA67" i="12"/>
  <c r="BA41" i="12"/>
  <c r="CY15" i="13"/>
  <c r="CW11" i="13"/>
  <c r="AY112" i="12"/>
  <c r="AY37" i="12"/>
  <c r="AY63" i="12"/>
  <c r="CY11" i="13"/>
  <c r="BA37" i="12"/>
  <c r="BA63" i="12"/>
  <c r="BA112" i="12"/>
  <c r="CZ11" i="13"/>
  <c r="CX7" i="13"/>
  <c r="D22" i="11"/>
  <c r="O33" i="9"/>
  <c r="O30" i="9"/>
  <c r="BQ36" i="9"/>
  <c r="CZ13" i="13"/>
  <c r="AZ62" i="12"/>
  <c r="BQ25" i="9"/>
  <c r="BC65" i="12"/>
  <c r="AI315" i="12"/>
  <c r="BB61" i="12"/>
  <c r="CW7" i="13"/>
  <c r="DA10" i="13"/>
  <c r="CZ8" i="13"/>
  <c r="U22" i="11"/>
  <c r="BQ28" i="9"/>
  <c r="BA184" i="12"/>
  <c r="BA209" i="12" s="1"/>
  <c r="CX9" i="13"/>
  <c r="BB189" i="12"/>
  <c r="BB214" i="12" s="1"/>
  <c r="N22" i="11"/>
  <c r="O13" i="11"/>
  <c r="U13" i="11"/>
  <c r="BC110" i="12"/>
  <c r="AZ112" i="12"/>
  <c r="BB32" i="12"/>
  <c r="BB58" i="12"/>
  <c r="CZ6" i="13"/>
  <c r="BB107" i="12"/>
  <c r="CW9" i="13"/>
  <c r="CZ7" i="13"/>
  <c r="BA36" i="12"/>
  <c r="DA8" i="13"/>
  <c r="O22" i="9"/>
  <c r="AY36" i="12"/>
  <c r="BA39" i="12"/>
  <c r="L13" i="11"/>
  <c r="R13" i="11"/>
  <c r="AZ181" i="12"/>
  <c r="AZ206" i="12" s="1"/>
  <c r="BB184" i="12"/>
  <c r="BB209" i="12" s="1"/>
  <c r="O24" i="9"/>
  <c r="BC32" i="12"/>
  <c r="BC107" i="12"/>
  <c r="DA6" i="13"/>
  <c r="BC58" i="12"/>
  <c r="AZ35" i="12"/>
  <c r="BB36" i="12"/>
  <c r="BC35" i="12"/>
  <c r="L21" i="11"/>
  <c r="AY35" i="12"/>
  <c r="BA62" i="12"/>
  <c r="AY111" i="12"/>
  <c r="T21" i="11"/>
  <c r="N21" i="11"/>
  <c r="O38" i="9"/>
  <c r="CJ50" i="8"/>
  <c r="V16" i="11"/>
  <c r="AY287" i="12"/>
  <c r="AY186" i="12"/>
  <c r="AY211" i="12" s="1"/>
  <c r="Q313" i="12"/>
  <c r="AY296" i="12"/>
  <c r="BQ19" i="9"/>
  <c r="BC190" i="12"/>
  <c r="BC215" i="12" s="1"/>
  <c r="BC113" i="12"/>
  <c r="BC38" i="12"/>
  <c r="BC64" i="12"/>
  <c r="DA12" i="13"/>
  <c r="V21" i="11"/>
  <c r="P21" i="11"/>
  <c r="BQ27" i="9"/>
  <c r="BB41" i="12"/>
  <c r="CZ15" i="13"/>
  <c r="BB116" i="12"/>
  <c r="BB67" i="12"/>
  <c r="O39" i="9"/>
  <c r="R338" i="12"/>
  <c r="BQ46" i="9"/>
  <c r="AZ184" i="12"/>
  <c r="AZ209" i="12" s="1"/>
  <c r="O35" i="9"/>
  <c r="BC184" i="12"/>
  <c r="BC209" i="12" s="1"/>
  <c r="O20" i="9"/>
  <c r="V13" i="11"/>
  <c r="P13" i="11"/>
  <c r="AZ185" i="12"/>
  <c r="AZ210" i="12" s="1"/>
  <c r="AY32" i="12"/>
  <c r="AY58" i="12"/>
  <c r="CW6" i="13"/>
  <c r="AY107" i="12"/>
  <c r="CZ9" i="13"/>
  <c r="AY108" i="12"/>
  <c r="BC36" i="12"/>
  <c r="O46" i="9"/>
  <c r="BA33" i="12"/>
  <c r="AZ110" i="12"/>
  <c r="BC59" i="12"/>
  <c r="CZ10" i="13"/>
  <c r="N18" i="11"/>
  <c r="DA9" i="13"/>
  <c r="R21" i="11"/>
  <c r="BQ20" i="9"/>
  <c r="AY191" i="12"/>
  <c r="AY216" i="12" s="1"/>
  <c r="AY61" i="12"/>
  <c r="BB33" i="12"/>
  <c r="N13" i="11"/>
  <c r="T13" i="11"/>
  <c r="AY62" i="12"/>
  <c r="CY13" i="13"/>
  <c r="N340" i="12"/>
  <c r="J313" i="12"/>
  <c r="F17" i="11"/>
  <c r="AD17" i="11" s="1"/>
  <c r="D17" i="11"/>
  <c r="BA287" i="12"/>
  <c r="BA186" i="12"/>
  <c r="BA211" i="12" s="1"/>
  <c r="AC313" i="12"/>
  <c r="BA296" i="12"/>
  <c r="T17" i="11"/>
  <c r="N17" i="11"/>
  <c r="L17" i="11"/>
  <c r="R17" i="11"/>
  <c r="BC57" i="12"/>
  <c r="BA190" i="12"/>
  <c r="BA215" i="12" s="1"/>
  <c r="BA38" i="12"/>
  <c r="BA64" i="12"/>
  <c r="BA113" i="12"/>
  <c r="CY12" i="13"/>
  <c r="BQ34" i="9"/>
  <c r="BC116" i="12"/>
  <c r="BC41" i="12"/>
  <c r="BC67" i="12"/>
  <c r="DA15" i="13"/>
  <c r="BB37" i="12"/>
  <c r="W315" i="12"/>
  <c r="AZ108" i="12"/>
  <c r="AY185" i="12"/>
  <c r="AY210" i="12" s="1"/>
  <c r="BA107" i="12"/>
  <c r="BA32" i="12"/>
  <c r="BA58" i="12"/>
  <c r="CY6" i="13"/>
  <c r="AZ111" i="12"/>
  <c r="M22" i="11"/>
  <c r="O25" i="9"/>
  <c r="O47" i="9"/>
  <c r="BC181" i="12"/>
  <c r="BC206" i="12" s="1"/>
  <c r="DA13" i="13"/>
  <c r="O36" i="9"/>
  <c r="D13" i="11"/>
  <c r="F13" i="11"/>
  <c r="AD13" i="11" s="1"/>
  <c r="CY7" i="13"/>
  <c r="BC108" i="12"/>
  <c r="BB111" i="12"/>
  <c r="AZ37" i="12"/>
  <c r="BQ32" i="9"/>
  <c r="AY181" i="12"/>
  <c r="AY206" i="12" s="1"/>
  <c r="BC60" i="12"/>
  <c r="L22" i="11"/>
  <c r="CW10" i="13"/>
  <c r="T16" i="11"/>
  <c r="S11" i="11"/>
  <c r="S17" i="11"/>
  <c r="M17" i="11"/>
  <c r="AZ287" i="12"/>
  <c r="AZ186" i="12"/>
  <c r="AZ211" i="12" s="1"/>
  <c r="W313" i="12"/>
  <c r="AZ296" i="12"/>
  <c r="O21" i="11"/>
  <c r="U21" i="11"/>
  <c r="AZ190" i="12"/>
  <c r="AZ215" i="12" s="1"/>
  <c r="AZ113" i="12"/>
  <c r="AZ64" i="12"/>
  <c r="CX12" i="13"/>
  <c r="AZ38" i="12"/>
  <c r="AY190" i="12"/>
  <c r="AY215" i="12" s="1"/>
  <c r="AY113" i="12"/>
  <c r="AY38" i="12"/>
  <c r="CW12" i="13"/>
  <c r="AY64" i="12"/>
  <c r="BB63" i="12"/>
  <c r="AZ59" i="12"/>
  <c r="O21" i="9"/>
  <c r="AZ36" i="12"/>
  <c r="BC39" i="12"/>
  <c r="BA181" i="12"/>
  <c r="BA206" i="12" s="1"/>
  <c r="BA108" i="12"/>
  <c r="DA7" i="13"/>
  <c r="BB190" i="12"/>
  <c r="BB215" i="12" s="1"/>
  <c r="O32" i="9"/>
  <c r="BQ29" i="9"/>
  <c r="AZ63" i="12"/>
  <c r="BB185" i="12"/>
  <c r="BB210" i="12" s="1"/>
  <c r="AC315" i="12"/>
  <c r="BA111" i="12"/>
  <c r="BC34" i="12"/>
  <c r="BC187" i="12"/>
  <c r="BC212" i="12" s="1"/>
  <c r="V22" i="11"/>
  <c r="O29" i="9"/>
  <c r="V11" i="11"/>
  <c r="P17" i="11"/>
  <c r="V17" i="11"/>
  <c r="BC287" i="12"/>
  <c r="BC186" i="12"/>
  <c r="BC211" i="12" s="1"/>
  <c r="AO313" i="12"/>
  <c r="BC296" i="12"/>
  <c r="BA57" i="12"/>
  <c r="O34" i="9"/>
  <c r="N339" i="12"/>
  <c r="BC63" i="12"/>
  <c r="DA11" i="13"/>
  <c r="BC37" i="12"/>
  <c r="BC112" i="12"/>
  <c r="O27" i="9"/>
  <c r="S21" i="11"/>
  <c r="M21" i="11"/>
  <c r="F22" i="11"/>
  <c r="AD22" i="11" s="1"/>
  <c r="J315" i="12"/>
  <c r="O28" i="9"/>
  <c r="O37" i="9"/>
  <c r="BQ47" i="9"/>
  <c r="BB109" i="12"/>
  <c r="O23" i="9"/>
  <c r="O31" i="9"/>
  <c r="BC33" i="12"/>
  <c r="BQ22" i="9"/>
  <c r="D18" i="11"/>
  <c r="M11" i="11"/>
  <c r="AY257" i="12"/>
  <c r="AN266" i="12" s="1"/>
  <c r="AY260" i="12"/>
  <c r="AY265" i="12"/>
  <c r="AY261" i="12"/>
  <c r="AY264" i="12"/>
  <c r="AY263" i="12"/>
  <c r="AY259" i="12"/>
  <c r="AY262" i="12"/>
  <c r="AY258" i="12"/>
  <c r="O18" i="9"/>
  <c r="AN7" i="9"/>
  <c r="CR11" i="13" s="1"/>
  <c r="Q11" i="13" s="1"/>
  <c r="AZ180" i="12"/>
  <c r="AZ205" i="12" s="1"/>
  <c r="AZ105" i="12"/>
  <c r="AY180" i="12"/>
  <c r="AY205" i="12" s="1"/>
  <c r="AY105" i="12"/>
  <c r="BC180" i="12"/>
  <c r="BC205" i="12" s="1"/>
  <c r="BC105" i="12"/>
  <c r="L11" i="11"/>
  <c r="AY131" i="12"/>
  <c r="BB180" i="12"/>
  <c r="BB205" i="12" s="1"/>
  <c r="BB105" i="12"/>
  <c r="O16" i="9"/>
  <c r="BC158" i="12"/>
  <c r="BQ12" i="9"/>
  <c r="BA180" i="12"/>
  <c r="BA205" i="12" s="1"/>
  <c r="BA105" i="12"/>
  <c r="CJ60" i="8"/>
  <c r="AZ65" i="8"/>
  <c r="CJ47" i="8"/>
  <c r="P11" i="11"/>
  <c r="F11" i="11"/>
  <c r="AD11" i="11" s="1"/>
  <c r="CJ16" i="8"/>
  <c r="CJ40" i="8"/>
  <c r="BT26" i="8" a="1"/>
  <c r="BT26" i="8" s="1"/>
  <c r="CJ26" i="8" s="1"/>
  <c r="CJ59" i="8"/>
  <c r="AZ39" i="8"/>
  <c r="BT32" i="8" a="1"/>
  <c r="BT32" i="8" s="1"/>
  <c r="BT46" i="8" a="1"/>
  <c r="BT46" i="8" s="1"/>
  <c r="AZ46" i="8" s="1"/>
  <c r="AZ19" i="8"/>
  <c r="O11" i="9"/>
  <c r="CX4" i="13"/>
  <c r="AZ56" i="12"/>
  <c r="AZ30" i="12"/>
  <c r="BC56" i="12"/>
  <c r="DA4" i="13"/>
  <c r="BC30" i="12"/>
  <c r="CJ51" i="8"/>
  <c r="BB56" i="12"/>
  <c r="CZ4" i="13"/>
  <c r="BB30" i="12"/>
  <c r="CX19" i="13"/>
  <c r="BA30" i="12"/>
  <c r="BA56" i="12"/>
  <c r="CY4" i="13"/>
  <c r="CJ35" i="8"/>
  <c r="CW4" i="13"/>
  <c r="AY56" i="12"/>
  <c r="AY30" i="12"/>
  <c r="R11" i="11"/>
  <c r="O17" i="9"/>
  <c r="O15" i="9"/>
  <c r="O13" i="9"/>
  <c r="J15" i="13"/>
  <c r="H15" i="13"/>
  <c r="O12" i="9"/>
  <c r="O14" i="9"/>
  <c r="AN6" i="9"/>
  <c r="CQ11" i="13" s="1"/>
  <c r="T69" i="10"/>
  <c r="M69" i="10"/>
  <c r="R71" i="10"/>
  <c r="I70" i="10"/>
  <c r="B70" i="10" s="1"/>
  <c r="AZ64" i="8"/>
  <c r="CJ64" i="8"/>
  <c r="BT37" i="8" a="1"/>
  <c r="BT37" i="8" s="1"/>
  <c r="CJ37" i="8" s="1"/>
  <c r="BT24" i="8" a="1"/>
  <c r="BT24" i="8" s="1"/>
  <c r="AZ24" i="8" s="1"/>
  <c r="CJ42" i="8"/>
  <c r="AZ42" i="8"/>
  <c r="AZ57" i="8"/>
  <c r="CJ57" i="8"/>
  <c r="CJ27" i="8"/>
  <c r="AZ27" i="8"/>
  <c r="CJ36" i="8"/>
  <c r="AZ36" i="8"/>
  <c r="AZ45" i="8"/>
  <c r="CJ45" i="8"/>
  <c r="CJ38" i="8"/>
  <c r="AZ38" i="8"/>
  <c r="AZ17" i="8"/>
  <c r="CJ17" i="8"/>
  <c r="CJ55" i="8"/>
  <c r="AZ55" i="8"/>
  <c r="CJ30" i="8"/>
  <c r="AZ30" i="8"/>
  <c r="BT15" i="8" a="1"/>
  <c r="BT15" i="8" s="1"/>
  <c r="CJ29" i="8"/>
  <c r="AZ29" i="8"/>
  <c r="CJ49" i="8"/>
  <c r="AZ49" i="8"/>
  <c r="CJ13" i="8"/>
  <c r="AZ13" i="8"/>
  <c r="CJ61" i="8"/>
  <c r="AZ61" i="8"/>
  <c r="CJ54" i="8"/>
  <c r="AZ54" i="8"/>
  <c r="CJ34" i="8"/>
  <c r="AZ34" i="8"/>
  <c r="AZ62" i="8"/>
  <c r="CJ62" i="8"/>
  <c r="CJ25" i="8"/>
  <c r="AZ25" i="8"/>
  <c r="CJ31" i="8"/>
  <c r="AZ31" i="8"/>
  <c r="AZ44" i="8"/>
  <c r="CJ44" i="8"/>
  <c r="CP17" i="8" l="1"/>
  <c r="CP18" i="8" s="1"/>
  <c r="AZ141" i="12"/>
  <c r="BA141" i="12" s="1"/>
  <c r="AZ159" i="12"/>
  <c r="AZ140" i="12"/>
  <c r="BA140" i="12" s="1"/>
  <c r="AZ132" i="12"/>
  <c r="BA132" i="12" s="1"/>
  <c r="AZ135" i="12"/>
  <c r="BA135" i="12" s="1"/>
  <c r="AN275" i="12"/>
  <c r="AZ267" i="12"/>
  <c r="AR276" i="12" s="1"/>
  <c r="AZ133" i="12"/>
  <c r="BA133" i="12" s="1"/>
  <c r="AZ82" i="12"/>
  <c r="AY82" i="12" s="1"/>
  <c r="CX16" i="13"/>
  <c r="AZ79" i="12"/>
  <c r="AY79" i="12" s="1"/>
  <c r="DA16" i="13"/>
  <c r="CZ16" i="13"/>
  <c r="AZ142" i="12"/>
  <c r="BA142" i="12" s="1"/>
  <c r="CY16" i="13"/>
  <c r="AZ81" i="12"/>
  <c r="AI93" i="12" s="1"/>
  <c r="AZ137" i="12"/>
  <c r="BA137" i="12" s="1"/>
  <c r="AZ83" i="12"/>
  <c r="AY83" i="12" s="1"/>
  <c r="CW16" i="13"/>
  <c r="AZ139" i="12"/>
  <c r="BA139" i="12" s="1"/>
  <c r="AZ134" i="12"/>
  <c r="BA134" i="12" s="1"/>
  <c r="AZ136" i="12"/>
  <c r="BA136" i="12" s="1"/>
  <c r="AZ26" i="8"/>
  <c r="AZ138" i="12"/>
  <c r="BA138" i="12" s="1"/>
  <c r="CJ46" i="8"/>
  <c r="AG11" i="12"/>
  <c r="AL11" i="12"/>
  <c r="D11" i="12"/>
  <c r="AC11" i="12"/>
  <c r="H12" i="11"/>
  <c r="H11" i="11"/>
  <c r="AN270" i="12"/>
  <c r="AZ261" i="12"/>
  <c r="AR270" i="12" s="1"/>
  <c r="H20" i="11"/>
  <c r="AZ258" i="12"/>
  <c r="AR267" i="12" s="1"/>
  <c r="AN267" i="12"/>
  <c r="AZ265" i="12"/>
  <c r="AR274" i="12" s="1"/>
  <c r="AZ266" i="12"/>
  <c r="AR275" i="12" s="1"/>
  <c r="AN274" i="12"/>
  <c r="AZ264" i="12"/>
  <c r="AR273" i="12" s="1"/>
  <c r="AN273" i="12"/>
  <c r="AZ262" i="12"/>
  <c r="AR271" i="12" s="1"/>
  <c r="AN271" i="12"/>
  <c r="AN269" i="12"/>
  <c r="AZ260" i="12"/>
  <c r="AR269" i="12" s="1"/>
  <c r="AN268" i="12"/>
  <c r="AZ259" i="12"/>
  <c r="AR268" i="12" s="1"/>
  <c r="AN272" i="12"/>
  <c r="AZ263" i="12"/>
  <c r="AR272" i="12" s="1"/>
  <c r="AP11" i="12"/>
  <c r="D10" i="12"/>
  <c r="J7" i="9"/>
  <c r="BQ14" i="9"/>
  <c r="BQ15" i="9"/>
  <c r="H19" i="11"/>
  <c r="H24" i="11"/>
  <c r="H17" i="11"/>
  <c r="H16" i="11"/>
  <c r="BQ16" i="9"/>
  <c r="H23" i="11"/>
  <c r="H13" i="11"/>
  <c r="H22" i="11"/>
  <c r="H14" i="11"/>
  <c r="H18" i="11"/>
  <c r="H15" i="11"/>
  <c r="K174" i="12"/>
  <c r="AZ158" i="12"/>
  <c r="H21" i="11"/>
  <c r="AZ80" i="12"/>
  <c r="AI90" i="12" s="1"/>
  <c r="AZ131" i="12"/>
  <c r="BA131" i="12" s="1"/>
  <c r="CJ32" i="8"/>
  <c r="AZ32" i="8"/>
  <c r="CJ24" i="8"/>
  <c r="B12" i="12"/>
  <c r="AI96" i="12"/>
  <c r="BQ11" i="9"/>
  <c r="BQ18" i="9"/>
  <c r="AG20" i="12"/>
  <c r="B17" i="12"/>
  <c r="AG14" i="12"/>
  <c r="AP10" i="12"/>
  <c r="D24" i="12"/>
  <c r="AL23" i="12"/>
  <c r="AL22" i="12"/>
  <c r="AL21" i="12"/>
  <c r="AP20" i="12"/>
  <c r="AG19" i="12"/>
  <c r="AP18" i="12"/>
  <c r="AL17" i="12"/>
  <c r="AL16" i="12"/>
  <c r="AL15" i="12"/>
  <c r="AP14" i="12"/>
  <c r="AP13" i="12"/>
  <c r="D12" i="12"/>
  <c r="B10" i="12"/>
  <c r="AC22" i="12"/>
  <c r="AL24" i="12"/>
  <c r="D23" i="12"/>
  <c r="AP22" i="12"/>
  <c r="D21" i="12"/>
  <c r="B20" i="12"/>
  <c r="D19" i="12"/>
  <c r="AC18" i="12"/>
  <c r="AP17" i="12"/>
  <c r="AP16" i="12"/>
  <c r="AP15" i="12"/>
  <c r="D14" i="12"/>
  <c r="D13" i="12"/>
  <c r="AC12" i="12"/>
  <c r="AL10" i="12"/>
  <c r="AV7" i="12"/>
  <c r="AV8" i="12" s="1"/>
  <c r="AP5" i="12" s="1"/>
  <c r="AC23" i="12"/>
  <c r="B19" i="12"/>
  <c r="AC16" i="12"/>
  <c r="AG13" i="12"/>
  <c r="AC24" i="12"/>
  <c r="AP23" i="12"/>
  <c r="AG22" i="12"/>
  <c r="AP21" i="12"/>
  <c r="D20" i="12"/>
  <c r="AL19" i="12"/>
  <c r="B18" i="12"/>
  <c r="AG17" i="12"/>
  <c r="B16" i="12"/>
  <c r="AG15" i="12"/>
  <c r="B14" i="12"/>
  <c r="B13" i="12"/>
  <c r="AL12" i="12"/>
  <c r="AG10" i="12"/>
  <c r="AG24" i="12"/>
  <c r="AC21" i="12"/>
  <c r="AG18" i="12"/>
  <c r="AC15" i="12"/>
  <c r="AP24" i="12"/>
  <c r="AG23" i="12"/>
  <c r="B22" i="12"/>
  <c r="AG21" i="12"/>
  <c r="AC20" i="12"/>
  <c r="AP19" i="12"/>
  <c r="D18" i="12"/>
  <c r="D17" i="12"/>
  <c r="D16" i="12"/>
  <c r="B15" i="12"/>
  <c r="AL14" i="12"/>
  <c r="AL13" i="12"/>
  <c r="AP12" i="12"/>
  <c r="B11" i="12"/>
  <c r="AC10" i="12"/>
  <c r="B24" i="12"/>
  <c r="B23" i="12"/>
  <c r="D22" i="12"/>
  <c r="B21" i="12"/>
  <c r="AL20" i="12"/>
  <c r="AC19" i="12"/>
  <c r="AL18" i="12"/>
  <c r="AC17" i="12"/>
  <c r="AG16" i="12"/>
  <c r="D15" i="12"/>
  <c r="AC14" i="12"/>
  <c r="AC13" i="12"/>
  <c r="AG12" i="12"/>
  <c r="J11" i="13"/>
  <c r="H11" i="13"/>
  <c r="J6" i="9"/>
  <c r="CQ22" i="13"/>
  <c r="B22" i="13" s="1"/>
  <c r="CP19" i="8"/>
  <c r="CP20" i="8" s="1"/>
  <c r="T70" i="10"/>
  <c r="M70" i="10"/>
  <c r="R72" i="10"/>
  <c r="I71" i="10"/>
  <c r="B71" i="10" s="1"/>
  <c r="AZ37" i="8"/>
  <c r="CJ15" i="8"/>
  <c r="AZ15" i="8"/>
  <c r="AI87" i="12" l="1"/>
  <c r="AI99" i="12"/>
  <c r="AY81" i="12"/>
  <c r="BA79" i="12"/>
  <c r="AO87" i="12" s="1"/>
  <c r="BA83" i="12"/>
  <c r="AO99" i="12" s="1"/>
  <c r="B378" i="12"/>
  <c r="B372" i="12"/>
  <c r="B366" i="12"/>
  <c r="B360" i="12"/>
  <c r="AP374" i="12"/>
  <c r="AP368" i="12"/>
  <c r="AP362" i="12"/>
  <c r="AG377" i="12"/>
  <c r="AG374" i="12"/>
  <c r="AG371" i="12"/>
  <c r="AG368" i="12"/>
  <c r="AG365" i="12"/>
  <c r="AG362" i="12"/>
  <c r="Z378" i="12"/>
  <c r="W377" i="12"/>
  <c r="T376" i="12"/>
  <c r="Q375" i="12"/>
  <c r="AC373" i="12"/>
  <c r="Z372" i="12"/>
  <c r="W371" i="12"/>
  <c r="T370" i="12"/>
  <c r="Q369" i="12"/>
  <c r="AC367" i="12"/>
  <c r="Z366" i="12"/>
  <c r="W365" i="12"/>
  <c r="T364" i="12"/>
  <c r="Q363" i="12"/>
  <c r="AC361" i="12"/>
  <c r="Z360" i="12"/>
  <c r="W359" i="12"/>
  <c r="D359" i="12"/>
  <c r="D373" i="12"/>
  <c r="D367" i="12"/>
  <c r="D361" i="12"/>
  <c r="B377" i="12"/>
  <c r="B371" i="12"/>
  <c r="B365" i="12"/>
  <c r="B359" i="12"/>
  <c r="AP373" i="12"/>
  <c r="AP367" i="12"/>
  <c r="AP361" i="12"/>
  <c r="AK376" i="12"/>
  <c r="AK373" i="12"/>
  <c r="AK370" i="12"/>
  <c r="AK367" i="12"/>
  <c r="AK364" i="12"/>
  <c r="AK361" i="12"/>
  <c r="W378" i="12"/>
  <c r="T377" i="12"/>
  <c r="Q376" i="12"/>
  <c r="AC374" i="12"/>
  <c r="Z373" i="12"/>
  <c r="W372" i="12"/>
  <c r="T371" i="12"/>
  <c r="Q370" i="12"/>
  <c r="AC368" i="12"/>
  <c r="Z367" i="12"/>
  <c r="W366" i="12"/>
  <c r="T365" i="12"/>
  <c r="Q364" i="12"/>
  <c r="AC362" i="12"/>
  <c r="Z361" i="12"/>
  <c r="W360" i="12"/>
  <c r="T359" i="12"/>
  <c r="D378" i="12"/>
  <c r="D372" i="12"/>
  <c r="D366" i="12"/>
  <c r="D360" i="12"/>
  <c r="B376" i="12"/>
  <c r="B370" i="12"/>
  <c r="B364" i="12"/>
  <c r="AP378" i="12"/>
  <c r="AP372" i="12"/>
  <c r="AP366" i="12"/>
  <c r="AP360" i="12"/>
  <c r="AG376" i="12"/>
  <c r="AG373" i="12"/>
  <c r="AG370" i="12"/>
  <c r="AG367" i="12"/>
  <c r="AG364" i="12"/>
  <c r="AG361" i="12"/>
  <c r="T378" i="12"/>
  <c r="Q377" i="12"/>
  <c r="AC375" i="12"/>
  <c r="Z374" i="12"/>
  <c r="B375" i="12"/>
  <c r="B363" i="12"/>
  <c r="AP371" i="12"/>
  <c r="B373" i="12"/>
  <c r="B361" i="12"/>
  <c r="AP369" i="12"/>
  <c r="AK377" i="12"/>
  <c r="AK371" i="12"/>
  <c r="AK365" i="12"/>
  <c r="AC378" i="12"/>
  <c r="W376" i="12"/>
  <c r="Q374" i="12"/>
  <c r="Q372" i="12"/>
  <c r="W370" i="12"/>
  <c r="W368" i="12"/>
  <c r="AC366" i="12"/>
  <c r="AC364" i="12"/>
  <c r="T363" i="12"/>
  <c r="T361" i="12"/>
  <c r="Z359" i="12"/>
  <c r="D376" i="12"/>
  <c r="D368" i="12"/>
  <c r="B369" i="12"/>
  <c r="AP377" i="12"/>
  <c r="AP365" i="12"/>
  <c r="AK375" i="12"/>
  <c r="AK369" i="12"/>
  <c r="AK363" i="12"/>
  <c r="Q378" i="12"/>
  <c r="Z375" i="12"/>
  <c r="W373" i="12"/>
  <c r="AC371" i="12"/>
  <c r="AC369" i="12"/>
  <c r="T368" i="12"/>
  <c r="T366" i="12"/>
  <c r="Z364" i="12"/>
  <c r="Z362" i="12"/>
  <c r="Q361" i="12"/>
  <c r="Q359" i="12"/>
  <c r="D375" i="12"/>
  <c r="D365" i="12"/>
  <c r="B368" i="12"/>
  <c r="AP376" i="12"/>
  <c r="AP364" i="12"/>
  <c r="AG375" i="12"/>
  <c r="AG369" i="12"/>
  <c r="AG363" i="12"/>
  <c r="AC377" i="12"/>
  <c r="W375" i="12"/>
  <c r="T373" i="12"/>
  <c r="Z371" i="12"/>
  <c r="Z369" i="12"/>
  <c r="Q368" i="12"/>
  <c r="Q366" i="12"/>
  <c r="W364" i="12"/>
  <c r="W362" i="12"/>
  <c r="AC360" i="12"/>
  <c r="AG359" i="12"/>
  <c r="D374" i="12"/>
  <c r="D364" i="12"/>
  <c r="B367" i="12"/>
  <c r="AP375" i="12"/>
  <c r="AP363" i="12"/>
  <c r="AK374" i="12"/>
  <c r="AK368" i="12"/>
  <c r="AK362" i="12"/>
  <c r="Z377" i="12"/>
  <c r="T375" i="12"/>
  <c r="Q373" i="12"/>
  <c r="Q371" i="12"/>
  <c r="W369" i="12"/>
  <c r="W367" i="12"/>
  <c r="AC365" i="12"/>
  <c r="AC363" i="12"/>
  <c r="T362" i="12"/>
  <c r="T360" i="12"/>
  <c r="AK359" i="12"/>
  <c r="D371" i="12"/>
  <c r="D363" i="12"/>
  <c r="AK378" i="12"/>
  <c r="AK372" i="12"/>
  <c r="AK366" i="12"/>
  <c r="AK360" i="12"/>
  <c r="AC376" i="12"/>
  <c r="W374" i="12"/>
  <c r="AC372" i="12"/>
  <c r="AC370" i="12"/>
  <c r="T369" i="12"/>
  <c r="B374" i="12"/>
  <c r="AG360" i="12"/>
  <c r="T367" i="12"/>
  <c r="Q362" i="12"/>
  <c r="D370" i="12"/>
  <c r="B362" i="12"/>
  <c r="Z376" i="12"/>
  <c r="Q367" i="12"/>
  <c r="W361" i="12"/>
  <c r="D369" i="12"/>
  <c r="AP370" i="12"/>
  <c r="T374" i="12"/>
  <c r="Z365" i="12"/>
  <c r="Q360" i="12"/>
  <c r="D362" i="12"/>
  <c r="AG378" i="12"/>
  <c r="T372" i="12"/>
  <c r="Q365" i="12"/>
  <c r="AC359" i="12"/>
  <c r="AG372" i="12"/>
  <c r="Z370" i="12"/>
  <c r="Z363" i="12"/>
  <c r="AP359" i="12"/>
  <c r="AG366" i="12"/>
  <c r="Z368" i="12"/>
  <c r="W363" i="12"/>
  <c r="D377" i="12"/>
  <c r="BA81" i="12"/>
  <c r="AO93" i="12" s="1"/>
  <c r="BA82" i="12"/>
  <c r="AO96" i="12" s="1"/>
  <c r="D249" i="12"/>
  <c r="D243" i="12"/>
  <c r="AL252" i="12"/>
  <c r="AL246" i="12"/>
  <c r="AL240" i="12"/>
  <c r="D248" i="12"/>
  <c r="D242" i="12"/>
  <c r="AL251" i="12"/>
  <c r="AL245" i="12"/>
  <c r="AL239" i="12"/>
  <c r="D247" i="12"/>
  <c r="D241" i="12"/>
  <c r="AL250" i="12"/>
  <c r="AL244" i="12"/>
  <c r="AL238" i="12"/>
  <c r="D250" i="12"/>
  <c r="D244" i="12"/>
  <c r="D238" i="12"/>
  <c r="AL247" i="12"/>
  <c r="AL241" i="12"/>
  <c r="D245" i="12"/>
  <c r="AL242" i="12"/>
  <c r="D240" i="12"/>
  <c r="D239" i="12"/>
  <c r="D252" i="12"/>
  <c r="AL249" i="12"/>
  <c r="D246" i="12"/>
  <c r="D251" i="12"/>
  <c r="AL248" i="12"/>
  <c r="AL243" i="12"/>
  <c r="AH252" i="12"/>
  <c r="AH246" i="12"/>
  <c r="AH240" i="12"/>
  <c r="AP252" i="12"/>
  <c r="AP246" i="12"/>
  <c r="AP240" i="12"/>
  <c r="B249" i="12"/>
  <c r="B243" i="12"/>
  <c r="AV235" i="12"/>
  <c r="AV236" i="12" s="1"/>
  <c r="AP233" i="12" s="1"/>
  <c r="AH251" i="12"/>
  <c r="AH245" i="12"/>
  <c r="AH239" i="12"/>
  <c r="AP251" i="12"/>
  <c r="AP245" i="12"/>
  <c r="AP239" i="12"/>
  <c r="B248" i="12"/>
  <c r="AH250" i="12"/>
  <c r="AH244" i="12"/>
  <c r="AH238" i="12"/>
  <c r="AP250" i="12"/>
  <c r="AP244" i="12"/>
  <c r="B247" i="12"/>
  <c r="B241" i="12"/>
  <c r="AH247" i="12"/>
  <c r="AH241" i="12"/>
  <c r="AP238" i="12"/>
  <c r="AP247" i="12"/>
  <c r="AP241" i="12"/>
  <c r="B250" i="12"/>
  <c r="B244" i="12"/>
  <c r="B238" i="12"/>
  <c r="AH249" i="12"/>
  <c r="AP249" i="12"/>
  <c r="B246" i="12"/>
  <c r="AH248" i="12"/>
  <c r="AP248" i="12"/>
  <c r="B245" i="12"/>
  <c r="B251" i="12"/>
  <c r="AH243" i="12"/>
  <c r="AH242" i="12"/>
  <c r="B240" i="12"/>
  <c r="B239" i="12"/>
  <c r="AP243" i="12"/>
  <c r="B252" i="12"/>
  <c r="AP242" i="12"/>
  <c r="B242" i="12"/>
  <c r="BA80" i="12"/>
  <c r="AO90" i="12" s="1"/>
  <c r="AY80" i="12"/>
  <c r="CP21" i="8"/>
  <c r="T71" i="10"/>
  <c r="M71" i="10"/>
  <c r="R73" i="10"/>
  <c r="I72" i="10"/>
  <c r="B72" i="10" s="1"/>
  <c r="CP22" i="8" l="1"/>
  <c r="CP23" i="8" s="1"/>
  <c r="CP24" i="8" s="1"/>
  <c r="T72" i="10"/>
  <c r="M72" i="10"/>
  <c r="R74" i="10"/>
  <c r="I73" i="10"/>
  <c r="B73" i="10" s="1"/>
  <c r="CP25" i="8" l="1"/>
  <c r="CP26" i="8" s="1"/>
  <c r="T73" i="10"/>
  <c r="M73" i="10"/>
  <c r="R75" i="10"/>
  <c r="I74" i="10"/>
  <c r="B74" i="10" s="1"/>
  <c r="CP27" i="8" l="1"/>
  <c r="T74" i="10"/>
  <c r="M74" i="10"/>
  <c r="R76" i="10"/>
  <c r="I75" i="10"/>
  <c r="B75" i="10" s="1"/>
  <c r="CP28" i="8" l="1"/>
  <c r="CP29" i="8" s="1"/>
  <c r="CP30" i="8" s="1"/>
  <c r="T75" i="10"/>
  <c r="M75" i="10"/>
  <c r="R77" i="10"/>
  <c r="I76" i="10"/>
  <c r="B76" i="10" s="1"/>
  <c r="CP31" i="8" l="1"/>
  <c r="CP32" i="8" s="1"/>
  <c r="CP33" i="8" s="1"/>
  <c r="T76" i="10"/>
  <c r="M76" i="10"/>
  <c r="R78" i="10"/>
  <c r="I77" i="10"/>
  <c r="B77" i="10" s="1"/>
  <c r="CP34" i="8" l="1"/>
  <c r="T77" i="10"/>
  <c r="M77" i="10"/>
  <c r="R79" i="10"/>
  <c r="I78" i="10"/>
  <c r="B78" i="10" s="1"/>
  <c r="CP35" i="8" l="1"/>
  <c r="T78" i="10"/>
  <c r="M78" i="10"/>
  <c r="R80" i="10"/>
  <c r="I79" i="10"/>
  <c r="B79" i="10" s="1"/>
  <c r="CP36" i="8" l="1"/>
  <c r="T79" i="10"/>
  <c r="M79" i="10"/>
  <c r="R81" i="10"/>
  <c r="I80" i="10"/>
  <c r="B80" i="10" s="1"/>
  <c r="CP37" i="8" l="1"/>
  <c r="T80" i="10"/>
  <c r="M80" i="10"/>
  <c r="R82" i="10"/>
  <c r="I81" i="10"/>
  <c r="B81" i="10" s="1"/>
  <c r="CP38" i="8" l="1"/>
  <c r="T81" i="10"/>
  <c r="M81" i="10"/>
  <c r="R83" i="10"/>
  <c r="I82" i="10"/>
  <c r="B82" i="10" s="1"/>
  <c r="CP39" i="8" l="1"/>
  <c r="CP40" i="8" s="1"/>
  <c r="CP41" i="8" s="1"/>
  <c r="CP42" i="8" s="1"/>
  <c r="CP43" i="8" s="1"/>
  <c r="CP44" i="8" s="1"/>
  <c r="CP45" i="8" s="1"/>
  <c r="CT12" i="8"/>
  <c r="AD11" i="9" s="1"/>
  <c r="CT15" i="8"/>
  <c r="AD14" i="9" s="1"/>
  <c r="CT13" i="8"/>
  <c r="AD12" i="9" s="1"/>
  <c r="T82" i="10"/>
  <c r="M82" i="10"/>
  <c r="R84" i="10"/>
  <c r="I83" i="10"/>
  <c r="B83" i="10" s="1"/>
  <c r="CP46" i="8" l="1"/>
  <c r="CT16" i="8" s="1"/>
  <c r="AD15" i="9" s="1"/>
  <c r="CP47" i="8"/>
  <c r="CP48" i="8" s="1"/>
  <c r="CP49" i="8" s="1"/>
  <c r="CT14" i="8"/>
  <c r="AD13" i="9" s="1"/>
  <c r="T83" i="10"/>
  <c r="M83" i="10"/>
  <c r="R85" i="10"/>
  <c r="I84" i="10"/>
  <c r="B84" i="10" s="1"/>
  <c r="CP50" i="8" l="1"/>
  <c r="T84" i="10"/>
  <c r="M84" i="10"/>
  <c r="R86" i="10"/>
  <c r="I85" i="10"/>
  <c r="B85" i="10" s="1"/>
  <c r="CP51" i="8" l="1"/>
  <c r="T85" i="10"/>
  <c r="M85" i="10"/>
  <c r="R87" i="10"/>
  <c r="I86" i="10"/>
  <c r="B86" i="10" s="1"/>
  <c r="CP52" i="8" l="1"/>
  <c r="T86" i="10"/>
  <c r="M86" i="10"/>
  <c r="R88" i="10"/>
  <c r="I87" i="10"/>
  <c r="B87" i="10" s="1"/>
  <c r="CP53" i="8" l="1"/>
  <c r="T87" i="10"/>
  <c r="M87" i="10"/>
  <c r="R89" i="10"/>
  <c r="I88" i="10"/>
  <c r="B88" i="10" s="1"/>
  <c r="CP54" i="8" l="1"/>
  <c r="T88" i="10"/>
  <c r="M88" i="10"/>
  <c r="R90" i="10"/>
  <c r="I89" i="10"/>
  <c r="B89" i="10" s="1"/>
  <c r="CP55" i="8" l="1"/>
  <c r="T89" i="10"/>
  <c r="M89" i="10"/>
  <c r="R91" i="10"/>
  <c r="I90" i="10"/>
  <c r="B90" i="10" s="1"/>
  <c r="CP56" i="8" l="1"/>
  <c r="T90" i="10"/>
  <c r="M90" i="10"/>
  <c r="R92" i="10"/>
  <c r="I91" i="10"/>
  <c r="B91" i="10" s="1"/>
  <c r="CP57" i="8" l="1"/>
  <c r="T91" i="10"/>
  <c r="M91" i="10"/>
  <c r="R93" i="10"/>
  <c r="I92" i="10"/>
  <c r="B92" i="10" s="1"/>
  <c r="CP58" i="8" l="1"/>
  <c r="T92" i="10"/>
  <c r="M92" i="10"/>
  <c r="R94" i="10"/>
  <c r="I93" i="10"/>
  <c r="B93" i="10" s="1"/>
  <c r="CP59" i="8" l="1"/>
  <c r="T93" i="10"/>
  <c r="M93" i="10"/>
  <c r="R95" i="10"/>
  <c r="I94" i="10"/>
  <c r="B94" i="10" s="1"/>
  <c r="CP60" i="8" l="1"/>
  <c r="T94" i="10"/>
  <c r="M94" i="10"/>
  <c r="R96" i="10"/>
  <c r="I95" i="10"/>
  <c r="B95" i="10" s="1"/>
  <c r="CP61" i="8" l="1"/>
  <c r="T95" i="10"/>
  <c r="M95" i="10"/>
  <c r="R97" i="10"/>
  <c r="I96" i="10"/>
  <c r="B96" i="10" s="1"/>
  <c r="CP62" i="8" l="1"/>
  <c r="CP63" i="8" s="1"/>
  <c r="CP64" i="8" s="1"/>
  <c r="CP65" i="8" s="1"/>
  <c r="CT303" i="8"/>
  <c r="AD302" i="9" s="1"/>
  <c r="CT145" i="8"/>
  <c r="AD144" i="9" s="1"/>
  <c r="CT184" i="8"/>
  <c r="AD183" i="9" s="1"/>
  <c r="CT484" i="8"/>
  <c r="AD483" i="9" s="1"/>
  <c r="CT161" i="8"/>
  <c r="AD160" i="9" s="1"/>
  <c r="CT187" i="8"/>
  <c r="AD186" i="9" s="1"/>
  <c r="CT54" i="8"/>
  <c r="AD53" i="9" s="1"/>
  <c r="CT108" i="8"/>
  <c r="AD107" i="9" s="1"/>
  <c r="CT298" i="8"/>
  <c r="AD297" i="9" s="1"/>
  <c r="CT337" i="8"/>
  <c r="AD336" i="9" s="1"/>
  <c r="CT231" i="8"/>
  <c r="AD230" i="9" s="1"/>
  <c r="CT493" i="8"/>
  <c r="AD492" i="9" s="1"/>
  <c r="CT408" i="8"/>
  <c r="AD407" i="9" s="1"/>
  <c r="CT338" i="8"/>
  <c r="AD337" i="9" s="1"/>
  <c r="CT142" i="8"/>
  <c r="AD141" i="9" s="1"/>
  <c r="CT503" i="8"/>
  <c r="AD502" i="9" s="1"/>
  <c r="CT92" i="8"/>
  <c r="AD91" i="9" s="1"/>
  <c r="CT126" i="8"/>
  <c r="AD125" i="9" s="1"/>
  <c r="CT154" i="8"/>
  <c r="AD153" i="9" s="1"/>
  <c r="CT363" i="8"/>
  <c r="AD362" i="9" s="1"/>
  <c r="CT467" i="8"/>
  <c r="AD466" i="9" s="1"/>
  <c r="CT395" i="8"/>
  <c r="AD394" i="9" s="1"/>
  <c r="CT448" i="8"/>
  <c r="AD447" i="9" s="1"/>
  <c r="CT397" i="8"/>
  <c r="AD396" i="9" s="1"/>
  <c r="CT433" i="8"/>
  <c r="AD432" i="9" s="1"/>
  <c r="CT475" i="8"/>
  <c r="AD474" i="9" s="1"/>
  <c r="CT156" i="8"/>
  <c r="AD155" i="9" s="1"/>
  <c r="CT445" i="8"/>
  <c r="AD444" i="9" s="1"/>
  <c r="CT306" i="8"/>
  <c r="AD305" i="9" s="1"/>
  <c r="CT422" i="8"/>
  <c r="AD421" i="9" s="1"/>
  <c r="CT349" i="8"/>
  <c r="AD348" i="9" s="1"/>
  <c r="CT118" i="8"/>
  <c r="AD117" i="9" s="1"/>
  <c r="CT259" i="8"/>
  <c r="AD258" i="9" s="1"/>
  <c r="CT202" i="8"/>
  <c r="AD201" i="9" s="1"/>
  <c r="CT136" i="8"/>
  <c r="AD135" i="9" s="1"/>
  <c r="CT378" i="8"/>
  <c r="AD377" i="9" s="1"/>
  <c r="CT302" i="8"/>
  <c r="AD301" i="9" s="1"/>
  <c r="CT396" i="8"/>
  <c r="AD395" i="9" s="1"/>
  <c r="CT439" i="8"/>
  <c r="AD438" i="9" s="1"/>
  <c r="CT507" i="8"/>
  <c r="AD506" i="9" s="1"/>
  <c r="CT399" i="8"/>
  <c r="AD398" i="9" s="1"/>
  <c r="CT411" i="8"/>
  <c r="AD410" i="9" s="1"/>
  <c r="CT442" i="8"/>
  <c r="AD441" i="9" s="1"/>
  <c r="CT386" i="8"/>
  <c r="AD385" i="9" s="1"/>
  <c r="CT63" i="8"/>
  <c r="AD62" i="9" s="1"/>
  <c r="CT199" i="8"/>
  <c r="AD198" i="9" s="1"/>
  <c r="CT464" i="8"/>
  <c r="AD463" i="9" s="1"/>
  <c r="CT496" i="8"/>
  <c r="AD495" i="9" s="1"/>
  <c r="CT469" i="8"/>
  <c r="AD468" i="9" s="1"/>
  <c r="CT326" i="8"/>
  <c r="AD325" i="9" s="1"/>
  <c r="CT300" i="8"/>
  <c r="AD299" i="9" s="1"/>
  <c r="CT236" i="8"/>
  <c r="AD235" i="9" s="1"/>
  <c r="CT221" i="8"/>
  <c r="AD220" i="9" s="1"/>
  <c r="CT102" i="8"/>
  <c r="AD101" i="9" s="1"/>
  <c r="CT240" i="8"/>
  <c r="AD239" i="9" s="1"/>
  <c r="CT383" i="8"/>
  <c r="AD382" i="9" s="1"/>
  <c r="CT430" i="8"/>
  <c r="AD429" i="9" s="1"/>
  <c r="CT182" i="8"/>
  <c r="AD181" i="9" s="1"/>
  <c r="CT62" i="8"/>
  <c r="AD61" i="9" s="1"/>
  <c r="CT56" i="8"/>
  <c r="AD55" i="9" s="1"/>
  <c r="CT403" i="8"/>
  <c r="AD402" i="9" s="1"/>
  <c r="CT228" i="8"/>
  <c r="AD227" i="9" s="1"/>
  <c r="CT426" i="8"/>
  <c r="AD425" i="9" s="1"/>
  <c r="CT208" i="8"/>
  <c r="AD207" i="9" s="1"/>
  <c r="CT502" i="8"/>
  <c r="AD501" i="9" s="1"/>
  <c r="CT232" i="8"/>
  <c r="AD231" i="9" s="1"/>
  <c r="CT204" i="8"/>
  <c r="AD203" i="9" s="1"/>
  <c r="CT272" i="8"/>
  <c r="AD271" i="9" s="1"/>
  <c r="CT167" i="8"/>
  <c r="AD166" i="9" s="1"/>
  <c r="CT91" i="8"/>
  <c r="AD90" i="9" s="1"/>
  <c r="CT64" i="8"/>
  <c r="AD63" i="9" s="1"/>
  <c r="CT99" i="8"/>
  <c r="AD98" i="9" s="1"/>
  <c r="CT53" i="8"/>
  <c r="AD52" i="9" s="1"/>
  <c r="CT436" i="8"/>
  <c r="AD435" i="9" s="1"/>
  <c r="CT273" i="8"/>
  <c r="AD272" i="9" s="1"/>
  <c r="CT393" i="8"/>
  <c r="AD392" i="9" s="1"/>
  <c r="CT452" i="8"/>
  <c r="AD451" i="9" s="1"/>
  <c r="CT146" i="8"/>
  <c r="AD145" i="9" s="1"/>
  <c r="CT509" i="8"/>
  <c r="AD508" i="9" s="1"/>
  <c r="CT356" i="8"/>
  <c r="AD355" i="9" s="1"/>
  <c r="CT480" i="8"/>
  <c r="AD479" i="9" s="1"/>
  <c r="CT308" i="8"/>
  <c r="AD307" i="9" s="1"/>
  <c r="CT413" i="8"/>
  <c r="AD412" i="9" s="1"/>
  <c r="CT440" i="8"/>
  <c r="AD439" i="9" s="1"/>
  <c r="CT94" i="8"/>
  <c r="AD93" i="9" s="1"/>
  <c r="CT432" i="8"/>
  <c r="AD431" i="9" s="1"/>
  <c r="CT266" i="8"/>
  <c r="AD265" i="9" s="1"/>
  <c r="CT290" i="8"/>
  <c r="AD289" i="9" s="1"/>
  <c r="CT495" i="8"/>
  <c r="AD494" i="9" s="1"/>
  <c r="CT160" i="8"/>
  <c r="AD159" i="9" s="1"/>
  <c r="CT217" i="8"/>
  <c r="AD216" i="9" s="1"/>
  <c r="CT122" i="8"/>
  <c r="AD121" i="9" s="1"/>
  <c r="CT481" i="8"/>
  <c r="AD480" i="9" s="1"/>
  <c r="CT264" i="8"/>
  <c r="AD263" i="9" s="1"/>
  <c r="CT175" i="8"/>
  <c r="AD174" i="9" s="1"/>
  <c r="CT65" i="8"/>
  <c r="AD64" i="9" s="1"/>
  <c r="CT376" i="8"/>
  <c r="AD375" i="9" s="1"/>
  <c r="CT468" i="8"/>
  <c r="AD467" i="9" s="1"/>
  <c r="CT116" i="8"/>
  <c r="AD115" i="9" s="1"/>
  <c r="CT106" i="8"/>
  <c r="AD105" i="9" s="1"/>
  <c r="CT345" i="8"/>
  <c r="AD344" i="9" s="1"/>
  <c r="CT444" i="8"/>
  <c r="AD443" i="9" s="1"/>
  <c r="CT186" i="8"/>
  <c r="AD185" i="9" s="1"/>
  <c r="CT446" i="8"/>
  <c r="AD445" i="9" s="1"/>
  <c r="CT163" i="8"/>
  <c r="AD162" i="9" s="1"/>
  <c r="CT402" i="8"/>
  <c r="AD401" i="9" s="1"/>
  <c r="CT358" i="8"/>
  <c r="AD357" i="9" s="1"/>
  <c r="CT129" i="8"/>
  <c r="AD128" i="9" s="1"/>
  <c r="CT105" i="8"/>
  <c r="AD104" i="9" s="1"/>
  <c r="CT381" i="8"/>
  <c r="AD380" i="9" s="1"/>
  <c r="CT213" i="8"/>
  <c r="AD212" i="9" s="1"/>
  <c r="CT176" i="8"/>
  <c r="AD175" i="9" s="1"/>
  <c r="CT205" i="8"/>
  <c r="AD204" i="9" s="1"/>
  <c r="CT483" i="8"/>
  <c r="AD482" i="9" s="1"/>
  <c r="CT415" i="8"/>
  <c r="AD414" i="9" s="1"/>
  <c r="CT82" i="8"/>
  <c r="AD81" i="9" s="1"/>
  <c r="CT299" i="8"/>
  <c r="AD298" i="9" s="1"/>
  <c r="CT443" i="8"/>
  <c r="AD442" i="9" s="1"/>
  <c r="CT173" i="8"/>
  <c r="AD172" i="9" s="1"/>
  <c r="CT70" i="8"/>
  <c r="AD69" i="9" s="1"/>
  <c r="CT352" i="8"/>
  <c r="AD351" i="9" s="1"/>
  <c r="CT387" i="8"/>
  <c r="AD386" i="9" s="1"/>
  <c r="CT249" i="8"/>
  <c r="AD248" i="9" s="1"/>
  <c r="CT233" i="8"/>
  <c r="AD232" i="9" s="1"/>
  <c r="CT222" i="8"/>
  <c r="AD221" i="9" s="1"/>
  <c r="CT95" i="8"/>
  <c r="AD94" i="9" s="1"/>
  <c r="CT372" i="8"/>
  <c r="AD371" i="9" s="1"/>
  <c r="CT49" i="8"/>
  <c r="AD48" i="9" s="1"/>
  <c r="CT382" i="8"/>
  <c r="AD381" i="9" s="1"/>
  <c r="CT223" i="8"/>
  <c r="AD222" i="9" s="1"/>
  <c r="CT335" i="8"/>
  <c r="AD334" i="9" s="1"/>
  <c r="CT100" i="8"/>
  <c r="AD99" i="9" s="1"/>
  <c r="CT195" i="8"/>
  <c r="AD194" i="9" s="1"/>
  <c r="CT498" i="8"/>
  <c r="AD497" i="9" s="1"/>
  <c r="CT130" i="8"/>
  <c r="AD129" i="9" s="1"/>
  <c r="CT508" i="8"/>
  <c r="AD507" i="9" s="1"/>
  <c r="CT476" i="8"/>
  <c r="AD475" i="9" s="1"/>
  <c r="CT361" i="8"/>
  <c r="AD360" i="9" s="1"/>
  <c r="CT354" i="8"/>
  <c r="AD353" i="9" s="1"/>
  <c r="CT321" i="8"/>
  <c r="AD320" i="9" s="1"/>
  <c r="CT499" i="8"/>
  <c r="AD498" i="9" s="1"/>
  <c r="CT365" i="8"/>
  <c r="AD364" i="9" s="1"/>
  <c r="CT55" i="8"/>
  <c r="AD54" i="9" s="1"/>
  <c r="CT67" i="8"/>
  <c r="AD66" i="9" s="1"/>
  <c r="CT304" i="8"/>
  <c r="AD303" i="9" s="1"/>
  <c r="CT96" i="8"/>
  <c r="AD95" i="9" s="1"/>
  <c r="CT248" i="8"/>
  <c r="AD247" i="9" s="1"/>
  <c r="CT287" i="8"/>
  <c r="AD286" i="9" s="1"/>
  <c r="CT113" i="8"/>
  <c r="AD112" i="9" s="1"/>
  <c r="CT270" i="8"/>
  <c r="AD269" i="9" s="1"/>
  <c r="CT391" i="8"/>
  <c r="AD390" i="9" s="1"/>
  <c r="CT320" i="8"/>
  <c r="AD319" i="9" s="1"/>
  <c r="CT424" i="8"/>
  <c r="AD423" i="9" s="1"/>
  <c r="CT155" i="8"/>
  <c r="AD154" i="9" s="1"/>
  <c r="CT265" i="8"/>
  <c r="AD264" i="9" s="1"/>
  <c r="CT78" i="8"/>
  <c r="AD77" i="9" s="1"/>
  <c r="CT191" i="8"/>
  <c r="AD190" i="9" s="1"/>
  <c r="CT206" i="8"/>
  <c r="AD205" i="9" s="1"/>
  <c r="CT377" i="8"/>
  <c r="AD376" i="9" s="1"/>
  <c r="CT494" i="8"/>
  <c r="AD493" i="9" s="1"/>
  <c r="CT511" i="8"/>
  <c r="AD510" i="9" s="1"/>
  <c r="CT132" i="8"/>
  <c r="AD131" i="9" s="1"/>
  <c r="CT425" i="8"/>
  <c r="AD424" i="9" s="1"/>
  <c r="CT151" i="8"/>
  <c r="AD150" i="9" s="1"/>
  <c r="CT453" i="8"/>
  <c r="AD452" i="9" s="1"/>
  <c r="CT135" i="8"/>
  <c r="AD134" i="9" s="1"/>
  <c r="CT139" i="8"/>
  <c r="AD138" i="9" s="1"/>
  <c r="CT200" i="8"/>
  <c r="AD199" i="9" s="1"/>
  <c r="CT207" i="8"/>
  <c r="AD206" i="9" s="1"/>
  <c r="CT336" i="8"/>
  <c r="AD335" i="9" s="1"/>
  <c r="CT460" i="8"/>
  <c r="AD459" i="9" s="1"/>
  <c r="CT366" i="8"/>
  <c r="AD365" i="9" s="1"/>
  <c r="CT219" i="8"/>
  <c r="AD218" i="9" s="1"/>
  <c r="CT226" i="8"/>
  <c r="AD225" i="9" s="1"/>
  <c r="CT89" i="8"/>
  <c r="AD88" i="9" s="1"/>
  <c r="CT293" i="8"/>
  <c r="AD292" i="9" s="1"/>
  <c r="CT324" i="8"/>
  <c r="AD323" i="9" s="1"/>
  <c r="CT258" i="8"/>
  <c r="AD257" i="9" s="1"/>
  <c r="CT103" i="8"/>
  <c r="AD102" i="9" s="1"/>
  <c r="CT462" i="8"/>
  <c r="AD461" i="9" s="1"/>
  <c r="CT93" i="8"/>
  <c r="AD92" i="9" s="1"/>
  <c r="CT369" i="8"/>
  <c r="AD368" i="9" s="1"/>
  <c r="CT310" i="8"/>
  <c r="AD309" i="9" s="1"/>
  <c r="CT416" i="8"/>
  <c r="AD415" i="9" s="1"/>
  <c r="CT368" i="8"/>
  <c r="AD367" i="9" s="1"/>
  <c r="CT487" i="8"/>
  <c r="AD486" i="9" s="1"/>
  <c r="CT477" i="8"/>
  <c r="AD476" i="9" s="1"/>
  <c r="CT90" i="8"/>
  <c r="AD89" i="9" s="1"/>
  <c r="CT379" i="8"/>
  <c r="AD378" i="9" s="1"/>
  <c r="CT473" i="8"/>
  <c r="AD472" i="9" s="1"/>
  <c r="CT465" i="8"/>
  <c r="AD464" i="9" s="1"/>
  <c r="CT255" i="8"/>
  <c r="AD254" i="9" s="1"/>
  <c r="CT85" i="8"/>
  <c r="AD84" i="9" s="1"/>
  <c r="CT178" i="8"/>
  <c r="AD177" i="9" s="1"/>
  <c r="CT371" i="8"/>
  <c r="AD370" i="9" s="1"/>
  <c r="CT289" i="8"/>
  <c r="AD288" i="9" s="1"/>
  <c r="CT150" i="8"/>
  <c r="AD149" i="9" s="1"/>
  <c r="CT61" i="8"/>
  <c r="AD60" i="9" s="1"/>
  <c r="CT68" i="8"/>
  <c r="AD67" i="9" s="1"/>
  <c r="CT260" i="8"/>
  <c r="AD259" i="9" s="1"/>
  <c r="CT333" i="8"/>
  <c r="AD332" i="9" s="1"/>
  <c r="CT72" i="8"/>
  <c r="AD71" i="9" s="1"/>
  <c r="CT171" i="8"/>
  <c r="AD170" i="9" s="1"/>
  <c r="CT334" i="8"/>
  <c r="AD333" i="9" s="1"/>
  <c r="CT185" i="8"/>
  <c r="AD184" i="9" s="1"/>
  <c r="CT339" i="8"/>
  <c r="AD338" i="9" s="1"/>
  <c r="CT268" i="8"/>
  <c r="AD267" i="9" s="1"/>
  <c r="CT73" i="8"/>
  <c r="AD72" i="9" s="1"/>
  <c r="CT143" i="8"/>
  <c r="AD142" i="9" s="1"/>
  <c r="CT344" i="8"/>
  <c r="AD343" i="9" s="1"/>
  <c r="CT301" i="8"/>
  <c r="AD300" i="9" s="1"/>
  <c r="CT417" i="8"/>
  <c r="AD416" i="9" s="1"/>
  <c r="CT48" i="8"/>
  <c r="AD47" i="9" s="1"/>
  <c r="CT409" i="8"/>
  <c r="AD408" i="9" s="1"/>
  <c r="CT253" i="8"/>
  <c r="AD252" i="9" s="1"/>
  <c r="CT210" i="8"/>
  <c r="AD209" i="9" s="1"/>
  <c r="CT274" i="8"/>
  <c r="AD273" i="9" s="1"/>
  <c r="CT137" i="8"/>
  <c r="AD136" i="9" s="1"/>
  <c r="CT81" i="8"/>
  <c r="AD80" i="9" s="1"/>
  <c r="CT318" i="8"/>
  <c r="AD317" i="9" s="1"/>
  <c r="CT110" i="8"/>
  <c r="AD109" i="9" s="1"/>
  <c r="CT357" i="8"/>
  <c r="AD356" i="9" s="1"/>
  <c r="CT374" i="8"/>
  <c r="AD373" i="9" s="1"/>
  <c r="CT172" i="8"/>
  <c r="AD171" i="9" s="1"/>
  <c r="CT76" i="8"/>
  <c r="AD75" i="9" s="1"/>
  <c r="CT192" i="8"/>
  <c r="AD191" i="9" s="1"/>
  <c r="CT316" i="8"/>
  <c r="AD315" i="9" s="1"/>
  <c r="CT419" i="8"/>
  <c r="AD418" i="9" s="1"/>
  <c r="CT246" i="8"/>
  <c r="AD245" i="9" s="1"/>
  <c r="CT230" i="8"/>
  <c r="AD229" i="9" s="1"/>
  <c r="CT269" i="8"/>
  <c r="AD268" i="9" s="1"/>
  <c r="CT181" i="8"/>
  <c r="AD180" i="9" s="1"/>
  <c r="CT441" i="8"/>
  <c r="AD440" i="9" s="1"/>
  <c r="CT263" i="8"/>
  <c r="AD262" i="9" s="1"/>
  <c r="CT140" i="8"/>
  <c r="AD139" i="9" s="1"/>
  <c r="CT297" i="8"/>
  <c r="AD296" i="9" s="1"/>
  <c r="CT407" i="8"/>
  <c r="AD406" i="9" s="1"/>
  <c r="CT179" i="8"/>
  <c r="AD178" i="9" s="1"/>
  <c r="CT271" i="8"/>
  <c r="AD270" i="9" s="1"/>
  <c r="CT438" i="8"/>
  <c r="AD437" i="9" s="1"/>
  <c r="CT193" i="8"/>
  <c r="AD192" i="9" s="1"/>
  <c r="CT449" i="8"/>
  <c r="AD448" i="9" s="1"/>
  <c r="CT238" i="8"/>
  <c r="AD237" i="9" s="1"/>
  <c r="CT165" i="8"/>
  <c r="AD164" i="9" s="1"/>
  <c r="CT400" i="8"/>
  <c r="AD399" i="9" s="1"/>
  <c r="CT461" i="8"/>
  <c r="AD460" i="9" s="1"/>
  <c r="CT162" i="8"/>
  <c r="AD161" i="9" s="1"/>
  <c r="CT314" i="8"/>
  <c r="AD313" i="9" s="1"/>
  <c r="CT390" i="8"/>
  <c r="AD389" i="9" s="1"/>
  <c r="CT351" i="8"/>
  <c r="AD350" i="9" s="1"/>
  <c r="CT455" i="8"/>
  <c r="AD454" i="9" s="1"/>
  <c r="CT124" i="8"/>
  <c r="AD123" i="9" s="1"/>
  <c r="CT398" i="8"/>
  <c r="AD397" i="9" s="1"/>
  <c r="CT280" i="8"/>
  <c r="AD279" i="9" s="1"/>
  <c r="CT346" i="8"/>
  <c r="AD345" i="9" s="1"/>
  <c r="CT59" i="8"/>
  <c r="AD58" i="9" s="1"/>
  <c r="CT489" i="8"/>
  <c r="AD488" i="9" s="1"/>
  <c r="CT234" i="8"/>
  <c r="AD233" i="9" s="1"/>
  <c r="CT51" i="8"/>
  <c r="AD50" i="9" s="1"/>
  <c r="CT454" i="8"/>
  <c r="AD453" i="9" s="1"/>
  <c r="CT492" i="8"/>
  <c r="AD491" i="9" s="1"/>
  <c r="CT197" i="8"/>
  <c r="AD196" i="9" s="1"/>
  <c r="CT491" i="8"/>
  <c r="AD490" i="9" s="1"/>
  <c r="CT292" i="8"/>
  <c r="AD291" i="9" s="1"/>
  <c r="CT375" i="8"/>
  <c r="AD374" i="9" s="1"/>
  <c r="CT239" i="8"/>
  <c r="AD238" i="9" s="1"/>
  <c r="CT429" i="8"/>
  <c r="AD428" i="9" s="1"/>
  <c r="CT451" i="8"/>
  <c r="AD450" i="9" s="1"/>
  <c r="CT201" i="8"/>
  <c r="AD200" i="9" s="1"/>
  <c r="CT149" i="8"/>
  <c r="AD148" i="9" s="1"/>
  <c r="CT203" i="8"/>
  <c r="AD202" i="9" s="1"/>
  <c r="CT189" i="8"/>
  <c r="AD188" i="9" s="1"/>
  <c r="CT227" i="8"/>
  <c r="AD226" i="9" s="1"/>
  <c r="CT437" i="8"/>
  <c r="AD436" i="9" s="1"/>
  <c r="CT215" i="8"/>
  <c r="AD214" i="9" s="1"/>
  <c r="CT285" i="8"/>
  <c r="AD284" i="9" s="1"/>
  <c r="CT322" i="8"/>
  <c r="AD321" i="9" s="1"/>
  <c r="CT159" i="8"/>
  <c r="AD158" i="9" s="1"/>
  <c r="CT256" i="8"/>
  <c r="AD255" i="9" s="1"/>
  <c r="CT410" i="8"/>
  <c r="AD409" i="9" s="1"/>
  <c r="CT158" i="8"/>
  <c r="AD157" i="9" s="1"/>
  <c r="CT101" i="8"/>
  <c r="AD100" i="9" s="1"/>
  <c r="CT470" i="8"/>
  <c r="AD469" i="9" s="1"/>
  <c r="CT472" i="8"/>
  <c r="AD471" i="9" s="1"/>
  <c r="CT485" i="8"/>
  <c r="AD484" i="9" s="1"/>
  <c r="CT479" i="8"/>
  <c r="AD478" i="9" s="1"/>
  <c r="CT212" i="8"/>
  <c r="AD211" i="9" s="1"/>
  <c r="CT50" i="8"/>
  <c r="AD49" i="9" s="1"/>
  <c r="CT148" i="8"/>
  <c r="AD147" i="9" s="1"/>
  <c r="CT294" i="8"/>
  <c r="AD293" i="9" s="1"/>
  <c r="CT286" i="8"/>
  <c r="AD285" i="9" s="1"/>
  <c r="CT242" i="8"/>
  <c r="AD241" i="9" s="1"/>
  <c r="CT288" i="8"/>
  <c r="AD287" i="9" s="1"/>
  <c r="CT57" i="8"/>
  <c r="AD56" i="9" s="1"/>
  <c r="CT404" i="8"/>
  <c r="AD403" i="9" s="1"/>
  <c r="CT77" i="8"/>
  <c r="AD76" i="9" s="1"/>
  <c r="CT247" i="8"/>
  <c r="AD246" i="9" s="1"/>
  <c r="CT315" i="8"/>
  <c r="AD314" i="9" s="1"/>
  <c r="CT58" i="8"/>
  <c r="AD57" i="9" s="1"/>
  <c r="CT458" i="8"/>
  <c r="AD457" i="9" s="1"/>
  <c r="CT117" i="8"/>
  <c r="AD116" i="9" s="1"/>
  <c r="CT312" i="8"/>
  <c r="AD311" i="9" s="1"/>
  <c r="CT168" i="8"/>
  <c r="AD167" i="9" s="1"/>
  <c r="CT392" i="8"/>
  <c r="AD391" i="9" s="1"/>
  <c r="CT342" i="8"/>
  <c r="AD341" i="9" s="1"/>
  <c r="CT131" i="8"/>
  <c r="AD130" i="9" s="1"/>
  <c r="CT141" i="8"/>
  <c r="AD140" i="9" s="1"/>
  <c r="CT471" i="8"/>
  <c r="AD470" i="9" s="1"/>
  <c r="CT275" i="8"/>
  <c r="AD274" i="9" s="1"/>
  <c r="CT500" i="8"/>
  <c r="AD499" i="9" s="1"/>
  <c r="CT281" i="8"/>
  <c r="AD280" i="9" s="1"/>
  <c r="CT490" i="8"/>
  <c r="AD489" i="9" s="1"/>
  <c r="CT138" i="8"/>
  <c r="AD137" i="9" s="1"/>
  <c r="CT251" i="8"/>
  <c r="AD250" i="9" s="1"/>
  <c r="CT360" i="8"/>
  <c r="AD359" i="9" s="1"/>
  <c r="CT84" i="8"/>
  <c r="AD83" i="9" s="1"/>
  <c r="CT330" i="8"/>
  <c r="AD329" i="9" s="1"/>
  <c r="CT385" i="8"/>
  <c r="AD384" i="9" s="1"/>
  <c r="CT111" i="8"/>
  <c r="AD110" i="9" s="1"/>
  <c r="CT66" i="8"/>
  <c r="AD65" i="9" s="1"/>
  <c r="CT211" i="8"/>
  <c r="AD210" i="9" s="1"/>
  <c r="CT373" i="8"/>
  <c r="AD372" i="9" s="1"/>
  <c r="CT107" i="8"/>
  <c r="AD106" i="9" s="1"/>
  <c r="CT478" i="8"/>
  <c r="AD477" i="9" s="1"/>
  <c r="CT456" i="8"/>
  <c r="AD455" i="9" s="1"/>
  <c r="CT474" i="8"/>
  <c r="AD473" i="9" s="1"/>
  <c r="CT406" i="8"/>
  <c r="AD405" i="9" s="1"/>
  <c r="CT307" i="8"/>
  <c r="AD306" i="9" s="1"/>
  <c r="CT153" i="8"/>
  <c r="AD152" i="9" s="1"/>
  <c r="CT237" i="8"/>
  <c r="AD236" i="9" s="1"/>
  <c r="CT347" i="8"/>
  <c r="AD346" i="9" s="1"/>
  <c r="CT319" i="8"/>
  <c r="AD318" i="9" s="1"/>
  <c r="CT235" i="8"/>
  <c r="AD234" i="9" s="1"/>
  <c r="CT133" i="8"/>
  <c r="AD132" i="9" s="1"/>
  <c r="CT180" i="8"/>
  <c r="AD179" i="9" s="1"/>
  <c r="CT350" i="8"/>
  <c r="AD349" i="9" s="1"/>
  <c r="CT128" i="8"/>
  <c r="AD127" i="9" s="1"/>
  <c r="CT343" i="8"/>
  <c r="AD342" i="9" s="1"/>
  <c r="CT75" i="8"/>
  <c r="AD74" i="9" s="1"/>
  <c r="CT229" i="8"/>
  <c r="AD228" i="9" s="1"/>
  <c r="CT388" i="8"/>
  <c r="AD387" i="9" s="1"/>
  <c r="CT340" i="8"/>
  <c r="AD339" i="9" s="1"/>
  <c r="CT114" i="8"/>
  <c r="AD113" i="9" s="1"/>
  <c r="CT194" i="8"/>
  <c r="AD193" i="9" s="1"/>
  <c r="CT384" i="8"/>
  <c r="AD383" i="9" s="1"/>
  <c r="CT257" i="8"/>
  <c r="AD256" i="9" s="1"/>
  <c r="CT134" i="8"/>
  <c r="AD133" i="9" s="1"/>
  <c r="CT60" i="8"/>
  <c r="AD59" i="9" s="1"/>
  <c r="CT447" i="8"/>
  <c r="AD446" i="9" s="1"/>
  <c r="CT86" i="8"/>
  <c r="AD85" i="9" s="1"/>
  <c r="CT119" i="8"/>
  <c r="AD118" i="9" s="1"/>
  <c r="CT435" i="8"/>
  <c r="AD434" i="9" s="1"/>
  <c r="CT88" i="8"/>
  <c r="AD87" i="9" s="1"/>
  <c r="CT147" i="8"/>
  <c r="AD146" i="9" s="1"/>
  <c r="CT112" i="8"/>
  <c r="AD111" i="9" s="1"/>
  <c r="CT331" i="8"/>
  <c r="AD330" i="9" s="1"/>
  <c r="CT423" i="8"/>
  <c r="AD422" i="9" s="1"/>
  <c r="CT362" i="8"/>
  <c r="AD361" i="9" s="1"/>
  <c r="CT459" i="8"/>
  <c r="AD458" i="9" s="1"/>
  <c r="CT87" i="8"/>
  <c r="AD86" i="9" s="1"/>
  <c r="CT115" i="8"/>
  <c r="AD114" i="9" s="1"/>
  <c r="CT198" i="8"/>
  <c r="AD197" i="9" s="1"/>
  <c r="CT254" i="8"/>
  <c r="AD253" i="9" s="1"/>
  <c r="CT83" i="8"/>
  <c r="AD82" i="9" s="1"/>
  <c r="CT262" i="8"/>
  <c r="AD261" i="9" s="1"/>
  <c r="CT325" i="8"/>
  <c r="AD324" i="9" s="1"/>
  <c r="CT486" i="8"/>
  <c r="AD485" i="9" s="1"/>
  <c r="CT284" i="8"/>
  <c r="AD283" i="9" s="1"/>
  <c r="CT214" i="8"/>
  <c r="AD213" i="9" s="1"/>
  <c r="CT79" i="8"/>
  <c r="AD78" i="9" s="1"/>
  <c r="CT401" i="8"/>
  <c r="AD400" i="9" s="1"/>
  <c r="CT431" i="8"/>
  <c r="AD430" i="9" s="1"/>
  <c r="CT166" i="8"/>
  <c r="AD165" i="9" s="1"/>
  <c r="CT261" i="8"/>
  <c r="AD260" i="9" s="1"/>
  <c r="CT220" i="8"/>
  <c r="AD219" i="9" s="1"/>
  <c r="CT218" i="8"/>
  <c r="AD217" i="9" s="1"/>
  <c r="CT504" i="8"/>
  <c r="AD503" i="9" s="1"/>
  <c r="CT434" i="8"/>
  <c r="AD433" i="9" s="1"/>
  <c r="CT463" i="8"/>
  <c r="AD462" i="9" s="1"/>
  <c r="CT121" i="8"/>
  <c r="AD120" i="9" s="1"/>
  <c r="CT252" i="8"/>
  <c r="AD251" i="9" s="1"/>
  <c r="CT380" i="8"/>
  <c r="AD379" i="9" s="1"/>
  <c r="CT317" i="8"/>
  <c r="AD316" i="9" s="1"/>
  <c r="CT80" i="8"/>
  <c r="AD79" i="9" s="1"/>
  <c r="CT278" i="8"/>
  <c r="AD277" i="9" s="1"/>
  <c r="CT144" i="8"/>
  <c r="AD143" i="9" s="1"/>
  <c r="CT488" i="8"/>
  <c r="AD487" i="9" s="1"/>
  <c r="CT69" i="8"/>
  <c r="AD68" i="9" s="1"/>
  <c r="CT329" i="8"/>
  <c r="AD328" i="9" s="1"/>
  <c r="CT497" i="8"/>
  <c r="AD496" i="9" s="1"/>
  <c r="CT188" i="8"/>
  <c r="AD187" i="9" s="1"/>
  <c r="CT277" i="8"/>
  <c r="AD276" i="9" s="1"/>
  <c r="CT98" i="8"/>
  <c r="AD97" i="9" s="1"/>
  <c r="CT505" i="8"/>
  <c r="AD504" i="9" s="1"/>
  <c r="CT169" i="8"/>
  <c r="AD168" i="9" s="1"/>
  <c r="CT510" i="8"/>
  <c r="AD509" i="9" s="1"/>
  <c r="CT328" i="8"/>
  <c r="AD327" i="9" s="1"/>
  <c r="CT450" i="8"/>
  <c r="AD449" i="9" s="1"/>
  <c r="CT170" i="8"/>
  <c r="AD169" i="9" s="1"/>
  <c r="CT482" i="8"/>
  <c r="AD481" i="9" s="1"/>
  <c r="CT418" i="8"/>
  <c r="AD417" i="9" s="1"/>
  <c r="T96" i="10"/>
  <c r="M96" i="10"/>
  <c r="R98" i="10"/>
  <c r="I97" i="10"/>
  <c r="B97" i="10" s="1"/>
  <c r="CT421" i="8" l="1"/>
  <c r="AD420" i="9" s="1"/>
  <c r="CT127" i="8"/>
  <c r="AD126" i="9" s="1"/>
  <c r="CT305" i="8"/>
  <c r="AD304" i="9" s="1"/>
  <c r="CT35" i="8"/>
  <c r="AD34" i="9" s="1"/>
  <c r="CT28" i="8"/>
  <c r="AD27" i="9" s="1"/>
  <c r="CT31" i="8"/>
  <c r="AD30" i="9" s="1"/>
  <c r="CT20" i="8"/>
  <c r="AD19" i="9" s="1"/>
  <c r="CT21" i="8"/>
  <c r="AD20" i="9" s="1"/>
  <c r="CT40" i="8"/>
  <c r="AD39" i="9" s="1"/>
  <c r="CT41" i="8"/>
  <c r="AD40" i="9" s="1"/>
  <c r="CT44" i="8"/>
  <c r="AD43" i="9" s="1"/>
  <c r="CT30" i="8"/>
  <c r="AD29" i="9" s="1"/>
  <c r="CT42" i="8"/>
  <c r="AD41" i="9" s="1"/>
  <c r="CT18" i="8"/>
  <c r="AD17" i="9" s="1"/>
  <c r="CT23" i="8"/>
  <c r="AD22" i="9" s="1"/>
  <c r="CT46" i="8"/>
  <c r="AD45" i="9" s="1"/>
  <c r="CT39" i="8"/>
  <c r="AD38" i="9" s="1"/>
  <c r="CT37" i="8"/>
  <c r="AD36" i="9" s="1"/>
  <c r="CT34" i="8"/>
  <c r="AD33" i="9" s="1"/>
  <c r="CT29" i="8"/>
  <c r="AD28" i="9" s="1"/>
  <c r="CT25" i="8"/>
  <c r="AD24" i="9" s="1"/>
  <c r="CT33" i="8"/>
  <c r="AD32" i="9" s="1"/>
  <c r="CT19" i="8"/>
  <c r="AD18" i="9" s="1"/>
  <c r="CT26" i="8"/>
  <c r="AD25" i="9" s="1"/>
  <c r="CT501" i="8"/>
  <c r="AD500" i="9" s="1"/>
  <c r="CT27" i="8"/>
  <c r="AD26" i="9" s="1"/>
  <c r="CT104" i="8"/>
  <c r="AD103" i="9" s="1"/>
  <c r="CT24" i="8"/>
  <c r="AD23" i="9" s="1"/>
  <c r="CT109" i="8"/>
  <c r="AD108" i="9" s="1"/>
  <c r="CT38" i="8"/>
  <c r="AD37" i="9" s="1"/>
  <c r="CT22" i="8"/>
  <c r="AD21" i="9" s="1"/>
  <c r="CT36" i="8"/>
  <c r="AD35" i="9" s="1"/>
  <c r="CT466" i="8"/>
  <c r="AD465" i="9" s="1"/>
  <c r="CT45" i="8"/>
  <c r="AD44" i="9" s="1"/>
  <c r="CT295" i="8"/>
  <c r="AD294" i="9" s="1"/>
  <c r="CT17" i="8"/>
  <c r="AD16" i="9" s="1"/>
  <c r="CT32" i="8"/>
  <c r="AD31" i="9" s="1"/>
  <c r="CT43" i="8"/>
  <c r="AD42" i="9" s="1"/>
  <c r="CT311" i="8"/>
  <c r="AD310" i="9" s="1"/>
  <c r="CT244" i="8"/>
  <c r="AD243" i="9" s="1"/>
  <c r="CT123" i="8"/>
  <c r="AD122" i="9" s="1"/>
  <c r="CT209" i="8"/>
  <c r="AD208" i="9" s="1"/>
  <c r="CT332" i="8"/>
  <c r="AD331" i="9" s="1"/>
  <c r="CT216" i="8"/>
  <c r="AD215" i="9" s="1"/>
  <c r="CT367" i="8"/>
  <c r="AD366" i="9" s="1"/>
  <c r="CT74" i="8"/>
  <c r="AD73" i="9" s="1"/>
  <c r="CT327" i="8"/>
  <c r="AD326" i="9" s="1"/>
  <c r="CT243" i="8"/>
  <c r="AD242" i="9" s="1"/>
  <c r="CT224" i="8"/>
  <c r="AD223" i="9" s="1"/>
  <c r="CT506" i="8"/>
  <c r="AD505" i="9" s="1"/>
  <c r="CT427" i="8"/>
  <c r="AD426" i="9" s="1"/>
  <c r="CT291" i="8"/>
  <c r="AD290" i="9" s="1"/>
  <c r="CT420" i="8"/>
  <c r="AD419" i="9" s="1"/>
  <c r="CT282" i="8"/>
  <c r="AD281" i="9" s="1"/>
  <c r="CT405" i="8"/>
  <c r="AD404" i="9" s="1"/>
  <c r="CT276" i="8"/>
  <c r="AD275" i="9" s="1"/>
  <c r="CT47" i="8"/>
  <c r="AD46" i="9" s="1"/>
  <c r="CT267" i="8"/>
  <c r="AD266" i="9" s="1"/>
  <c r="CT412" i="8"/>
  <c r="AD411" i="9" s="1"/>
  <c r="CT313" i="8"/>
  <c r="AD312" i="9" s="1"/>
  <c r="CT323" i="8"/>
  <c r="AD322" i="9" s="1"/>
  <c r="CT157" i="8"/>
  <c r="AD156" i="9" s="1"/>
  <c r="CT394" i="8"/>
  <c r="AD393" i="9" s="1"/>
  <c r="CT348" i="8"/>
  <c r="AD347" i="9" s="1"/>
  <c r="CT241" i="8"/>
  <c r="AD240" i="9" s="1"/>
  <c r="CT174" i="8"/>
  <c r="AD173" i="9" s="1"/>
  <c r="CT250" i="8"/>
  <c r="AD249" i="9" s="1"/>
  <c r="CT125" i="8"/>
  <c r="AD124" i="9" s="1"/>
  <c r="CT190" i="8"/>
  <c r="AD189" i="9" s="1"/>
  <c r="CT355" i="8"/>
  <c r="AD354" i="9" s="1"/>
  <c r="CT196" i="8"/>
  <c r="AD195" i="9" s="1"/>
  <c r="CT364" i="8"/>
  <c r="AD363" i="9" s="1"/>
  <c r="CT341" i="8"/>
  <c r="AD340" i="9" s="1"/>
  <c r="CT359" i="8"/>
  <c r="AD358" i="9" s="1"/>
  <c r="CT152" i="8"/>
  <c r="AD151" i="9" s="1"/>
  <c r="CT370" i="8"/>
  <c r="AD369" i="9" s="1"/>
  <c r="CT97" i="8"/>
  <c r="AD96" i="9" s="1"/>
  <c r="CT389" i="8"/>
  <c r="AD388" i="9" s="1"/>
  <c r="CT309" i="8"/>
  <c r="AD308" i="9" s="1"/>
  <c r="CT183" i="8"/>
  <c r="AD182" i="9" s="1"/>
  <c r="CT353" i="8"/>
  <c r="AD352" i="9" s="1"/>
  <c r="CT296" i="8"/>
  <c r="AD295" i="9" s="1"/>
  <c r="CT283" i="8"/>
  <c r="AD282" i="9" s="1"/>
  <c r="CT225" i="8"/>
  <c r="AD224" i="9" s="1"/>
  <c r="CT279" i="8"/>
  <c r="AD278" i="9" s="1"/>
  <c r="CT71" i="8"/>
  <c r="AD70" i="9" s="1"/>
  <c r="CT164" i="8"/>
  <c r="AD163" i="9" s="1"/>
  <c r="CT245" i="8"/>
  <c r="AD244" i="9" s="1"/>
  <c r="CT120" i="8"/>
  <c r="AD119" i="9" s="1"/>
  <c r="CT52" i="8"/>
  <c r="AD51" i="9" s="1"/>
  <c r="CT177" i="8"/>
  <c r="AD176" i="9" s="1"/>
  <c r="CT428" i="8"/>
  <c r="AD427" i="9" s="1"/>
  <c r="CT457" i="8"/>
  <c r="AD456" i="9" s="1"/>
  <c r="CT414" i="8"/>
  <c r="AD413" i="9" s="1"/>
  <c r="T97" i="10"/>
  <c r="M97" i="10"/>
  <c r="R99" i="10"/>
  <c r="I98" i="10"/>
  <c r="B98" i="10" s="1"/>
  <c r="T98" i="10" l="1"/>
  <c r="M98" i="10"/>
  <c r="R100" i="10"/>
  <c r="I99" i="10"/>
  <c r="B99" i="10" s="1"/>
  <c r="T99" i="10" l="1"/>
  <c r="M99" i="10"/>
  <c r="R101" i="10"/>
  <c r="I100" i="10"/>
  <c r="B100" i="10" s="1"/>
  <c r="T100" i="10" l="1"/>
  <c r="M100" i="10"/>
  <c r="R102" i="10"/>
  <c r="I101" i="10"/>
  <c r="B101" i="10" s="1"/>
  <c r="T101" i="10" l="1"/>
  <c r="M101" i="10"/>
  <c r="R103" i="10"/>
  <c r="I102" i="10"/>
  <c r="B102" i="10" s="1"/>
  <c r="T102" i="10" l="1"/>
  <c r="M102" i="10"/>
  <c r="R104" i="10"/>
  <c r="I103" i="10"/>
  <c r="B103" i="10" s="1"/>
  <c r="T103" i="10" l="1"/>
  <c r="M103" i="10"/>
  <c r="R105" i="10"/>
  <c r="I104" i="10"/>
  <c r="B104" i="10" s="1"/>
  <c r="T104" i="10" l="1"/>
  <c r="M104" i="10"/>
  <c r="R106" i="10"/>
  <c r="I105" i="10"/>
  <c r="B105" i="10" s="1"/>
  <c r="T105" i="10" l="1"/>
  <c r="M105" i="10"/>
  <c r="R107" i="10"/>
  <c r="I106" i="10"/>
  <c r="B106" i="10" s="1"/>
  <c r="T106" i="10" l="1"/>
  <c r="M106" i="10"/>
  <c r="R108" i="10"/>
  <c r="I107" i="10"/>
  <c r="B107" i="10" s="1"/>
  <c r="T107" i="10" l="1"/>
  <c r="M107" i="10"/>
  <c r="R109" i="10"/>
  <c r="I108" i="10"/>
  <c r="B108" i="10" s="1"/>
  <c r="T108" i="10" l="1"/>
  <c r="M108" i="10"/>
  <c r="R110" i="10"/>
  <c r="I109" i="10"/>
  <c r="B109" i="10" s="1"/>
  <c r="T109" i="10" l="1"/>
  <c r="M109" i="10"/>
  <c r="R111" i="10"/>
  <c r="I110" i="10"/>
  <c r="B110" i="10" s="1"/>
  <c r="T110" i="10" l="1"/>
  <c r="M110" i="10"/>
  <c r="R112" i="10"/>
  <c r="I111" i="10"/>
  <c r="B111" i="10" s="1"/>
  <c r="T111" i="10" l="1"/>
  <c r="M111" i="10"/>
  <c r="R113" i="10"/>
  <c r="I112" i="10"/>
  <c r="B112" i="10" s="1"/>
  <c r="T112" i="10" l="1"/>
  <c r="M112" i="10"/>
  <c r="R114" i="10"/>
  <c r="I113" i="10"/>
  <c r="B113" i="10" s="1"/>
  <c r="T113" i="10" l="1"/>
  <c r="M113" i="10"/>
  <c r="R115" i="10"/>
  <c r="I114" i="10"/>
  <c r="B114" i="10" s="1"/>
  <c r="T114" i="10" l="1"/>
  <c r="M114" i="10"/>
  <c r="R116" i="10"/>
  <c r="I115" i="10"/>
  <c r="B115" i="10" s="1"/>
  <c r="T115" i="10" l="1"/>
  <c r="M115" i="10"/>
  <c r="R117" i="10"/>
  <c r="I116" i="10"/>
  <c r="B116" i="10" s="1"/>
  <c r="T116" i="10" l="1"/>
  <c r="M116" i="10"/>
  <c r="R118" i="10"/>
  <c r="I117" i="10"/>
  <c r="B117" i="10" s="1"/>
  <c r="T117" i="10" l="1"/>
  <c r="M117" i="10"/>
  <c r="R119" i="10"/>
  <c r="I118" i="10"/>
  <c r="B118" i="10" s="1"/>
  <c r="T118" i="10" l="1"/>
  <c r="M118" i="10"/>
  <c r="R120" i="10"/>
  <c r="I119" i="10"/>
  <c r="B119" i="10" s="1"/>
  <c r="T119" i="10" l="1"/>
  <c r="M119" i="10"/>
  <c r="R121" i="10"/>
  <c r="I120" i="10"/>
  <c r="B120" i="10" s="1"/>
  <c r="T120" i="10" l="1"/>
  <c r="M120" i="10"/>
  <c r="R122" i="10"/>
  <c r="I121" i="10"/>
  <c r="B121" i="10" s="1"/>
  <c r="T121" i="10" l="1"/>
  <c r="M121" i="10"/>
  <c r="R123" i="10"/>
  <c r="I122" i="10"/>
  <c r="B122" i="10" s="1"/>
  <c r="T122" i="10" l="1"/>
  <c r="M122" i="10"/>
  <c r="R124" i="10"/>
  <c r="I123" i="10"/>
  <c r="B123" i="10" s="1"/>
  <c r="T123" i="10" l="1"/>
  <c r="M123" i="10"/>
  <c r="R125" i="10"/>
  <c r="I124" i="10"/>
  <c r="B124" i="10" s="1"/>
  <c r="T124" i="10" l="1"/>
  <c r="M124" i="10"/>
  <c r="R126" i="10"/>
  <c r="I125" i="10"/>
  <c r="B125" i="10" s="1"/>
  <c r="T125" i="10" l="1"/>
  <c r="M125" i="10"/>
  <c r="R127" i="10"/>
  <c r="I126" i="10"/>
  <c r="B126" i="10" s="1"/>
  <c r="T126" i="10" l="1"/>
  <c r="M126" i="10"/>
  <c r="R128" i="10"/>
  <c r="I127" i="10"/>
  <c r="B127" i="10" s="1"/>
  <c r="T127" i="10" l="1"/>
  <c r="M127" i="10"/>
  <c r="R129" i="10"/>
  <c r="I128" i="10"/>
  <c r="B128" i="10" s="1"/>
  <c r="T128" i="10" l="1"/>
  <c r="M128" i="10"/>
  <c r="R130" i="10"/>
  <c r="I129" i="10"/>
  <c r="B129" i="10" s="1"/>
  <c r="T129" i="10" l="1"/>
  <c r="M129" i="10"/>
  <c r="R131" i="10"/>
  <c r="I130" i="10"/>
  <c r="B130" i="10" s="1"/>
  <c r="T130" i="10" l="1"/>
  <c r="M130" i="10"/>
  <c r="R132" i="10"/>
  <c r="I131" i="10"/>
  <c r="B131" i="10" s="1"/>
  <c r="T131" i="10" l="1"/>
  <c r="M131" i="10"/>
  <c r="R133" i="10"/>
  <c r="I132" i="10"/>
  <c r="B132" i="10" s="1"/>
  <c r="T132" i="10" l="1"/>
  <c r="M132" i="10"/>
  <c r="R134" i="10"/>
  <c r="I133" i="10"/>
  <c r="B133" i="10" s="1"/>
  <c r="T133" i="10" l="1"/>
  <c r="M133" i="10"/>
  <c r="R135" i="10"/>
  <c r="I134" i="10"/>
  <c r="B134" i="10" s="1"/>
  <c r="T134" i="10" l="1"/>
  <c r="M134" i="10"/>
  <c r="R136" i="10"/>
  <c r="I135" i="10"/>
  <c r="B135" i="10" s="1"/>
  <c r="T135" i="10" l="1"/>
  <c r="M135" i="10"/>
  <c r="R137" i="10"/>
  <c r="I136" i="10"/>
  <c r="B136" i="10" s="1"/>
  <c r="T136" i="10" l="1"/>
  <c r="M136" i="10"/>
  <c r="R138" i="10"/>
  <c r="I137" i="10"/>
  <c r="B137" i="10" s="1"/>
  <c r="T137" i="10" l="1"/>
  <c r="M137" i="10"/>
  <c r="R139" i="10"/>
  <c r="I138" i="10"/>
  <c r="B138" i="10" s="1"/>
  <c r="T138" i="10" l="1"/>
  <c r="M138" i="10"/>
  <c r="R140" i="10"/>
  <c r="I139" i="10"/>
  <c r="B139" i="10" s="1"/>
  <c r="T139" i="10" l="1"/>
  <c r="M139" i="10"/>
  <c r="R141" i="10"/>
  <c r="I140" i="10"/>
  <c r="B140" i="10" s="1"/>
  <c r="T140" i="10" l="1"/>
  <c r="M140" i="10"/>
  <c r="R142" i="10"/>
  <c r="I141" i="10"/>
  <c r="B141" i="10" s="1"/>
  <c r="T141" i="10" l="1"/>
  <c r="M141" i="10"/>
  <c r="R143" i="10"/>
  <c r="I142" i="10"/>
  <c r="B142" i="10" s="1"/>
  <c r="T142" i="10" l="1"/>
  <c r="M142" i="10"/>
  <c r="R144" i="10"/>
  <c r="I143" i="10"/>
  <c r="B143" i="10" s="1"/>
  <c r="T143" i="10" l="1"/>
  <c r="M143" i="10"/>
  <c r="R145" i="10"/>
  <c r="I144" i="10"/>
  <c r="B144" i="10" s="1"/>
  <c r="T144" i="10" l="1"/>
  <c r="M144" i="10"/>
  <c r="R146" i="10"/>
  <c r="I145" i="10"/>
  <c r="B145" i="10" s="1"/>
  <c r="T145" i="10" l="1"/>
  <c r="M145" i="10"/>
  <c r="R147" i="10"/>
  <c r="I146" i="10"/>
  <c r="B146" i="10" s="1"/>
  <c r="T146" i="10" l="1"/>
  <c r="M146" i="10"/>
  <c r="R148" i="10"/>
  <c r="I147" i="10"/>
  <c r="B147" i="10" s="1"/>
  <c r="T147" i="10" l="1"/>
  <c r="M147" i="10"/>
  <c r="R149" i="10"/>
  <c r="I148" i="10"/>
  <c r="B148" i="10" s="1"/>
  <c r="T148" i="10" l="1"/>
  <c r="M148" i="10"/>
  <c r="R150" i="10"/>
  <c r="I149" i="10"/>
  <c r="B149" i="10" s="1"/>
  <c r="T149" i="10" l="1"/>
  <c r="M149" i="10"/>
  <c r="R151" i="10"/>
  <c r="I150" i="10"/>
  <c r="B150" i="10" s="1"/>
  <c r="T150" i="10" l="1"/>
  <c r="M150" i="10"/>
  <c r="R152" i="10"/>
  <c r="I151" i="10"/>
  <c r="B151" i="10" s="1"/>
  <c r="T151" i="10" l="1"/>
  <c r="M151" i="10"/>
  <c r="R153" i="10"/>
  <c r="I152" i="10"/>
  <c r="B152" i="10" s="1"/>
  <c r="T152" i="10" l="1"/>
  <c r="M152" i="10"/>
  <c r="R154" i="10"/>
  <c r="I153" i="10"/>
  <c r="B153" i="10" s="1"/>
  <c r="T153" i="10" l="1"/>
  <c r="M153" i="10"/>
  <c r="R155" i="10"/>
  <c r="I154" i="10"/>
  <c r="B154" i="10" s="1"/>
  <c r="T154" i="10" l="1"/>
  <c r="M154" i="10"/>
  <c r="R156" i="10"/>
  <c r="I155" i="10"/>
  <c r="B155" i="10" s="1"/>
  <c r="T155" i="10" l="1"/>
  <c r="M155" i="10"/>
  <c r="R157" i="10"/>
  <c r="I156" i="10"/>
  <c r="B156" i="10" s="1"/>
  <c r="T156" i="10" l="1"/>
  <c r="M156" i="10"/>
  <c r="R158" i="10"/>
  <c r="I157" i="10"/>
  <c r="B157" i="10" s="1"/>
  <c r="T157" i="10" l="1"/>
  <c r="M157" i="10"/>
  <c r="R159" i="10"/>
  <c r="I158" i="10"/>
  <c r="B158" i="10" s="1"/>
  <c r="T158" i="10" l="1"/>
  <c r="M158" i="10"/>
  <c r="R160" i="10"/>
  <c r="I159" i="10"/>
  <c r="B159" i="10" s="1"/>
  <c r="T159" i="10" l="1"/>
  <c r="M159" i="10"/>
  <c r="R161" i="10"/>
  <c r="I160" i="10"/>
  <c r="B160" i="10" s="1"/>
  <c r="T160" i="10" l="1"/>
  <c r="M160" i="10"/>
  <c r="R162" i="10"/>
  <c r="I161" i="10"/>
  <c r="B161" i="10" s="1"/>
  <c r="T161" i="10" l="1"/>
  <c r="M161" i="10"/>
  <c r="R163" i="10"/>
  <c r="I162" i="10"/>
  <c r="B162" i="10" s="1"/>
  <c r="T162" i="10" l="1"/>
  <c r="M162" i="10"/>
  <c r="R164" i="10"/>
  <c r="I163" i="10"/>
  <c r="B163" i="10" s="1"/>
  <c r="T163" i="10" l="1"/>
  <c r="M163" i="10"/>
  <c r="R165" i="10"/>
  <c r="I164" i="10"/>
  <c r="B164" i="10" s="1"/>
  <c r="T164" i="10" l="1"/>
  <c r="M164" i="10"/>
  <c r="R166" i="10"/>
  <c r="I165" i="10"/>
  <c r="B165" i="10" s="1"/>
  <c r="T165" i="10" l="1"/>
  <c r="M165" i="10"/>
  <c r="R167" i="10"/>
  <c r="I166" i="10"/>
  <c r="B166" i="10" s="1"/>
  <c r="T166" i="10" l="1"/>
  <c r="M166" i="10"/>
  <c r="R168" i="10"/>
  <c r="I167" i="10"/>
  <c r="B167" i="10" s="1"/>
  <c r="T167" i="10" l="1"/>
  <c r="M167" i="10"/>
  <c r="R169" i="10"/>
  <c r="I168" i="10"/>
  <c r="B168" i="10" s="1"/>
  <c r="T168" i="10" l="1"/>
  <c r="M168" i="10"/>
  <c r="R170" i="10"/>
  <c r="I169" i="10"/>
  <c r="B169" i="10" s="1"/>
  <c r="T169" i="10" l="1"/>
  <c r="M169" i="10"/>
  <c r="R171" i="10"/>
  <c r="I170" i="10"/>
  <c r="B170" i="10" s="1"/>
  <c r="T170" i="10" l="1"/>
  <c r="M170" i="10"/>
  <c r="R172" i="10"/>
  <c r="I171" i="10"/>
  <c r="B171" i="10" s="1"/>
  <c r="T171" i="10" l="1"/>
  <c r="M171" i="10"/>
  <c r="R173" i="10"/>
  <c r="I172" i="10"/>
  <c r="B172" i="10" s="1"/>
  <c r="T172" i="10" l="1"/>
  <c r="M172" i="10"/>
  <c r="R174" i="10"/>
  <c r="I173" i="10"/>
  <c r="B173" i="10" s="1"/>
  <c r="T173" i="10" l="1"/>
  <c r="M173" i="10"/>
  <c r="R175" i="10"/>
  <c r="I174" i="10"/>
  <c r="B174" i="10" s="1"/>
  <c r="T174" i="10" l="1"/>
  <c r="M174" i="10"/>
  <c r="R176" i="10"/>
  <c r="I175" i="10"/>
  <c r="B175" i="10" s="1"/>
  <c r="T175" i="10" l="1"/>
  <c r="M175" i="10"/>
  <c r="R177" i="10"/>
  <c r="I176" i="10"/>
  <c r="B176" i="10" s="1"/>
  <c r="T176" i="10" l="1"/>
  <c r="M176" i="10"/>
  <c r="R178" i="10"/>
  <c r="I177" i="10"/>
  <c r="B177" i="10" s="1"/>
  <c r="T177" i="10" l="1"/>
  <c r="M177" i="10"/>
  <c r="R179" i="10"/>
  <c r="I178" i="10"/>
  <c r="B178" i="10" s="1"/>
  <c r="T178" i="10" l="1"/>
  <c r="M178" i="10"/>
  <c r="R180" i="10"/>
  <c r="I179" i="10"/>
  <c r="B179" i="10" s="1"/>
  <c r="T179" i="10" l="1"/>
  <c r="M179" i="10"/>
  <c r="R181" i="10"/>
  <c r="I180" i="10"/>
  <c r="B180" i="10" s="1"/>
  <c r="T180" i="10" l="1"/>
  <c r="M180" i="10"/>
  <c r="R182" i="10"/>
  <c r="I181" i="10"/>
  <c r="B181" i="10" s="1"/>
  <c r="T181" i="10" l="1"/>
  <c r="M181" i="10"/>
  <c r="R183" i="10"/>
  <c r="I182" i="10"/>
  <c r="B182" i="10" s="1"/>
  <c r="T182" i="10" l="1"/>
  <c r="M182" i="10"/>
  <c r="R184" i="10"/>
  <c r="I183" i="10"/>
  <c r="B183" i="10" s="1"/>
  <c r="T183" i="10" l="1"/>
  <c r="M183" i="10"/>
  <c r="R185" i="10"/>
  <c r="I184" i="10"/>
  <c r="B184" i="10" s="1"/>
  <c r="T184" i="10" l="1"/>
  <c r="M184" i="10"/>
  <c r="R186" i="10"/>
  <c r="I185" i="10"/>
  <c r="B185" i="10" s="1"/>
  <c r="T185" i="10" l="1"/>
  <c r="M185" i="10"/>
  <c r="R187" i="10"/>
  <c r="I186" i="10"/>
  <c r="B186" i="10" s="1"/>
  <c r="T186" i="10" l="1"/>
  <c r="M186" i="10"/>
  <c r="R188" i="10"/>
  <c r="I187" i="10"/>
  <c r="B187" i="10" s="1"/>
  <c r="T187" i="10" l="1"/>
  <c r="M187" i="10"/>
  <c r="R189" i="10"/>
  <c r="I188" i="10"/>
  <c r="B188" i="10" s="1"/>
  <c r="T188" i="10" l="1"/>
  <c r="M188" i="10"/>
  <c r="R190" i="10"/>
  <c r="I189" i="10"/>
  <c r="B189" i="10" s="1"/>
  <c r="T189" i="10" l="1"/>
  <c r="M189" i="10"/>
  <c r="R191" i="10"/>
  <c r="I190" i="10"/>
  <c r="B190" i="10" s="1"/>
  <c r="T190" i="10" l="1"/>
  <c r="M190" i="10"/>
  <c r="R192" i="10"/>
  <c r="I191" i="10"/>
  <c r="B191" i="10" s="1"/>
  <c r="T191" i="10" l="1"/>
  <c r="M191" i="10"/>
  <c r="R193" i="10"/>
  <c r="I192" i="10"/>
  <c r="B192" i="10" s="1"/>
  <c r="T192" i="10" l="1"/>
  <c r="M192" i="10"/>
  <c r="R194" i="10"/>
  <c r="I193" i="10"/>
  <c r="B193" i="10" s="1"/>
  <c r="T193" i="10" l="1"/>
  <c r="M193" i="10"/>
  <c r="R195" i="10"/>
  <c r="I194" i="10"/>
  <c r="B194" i="10" s="1"/>
  <c r="T194" i="10" l="1"/>
  <c r="M194" i="10"/>
  <c r="R196" i="10"/>
  <c r="I195" i="10"/>
  <c r="B195" i="10" s="1"/>
  <c r="T195" i="10" l="1"/>
  <c r="M195" i="10"/>
  <c r="R197" i="10"/>
  <c r="I196" i="10"/>
  <c r="B196" i="10" s="1"/>
  <c r="T196" i="10" l="1"/>
  <c r="M196" i="10"/>
  <c r="R198" i="10"/>
  <c r="I197" i="10"/>
  <c r="B197" i="10" s="1"/>
  <c r="T197" i="10" l="1"/>
  <c r="M197" i="10"/>
  <c r="R199" i="10"/>
  <c r="I198" i="10"/>
  <c r="B198" i="10" s="1"/>
  <c r="T198" i="10" l="1"/>
  <c r="M198" i="10"/>
  <c r="R200" i="10"/>
  <c r="I199" i="10"/>
  <c r="B199" i="10" s="1"/>
  <c r="T199" i="10" l="1"/>
  <c r="M199" i="10"/>
  <c r="R201" i="10"/>
  <c r="I200" i="10"/>
  <c r="B200" i="10" s="1"/>
  <c r="T200" i="10" l="1"/>
  <c r="M200" i="10"/>
  <c r="R202" i="10"/>
  <c r="I201" i="10"/>
  <c r="B201" i="10" s="1"/>
  <c r="T201" i="10" l="1"/>
  <c r="M201" i="10"/>
  <c r="R203" i="10"/>
  <c r="I202" i="10"/>
  <c r="B202" i="10" s="1"/>
  <c r="T202" i="10" l="1"/>
  <c r="M202" i="10"/>
  <c r="R204" i="10"/>
  <c r="I203" i="10"/>
  <c r="B203" i="10" s="1"/>
  <c r="T203" i="10" l="1"/>
  <c r="M203" i="10"/>
  <c r="R205" i="10"/>
  <c r="I204" i="10"/>
  <c r="B204" i="10" s="1"/>
  <c r="T204" i="10" l="1"/>
  <c r="M204" i="10"/>
  <c r="R206" i="10"/>
  <c r="I205" i="10"/>
  <c r="B205" i="10" s="1"/>
  <c r="T205" i="10" l="1"/>
  <c r="M205" i="10"/>
  <c r="R207" i="10"/>
  <c r="I206" i="10"/>
  <c r="B206" i="10" s="1"/>
  <c r="T206" i="10" l="1"/>
  <c r="M206" i="10"/>
  <c r="R208" i="10"/>
  <c r="I207" i="10"/>
  <c r="B207" i="10" s="1"/>
  <c r="T207" i="10" l="1"/>
  <c r="M207" i="10"/>
  <c r="R209" i="10"/>
  <c r="I208" i="10"/>
  <c r="B208" i="10" s="1"/>
  <c r="T208" i="10" l="1"/>
  <c r="M208" i="10"/>
  <c r="R210" i="10"/>
  <c r="I209" i="10"/>
  <c r="B209" i="10" s="1"/>
  <c r="T209" i="10" l="1"/>
  <c r="M209" i="10"/>
  <c r="R211" i="10"/>
  <c r="I210" i="10"/>
  <c r="B210" i="10" s="1"/>
  <c r="T210" i="10" l="1"/>
  <c r="M210" i="10"/>
  <c r="R212" i="10"/>
  <c r="I211" i="10"/>
  <c r="B211" i="10" s="1"/>
  <c r="T211" i="10" l="1"/>
  <c r="M211" i="10"/>
  <c r="R213" i="10"/>
  <c r="I212" i="10"/>
  <c r="B212" i="10" s="1"/>
  <c r="T212" i="10" l="1"/>
  <c r="M212" i="10"/>
  <c r="R214" i="10"/>
  <c r="I213" i="10"/>
  <c r="B213" i="10" s="1"/>
  <c r="T213" i="10" l="1"/>
  <c r="M213" i="10"/>
  <c r="R215" i="10"/>
  <c r="I214" i="10"/>
  <c r="B214" i="10" s="1"/>
  <c r="T214" i="10" l="1"/>
  <c r="M214" i="10"/>
  <c r="R216" i="10"/>
  <c r="I215" i="10"/>
  <c r="B215" i="10" s="1"/>
  <c r="T215" i="10" l="1"/>
  <c r="M215" i="10"/>
  <c r="R217" i="10"/>
  <c r="I216" i="10"/>
  <c r="B216" i="10" s="1"/>
  <c r="T216" i="10" l="1"/>
  <c r="M216" i="10"/>
  <c r="R218" i="10"/>
  <c r="I217" i="10"/>
  <c r="B217" i="10" s="1"/>
  <c r="T217" i="10" l="1"/>
  <c r="M217" i="10"/>
  <c r="R219" i="10"/>
  <c r="I218" i="10"/>
  <c r="B218" i="10" s="1"/>
  <c r="T218" i="10" l="1"/>
  <c r="M218" i="10"/>
  <c r="R220" i="10"/>
  <c r="I219" i="10"/>
  <c r="B219" i="10" s="1"/>
  <c r="T219" i="10" l="1"/>
  <c r="M219" i="10"/>
  <c r="R221" i="10"/>
  <c r="I220" i="10"/>
  <c r="B220" i="10" s="1"/>
  <c r="T220" i="10" l="1"/>
  <c r="M220" i="10"/>
  <c r="R222" i="10"/>
  <c r="I221" i="10"/>
  <c r="B221" i="10" s="1"/>
  <c r="T221" i="10" l="1"/>
  <c r="M221" i="10"/>
  <c r="R223" i="10"/>
  <c r="I222" i="10"/>
  <c r="B222" i="10" s="1"/>
  <c r="T222" i="10" l="1"/>
  <c r="M222" i="10"/>
  <c r="R224" i="10"/>
  <c r="I223" i="10"/>
  <c r="B223" i="10" s="1"/>
  <c r="T223" i="10" l="1"/>
  <c r="M223" i="10"/>
  <c r="R225" i="10"/>
  <c r="I224" i="10"/>
  <c r="B224" i="10" s="1"/>
  <c r="T224" i="10" l="1"/>
  <c r="M224" i="10"/>
  <c r="R226" i="10"/>
  <c r="I225" i="10"/>
  <c r="B225" i="10" s="1"/>
  <c r="T225" i="10" l="1"/>
  <c r="M225" i="10"/>
  <c r="R227" i="10"/>
  <c r="I226" i="10"/>
  <c r="B226" i="10" s="1"/>
  <c r="T226" i="10" l="1"/>
  <c r="M226" i="10"/>
  <c r="R228" i="10"/>
  <c r="I227" i="10"/>
  <c r="B227" i="10" s="1"/>
  <c r="T227" i="10" l="1"/>
  <c r="M227" i="10"/>
  <c r="R229" i="10"/>
  <c r="I228" i="10"/>
  <c r="B228" i="10" s="1"/>
  <c r="T228" i="10" l="1"/>
  <c r="M228" i="10"/>
  <c r="R230" i="10"/>
  <c r="I229" i="10"/>
  <c r="B229" i="10" s="1"/>
  <c r="T229" i="10" l="1"/>
  <c r="M229" i="10"/>
  <c r="R231" i="10"/>
  <c r="I230" i="10"/>
  <c r="B230" i="10" s="1"/>
  <c r="T230" i="10" l="1"/>
  <c r="M230" i="10"/>
  <c r="R232" i="10"/>
  <c r="I231" i="10"/>
  <c r="B231" i="10" s="1"/>
  <c r="T231" i="10" l="1"/>
  <c r="M231" i="10"/>
  <c r="R233" i="10"/>
  <c r="I232" i="10"/>
  <c r="B232" i="10" s="1"/>
  <c r="T232" i="10" l="1"/>
  <c r="M232" i="10"/>
  <c r="R234" i="10"/>
  <c r="I233" i="10"/>
  <c r="B233" i="10" s="1"/>
  <c r="T233" i="10" l="1"/>
  <c r="M233" i="10"/>
  <c r="R235" i="10"/>
  <c r="I234" i="10"/>
  <c r="B234" i="10" s="1"/>
  <c r="T234" i="10" l="1"/>
  <c r="M234" i="10"/>
  <c r="R236" i="10"/>
  <c r="I235" i="10"/>
  <c r="B235" i="10" s="1"/>
  <c r="T235" i="10" l="1"/>
  <c r="M235" i="10"/>
  <c r="R237" i="10"/>
  <c r="I236" i="10"/>
  <c r="B236" i="10" s="1"/>
  <c r="T236" i="10" l="1"/>
  <c r="M236" i="10"/>
  <c r="R238" i="10"/>
  <c r="I237" i="10"/>
  <c r="B237" i="10" s="1"/>
  <c r="T237" i="10" l="1"/>
  <c r="M237" i="10"/>
  <c r="R239" i="10"/>
  <c r="I238" i="10"/>
  <c r="B238" i="10" s="1"/>
  <c r="T238" i="10" l="1"/>
  <c r="M238" i="10"/>
  <c r="R240" i="10"/>
  <c r="I239" i="10"/>
  <c r="B239" i="10" s="1"/>
  <c r="T239" i="10" l="1"/>
  <c r="M239" i="10"/>
  <c r="R241" i="10"/>
  <c r="I240" i="10"/>
  <c r="B240" i="10" s="1"/>
  <c r="T240" i="10" l="1"/>
  <c r="M240" i="10"/>
  <c r="R242" i="10"/>
  <c r="I241" i="10"/>
  <c r="B241" i="10" s="1"/>
  <c r="T241" i="10" l="1"/>
  <c r="M241" i="10"/>
  <c r="R243" i="10"/>
  <c r="I242" i="10"/>
  <c r="B242" i="10" s="1"/>
  <c r="T242" i="10" l="1"/>
  <c r="M242" i="10"/>
  <c r="R244" i="10"/>
  <c r="I243" i="10"/>
  <c r="B243" i="10" s="1"/>
  <c r="T243" i="10" l="1"/>
  <c r="M243" i="10"/>
  <c r="R245" i="10"/>
  <c r="I244" i="10"/>
  <c r="B244" i="10" s="1"/>
  <c r="T244" i="10" l="1"/>
  <c r="M244" i="10"/>
  <c r="R246" i="10"/>
  <c r="I245" i="10"/>
  <c r="B245" i="10" s="1"/>
  <c r="T245" i="10" l="1"/>
  <c r="M245" i="10"/>
  <c r="R247" i="10"/>
  <c r="I246" i="10"/>
  <c r="B246" i="10" s="1"/>
  <c r="T246" i="10" l="1"/>
  <c r="M246" i="10"/>
  <c r="R248" i="10"/>
  <c r="I247" i="10"/>
  <c r="B247" i="10" s="1"/>
  <c r="T247" i="10" l="1"/>
  <c r="M247" i="10"/>
  <c r="R249" i="10"/>
  <c r="I248" i="10"/>
  <c r="B248" i="10" s="1"/>
  <c r="T248" i="10" l="1"/>
  <c r="M248" i="10"/>
  <c r="R250" i="10"/>
  <c r="I249" i="10"/>
  <c r="B249" i="10" s="1"/>
  <c r="T249" i="10" l="1"/>
  <c r="M249" i="10"/>
  <c r="R251" i="10"/>
  <c r="I250" i="10"/>
  <c r="B250" i="10" s="1"/>
  <c r="T250" i="10" l="1"/>
  <c r="M250" i="10"/>
  <c r="R252" i="10"/>
  <c r="I251" i="10"/>
  <c r="B251" i="10" s="1"/>
  <c r="T251" i="10" l="1"/>
  <c r="M251" i="10"/>
  <c r="R253" i="10"/>
  <c r="I252" i="10"/>
  <c r="B252" i="10" s="1"/>
  <c r="T252" i="10" l="1"/>
  <c r="M252" i="10"/>
  <c r="R254" i="10"/>
  <c r="I253" i="10"/>
  <c r="B253" i="10" s="1"/>
  <c r="T253" i="10" l="1"/>
  <c r="M253" i="10"/>
  <c r="R255" i="10"/>
  <c r="I254" i="10"/>
  <c r="B254" i="10" s="1"/>
  <c r="T254" i="10" l="1"/>
  <c r="M254" i="10"/>
  <c r="R256" i="10"/>
  <c r="I255" i="10"/>
  <c r="B255" i="10" s="1"/>
  <c r="T255" i="10" l="1"/>
  <c r="M255" i="10"/>
  <c r="R257" i="10"/>
  <c r="I256" i="10"/>
  <c r="B256" i="10" s="1"/>
  <c r="T256" i="10" l="1"/>
  <c r="M256" i="10"/>
  <c r="R258" i="10"/>
  <c r="I257" i="10"/>
  <c r="B257" i="10" s="1"/>
  <c r="T257" i="10" l="1"/>
  <c r="M257" i="10"/>
  <c r="R259" i="10"/>
  <c r="I258" i="10"/>
  <c r="B258" i="10" s="1"/>
  <c r="T258" i="10" l="1"/>
  <c r="M258" i="10"/>
  <c r="R260" i="10"/>
  <c r="I259" i="10"/>
  <c r="B259" i="10" s="1"/>
  <c r="T259" i="10" l="1"/>
  <c r="M259" i="10"/>
  <c r="R261" i="10"/>
  <c r="I260" i="10"/>
  <c r="B260" i="10" s="1"/>
  <c r="T260" i="10" l="1"/>
  <c r="M260" i="10"/>
  <c r="R262" i="10"/>
  <c r="I261" i="10"/>
  <c r="B261" i="10" s="1"/>
  <c r="T261" i="10" l="1"/>
  <c r="M261" i="10"/>
  <c r="R263" i="10"/>
  <c r="I262" i="10"/>
  <c r="B262" i="10" s="1"/>
  <c r="T262" i="10" l="1"/>
  <c r="M262" i="10"/>
  <c r="R264" i="10"/>
  <c r="I263" i="10"/>
  <c r="B263" i="10" s="1"/>
  <c r="T263" i="10" l="1"/>
  <c r="M263" i="10"/>
  <c r="R265" i="10"/>
  <c r="I264" i="10"/>
  <c r="B264" i="10" s="1"/>
  <c r="T264" i="10" l="1"/>
  <c r="M264" i="10"/>
  <c r="R266" i="10"/>
  <c r="I265" i="10"/>
  <c r="B265" i="10" s="1"/>
  <c r="T265" i="10" l="1"/>
  <c r="M265" i="10"/>
  <c r="R267" i="10"/>
  <c r="I266" i="10"/>
  <c r="B266" i="10" s="1"/>
  <c r="T266" i="10" l="1"/>
  <c r="M266" i="10"/>
  <c r="R268" i="10"/>
  <c r="I267" i="10"/>
  <c r="B267" i="10" s="1"/>
  <c r="T267" i="10" l="1"/>
  <c r="M267" i="10"/>
  <c r="R269" i="10"/>
  <c r="I268" i="10"/>
  <c r="B268" i="10" s="1"/>
  <c r="T268" i="10" l="1"/>
  <c r="M268" i="10"/>
  <c r="R270" i="10"/>
  <c r="I269" i="10"/>
  <c r="B269" i="10" s="1"/>
  <c r="T269" i="10" l="1"/>
  <c r="M269" i="10"/>
  <c r="R271" i="10"/>
  <c r="I270" i="10"/>
  <c r="B270" i="10" s="1"/>
  <c r="T270" i="10" l="1"/>
  <c r="M270" i="10"/>
  <c r="R272" i="10"/>
  <c r="I271" i="10"/>
  <c r="B271" i="10" s="1"/>
  <c r="T271" i="10" l="1"/>
  <c r="M271" i="10"/>
  <c r="R273" i="10"/>
  <c r="I272" i="10"/>
  <c r="B272" i="10" s="1"/>
  <c r="T272" i="10" l="1"/>
  <c r="M272" i="10"/>
  <c r="R274" i="10"/>
  <c r="I273" i="10"/>
  <c r="B273" i="10" s="1"/>
  <c r="T273" i="10" l="1"/>
  <c r="M273" i="10"/>
  <c r="R275" i="10"/>
  <c r="I274" i="10"/>
  <c r="B274" i="10" s="1"/>
  <c r="T274" i="10" l="1"/>
  <c r="M274" i="10"/>
  <c r="R276" i="10"/>
  <c r="I275" i="10"/>
  <c r="B275" i="10" s="1"/>
  <c r="T275" i="10" l="1"/>
  <c r="M275" i="10"/>
  <c r="R277" i="10"/>
  <c r="I276" i="10"/>
  <c r="B276" i="10" s="1"/>
  <c r="T276" i="10" l="1"/>
  <c r="M276" i="10"/>
  <c r="R278" i="10"/>
  <c r="I277" i="10"/>
  <c r="B277" i="10" s="1"/>
  <c r="T277" i="10" l="1"/>
  <c r="M277" i="10"/>
  <c r="R279" i="10"/>
  <c r="I278" i="10"/>
  <c r="B278" i="10" s="1"/>
  <c r="T278" i="10" l="1"/>
  <c r="M278" i="10"/>
  <c r="R280" i="10"/>
  <c r="I279" i="10"/>
  <c r="B279" i="10" s="1"/>
  <c r="T279" i="10" l="1"/>
  <c r="M279" i="10"/>
  <c r="R281" i="10"/>
  <c r="I280" i="10"/>
  <c r="B280" i="10" s="1"/>
  <c r="T280" i="10" l="1"/>
  <c r="M280" i="10"/>
  <c r="R282" i="10"/>
  <c r="I281" i="10"/>
  <c r="B281" i="10" s="1"/>
  <c r="T281" i="10" l="1"/>
  <c r="M281" i="10"/>
  <c r="R283" i="10"/>
  <c r="I282" i="10"/>
  <c r="B282" i="10" s="1"/>
  <c r="T282" i="10" l="1"/>
  <c r="M282" i="10"/>
  <c r="R284" i="10"/>
  <c r="I283" i="10"/>
  <c r="B283" i="10" s="1"/>
  <c r="T283" i="10" l="1"/>
  <c r="M283" i="10"/>
  <c r="R285" i="10"/>
  <c r="I284" i="10"/>
  <c r="B284" i="10" s="1"/>
  <c r="T284" i="10" l="1"/>
  <c r="M284" i="10"/>
  <c r="R286" i="10"/>
  <c r="I285" i="10"/>
  <c r="B285" i="10" s="1"/>
  <c r="T285" i="10" l="1"/>
  <c r="M285" i="10"/>
  <c r="R287" i="10"/>
  <c r="I286" i="10"/>
  <c r="B286" i="10" s="1"/>
  <c r="T286" i="10" l="1"/>
  <c r="M286" i="10"/>
  <c r="R288" i="10"/>
  <c r="I287" i="10"/>
  <c r="B287" i="10" s="1"/>
  <c r="T287" i="10" l="1"/>
  <c r="M287" i="10"/>
  <c r="R289" i="10"/>
  <c r="I288" i="10"/>
  <c r="B288" i="10" s="1"/>
  <c r="T288" i="10" l="1"/>
  <c r="M288" i="10"/>
  <c r="R290" i="10"/>
  <c r="I289" i="10"/>
  <c r="B289" i="10" s="1"/>
  <c r="T289" i="10" l="1"/>
  <c r="M289" i="10"/>
  <c r="R291" i="10"/>
  <c r="I290" i="10"/>
  <c r="B290" i="10" s="1"/>
  <c r="T290" i="10" l="1"/>
  <c r="M290" i="10"/>
  <c r="R292" i="10"/>
  <c r="I291" i="10"/>
  <c r="B291" i="10" s="1"/>
  <c r="T291" i="10" l="1"/>
  <c r="M291" i="10"/>
  <c r="R293" i="10"/>
  <c r="I292" i="10"/>
  <c r="B292" i="10" s="1"/>
  <c r="T292" i="10" l="1"/>
  <c r="M292" i="10"/>
  <c r="R294" i="10"/>
  <c r="I293" i="10"/>
  <c r="B293" i="10" s="1"/>
  <c r="T293" i="10" l="1"/>
  <c r="M293" i="10"/>
  <c r="R295" i="10"/>
  <c r="I294" i="10"/>
  <c r="B294" i="10" s="1"/>
  <c r="T294" i="10" l="1"/>
  <c r="M294" i="10"/>
  <c r="R296" i="10"/>
  <c r="I295" i="10"/>
  <c r="B295" i="10" s="1"/>
  <c r="T295" i="10" l="1"/>
  <c r="M295" i="10"/>
  <c r="R297" i="10"/>
  <c r="I296" i="10"/>
  <c r="B296" i="10" s="1"/>
  <c r="T296" i="10" l="1"/>
  <c r="M296" i="10"/>
  <c r="R298" i="10"/>
  <c r="I297" i="10"/>
  <c r="B297" i="10" s="1"/>
  <c r="T297" i="10" l="1"/>
  <c r="M297" i="10"/>
  <c r="R299" i="10"/>
  <c r="I298" i="10"/>
  <c r="B298" i="10" s="1"/>
  <c r="T298" i="10" l="1"/>
  <c r="M298" i="10"/>
  <c r="R300" i="10"/>
  <c r="I299" i="10"/>
  <c r="B299" i="10" s="1"/>
  <c r="T299" i="10" l="1"/>
  <c r="M299" i="10"/>
  <c r="R301" i="10"/>
  <c r="I300" i="10"/>
  <c r="B300" i="10" s="1"/>
  <c r="T300" i="10" l="1"/>
  <c r="M300" i="10"/>
  <c r="R302" i="10"/>
  <c r="I301" i="10"/>
  <c r="B301" i="10" s="1"/>
  <c r="T301" i="10" l="1"/>
  <c r="M301" i="10"/>
  <c r="R303" i="10"/>
  <c r="I302" i="10"/>
  <c r="B302" i="10" s="1"/>
  <c r="T302" i="10" l="1"/>
  <c r="M302" i="10"/>
  <c r="R304" i="10"/>
  <c r="I303" i="10"/>
  <c r="B303" i="10" s="1"/>
  <c r="T303" i="10" l="1"/>
  <c r="M303" i="10"/>
  <c r="R305" i="10"/>
  <c r="I304" i="10"/>
  <c r="B304" i="10" s="1"/>
  <c r="T304" i="10" l="1"/>
  <c r="M304" i="10"/>
  <c r="R306" i="10"/>
  <c r="I305" i="10"/>
  <c r="B305" i="10" s="1"/>
  <c r="T305" i="10" l="1"/>
  <c r="M305" i="10"/>
  <c r="R307" i="10"/>
  <c r="I306" i="10"/>
  <c r="B306" i="10" s="1"/>
  <c r="T306" i="10" l="1"/>
  <c r="M306" i="10"/>
  <c r="R308" i="10"/>
  <c r="I307" i="10"/>
  <c r="B307" i="10" s="1"/>
  <c r="T307" i="10" l="1"/>
  <c r="M307" i="10"/>
  <c r="R309" i="10"/>
  <c r="I308" i="10"/>
  <c r="B308" i="10" s="1"/>
  <c r="T308" i="10" l="1"/>
  <c r="M308" i="10"/>
  <c r="R310" i="10"/>
  <c r="I309" i="10"/>
  <c r="B309" i="10" s="1"/>
  <c r="T309" i="10" l="1"/>
  <c r="M309" i="10"/>
  <c r="R311" i="10"/>
  <c r="I310" i="10"/>
  <c r="B310" i="10" s="1"/>
  <c r="T310" i="10" l="1"/>
  <c r="M310" i="10"/>
  <c r="R312" i="10"/>
  <c r="I311" i="10"/>
  <c r="B311" i="10" s="1"/>
  <c r="T311" i="10" l="1"/>
  <c r="M311" i="10"/>
  <c r="R313" i="10"/>
  <c r="I312" i="10"/>
  <c r="B312" i="10" s="1"/>
  <c r="T312" i="10" l="1"/>
  <c r="M312" i="10"/>
  <c r="R314" i="10"/>
  <c r="I313" i="10"/>
  <c r="B313" i="10" s="1"/>
  <c r="T313" i="10" l="1"/>
  <c r="M313" i="10"/>
  <c r="R315" i="10"/>
  <c r="I314" i="10"/>
  <c r="B314" i="10" s="1"/>
  <c r="T314" i="10" l="1"/>
  <c r="M314" i="10"/>
  <c r="R316" i="10"/>
  <c r="I315" i="10"/>
  <c r="B315" i="10" s="1"/>
  <c r="T315" i="10" l="1"/>
  <c r="M315" i="10"/>
  <c r="R317" i="10"/>
  <c r="I316" i="10"/>
  <c r="B316" i="10" s="1"/>
  <c r="T316" i="10" l="1"/>
  <c r="M316" i="10"/>
  <c r="R318" i="10"/>
  <c r="I317" i="10"/>
  <c r="B317" i="10" s="1"/>
  <c r="T317" i="10" l="1"/>
  <c r="M317" i="10"/>
  <c r="R319" i="10"/>
  <c r="I318" i="10"/>
  <c r="B318" i="10" s="1"/>
  <c r="T318" i="10" l="1"/>
  <c r="M318" i="10"/>
  <c r="R320" i="10"/>
  <c r="I319" i="10"/>
  <c r="B319" i="10" s="1"/>
  <c r="T319" i="10" l="1"/>
  <c r="M319" i="10"/>
  <c r="R321" i="10"/>
  <c r="I320" i="10"/>
  <c r="B320" i="10" s="1"/>
  <c r="T320" i="10" l="1"/>
  <c r="M320" i="10"/>
  <c r="R322" i="10"/>
  <c r="I321" i="10"/>
  <c r="B321" i="10" s="1"/>
  <c r="T321" i="10" l="1"/>
  <c r="M321" i="10"/>
  <c r="R323" i="10"/>
  <c r="I322" i="10"/>
  <c r="B322" i="10" s="1"/>
  <c r="T322" i="10" l="1"/>
  <c r="M322" i="10"/>
  <c r="R324" i="10"/>
  <c r="I323" i="10"/>
  <c r="B323" i="10" s="1"/>
  <c r="T323" i="10" l="1"/>
  <c r="M323" i="10"/>
  <c r="R325" i="10"/>
  <c r="I324" i="10"/>
  <c r="B324" i="10" s="1"/>
  <c r="T324" i="10" l="1"/>
  <c r="M324" i="10"/>
  <c r="R326" i="10"/>
  <c r="I325" i="10"/>
  <c r="B325" i="10" s="1"/>
  <c r="T325" i="10" l="1"/>
  <c r="M325" i="10"/>
  <c r="R327" i="10"/>
  <c r="I326" i="10"/>
  <c r="B326" i="10" s="1"/>
  <c r="T326" i="10" l="1"/>
  <c r="M326" i="10"/>
  <c r="R328" i="10"/>
  <c r="I327" i="10"/>
  <c r="B327" i="10" s="1"/>
  <c r="T327" i="10" l="1"/>
  <c r="M327" i="10"/>
  <c r="R329" i="10"/>
  <c r="I328" i="10"/>
  <c r="B328" i="10" s="1"/>
  <c r="T328" i="10" l="1"/>
  <c r="M328" i="10"/>
  <c r="R330" i="10"/>
  <c r="I329" i="10"/>
  <c r="B329" i="10" s="1"/>
  <c r="T329" i="10" l="1"/>
  <c r="M329" i="10"/>
  <c r="R331" i="10"/>
  <c r="I330" i="10"/>
  <c r="B330" i="10" s="1"/>
  <c r="T330" i="10" l="1"/>
  <c r="M330" i="10"/>
  <c r="R332" i="10"/>
  <c r="I331" i="10"/>
  <c r="B331" i="10" s="1"/>
  <c r="T331" i="10" l="1"/>
  <c r="M331" i="10"/>
  <c r="R333" i="10"/>
  <c r="I332" i="10"/>
  <c r="B332" i="10" s="1"/>
  <c r="T332" i="10" l="1"/>
  <c r="M332" i="10"/>
  <c r="R334" i="10"/>
  <c r="I333" i="10"/>
  <c r="B333" i="10" s="1"/>
  <c r="T333" i="10" l="1"/>
  <c r="M333" i="10"/>
  <c r="R335" i="10"/>
  <c r="I334" i="10"/>
  <c r="B334" i="10" s="1"/>
  <c r="T334" i="10" l="1"/>
  <c r="M334" i="10"/>
  <c r="R336" i="10"/>
  <c r="I335" i="10"/>
  <c r="B335" i="10" s="1"/>
  <c r="T335" i="10" l="1"/>
  <c r="M335" i="10"/>
  <c r="R337" i="10"/>
  <c r="I336" i="10"/>
  <c r="B336" i="10" s="1"/>
  <c r="T336" i="10" l="1"/>
  <c r="M336" i="10"/>
  <c r="R338" i="10"/>
  <c r="I337" i="10"/>
  <c r="B337" i="10" s="1"/>
  <c r="T337" i="10" l="1"/>
  <c r="M337" i="10"/>
  <c r="R339" i="10"/>
  <c r="I338" i="10"/>
  <c r="B338" i="10" s="1"/>
  <c r="T338" i="10" l="1"/>
  <c r="M338" i="10"/>
  <c r="R340" i="10"/>
  <c r="I339" i="10"/>
  <c r="B339" i="10" s="1"/>
  <c r="T339" i="10" l="1"/>
  <c r="M339" i="10"/>
  <c r="R341" i="10"/>
  <c r="I340" i="10"/>
  <c r="B340" i="10" s="1"/>
  <c r="T340" i="10" l="1"/>
  <c r="M340" i="10"/>
  <c r="R342" i="10"/>
  <c r="I341" i="10"/>
  <c r="B341" i="10" s="1"/>
  <c r="T341" i="10" l="1"/>
  <c r="M341" i="10"/>
  <c r="R343" i="10"/>
  <c r="I342" i="10"/>
  <c r="B342" i="10" s="1"/>
  <c r="T342" i="10" l="1"/>
  <c r="M342" i="10"/>
  <c r="R344" i="10"/>
  <c r="I343" i="10"/>
  <c r="B343" i="10" s="1"/>
  <c r="T343" i="10" l="1"/>
  <c r="M343" i="10"/>
  <c r="R345" i="10"/>
  <c r="I344" i="10"/>
  <c r="B344" i="10" s="1"/>
  <c r="T344" i="10" l="1"/>
  <c r="M344" i="10"/>
  <c r="R346" i="10"/>
  <c r="I345" i="10"/>
  <c r="B345" i="10" s="1"/>
  <c r="T345" i="10" l="1"/>
  <c r="M345" i="10"/>
  <c r="R347" i="10"/>
  <c r="I346" i="10"/>
  <c r="B346" i="10" s="1"/>
  <c r="T346" i="10" l="1"/>
  <c r="M346" i="10"/>
  <c r="R348" i="10"/>
  <c r="I347" i="10"/>
  <c r="B347" i="10" s="1"/>
  <c r="T347" i="10" l="1"/>
  <c r="M347" i="10"/>
  <c r="R349" i="10"/>
  <c r="I348" i="10"/>
  <c r="B348" i="10" s="1"/>
  <c r="T348" i="10" l="1"/>
  <c r="M348" i="10"/>
  <c r="R350" i="10"/>
  <c r="I349" i="10"/>
  <c r="B349" i="10" s="1"/>
  <c r="T349" i="10" l="1"/>
  <c r="M349" i="10"/>
  <c r="R351" i="10"/>
  <c r="I350" i="10"/>
  <c r="B350" i="10" s="1"/>
  <c r="T350" i="10" l="1"/>
  <c r="M350" i="10"/>
  <c r="R352" i="10"/>
  <c r="I351" i="10"/>
  <c r="B351" i="10" s="1"/>
  <c r="T351" i="10" l="1"/>
  <c r="M351" i="10"/>
  <c r="R353" i="10"/>
  <c r="I352" i="10"/>
  <c r="B352" i="10" s="1"/>
  <c r="T352" i="10" l="1"/>
  <c r="M352" i="10"/>
  <c r="R354" i="10"/>
  <c r="I353" i="10"/>
  <c r="B353" i="10" s="1"/>
  <c r="T353" i="10" l="1"/>
  <c r="M353" i="10"/>
  <c r="R355" i="10"/>
  <c r="I354" i="10"/>
  <c r="B354" i="10" s="1"/>
  <c r="T354" i="10" l="1"/>
  <c r="M354" i="10"/>
  <c r="R356" i="10"/>
  <c r="I355" i="10"/>
  <c r="B355" i="10" s="1"/>
  <c r="T355" i="10" l="1"/>
  <c r="M355" i="10"/>
  <c r="R357" i="10"/>
  <c r="I356" i="10"/>
  <c r="B356" i="10" s="1"/>
  <c r="T356" i="10" l="1"/>
  <c r="M356" i="10"/>
  <c r="R358" i="10"/>
  <c r="I357" i="10"/>
  <c r="B357" i="10" s="1"/>
  <c r="T357" i="10" l="1"/>
  <c r="M357" i="10"/>
  <c r="R359" i="10"/>
  <c r="I358" i="10"/>
  <c r="B358" i="10" s="1"/>
  <c r="T358" i="10" l="1"/>
  <c r="M358" i="10"/>
  <c r="R360" i="10"/>
  <c r="I359" i="10"/>
  <c r="B359" i="10" s="1"/>
  <c r="T359" i="10" l="1"/>
  <c r="M359" i="10"/>
  <c r="R361" i="10"/>
  <c r="I360" i="10"/>
  <c r="B360" i="10" s="1"/>
  <c r="T360" i="10" l="1"/>
  <c r="M360" i="10"/>
  <c r="R362" i="10"/>
  <c r="I361" i="10"/>
  <c r="B361" i="10" s="1"/>
  <c r="T361" i="10" l="1"/>
  <c r="M361" i="10"/>
  <c r="R363" i="10"/>
  <c r="I362" i="10"/>
  <c r="B362" i="10" s="1"/>
  <c r="T362" i="10" l="1"/>
  <c r="M362" i="10"/>
  <c r="R364" i="10"/>
  <c r="I363" i="10"/>
  <c r="B363" i="10" s="1"/>
  <c r="T363" i="10" l="1"/>
  <c r="M363" i="10"/>
  <c r="R365" i="10"/>
  <c r="I364" i="10"/>
  <c r="B364" i="10" s="1"/>
  <c r="T364" i="10" l="1"/>
  <c r="M364" i="10"/>
  <c r="R366" i="10"/>
  <c r="I365" i="10"/>
  <c r="B365" i="10" s="1"/>
  <c r="T365" i="10" l="1"/>
  <c r="M365" i="10"/>
  <c r="R367" i="10"/>
  <c r="I366" i="10"/>
  <c r="B366" i="10" s="1"/>
  <c r="T366" i="10" l="1"/>
  <c r="M366" i="10"/>
  <c r="R368" i="10"/>
  <c r="I367" i="10"/>
  <c r="B367" i="10" s="1"/>
  <c r="T367" i="10" l="1"/>
  <c r="M367" i="10"/>
  <c r="R369" i="10"/>
  <c r="I368" i="10"/>
  <c r="B368" i="10" s="1"/>
  <c r="T368" i="10" l="1"/>
  <c r="M368" i="10"/>
  <c r="R370" i="10"/>
  <c r="I369" i="10"/>
  <c r="B369" i="10" s="1"/>
  <c r="T369" i="10" l="1"/>
  <c r="M369" i="10"/>
  <c r="R371" i="10"/>
  <c r="I370" i="10"/>
  <c r="B370" i="10" s="1"/>
  <c r="T370" i="10" l="1"/>
  <c r="M370" i="10"/>
  <c r="R372" i="10"/>
  <c r="I371" i="10"/>
  <c r="B371" i="10" s="1"/>
  <c r="T371" i="10" l="1"/>
  <c r="M371" i="10"/>
  <c r="R373" i="10"/>
  <c r="I372" i="10"/>
  <c r="B372" i="10" s="1"/>
  <c r="T372" i="10" l="1"/>
  <c r="M372" i="10"/>
  <c r="R374" i="10"/>
  <c r="I373" i="10"/>
  <c r="B373" i="10" s="1"/>
  <c r="T373" i="10" l="1"/>
  <c r="M373" i="10"/>
  <c r="R375" i="10"/>
  <c r="I374" i="10"/>
  <c r="B374" i="10" s="1"/>
  <c r="T374" i="10" l="1"/>
  <c r="M374" i="10"/>
  <c r="R376" i="10"/>
  <c r="I375" i="10"/>
  <c r="B375" i="10" s="1"/>
  <c r="T375" i="10" l="1"/>
  <c r="M375" i="10"/>
  <c r="R377" i="10"/>
  <c r="I376" i="10"/>
  <c r="B376" i="10" s="1"/>
  <c r="T376" i="10" l="1"/>
  <c r="M376" i="10"/>
  <c r="R378" i="10"/>
  <c r="I377" i="10"/>
  <c r="B377" i="10" s="1"/>
  <c r="T377" i="10" l="1"/>
  <c r="M377" i="10"/>
  <c r="R379" i="10"/>
  <c r="I378" i="10"/>
  <c r="B378" i="10" s="1"/>
  <c r="T378" i="10" l="1"/>
  <c r="M378" i="10"/>
  <c r="R380" i="10"/>
  <c r="I379" i="10"/>
  <c r="B379" i="10" s="1"/>
  <c r="T379" i="10" l="1"/>
  <c r="M379" i="10"/>
  <c r="R381" i="10"/>
  <c r="I380" i="10"/>
  <c r="B380" i="10" s="1"/>
  <c r="T380" i="10" l="1"/>
  <c r="M380" i="10"/>
  <c r="R382" i="10"/>
  <c r="I381" i="10"/>
  <c r="B381" i="10" s="1"/>
  <c r="T381" i="10" l="1"/>
  <c r="M381" i="10"/>
  <c r="R383" i="10"/>
  <c r="I382" i="10"/>
  <c r="B382" i="10" s="1"/>
  <c r="T382" i="10" l="1"/>
  <c r="M382" i="10"/>
  <c r="R384" i="10"/>
  <c r="I383" i="10"/>
  <c r="B383" i="10" s="1"/>
  <c r="T383" i="10" l="1"/>
  <c r="M383" i="10"/>
  <c r="R385" i="10"/>
  <c r="I384" i="10"/>
  <c r="B384" i="10" s="1"/>
  <c r="T384" i="10" l="1"/>
  <c r="M384" i="10"/>
  <c r="R386" i="10"/>
  <c r="I385" i="10"/>
  <c r="B385" i="10" s="1"/>
  <c r="T385" i="10" l="1"/>
  <c r="M385" i="10"/>
  <c r="R387" i="10"/>
  <c r="I386" i="10"/>
  <c r="B386" i="10" s="1"/>
  <c r="T386" i="10" l="1"/>
  <c r="M386" i="10"/>
  <c r="R388" i="10"/>
  <c r="I387" i="10"/>
  <c r="B387" i="10" s="1"/>
  <c r="T387" i="10" l="1"/>
  <c r="M387" i="10"/>
  <c r="R389" i="10"/>
  <c r="I388" i="10"/>
  <c r="B388" i="10" s="1"/>
  <c r="T388" i="10" l="1"/>
  <c r="M388" i="10"/>
  <c r="R390" i="10"/>
  <c r="I389" i="10"/>
  <c r="B389" i="10" s="1"/>
  <c r="T389" i="10" l="1"/>
  <c r="M389" i="10"/>
  <c r="R391" i="10"/>
  <c r="I390" i="10"/>
  <c r="B390" i="10" s="1"/>
  <c r="T390" i="10" l="1"/>
  <c r="M390" i="10"/>
  <c r="R392" i="10"/>
  <c r="I391" i="10"/>
  <c r="B391" i="10" s="1"/>
  <c r="T391" i="10" l="1"/>
  <c r="M391" i="10"/>
  <c r="R393" i="10"/>
  <c r="I392" i="10"/>
  <c r="B392" i="10" s="1"/>
  <c r="T392" i="10" l="1"/>
  <c r="M392" i="10"/>
  <c r="R394" i="10"/>
  <c r="I393" i="10"/>
  <c r="B393" i="10" s="1"/>
  <c r="T393" i="10" l="1"/>
  <c r="M393" i="10"/>
  <c r="R395" i="10"/>
  <c r="I394" i="10"/>
  <c r="B394" i="10" s="1"/>
  <c r="T394" i="10" l="1"/>
  <c r="M394" i="10"/>
  <c r="R396" i="10"/>
  <c r="I395" i="10"/>
  <c r="B395" i="10" s="1"/>
  <c r="T395" i="10" l="1"/>
  <c r="M395" i="10"/>
  <c r="R397" i="10"/>
  <c r="I396" i="10"/>
  <c r="B396" i="10" s="1"/>
  <c r="T396" i="10" l="1"/>
  <c r="M396" i="10"/>
  <c r="R398" i="10"/>
  <c r="I397" i="10"/>
  <c r="B397" i="10" s="1"/>
  <c r="T397" i="10" l="1"/>
  <c r="M397" i="10"/>
  <c r="R399" i="10"/>
  <c r="I398" i="10"/>
  <c r="B398" i="10" s="1"/>
  <c r="T398" i="10" l="1"/>
  <c r="M398" i="10"/>
  <c r="R400" i="10"/>
  <c r="I399" i="10"/>
  <c r="B399" i="10" s="1"/>
  <c r="T399" i="10" l="1"/>
  <c r="M399" i="10"/>
  <c r="R401" i="10"/>
  <c r="I400" i="10"/>
  <c r="B400" i="10" s="1"/>
  <c r="T400" i="10" l="1"/>
  <c r="M400" i="10"/>
  <c r="R402" i="10"/>
  <c r="I401" i="10"/>
  <c r="B401" i="10" s="1"/>
  <c r="T401" i="10" l="1"/>
  <c r="M401" i="10"/>
  <c r="R403" i="10"/>
  <c r="I402" i="10"/>
  <c r="B402" i="10" s="1"/>
  <c r="T402" i="10" l="1"/>
  <c r="M402" i="10"/>
  <c r="R404" i="10"/>
  <c r="I403" i="10"/>
  <c r="B403" i="10" s="1"/>
  <c r="T403" i="10" l="1"/>
  <c r="M403" i="10"/>
  <c r="R405" i="10"/>
  <c r="I404" i="10"/>
  <c r="B404" i="10" s="1"/>
  <c r="T404" i="10" l="1"/>
  <c r="M404" i="10"/>
  <c r="R406" i="10"/>
  <c r="I405" i="10"/>
  <c r="B405" i="10" s="1"/>
  <c r="T405" i="10" l="1"/>
  <c r="M405" i="10"/>
  <c r="R407" i="10"/>
  <c r="I406" i="10"/>
  <c r="B406" i="10" s="1"/>
  <c r="T406" i="10" l="1"/>
  <c r="M406" i="10"/>
  <c r="R408" i="10"/>
  <c r="I407" i="10"/>
  <c r="B407" i="10" s="1"/>
  <c r="T407" i="10" l="1"/>
  <c r="M407" i="10"/>
  <c r="R409" i="10"/>
  <c r="I408" i="10"/>
  <c r="B408" i="10" s="1"/>
  <c r="T408" i="10" l="1"/>
  <c r="M408" i="10"/>
  <c r="R410" i="10"/>
  <c r="I409" i="10"/>
  <c r="B409" i="10" s="1"/>
  <c r="T409" i="10" l="1"/>
  <c r="M409" i="10"/>
  <c r="R411" i="10"/>
  <c r="I410" i="10"/>
  <c r="B410" i="10" s="1"/>
  <c r="T410" i="10" l="1"/>
  <c r="M410" i="10"/>
  <c r="R412" i="10"/>
  <c r="I411" i="10"/>
  <c r="B411" i="10" s="1"/>
  <c r="T411" i="10" l="1"/>
  <c r="M411" i="10"/>
  <c r="R413" i="10"/>
  <c r="I412" i="10"/>
  <c r="B412" i="10" s="1"/>
  <c r="T412" i="10" l="1"/>
  <c r="M412" i="10"/>
  <c r="R414" i="10"/>
  <c r="I413" i="10"/>
  <c r="B413" i="10" s="1"/>
  <c r="T413" i="10" l="1"/>
  <c r="M413" i="10"/>
  <c r="R415" i="10"/>
  <c r="I414" i="10"/>
  <c r="B414" i="10" s="1"/>
  <c r="T414" i="10" l="1"/>
  <c r="M414" i="10"/>
  <c r="R416" i="10"/>
  <c r="I415" i="10"/>
  <c r="B415" i="10" s="1"/>
  <c r="T415" i="10" l="1"/>
  <c r="M415" i="10"/>
  <c r="R417" i="10"/>
  <c r="I416" i="10"/>
  <c r="B416" i="10" s="1"/>
  <c r="T416" i="10" l="1"/>
  <c r="M416" i="10"/>
  <c r="R418" i="10"/>
  <c r="I417" i="10"/>
  <c r="B417" i="10" s="1"/>
  <c r="T417" i="10" l="1"/>
  <c r="M417" i="10"/>
  <c r="R419" i="10"/>
  <c r="I418" i="10"/>
  <c r="B418" i="10" s="1"/>
  <c r="T418" i="10" l="1"/>
  <c r="M418" i="10"/>
  <c r="R420" i="10"/>
  <c r="I419" i="10"/>
  <c r="B419" i="10" s="1"/>
  <c r="T419" i="10" l="1"/>
  <c r="M419" i="10"/>
  <c r="R421" i="10"/>
  <c r="I420" i="10"/>
  <c r="B420" i="10" s="1"/>
  <c r="T420" i="10" l="1"/>
  <c r="M420" i="10"/>
  <c r="R422" i="10"/>
  <c r="I421" i="10"/>
  <c r="B421" i="10" s="1"/>
  <c r="T421" i="10" l="1"/>
  <c r="M421" i="10"/>
  <c r="R423" i="10"/>
  <c r="I422" i="10"/>
  <c r="B422" i="10" s="1"/>
  <c r="T422" i="10" l="1"/>
  <c r="M422" i="10"/>
  <c r="R424" i="10"/>
  <c r="I423" i="10"/>
  <c r="B423" i="10" s="1"/>
  <c r="T423" i="10" l="1"/>
  <c r="M423" i="10"/>
  <c r="R425" i="10"/>
  <c r="I424" i="10"/>
  <c r="B424" i="10" s="1"/>
  <c r="T424" i="10" l="1"/>
  <c r="M424" i="10"/>
  <c r="R426" i="10"/>
  <c r="I425" i="10"/>
  <c r="B425" i="10" s="1"/>
  <c r="T425" i="10" l="1"/>
  <c r="M425" i="10"/>
  <c r="R427" i="10"/>
  <c r="I426" i="10"/>
  <c r="B426" i="10" s="1"/>
  <c r="T426" i="10" l="1"/>
  <c r="M426" i="10"/>
  <c r="R428" i="10"/>
  <c r="I427" i="10"/>
  <c r="B427" i="10" s="1"/>
  <c r="T427" i="10" l="1"/>
  <c r="M427" i="10"/>
  <c r="R429" i="10"/>
  <c r="I428" i="10"/>
  <c r="B428" i="10" s="1"/>
  <c r="T428" i="10" l="1"/>
  <c r="M428" i="10"/>
  <c r="R430" i="10"/>
  <c r="I429" i="10"/>
  <c r="B429" i="10" s="1"/>
  <c r="T429" i="10" l="1"/>
  <c r="M429" i="10"/>
  <c r="R431" i="10"/>
  <c r="I430" i="10"/>
  <c r="B430" i="10" s="1"/>
  <c r="T430" i="10" l="1"/>
  <c r="M430" i="10"/>
  <c r="R432" i="10"/>
  <c r="I431" i="10"/>
  <c r="B431" i="10" s="1"/>
  <c r="T431" i="10" l="1"/>
  <c r="M431" i="10"/>
  <c r="R433" i="10"/>
  <c r="I432" i="10"/>
  <c r="B432" i="10" s="1"/>
  <c r="T432" i="10" l="1"/>
  <c r="M432" i="10"/>
  <c r="R434" i="10"/>
  <c r="I433" i="10"/>
  <c r="B433" i="10" s="1"/>
  <c r="T433" i="10" l="1"/>
  <c r="M433" i="10"/>
  <c r="R435" i="10"/>
  <c r="I434" i="10"/>
  <c r="B434" i="10" s="1"/>
  <c r="T434" i="10" l="1"/>
  <c r="M434" i="10"/>
  <c r="R436" i="10"/>
  <c r="I435" i="10"/>
  <c r="B435" i="10" s="1"/>
  <c r="T435" i="10" l="1"/>
  <c r="M435" i="10"/>
  <c r="R437" i="10"/>
  <c r="I436" i="10"/>
  <c r="B436" i="10" s="1"/>
  <c r="T436" i="10" l="1"/>
  <c r="M436" i="10"/>
  <c r="R438" i="10"/>
  <c r="I437" i="10"/>
  <c r="B437" i="10" s="1"/>
  <c r="T437" i="10" l="1"/>
  <c r="M437" i="10"/>
  <c r="R439" i="10"/>
  <c r="I438" i="10"/>
  <c r="B438" i="10" s="1"/>
  <c r="T438" i="10" l="1"/>
  <c r="M438" i="10"/>
  <c r="R440" i="10"/>
  <c r="I439" i="10"/>
  <c r="B439" i="10" s="1"/>
  <c r="T439" i="10" l="1"/>
  <c r="M439" i="10"/>
  <c r="R441" i="10"/>
  <c r="I440" i="10"/>
  <c r="B440" i="10" s="1"/>
  <c r="T440" i="10" l="1"/>
  <c r="M440" i="10"/>
  <c r="R442" i="10"/>
  <c r="I441" i="10"/>
  <c r="B441" i="10" s="1"/>
  <c r="T441" i="10" l="1"/>
  <c r="M441" i="10"/>
  <c r="R443" i="10"/>
  <c r="I442" i="10"/>
  <c r="B442" i="10" s="1"/>
  <c r="T442" i="10" l="1"/>
  <c r="M442" i="10"/>
  <c r="R444" i="10"/>
  <c r="I443" i="10"/>
  <c r="B443" i="10" s="1"/>
  <c r="T443" i="10" l="1"/>
  <c r="M443" i="10"/>
  <c r="R445" i="10"/>
  <c r="I444" i="10"/>
  <c r="B444" i="10" s="1"/>
  <c r="T444" i="10" l="1"/>
  <c r="M444" i="10"/>
  <c r="R446" i="10"/>
  <c r="I445" i="10"/>
  <c r="B445" i="10" s="1"/>
  <c r="T445" i="10" l="1"/>
  <c r="M445" i="10"/>
  <c r="R447" i="10"/>
  <c r="I446" i="10"/>
  <c r="B446" i="10" s="1"/>
  <c r="T446" i="10" l="1"/>
  <c r="M446" i="10"/>
  <c r="R448" i="10"/>
  <c r="I447" i="10"/>
  <c r="B447" i="10" s="1"/>
  <c r="T447" i="10" l="1"/>
  <c r="M447" i="10"/>
  <c r="R449" i="10"/>
  <c r="I448" i="10"/>
  <c r="B448" i="10" s="1"/>
  <c r="T448" i="10" l="1"/>
  <c r="M448" i="10"/>
  <c r="R450" i="10"/>
  <c r="I449" i="10"/>
  <c r="B449" i="10" s="1"/>
  <c r="T449" i="10" l="1"/>
  <c r="M449" i="10"/>
  <c r="R451" i="10"/>
  <c r="I450" i="10"/>
  <c r="B450" i="10" s="1"/>
  <c r="T450" i="10" l="1"/>
  <c r="M450" i="10"/>
  <c r="R452" i="10"/>
  <c r="I451" i="10"/>
  <c r="B451" i="10" s="1"/>
  <c r="T451" i="10" l="1"/>
  <c r="M451" i="10"/>
  <c r="R453" i="10"/>
  <c r="I452" i="10"/>
  <c r="B452" i="10" s="1"/>
  <c r="T452" i="10" l="1"/>
  <c r="M452" i="10"/>
  <c r="R454" i="10"/>
  <c r="I453" i="10"/>
  <c r="B453" i="10" s="1"/>
  <c r="T453" i="10" l="1"/>
  <c r="M453" i="10"/>
  <c r="R455" i="10"/>
  <c r="I454" i="10"/>
  <c r="B454" i="10" s="1"/>
  <c r="T454" i="10" l="1"/>
  <c r="M454" i="10"/>
  <c r="R456" i="10"/>
  <c r="I455" i="10"/>
  <c r="B455" i="10" s="1"/>
  <c r="T455" i="10" l="1"/>
  <c r="M455" i="10"/>
  <c r="R457" i="10"/>
  <c r="I456" i="10"/>
  <c r="B456" i="10" s="1"/>
  <c r="T456" i="10" l="1"/>
  <c r="M456" i="10"/>
  <c r="R458" i="10"/>
  <c r="I457" i="10"/>
  <c r="B457" i="10" s="1"/>
  <c r="T457" i="10" l="1"/>
  <c r="M457" i="10"/>
  <c r="R459" i="10"/>
  <c r="I458" i="10"/>
  <c r="B458" i="10" s="1"/>
  <c r="T458" i="10" l="1"/>
  <c r="M458" i="10"/>
  <c r="R460" i="10"/>
  <c r="I459" i="10"/>
  <c r="B459" i="10" s="1"/>
  <c r="T459" i="10" l="1"/>
  <c r="M459" i="10"/>
  <c r="R461" i="10"/>
  <c r="I460" i="10"/>
  <c r="B460" i="10" s="1"/>
  <c r="T460" i="10" l="1"/>
  <c r="M460" i="10"/>
  <c r="R462" i="10"/>
  <c r="I461" i="10"/>
  <c r="B461" i="10" s="1"/>
  <c r="T461" i="10" l="1"/>
  <c r="M461" i="10"/>
  <c r="R463" i="10"/>
  <c r="I462" i="10"/>
  <c r="B462" i="10" s="1"/>
  <c r="T462" i="10" l="1"/>
  <c r="M462" i="10"/>
  <c r="R464" i="10"/>
  <c r="I463" i="10"/>
  <c r="B463" i="10" s="1"/>
  <c r="T463" i="10" l="1"/>
  <c r="M463" i="10"/>
  <c r="R465" i="10"/>
  <c r="I464" i="10"/>
  <c r="B464" i="10" s="1"/>
  <c r="T464" i="10" l="1"/>
  <c r="M464" i="10"/>
  <c r="R466" i="10"/>
  <c r="I465" i="10"/>
  <c r="B465" i="10" s="1"/>
  <c r="T465" i="10" l="1"/>
  <c r="M465" i="10"/>
  <c r="R467" i="10"/>
  <c r="I466" i="10"/>
  <c r="B466" i="10" s="1"/>
  <c r="T466" i="10" l="1"/>
  <c r="M466" i="10"/>
  <c r="R468" i="10"/>
  <c r="I467" i="10"/>
  <c r="B467" i="10" s="1"/>
  <c r="T467" i="10" l="1"/>
  <c r="M467" i="10"/>
  <c r="R469" i="10"/>
  <c r="I468" i="10"/>
  <c r="B468" i="10" s="1"/>
  <c r="T468" i="10" l="1"/>
  <c r="M468" i="10"/>
  <c r="R470" i="10"/>
  <c r="I469" i="10"/>
  <c r="B469" i="10" s="1"/>
  <c r="T469" i="10" l="1"/>
  <c r="M469" i="10"/>
  <c r="R471" i="10"/>
  <c r="I470" i="10"/>
  <c r="B470" i="10" s="1"/>
  <c r="T470" i="10" l="1"/>
  <c r="M470" i="10"/>
  <c r="R472" i="10"/>
  <c r="I471" i="10"/>
  <c r="B471" i="10" s="1"/>
  <c r="T471" i="10" l="1"/>
  <c r="M471" i="10"/>
  <c r="R473" i="10"/>
  <c r="I472" i="10"/>
  <c r="B472" i="10" s="1"/>
  <c r="T472" i="10" l="1"/>
  <c r="M472" i="10"/>
  <c r="R474" i="10"/>
  <c r="I473" i="10"/>
  <c r="B473" i="10" s="1"/>
  <c r="T473" i="10" l="1"/>
  <c r="M473" i="10"/>
  <c r="R475" i="10"/>
  <c r="I474" i="10"/>
  <c r="B474" i="10" s="1"/>
  <c r="T474" i="10" l="1"/>
  <c r="M474" i="10"/>
  <c r="R476" i="10"/>
  <c r="I475" i="10"/>
  <c r="B475" i="10" s="1"/>
  <c r="T475" i="10" l="1"/>
  <c r="M475" i="10"/>
  <c r="R477" i="10"/>
  <c r="I476" i="10"/>
  <c r="B476" i="10" s="1"/>
  <c r="T476" i="10" l="1"/>
  <c r="M476" i="10"/>
  <c r="R478" i="10"/>
  <c r="I477" i="10"/>
  <c r="B477" i="10" s="1"/>
  <c r="T477" i="10" l="1"/>
  <c r="M477" i="10"/>
  <c r="R479" i="10"/>
  <c r="I478" i="10"/>
  <c r="B478" i="10" s="1"/>
  <c r="T478" i="10" l="1"/>
  <c r="M478" i="10"/>
  <c r="R480" i="10"/>
  <c r="I479" i="10"/>
  <c r="B479" i="10" s="1"/>
  <c r="T479" i="10" l="1"/>
  <c r="M479" i="10"/>
  <c r="R481" i="10"/>
  <c r="I480" i="10"/>
  <c r="B480" i="10" s="1"/>
  <c r="T480" i="10" l="1"/>
  <c r="M480" i="10"/>
  <c r="R482" i="10"/>
  <c r="I481" i="10"/>
  <c r="B481" i="10" s="1"/>
  <c r="T481" i="10" l="1"/>
  <c r="M481" i="10"/>
  <c r="R483" i="10"/>
  <c r="I482" i="10"/>
  <c r="B482" i="10" s="1"/>
  <c r="T482" i="10" l="1"/>
  <c r="M482" i="10"/>
  <c r="R484" i="10"/>
  <c r="I483" i="10"/>
  <c r="B483" i="10" s="1"/>
  <c r="T483" i="10" l="1"/>
  <c r="M483" i="10"/>
  <c r="R485" i="10"/>
  <c r="I484" i="10"/>
  <c r="B484" i="10" s="1"/>
  <c r="T484" i="10" l="1"/>
  <c r="M484" i="10"/>
  <c r="R486" i="10"/>
  <c r="I485" i="10"/>
  <c r="B485" i="10" s="1"/>
  <c r="T485" i="10" l="1"/>
  <c r="M485" i="10"/>
  <c r="R487" i="10"/>
  <c r="I486" i="10"/>
  <c r="B486" i="10" s="1"/>
  <c r="T486" i="10" l="1"/>
  <c r="M486" i="10"/>
  <c r="R488" i="10"/>
  <c r="I487" i="10"/>
  <c r="B487" i="10" s="1"/>
  <c r="T487" i="10" l="1"/>
  <c r="M487" i="10"/>
  <c r="R489" i="10"/>
  <c r="I488" i="10"/>
  <c r="B488" i="10" s="1"/>
  <c r="T488" i="10" l="1"/>
  <c r="M488" i="10"/>
  <c r="R490" i="10"/>
  <c r="I489" i="10"/>
  <c r="B489" i="10" s="1"/>
  <c r="T489" i="10" l="1"/>
  <c r="M489" i="10"/>
  <c r="R491" i="10"/>
  <c r="I490" i="10"/>
  <c r="B490" i="10" s="1"/>
  <c r="T490" i="10" l="1"/>
  <c r="M490" i="10"/>
  <c r="R492" i="10"/>
  <c r="I491" i="10"/>
  <c r="B491" i="10" s="1"/>
  <c r="T491" i="10" l="1"/>
  <c r="M491" i="10"/>
  <c r="R493" i="10"/>
  <c r="I492" i="10"/>
  <c r="B492" i="10" s="1"/>
  <c r="T492" i="10" l="1"/>
  <c r="M492" i="10"/>
  <c r="R494" i="10"/>
  <c r="I493" i="10"/>
  <c r="B493" i="10" s="1"/>
  <c r="T493" i="10" l="1"/>
  <c r="M493" i="10"/>
  <c r="R495" i="10"/>
  <c r="I494" i="10"/>
  <c r="B494" i="10" s="1"/>
  <c r="T494" i="10" l="1"/>
  <c r="M494" i="10"/>
  <c r="R496" i="10"/>
  <c r="I495" i="10"/>
  <c r="B495" i="10" s="1"/>
  <c r="T495" i="10" l="1"/>
  <c r="M495" i="10"/>
  <c r="R497" i="10"/>
  <c r="I496" i="10"/>
  <c r="B496" i="10" s="1"/>
  <c r="T496" i="10" l="1"/>
  <c r="M496" i="10"/>
  <c r="R498" i="10"/>
  <c r="I497" i="10"/>
  <c r="B497" i="10" s="1"/>
  <c r="T497" i="10" l="1"/>
  <c r="M497" i="10"/>
  <c r="R499" i="10"/>
  <c r="I498" i="10"/>
  <c r="B498" i="10" s="1"/>
  <c r="T498" i="10" l="1"/>
  <c r="M498" i="10"/>
  <c r="R500" i="10"/>
  <c r="I499" i="10"/>
  <c r="B499" i="10" s="1"/>
  <c r="T499" i="10" l="1"/>
  <c r="M499" i="10"/>
  <c r="R501" i="10"/>
  <c r="I500" i="10"/>
  <c r="B500" i="10" s="1"/>
  <c r="T500" i="10" l="1"/>
  <c r="M500" i="10"/>
  <c r="R502" i="10"/>
  <c r="I501" i="10"/>
  <c r="B501" i="10" s="1"/>
  <c r="T501" i="10" l="1"/>
  <c r="M501" i="10"/>
  <c r="R503" i="10"/>
  <c r="I502" i="10"/>
  <c r="B502" i="10" s="1"/>
  <c r="T502" i="10" l="1"/>
  <c r="M502" i="10"/>
  <c r="R504" i="10"/>
  <c r="I503" i="10"/>
  <c r="B503" i="10" s="1"/>
  <c r="T503" i="10" l="1"/>
  <c r="M503" i="10"/>
  <c r="R505" i="10"/>
  <c r="I504" i="10"/>
  <c r="B504" i="10" s="1"/>
  <c r="T504" i="10" l="1"/>
  <c r="M504" i="10"/>
  <c r="R506" i="10"/>
  <c r="I505" i="10"/>
  <c r="B505" i="10" s="1"/>
  <c r="T505" i="10" l="1"/>
  <c r="M505" i="10"/>
  <c r="R507" i="10"/>
  <c r="I506" i="10"/>
  <c r="B506" i="10" s="1"/>
  <c r="T506" i="10" l="1"/>
  <c r="M506" i="10"/>
  <c r="R508" i="10"/>
  <c r="I507" i="10"/>
  <c r="B507" i="10" s="1"/>
  <c r="T507" i="10" l="1"/>
  <c r="M507" i="10"/>
  <c r="R509" i="10"/>
  <c r="I508" i="10"/>
  <c r="B508" i="10" s="1"/>
  <c r="T508" i="10" l="1"/>
  <c r="M508" i="10"/>
  <c r="R510" i="10"/>
  <c r="I510" i="10" s="1"/>
  <c r="B510" i="10" s="1"/>
  <c r="I509" i="10"/>
  <c r="B509" i="10" s="1"/>
  <c r="T509" i="10" l="1"/>
  <c r="M509" i="10"/>
  <c r="T510" i="10"/>
  <c r="T7" i="10" s="1"/>
  <c r="M510" i="10"/>
  <c r="B7" i="10" l="1"/>
  <c r="CQ24" i="13"/>
  <c r="B24" i="13" s="1"/>
  <c r="M7" i="10"/>
  <c r="M6" i="10"/>
  <c r="D6" i="10" l="1"/>
  <c r="CQ13" i="13"/>
  <c r="D7" i="10"/>
  <c r="CR13" i="13"/>
  <c r="Q13" i="13" s="1"/>
  <c r="J13" i="13" l="1"/>
  <c r="H13"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<sst xmlns="http://schemas.openxmlformats.org/spreadsheetml/2006/main" count="2365" uniqueCount="301">
  <si>
    <t>No</t>
  </si>
  <si>
    <t>Post Intro</t>
  </si>
  <si>
    <t>Date</t>
  </si>
  <si>
    <t>Time</t>
  </si>
  <si>
    <t>Posted</t>
  </si>
  <si>
    <t>Campaign</t>
  </si>
  <si>
    <t>Media</t>
  </si>
  <si>
    <t>ID Code</t>
  </si>
  <si>
    <t>Impressions</t>
  </si>
  <si>
    <t>Clicks</t>
  </si>
  <si>
    <t>Reactions</t>
  </si>
  <si>
    <t>Comments</t>
  </si>
  <si>
    <t>Reposts</t>
  </si>
  <si>
    <t>Points</t>
  </si>
  <si>
    <t>LinkedIn Post</t>
  </si>
  <si>
    <t>Type of</t>
  </si>
  <si>
    <t>Select</t>
  </si>
  <si>
    <t>Scheduled</t>
  </si>
  <si>
    <t>Post</t>
  </si>
  <si>
    <t>Line</t>
  </si>
  <si>
    <t>Content</t>
  </si>
  <si>
    <t>Total</t>
  </si>
  <si>
    <t>No of</t>
  </si>
  <si>
    <t>Rank</t>
  </si>
  <si>
    <t>Metrics Data</t>
  </si>
  <si>
    <t>Raw Data Date Text Settings</t>
  </si>
  <si>
    <t>✓</t>
  </si>
  <si>
    <t>D</t>
  </si>
  <si>
    <t>Selections look OK</t>
  </si>
  <si>
    <t>Data Date Format</t>
  </si>
  <si>
    <t>M</t>
  </si>
  <si>
    <t>Y</t>
  </si>
  <si>
    <t>✕</t>
  </si>
  <si>
    <t>Please re-select selections</t>
  </si>
  <si>
    <t>Data Pasted In</t>
  </si>
  <si>
    <t>Extracted Metrics Data to use in the Report</t>
  </si>
  <si>
    <t>x</t>
  </si>
  <si>
    <t>Header Selection to Assign Columns</t>
  </si>
  <si>
    <t>Used</t>
  </si>
  <si>
    <t>Post title</t>
  </si>
  <si>
    <t>Post link</t>
  </si>
  <si>
    <t>Created date</t>
  </si>
  <si>
    <t>Likes</t>
  </si>
  <si>
    <t>Post (1st 70 Characters Only)</t>
  </si>
  <si>
    <t>Date Text</t>
  </si>
  <si>
    <t>Duplicates</t>
  </si>
  <si>
    <t>Total Points</t>
  </si>
  <si>
    <t>Month</t>
  </si>
  <si>
    <t>Engagement Rate</t>
  </si>
  <si>
    <t>Post Title</t>
  </si>
  <si>
    <t>Post Link</t>
  </si>
  <si>
    <t>Unique Identifier</t>
  </si>
  <si>
    <t>Video</t>
  </si>
  <si>
    <t>Points per</t>
  </si>
  <si>
    <t>urn:li:activity:</t>
  </si>
  <si>
    <t>Unique Post ID</t>
  </si>
  <si>
    <t>Required</t>
  </si>
  <si>
    <t>Invalid</t>
  </si>
  <si>
    <t>X</t>
  </si>
  <si>
    <t>Yellow</t>
  </si>
  <si>
    <t>Red</t>
  </si>
  <si>
    <t>Sorter</t>
  </si>
  <si>
    <t>Image - Plain</t>
  </si>
  <si>
    <t>Slider</t>
  </si>
  <si>
    <t>Image - Brand</t>
  </si>
  <si>
    <t>Found Code</t>
  </si>
  <si>
    <t>Assigned Code</t>
  </si>
  <si>
    <t>Used Code</t>
  </si>
  <si>
    <t>Alert</t>
  </si>
  <si>
    <t>New ID Codes</t>
  </si>
  <si>
    <t>LinkedIn Posts</t>
  </si>
  <si>
    <t>#FBE3AE#D2B48A</t>
  </si>
  <si>
    <t>#E4DBD9#C2BDB8</t>
  </si>
  <si>
    <t>#F4BE9C#BD8775</t>
  </si>
  <si>
    <t>Text to Identify the Start of the LinkedIn Code</t>
  </si>
  <si>
    <t>Month End</t>
  </si>
  <si>
    <t>New</t>
  </si>
  <si>
    <t>Post Content</t>
  </si>
  <si>
    <t>250 Character Check</t>
  </si>
  <si>
    <t>Green</t>
  </si>
  <si>
    <t>Grey</t>
  </si>
  <si>
    <t>70 Character Check</t>
  </si>
  <si>
    <t>Campaigns</t>
  </si>
  <si>
    <t>Ave / Post</t>
  </si>
  <si>
    <t>Posts</t>
  </si>
  <si>
    <t>Totals for ALL posts in a campaign</t>
  </si>
  <si>
    <t>Average per post in a campaign</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</si>
  <si>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</si>
  <si>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</si>
  <si>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</si>
  <si>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</si>
  <si>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</si>
  <si>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</si>
  <si>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</si>
  <si>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</si>
  <si>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</si>
  <si>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 Sumcor Ltd - Trading as Spreadsheet Solutions</t>
  </si>
  <si>
    <t>If you get stuck, here is a demo video</t>
  </si>
  <si>
    <t>This spreadsheet was created by</t>
  </si>
  <si>
    <t>Watch the demo on YouTube</t>
  </si>
  <si>
    <t>Starting Date</t>
  </si>
  <si>
    <t>Media Options</t>
  </si>
  <si>
    <t>Usual Post Time</t>
  </si>
  <si>
    <t>Dashboard</t>
  </si>
  <si>
    <t>Data Alerts</t>
  </si>
  <si>
    <t>Intro &amp; Setup</t>
  </si>
  <si>
    <t>Data Analytics</t>
  </si>
  <si>
    <t>Other Alerts</t>
  </si>
  <si>
    <t>Scheduled Content Status</t>
  </si>
  <si>
    <t>You have content scheduled for the future</t>
  </si>
  <si>
    <t>A</t>
  </si>
  <si>
    <t>B</t>
  </si>
  <si>
    <t>C</t>
  </si>
  <si>
    <t>All your posts are live and you have no scheduled content</t>
  </si>
  <si>
    <t>You have overdue posts that should have been posted</t>
  </si>
  <si>
    <t>Posting Due</t>
  </si>
  <si>
    <t>Future Scheduled</t>
  </si>
  <si>
    <t>Points Breakdown per Month</t>
  </si>
  <si>
    <t>Based on the month of each post, and the points earned</t>
  </si>
  <si>
    <t>Based on the (up to) 12 months of data</t>
  </si>
  <si>
    <t>Overall Points Breakdown</t>
  </si>
  <si>
    <t>No of Posts</t>
  </si>
  <si>
    <t>Ave Points per Post</t>
  </si>
  <si>
    <t>Based on the type of media used in the content</t>
  </si>
  <si>
    <t>Breakdown by Media Type</t>
  </si>
  <si>
    <t>URL</t>
  </si>
  <si>
    <t>Unique URL</t>
  </si>
  <si>
    <t>Ave Score</t>
  </si>
  <si>
    <t>Report</t>
  </si>
  <si>
    <t>Spreadsheet Solutions</t>
  </si>
  <si>
    <t>Pos</t>
  </si>
  <si>
    <t>Media Type</t>
  </si>
  <si>
    <t>Table Number</t>
  </si>
  <si>
    <t>Breakdown of points by month and type (based on the months of the posts)</t>
  </si>
  <si>
    <t>Average points per post per month by points type (based on the months of the posts)</t>
  </si>
  <si>
    <t>Breakdown of total points by action</t>
  </si>
  <si>
    <t>Breakdown of points by month and type (based on the months of the posts) - With the Impressions points compared to the rest</t>
  </si>
  <si>
    <t>The axis down the left shows the Impressions points, while the axis down the right, shows all the other points combined.</t>
  </si>
  <si>
    <t>Impression</t>
  </si>
  <si>
    <t>Points per Impression</t>
  </si>
  <si>
    <t>Points (excluding impression points) per Impression (shown as a percentage)</t>
  </si>
  <si>
    <t>Number of points</t>
  </si>
  <si>
    <t>Percentage of total</t>
  </si>
  <si>
    <t>Breakdown of posts and average points per post, based on the media type</t>
  </si>
  <si>
    <t>Ave Points</t>
  </si>
  <si>
    <t>Total points broken down by campaigns</t>
  </si>
  <si>
    <t>Average points per post, based on the campaign</t>
  </si>
  <si>
    <t>League table of posts</t>
  </si>
  <si>
    <t>This is based on the success (points for clicks) depending on the first website link used in the content text</t>
  </si>
  <si>
    <t>Click Points</t>
  </si>
  <si>
    <t>Ave Clicks</t>
  </si>
  <si>
    <t>Total Clicks</t>
  </si>
  <si>
    <t>Website URL</t>
  </si>
  <si>
    <t>Points at Month End</t>
  </si>
  <si>
    <t>Average points per post at each month end, showing improvement or decline over time</t>
  </si>
  <si>
    <t>End of month</t>
  </si>
  <si>
    <t>The numbers and changes</t>
  </si>
  <si>
    <t>Each of these values uses the year to date up to the ned of each month, not only the respective month.</t>
  </si>
  <si>
    <t>▲</t>
  </si>
  <si>
    <t>►</t>
  </si>
  <si>
    <t>▼</t>
  </si>
  <si>
    <t>Mon</t>
  </si>
  <si>
    <t>Tue</t>
  </si>
  <si>
    <t>Wed</t>
  </si>
  <si>
    <t>Thu</t>
  </si>
  <si>
    <t>Fri</t>
  </si>
  <si>
    <t>Sat</t>
  </si>
  <si>
    <t>Sun</t>
  </si>
  <si>
    <t>Total Ave Points</t>
  </si>
  <si>
    <t>Media Types</t>
  </si>
  <si>
    <t>Breakdown comparing average scores per campaign and media type</t>
  </si>
  <si>
    <t>Ave Post</t>
  </si>
  <si>
    <t>Average points per post by type</t>
  </si>
  <si>
    <t>Business Name</t>
  </si>
  <si>
    <t>Your company name will be locked. It is like that to ensure protection for this spreadsheet. If it is wrong, please contact us.</t>
  </si>
  <si>
    <t>Better Spreadsheets</t>
  </si>
  <si>
    <t>About Spreadsheets</t>
  </si>
  <si>
    <t>Our Process</t>
  </si>
  <si>
    <t>Bespoke</t>
  </si>
  <si>
    <t>Excel Help</t>
  </si>
  <si>
    <t>Ready-made</t>
  </si>
  <si>
    <t>Resources</t>
  </si>
  <si>
    <t>Outsourcing</t>
  </si>
  <si>
    <t>What Other Say</t>
  </si>
  <si>
    <t>We know how long it takes to learn how to use Excel properly, we have years of experience and we’re still learning. If you're also learning how to make better spreadsheets, then we have some videos to help you.
Here is a link to see the video channel - https://spreadsheetsolutions.biz/diy-spreadsheets/
#ExcelHelp #Videos #DIY</t>
  </si>
  <si>
    <t>Are you wondering if your spreadsheets could be better? Here we give you 5 things to look out for, and explain why each one needs to be properly addressed - https://spreadsheetsolutions.biz/2021/10/19/5-reasons-you-may-need-better-spreadsheets/
Make sure your spreadsheets are as good as they can be.
#SpreadsheetSolutions #Business</t>
  </si>
  <si>
    <t>We don't really understand why you want to struggle to make your own spreadsheets, when we can make them for you, but we still want to help. If you want to make your own spreadsheets, but want to make them properly and professionally, then we have some helpful videos for you.
You can find the link to the YouTube channel here - https://spreadsheetsolutions.biz/diy-spreadsheets/
#ExcelHelp #Spreadsheets #SpreadsheetSolutions</t>
  </si>
  <si>
    <t xml:space="preserve">We asked people what aspect of their business they would most like to improve, and we got some interesting results. What would you have selected? Here is a blog post showing you why they are all important, and how the right spreadsheet can help with each - https://spreadsheetsolutions.biz/2022/06/09/what-people-want-for-their-businesses-and-how-spreadsheets-help/
#SpreadsheetSolutions #Business </t>
  </si>
  <si>
    <t>We've made hundreds of spreadsheets, and most have been bespoke solutions. If your spreadsheets are not achieving all they can, maybe now is the time to get in touch so that we can make the right spreadsheet for you and your business - https://spreadsheetsolutions.biz/
#SpreadsheetSolutions #BetterSpreadsheet #Business</t>
  </si>
  <si>
    <t>So, you want a cracking spreadsheet. You're not quite sure how you want it to work, but you know what you need to achieve.
Yes, we make custom spreadsheets, but we also have many ready-made options.
Come and see what we have ready-made, try the ones that you think will help, and then buy what you need - https://spreadsheetsolutions.biz/ready-made-spreadsheet-solutions/
#SpreadsheetSolutions #Templates</t>
  </si>
  <si>
    <t>What do you expect your software to do for your business? Let us know and let's see what we can do for you - https://spreadsheetsolutions.biz/
#SpreadsheetSolutions #BetterSpreadsheet #Business</t>
  </si>
  <si>
    <t>Who would you get to make your spreadsheets? Most would waste valuable internal resources, when they could get them professionally made and save their own time for more prosperous tasks. Then, you need to wonder if your spreadsheets are fit for purpose. If you'd like to see why it's better to outsource this work, take a look at the pros and cons of each of these options - https://spreadsheetsolutions.biz/2021/10/15/the-pros-and-cons-of-who-makes-your-spreadsheets/
#SpreadsheetSolutions #Business</t>
  </si>
  <si>
    <t>Why should you get someone to make your spreadsheets for you, when you can make them yourself? Good question. If you seriously want to know why you should outsource this task, then here are some reasons - https://spreadsheetsolutions.biz/2019/08/20/why-you-should-outsource-your-spreadsheet-creation/
#SpreadsheetSolutions #Outsource #Spreadsheets</t>
  </si>
  <si>
    <t>Your business is doing fine. You've heard that spreadsheets can be useful but you're not sure how. If that's you, then this post is for you. Find out why your business needs a bespoke spreadsheet - https://spreadsheetsolutions.biz/2020/03/01/why-your-business-needs-a-bespoke-spreadsheet/
#SpreadsheetSolutions #Bespoke</t>
  </si>
  <si>
    <t>Are you spending ages trying to find the right formula for Excel? Are you scouring the internet trying to figure out how to create a drop-down list? Are you getting frustrated trying to make your spreadsheet? We know how time consuming it can be, so we've made some videos to help you. Each one tackles a different aspect, and they are all short and to the point, putting you back in control.
Be sure to check out our free guide to making better spreadsheets and dive into our wide selection of “How to...” videos on our YouTube channel. - https://spreadsheetsolutions.biz/diy-spreadsheets/
#ExcelHelp #SpreadsheetSolutions #Excel</t>
  </si>
  <si>
    <t>What do our clients have to say about us? We have many testimonials on Google, LinkedIn and other platforms, but we've taken some of our favourite and put them together for you - https://spreadsheetsolutions.biz/testimonials/
#Testimonials #SpreadsheetSolutions</t>
  </si>
  <si>
    <t>We've made over 200 ready-made spreadsheets, and even more bespoke solutions. If your spreadsheets are not doing all they can, maybe now is the time to get in touch so that we can make the right spreadsheet for you and your business - https://spreadsheetsolutions.biz/
#SpreadsheetSolutions #BetterSpreadsheet #Business</t>
  </si>
  <si>
    <t>Do you use spreadsheets for your business? If so, you may be wasting time and resources, and still not achieving the best results. Watch this video and then visit our website for more info - https://spreadsheetsolutions.biz/
#SpreadsheetSolutions #Business</t>
  </si>
  <si>
    <t>What should you expect when you want a custom spreadsheet? Some people are put off because they don't know what to expect. They don't know how the process works, so they're apprehensive to get in touch. If you'd like to know what to expect from us, here is a link that will help - https://spreadsheetsolutions.biz/what-to-expect/
#SpreadsheetSolutions #Process</t>
  </si>
  <si>
    <t>Fancy some free stuff? We all love to get something for nothing, and we have some free spreadsheets for you - https://spreadsheetsolutions.biz/free-downloads/
#SpreadsheetSolutions #Download #Free</t>
  </si>
  <si>
    <t>Are you considering using a spreadsheet for your business, but you've heard some horror stories? It's largely not the fault of the spreadsheets, but rather the creator of the spreadsheets.
We've looked at the actual pros and cons of using a spreadsheet, you can see what they are here - https://spreadsheetsolutions.biz/2021/10/25/pros-and-cons-of-using-spreadsheets/
#SpreadsheetSolutions #Spreadsheets #ProsandCons</t>
  </si>
  <si>
    <t>Fancy an eBook? We've written a few, some about spreadsheets, and others about business in general. Many are free, and others are low cost. Come and see what we have for you - https://spreadsheetsolutions.biz/ebooks/
#SpreadsheetSolutions #eBook #Book</t>
  </si>
  <si>
    <t>Spreadsheets have been around almost as long as I have, and yet most businesses still use them to some degree. Many businesses rely heavily on them. Do you still use spreadsheets? Here are 4 reasons why we think many people still use spreadsheets for their business - https://spreadsheetsolutions.biz/2022/06/21/why-people-still-use-spreadsheets/
#SpreadsheetSolutions #Spreadsheets #Excel</t>
  </si>
  <si>
    <t>We often get asked how we make spreadsheets, why we hide some cells, and how long it takes to make a spreadsheet. Here is a sneak peek of a spreadsheet being made, in a timelapse video.
If you want an efficient, professional spreadsheet, come and visit our website - https://spreadsheetsolutions.biz/
#SpreadsheetSolutions</t>
  </si>
  <si>
    <t/>
  </si>
  <si>
    <t>Post type</t>
  </si>
  <si>
    <t>Campaign name</t>
  </si>
  <si>
    <t>Posted by</t>
  </si>
  <si>
    <t>Campaign start date</t>
  </si>
  <si>
    <t>Campaign end date</t>
  </si>
  <si>
    <t>Audience</t>
  </si>
  <si>
    <t>Views (Excluding offsite video views)</t>
  </si>
  <si>
    <t>Offsite Views</t>
  </si>
  <si>
    <t>Click through rate (CTR)</t>
  </si>
  <si>
    <t>Follows</t>
  </si>
  <si>
    <t>Engagement rate</t>
  </si>
  <si>
    <t>Content Type</t>
  </si>
  <si>
    <t>Organic</t>
  </si>
  <si>
    <t>Richard Sumner</t>
  </si>
  <si>
    <t>All followers</t>
  </si>
  <si>
    <t>We often get asked how we make spreadsheets, why we hide some cells, and how long it takes to make a spreadsheet. Here is a sneak peek of a spreadsheet being made, in a timelapse video.
If you want an efficient, professional spreadsheet, come and visit our website - https://lnkd.in/eqmMGYvS
#SpreadsheetSolutions</t>
  </si>
  <si>
    <t>https://www.linkedin.com/feed/update/urn:li:activity:7063800185373511680</t>
  </si>
  <si>
    <t>05/05/2023</t>
  </si>
  <si>
    <t>Fall in love with your spreadsheets.. 😍
Just because you use them at work, doesn't mean they shouldn't be fun and easy to use.
If you want better spreadsheets, you know how to get hold of us.
PS. If you don't know how to get hold of us, here's the link - https://lnkd.in/e5UP4e-R
#SpreadsheetSolutions #BetterSpreadsheets #LoveWork</t>
  </si>
  <si>
    <t>https://www.linkedin.com/feed/update/urn:li:activity:7062363850813136896</t>
  </si>
  <si>
    <t>05/11/2023</t>
  </si>
  <si>
    <t>Spreadsheets have been around almost as long as I have, and yet most businesses still use them to some degree. Many businesses rely heavily on them. Do you still use spreadsheets? Here are 4 reasons why we think many people still use spreadsheets for their business - https://lnkd.in/emd99UgX
#SpreadsheetSolutions #Spreadsheets #Excel</t>
  </si>
  <si>
    <t>https://www.linkedin.com/feed/update/urn:li:activity:7061263463620202497</t>
  </si>
  <si>
    <t>Fancy an eBook? We've written a few, some about spreadsheets, and others about business in general. Many are free, and others are low cost. Come and see what we have for you - https://lnkd.in/eaUtVpea
#SpreadsheetSolutions #eBook #Book</t>
  </si>
  <si>
    <t>https://www.linkedin.com/feed/update/urn:li:activity:7059078470898708480</t>
  </si>
  <si>
    <t>05/02/2023</t>
  </si>
  <si>
    <t>Are you considering using a spreadsheet for your business, but you've heard some horror stories? It's largely not the fault of the spreadsheets, but rather the creator of the spreadsheets.
We've looked at the actual pros and cons of using a spreadsheet, you can see what they are here - https://lnkd.in/e-m4ynqQ
#SpreadsheetSolutions #Spreadsheets #ProsandCons</t>
  </si>
  <si>
    <t>https://www.linkedin.com/feed/update/urn:li:activity:7056551875440979969</t>
  </si>
  <si>
    <t>04/25/2023</t>
  </si>
  <si>
    <t>Fancy some free stuff? We all love to get something for nothing, and we have some free spreadsheets for you - https://lnkd.in/eSp5X3NP
#SpreadsheetSolutions #Download #Free</t>
  </si>
  <si>
    <t>https://www.linkedin.com/feed/update/urn:li:activity:7053639081993383936</t>
  </si>
  <si>
    <t>04/17/2023</t>
  </si>
  <si>
    <t>What should you expect when you want a custom spreadsheet? Some people are put off because they don't know what to expect. They don't know how the process works, so they're apprehensive to get in touch. If you'd like to know what to expect from us, here is a link that will help - https://lnkd.in/ep8j8RiX
#SpreadsheetSolutions #Process</t>
  </si>
  <si>
    <t>https://www.linkedin.com/feed/update/urn:li:activity:7051101890595450880</t>
  </si>
  <si>
    <t>04/10/2023</t>
  </si>
  <si>
    <t>IT'S OUR BIRTHDAY TODAY!
10 Years ago today, Richard Sumner started Spreadsheet Solutions. He was scared, nervous, and didn't really know what he was doing. 10 years later, and we're thriving, and he's making more spreadsheets than ever for business owners around the UK and the world!
#SpreadsheetSolutions #10Years #Birthday #Business</t>
  </si>
  <si>
    <t>https://www.linkedin.com/feed/update/urn:li:activity:7050754222316752896</t>
  </si>
  <si>
    <t>04/04/2023</t>
  </si>
  <si>
    <t>Do you use spreadsheets for your business? If so, you may be wasting time and resources, and still not achieving the best results. Watch this video and then visit our website for more info - https://lnkd.in/eqmMGYvS
#SpreadsheetSolutions #Business</t>
  </si>
  <si>
    <t>https://www.linkedin.com/feed/update/urn:li:activity:7048581228391747584</t>
  </si>
  <si>
    <t>04/03/2023</t>
  </si>
  <si>
    <t>We've made over 200 ready-made spreadsheets, and even more bespoke solutions. If your spreadsheets are not doing all they can, maybe now is the time to get in touch so that we can make the right spreadsheet for you and your business - https://lnkd.in/eqmMGYvS
#SpreadsheetSolutions #BetterSpreadsheet #Business</t>
  </si>
  <si>
    <t>https://www.linkedin.com/feed/update/urn:li:activity:7046032270364708865</t>
  </si>
  <si>
    <t>03/27/2023</t>
  </si>
  <si>
    <t>True story.
If you want #BetterSpreadsheets get hold of us.
#SpreadsheetSolutions</t>
  </si>
  <si>
    <t>https://www.linkedin.com/feed/update/urn:li:activity:7044334914086862848</t>
  </si>
  <si>
    <t>03/22/2023</t>
  </si>
  <si>
    <t>What do our clients have to say about us? We have many testimonials on Google, LinkedIn and other platforms, but we've taken some of our favourite and put them together for you - https://lnkd.in/e527MPRs
#Testimonials #SpreadsheetSolutions</t>
  </si>
  <si>
    <t>https://www.linkedin.com/feed/update/urn:li:activity:7043510531395088384</t>
  </si>
  <si>
    <t>03/20/2023</t>
  </si>
  <si>
    <t>Are you spending ages trying to find the right formula for Excel? Are you scouring the internet trying to figure out how to create a drop-down list? Are you getting frustrated trying to make your spreadsheet? We know how time consuming it can be, so we've made some videos to help you. Each one tackles a different aspect, and they are all short and to the point, putting you back in control.
Be sure to check out our free guide to making better spreadsheets and dive into our wide selection of “How to...” videos on our YouTube channel. - https://lnkd.in/eEksUzhS
#ExcelHelp #SpreadsheetSolutions #Excel</t>
  </si>
  <si>
    <t>https://www.linkedin.com/feed/update/urn:li:activity:7040984402364878848</t>
  </si>
  <si>
    <t>03/13/2023</t>
  </si>
  <si>
    <t>We have a free-to-download spreadsheet that can take the analytics data from your LinkedIn business page, and report on it, based on your criteria.
If you'd like to know which post outperformed the others, or which month was your best month for engagement, then this is for you.
Follow the link and look for the LinkedIn Business Page Activity Report - https://lnkd.in/eSp5X3NP
Please download this with our compliments.
#FreeDownload #LinkedInAnalytics #Marketing #Engagement</t>
  </si>
  <si>
    <t>https://www.linkedin.com/feed/update/urn:li:activity:7038466333419675648</t>
  </si>
  <si>
    <t>03/06/2023</t>
  </si>
  <si>
    <t>Your business is doing fine. You've heard that spreadsheets can be useful but you're not sure how. If that's you, then this post is for you. Find out why your business needs a bespoke spreadsheet - https://lnkd.in/esr8ntTq
#SpreadsheetSolutions #Bespoke</t>
  </si>
  <si>
    <t>https://www.linkedin.com/feed/update/urn:li:activity:7038435986220965888</t>
  </si>
  <si>
    <t>Why should you get someone to make your spreadsheets for you, when you can make them yourself? Good question. If you seriously want to know why you should outsource this task, then here are some reasons - https://lnkd.in/e6ifgjDp
#SpreadsheetSolutions #Outsource #Spreadsheets</t>
  </si>
  <si>
    <t>https://www.linkedin.com/feed/update/urn:li:activity:7035901544189325313</t>
  </si>
  <si>
    <t>02/27/2023</t>
  </si>
  <si>
    <t>Who would you get to make your spreadsheets? Most would waste valuable internal resources, when they could get them professionally made and save their own time for more prosperous tasks. Then, you need to wonder if your spreadsheets are fit for purpose. If you'd like to see why it's better to outsource this work, take a look at the pros and cons of each of these options - https://lnkd.in/eMdUaMxs
#SpreadsheetSolutions #Business</t>
  </si>
  <si>
    <t>https://www.linkedin.com/feed/update/urn:li:activity:7033366138734436353</t>
  </si>
  <si>
    <t>02/20/2023</t>
  </si>
  <si>
    <t>What do you expect your software to do for your business? Let us know and let's see what we can do for you - https://lnkd.in/eqmMGYvS
#SpreadsheetSolutions #BetterSpreadsheet #Business</t>
  </si>
  <si>
    <t>https://www.linkedin.com/feed/update/urn:li:activity:7030828030134513664</t>
  </si>
  <si>
    <t>02/13/2023</t>
  </si>
  <si>
    <t>So, you want a cracking spreadsheet. You're not quite sure how you want it to work, but you know what you need to achieve.
Yes, we make custom spreadsheets, but we also have many ready-made options.
Come and see what we have ready-made, try the ones that you think will help, and then buy what you need - https://lnkd.in/e8MMcE6i
#SpreadsheetSolutions #Templates</t>
  </si>
  <si>
    <t>https://www.linkedin.com/feed/update/urn:li:activity:7028292979484160001</t>
  </si>
  <si>
    <t>02/06/2023</t>
  </si>
  <si>
    <t>We've made hundreds of spreadsheets, and most have been bespoke solutions. If your spreadsheets are not achieving all they can, maybe now is the time to get in touch so that we can make the right spreadsheet for you and your business - https://lnkd.in/eqmMGYvS
#SpreadsheetSolutions #BetterSpreadsheet #Business</t>
  </si>
  <si>
    <t>https://www.linkedin.com/feed/update/urn:li:activity:7025791453922521089</t>
  </si>
  <si>
    <t>01/30/2023</t>
  </si>
  <si>
    <t>Finally got some #BrandedMerch so that Richard can look the part..</t>
  </si>
  <si>
    <t>https://www.linkedin.com/feed/update/urn:li:activity:7023957555336896512</t>
  </si>
  <si>
    <t>01/25/2023</t>
  </si>
  <si>
    <t>We asked people what aspect of their business they would most like to improve, and we got some interesting results. What would you have selected? Here is a blog post showing you why they are all important, and how the right spreadsheet can help with each - https://lnkd.in/ec3S6g4q
#SpreadsheetSolutions #Business </t>
  </si>
  <si>
    <t>https://www.linkedin.com/feed/update/urn:li:activity:7023219491748605952</t>
  </si>
  <si>
    <t>01/23/2023</t>
  </si>
  <si>
    <t>We don't really understand why you want to struggle to make your own spreadsheets, when we can make them for you, but we still want to help. If you want to make your own spreadsheets, but want to make them properly and professionally, then we have some helpful videos for you.
You can find the link to the YouTube channel here - https://lnkd.in/eEksUzhS
#ExcelHelp #Spreadsheets #SpreadsheetSolutions</t>
  </si>
  <si>
    <t>https://www.linkedin.com/feed/update/urn:li:activity:7020683901090066432</t>
  </si>
  <si>
    <t>01/16/2023</t>
  </si>
  <si>
    <t>Are you wondering if your spreadsheets could be better? Here we give you 5 things to look out for, and explain why each one needs to be properly addressed - https://lnkd.in/eyVzrpMy
Make sure your spreadsheets are as good as they can be.
#SpreadsheetSolutions #Business</t>
  </si>
  <si>
    <t>https://www.linkedin.com/feed/update/urn:li:activity:7018144986705600512</t>
  </si>
  <si>
    <t>01/09/2023</t>
  </si>
  <si>
    <t>We know how long it takes to learn how to use Excel properly, we have years of experience and we’re still learning. If you're also learning how to make better spreadsheets, then we have some videos to help you.
Here is a link to see the video channel - https://lnkd.in/eEksUzhS
#ExcelHelp #Videos #DIY</t>
  </si>
  <si>
    <t>https://www.linkedin.com/feed/update/urn:li:activity:7015608678120595456</t>
  </si>
  <si>
    <t>01/02/2023</t>
  </si>
  <si>
    <t>SSS10100 - LinkedIn Business Marketing Report</t>
  </si>
  <si>
    <r>
      <t xml:space="preserve">You can assign a points system to each of the metrics down the left. You can state how many points per how many of each metric.
So, if you state that you get 1 point for every 10 impressions, then each full set of 10 impressions you earn, you will receive 1 point. If you select 3 points per 1 click, you will then receive 3 points for each individual click. 
You only gain full points, no part points.
You set these to what suits you, just make sure they are all filled in correctly, if you see any </t>
    </r>
    <r>
      <rPr>
        <b/>
        <sz val="8"/>
        <color rgb="FFFF0000"/>
        <rFont val="Calibri"/>
        <family val="2"/>
        <scheme val="minor"/>
      </rPr>
      <t>✕</t>
    </r>
    <r>
      <rPr>
        <b/>
        <sz val="8"/>
        <color theme="1"/>
        <rFont val="Calibri"/>
        <family val="2"/>
        <scheme val="minor"/>
      </rPr>
      <t>, then please correct the relevant date.
You can enter your business name, it's just for this spreadsheet.</t>
    </r>
  </si>
  <si>
    <t>League table of most successful website links</t>
  </si>
  <si>
    <t>Breakdown of average points based on the day or time of the posts</t>
  </si>
  <si>
    <t>Comparison between the average points earned per post, and the media types</t>
  </si>
  <si>
    <t>League table of most successful campaigns</t>
  </si>
  <si>
    <r>
      <t xml:space="preserve">Please paste the POST data into the cells below. Make sure you use paste VALUES and not normal paste, as normal paste will ruin the spreadsheet.
Paste the headers into the grey row (row 11) and start under the column labelled 1. Once the data is in, check the date settings and headers (especially any that show a </t>
    </r>
    <r>
      <rPr>
        <b/>
        <sz val="8"/>
        <color rgb="FFFF0000"/>
        <rFont val="Calibri"/>
        <family val="2"/>
        <scheme val="minor"/>
      </rPr>
      <t>✕</t>
    </r>
    <r>
      <rPr>
        <b/>
        <sz val="8"/>
        <rFont val="Calibri"/>
        <family val="2"/>
        <scheme val="minor"/>
      </rPr>
      <t>).</t>
    </r>
    <r>
      <rPr>
        <b/>
        <sz val="8"/>
        <color theme="1"/>
        <rFont val="Calibri"/>
        <family val="2"/>
        <scheme val="minor"/>
      </rPr>
      <t xml:space="preserve">
Once all of those are correct (you should only have to set the headers once, and then if they change, otherwise leave them in), check the extracted data to the right to make sure it's correct.
Once you're happy, you can proceed to the other tabs. The table shown to the right will be the data used for the report, combined with the points settings on the Intro &amp; Setup tab.</t>
    </r>
  </si>
  <si>
    <t>Thanks for trying the LinkedIn Business Marketing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</si>
</sst>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_ ;[Red]\-#,##0\ "/>
    <numFmt numFmtId="165" formatCode="0.0%"/>
    <numFmt numFmtId="166" formatCode="#,##0.0_ ;[Red]\-#,##0.0\ "/>
    <numFmt numFmtId="167" formatCode="0_ ;[Red]\-0\ "/>
    <numFmt numFmtId="168" formatCode="[h]:mm"/>
    <numFmt numFmtId="169" formatCode="0.0_ ;[Red]\-0.0\ "/>
  </numFmts>
  <fonts count="2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1"/>
      <name val="Calibri"/>
      <family val="2"/>
      <scheme val="minor"/>
    </font>
    <font>
      <b/>
      <sz val="20"/>
      <color theme="0"/>
      <name val="Calibri"/>
      <family val="2"/>
      <scheme val="minor"/>
    </font>
    <font>
      <b/>
      <sz val="10"/>
      <color theme="1"/>
      <name val="Calibri"/>
      <family val="2"/>
      <scheme val="minor"/>
    </font>
    <font>
      <b/>
      <sz val="8"/>
      <color rgb="FFFF0000"/>
      <name val="Calibri"/>
      <family val="2"/>
      <scheme val="minor"/>
    </font>
    <font>
      <b/>
      <u/>
      <sz val="11"/>
      <color theme="1"/>
      <name val="Calibri"/>
      <family val="2"/>
      <scheme val="minor"/>
    </font>
    <font>
      <b/>
      <sz val="11"/>
      <color rgb="FF00B050"/>
      <name val="Calibri"/>
      <family val="2"/>
      <scheme val="minor"/>
    </font>
    <font>
      <b/>
      <sz val="8"/>
      <name val="Calibri"/>
      <family val="2"/>
      <scheme val="minor"/>
    </font>
    <font>
      <b/>
      <sz val="11"/>
      <name val="Calibri"/>
      <family val="2"/>
      <scheme val="minor"/>
    </font>
    <font>
      <b/>
      <sz val="16"/>
      <color theme="0"/>
      <name val="Calibri"/>
      <family val="2"/>
      <scheme val="minor"/>
    </font>
    <font>
      <sz val="11"/>
      <name val="Calibri"/>
      <family val="2"/>
      <scheme val="minor"/>
    </font>
    <font>
      <sz val="8"/>
      <name val="Calibri"/>
      <family val="2"/>
      <scheme val="minor"/>
    </font>
    <font>
      <sz val="14"/>
      <color theme="1"/>
      <name val="Calibri"/>
      <family val="2"/>
      <scheme val="minor"/>
    </font>
    <font>
      <b/>
      <sz val="14"/>
      <color theme="0"/>
      <name val="Calibri"/>
      <family val="2"/>
      <scheme val="minor"/>
    </font>
    <font>
      <b/>
      <sz val="14"/>
      <color theme="1"/>
      <name val="Calibri"/>
      <family val="2"/>
      <scheme val="minor"/>
    </font>
    <font>
      <i/>
      <sz val="11"/>
      <color theme="1"/>
      <name val="Calibri"/>
      <family val="2"/>
      <scheme val="minor"/>
    </font>
    <font>
      <i/>
      <sz val="10"/>
      <color theme="1"/>
      <name val="Calibri"/>
      <family val="2"/>
      <scheme val="minor"/>
    </font>
    <font>
      <b/>
      <sz val="10"/>
      <color theme="0"/>
      <name val="Calibri"/>
      <family val="2"/>
      <scheme val="minor"/>
    </font>
    <font>
      <b/>
      <sz val="8"/>
      <color theme="0"/>
      <name val="Calibri"/>
      <family val="2"/>
      <scheme val="minor"/>
    </font>
    <font>
      <u/>
      <sz val="11"/>
      <color theme="10"/>
      <name val="Calibri"/>
      <family val="2"/>
      <scheme val="minor"/>
    </font>
  </fonts>
  <fills count="22">
    <fill>
      <patternFill patternType="none"/>
    </fill>
    <fill>
      <patternFill patternType="gray125"/>
    </fill>
    <fill>
      <patternFill patternType="solid">
        <fgColor rgb="FF207144"/>
        <bgColor indexed="64"/>
      </patternFill>
    </fill>
    <fill>
      <patternFill patternType="solid">
        <fgColor rgb="FFB4211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0000"/>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B4EACC"/>
        <bgColor indexed="64"/>
      </patternFill>
    </fill>
    <fill>
      <patternFill patternType="solid">
        <fgColor rgb="FF00206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rgb="FFFF99FF"/>
        <bgColor indexed="64"/>
      </patternFill>
    </fill>
    <fill>
      <patternFill patternType="solid">
        <fgColor rgb="FFCC99F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s>
  <cellStyleXfs count="2">
    <xf numFmtId="0" fontId="0" fillId="0" borderId="0"/>
    <xf numFmtId="0" fontId="22" fillId="0" borderId="0" applyNumberFormat="0" applyFill="0" applyBorder="0" applyAlignment="0" applyProtection="0"/>
  </cellStyleXfs>
  <cellXfs count="459">
    <xf numFmtId="0" fontId="0" fillId="0" borderId="0" xfId="0"/>
    <xf numFmtId="0" fontId="0" fillId="0" borderId="0" xfId="0" applyAlignment="1">
      <alignment shrinkToFit="1"/>
    </xf>
    <xf numFmtId="0" fontId="1" fillId="2" borderId="2" xfId="0" applyFont="1" applyFill="1" applyBorder="1" applyAlignment="1">
      <alignment horizontal="center" shrinkToFit="1"/>
    </xf>
    <xf numFmtId="0" fontId="1" fillId="2" borderId="3" xfId="0" applyFont="1" applyFill="1" applyBorder="1" applyAlignment="1">
      <alignment horizontal="center" shrinkToFit="1"/>
    </xf>
    <xf numFmtId="0" fontId="1" fillId="2" borderId="4" xfId="0" applyFont="1" applyFill="1" applyBorder="1" applyAlignment="1">
      <alignment horizontal="center" shrinkToFit="1"/>
    </xf>
    <xf numFmtId="0" fontId="1" fillId="2" borderId="5" xfId="0" applyFont="1" applyFill="1" applyBorder="1" applyAlignment="1">
      <alignment horizontal="center" shrinkToFit="1"/>
    </xf>
    <xf numFmtId="0" fontId="1" fillId="2" borderId="6" xfId="0" applyFont="1" applyFill="1" applyBorder="1" applyAlignment="1">
      <alignment horizontal="center" shrinkToFit="1"/>
    </xf>
    <xf numFmtId="0" fontId="1" fillId="2" borderId="7" xfId="0" applyFont="1" applyFill="1" applyBorder="1" applyAlignment="1">
      <alignment horizontal="center" shrinkToFit="1"/>
    </xf>
    <xf numFmtId="0" fontId="1" fillId="2" borderId="8" xfId="0" applyFont="1" applyFill="1" applyBorder="1" applyAlignment="1">
      <alignment horizontal="center" shrinkToFit="1"/>
    </xf>
    <xf numFmtId="0" fontId="1" fillId="2" borderId="9" xfId="0" applyFont="1" applyFill="1" applyBorder="1" applyAlignment="1">
      <alignment horizontal="center" shrinkToFit="1"/>
    </xf>
    <xf numFmtId="0" fontId="4" fillId="0" borderId="0" xfId="0" applyFont="1" applyAlignment="1">
      <alignment horizontal="center" shrinkToFit="1"/>
    </xf>
    <xf numFmtId="0" fontId="0" fillId="4" borderId="0" xfId="0" applyFill="1" applyAlignment="1" applyProtection="1">
      <alignment shrinkToFit="1"/>
      <protection hidden="1"/>
    </xf>
    <xf numFmtId="0" fontId="0" fillId="0" borderId="0" xfId="0" applyAlignment="1" applyProtection="1">
      <alignment shrinkToFit="1"/>
      <protection hidden="1"/>
    </xf>
    <xf numFmtId="0" fontId="0" fillId="0" borderId="0" xfId="0" applyAlignment="1" applyProtection="1">
      <alignment horizontal="center" shrinkToFit="1"/>
      <protection hidden="1"/>
    </xf>
    <xf numFmtId="0" fontId="0" fillId="4" borderId="0" xfId="0" applyFill="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2" fillId="4" borderId="0" xfId="0" applyFont="1" applyFill="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8" fillId="0" borderId="0" xfId="0" applyFont="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3" fillId="4" borderId="0" xfId="0" applyFont="1" applyFill="1" applyAlignment="1" applyProtection="1">
      <alignment horizontal="center" shrinkToFit="1"/>
      <protection hidden="1"/>
    </xf>
    <xf numFmtId="0" fontId="4" fillId="4" borderId="0" xfId="0" applyFont="1" applyFill="1" applyAlignment="1" applyProtection="1">
      <alignment horizontal="center" shrinkToFit="1"/>
      <protection hidden="1"/>
    </xf>
    <xf numFmtId="0" fontId="0" fillId="5" borderId="16" xfId="0" applyFill="1" applyBorder="1" applyAlignment="1" applyProtection="1">
      <alignment horizontal="center" shrinkToFit="1"/>
      <protection locked="0"/>
    </xf>
    <xf numFmtId="0" fontId="0" fillId="5" borderId="17" xfId="0" applyFill="1" applyBorder="1" applyAlignment="1" applyProtection="1">
      <alignment horizontal="center" shrinkToFit="1"/>
      <protection locked="0"/>
    </xf>
    <xf numFmtId="0" fontId="0" fillId="5" borderId="18" xfId="0" applyFill="1"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15" xfId="0" applyBorder="1" applyAlignment="1" applyProtection="1">
      <alignment horizontal="center" shrinkToFit="1"/>
      <protection locked="0"/>
    </xf>
    <xf numFmtId="14" fontId="0" fillId="0" borderId="14" xfId="0" applyNumberFormat="1"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4" xfId="0"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4" fontId="0" fillId="0" borderId="2" xfId="0" applyNumberFormat="1" applyBorder="1" applyAlignment="1" applyProtection="1">
      <alignment horizontal="right" shrinkToFit="1"/>
      <protection hidden="1"/>
    </xf>
    <xf numFmtId="165" fontId="0" fillId="0" borderId="2" xfId="0" applyNumberFormat="1" applyBorder="1" applyAlignment="1" applyProtection="1">
      <alignment horizontal="righ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64" fontId="0" fillId="0" borderId="13"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4" fontId="0" fillId="0" borderId="7" xfId="0" applyNumberForma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3" xfId="0" applyBorder="1" applyAlignment="1" applyProtection="1">
      <alignment horizontal="left" shrinkToFit="1"/>
      <protection hidden="1"/>
    </xf>
    <xf numFmtId="0" fontId="0" fillId="0" borderId="7" xfId="0"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64" fontId="0" fillId="0" borderId="3"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2" borderId="11"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1" fontId="0" fillId="0" borderId="2" xfId="0" applyNumberFormat="1" applyBorder="1" applyAlignment="1" applyProtection="1">
      <alignment horizontal="center" shrinkToFit="1"/>
      <protection hidden="1"/>
    </xf>
    <xf numFmtId="1" fontId="0" fillId="0" borderId="13" xfId="0" applyNumberFormat="1" applyBorder="1" applyAlignment="1" applyProtection="1">
      <alignment horizontal="center" shrinkToFit="1"/>
      <protection hidden="1"/>
    </xf>
    <xf numFmtId="1" fontId="0" fillId="0" borderId="3" xfId="0" applyNumberFormat="1" applyBorder="1" applyAlignment="1" applyProtection="1">
      <alignment horizontal="center" shrinkToFit="1"/>
      <protection hidden="1"/>
    </xf>
    <xf numFmtId="0" fontId="1" fillId="6" borderId="2" xfId="0" applyFont="1" applyFill="1" applyBorder="1" applyAlignment="1" applyProtection="1">
      <alignment horizontal="center" shrinkToFit="1"/>
      <protection hidden="1"/>
    </xf>
    <xf numFmtId="0" fontId="0" fillId="4" borderId="0" xfId="0" applyFill="1" applyAlignment="1">
      <alignment shrinkToFit="1"/>
    </xf>
    <xf numFmtId="0" fontId="4" fillId="4" borderId="0" xfId="0" applyFont="1" applyFill="1" applyAlignment="1">
      <alignment horizontal="center" shrinkToFit="1"/>
    </xf>
    <xf numFmtId="0" fontId="1" fillId="3" borderId="7" xfId="0" applyFont="1" applyFill="1" applyBorder="1" applyAlignment="1" applyProtection="1">
      <alignment horizontal="center" shrinkToFit="1"/>
      <protection locked="0"/>
    </xf>
    <xf numFmtId="0" fontId="1" fillId="3" borderId="8" xfId="0" applyFont="1" applyFill="1" applyBorder="1" applyAlignment="1" applyProtection="1">
      <alignment horizontal="center" shrinkToFit="1"/>
      <protection locked="0"/>
    </xf>
    <xf numFmtId="0" fontId="1" fillId="3" borderId="9" xfId="0" applyFont="1" applyFill="1" applyBorder="1" applyAlignment="1" applyProtection="1">
      <alignment horizontal="center" shrinkToFit="1"/>
      <protection locked="0"/>
    </xf>
    <xf numFmtId="0" fontId="1" fillId="6" borderId="3" xfId="0" applyFont="1" applyFill="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14" fontId="0" fillId="0" borderId="5" xfId="0" applyNumberFormat="1" applyBorder="1" applyAlignment="1" applyProtection="1">
      <alignment horizontal="center" shrinkToFit="1"/>
      <protection locked="0"/>
    </xf>
    <xf numFmtId="20" fontId="0" fillId="0" borderId="5" xfId="0" applyNumberFormat="1" applyBorder="1" applyAlignment="1" applyProtection="1">
      <alignment horizontal="center" shrinkToFit="1"/>
      <protection locked="0"/>
    </xf>
    <xf numFmtId="0" fontId="9" fillId="0" borderId="5" xfId="0" applyFont="1" applyBorder="1" applyAlignment="1" applyProtection="1">
      <alignment horizontal="center" shrinkToFit="1"/>
      <protection locked="0"/>
    </xf>
    <xf numFmtId="1" fontId="0" fillId="0" borderId="6" xfId="0" applyNumberFormat="1" applyBorder="1" applyAlignment="1" applyProtection="1">
      <alignment horizontal="center" shrinkToFit="1"/>
      <protection locked="0"/>
    </xf>
    <xf numFmtId="0" fontId="0" fillId="0" borderId="2" xfId="0"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14" fontId="0" fillId="0" borderId="0" xfId="0" applyNumberFormat="1" applyAlignment="1" applyProtection="1">
      <alignment horizontal="center" shrinkToFit="1"/>
      <protection locked="0"/>
    </xf>
    <xf numFmtId="20" fontId="0" fillId="0" borderId="0" xfId="0" applyNumberFormat="1" applyAlignment="1" applyProtection="1">
      <alignment horizontal="center" shrinkToFit="1"/>
      <protection locked="0"/>
    </xf>
    <xf numFmtId="0" fontId="9" fillId="0" borderId="0" xfId="0" applyFont="1" applyAlignment="1" applyProtection="1">
      <alignment horizontal="center" shrinkToFit="1"/>
      <protection locked="0"/>
    </xf>
    <xf numFmtId="1" fontId="0" fillId="0" borderId="15" xfId="0" applyNumberFormat="1" applyBorder="1" applyAlignment="1" applyProtection="1">
      <alignment horizontal="center" shrinkToFit="1"/>
      <protection locked="0"/>
    </xf>
    <xf numFmtId="0" fontId="0" fillId="0" borderId="13" xfId="0" applyBorder="1" applyAlignment="1" applyProtection="1">
      <alignment horizontal="center" shrinkToFit="1"/>
      <protection locked="0"/>
    </xf>
    <xf numFmtId="164" fontId="0" fillId="0" borderId="1" xfId="0" applyNumberFormat="1"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64" fontId="0" fillId="0" borderId="4" xfId="0" applyNumberFormat="1" applyBorder="1" applyAlignment="1">
      <alignment horizontal="right" shrinkToFit="1"/>
    </xf>
    <xf numFmtId="164" fontId="0" fillId="0" borderId="5" xfId="0" applyNumberFormat="1" applyBorder="1" applyAlignment="1">
      <alignment horizontal="right" shrinkToFit="1"/>
    </xf>
    <xf numFmtId="164" fontId="0" fillId="0" borderId="6" xfId="0" applyNumberFormat="1" applyBorder="1" applyAlignment="1">
      <alignment horizontal="right" shrinkToFit="1"/>
    </xf>
    <xf numFmtId="164" fontId="0" fillId="0" borderId="14" xfId="0" applyNumberFormat="1" applyBorder="1" applyAlignment="1">
      <alignment horizontal="right" shrinkToFit="1"/>
    </xf>
    <xf numFmtId="164" fontId="0" fillId="0" borderId="0" xfId="0" applyNumberFormat="1" applyAlignment="1">
      <alignment horizontal="right" shrinkToFit="1"/>
    </xf>
    <xf numFmtId="164" fontId="0" fillId="0" borderId="15" xfId="0" applyNumberFormat="1" applyBorder="1" applyAlignment="1">
      <alignment horizontal="right" shrinkToFit="1"/>
    </xf>
    <xf numFmtId="164" fontId="0" fillId="0" borderId="7" xfId="0" applyNumberFormat="1" applyBorder="1" applyAlignment="1">
      <alignment horizontal="right" shrinkToFit="1"/>
    </xf>
    <xf numFmtId="164" fontId="0" fillId="0" borderId="8" xfId="0" applyNumberFormat="1" applyBorder="1" applyAlignment="1">
      <alignment horizontal="right" shrinkToFit="1"/>
    </xf>
    <xf numFmtId="164" fontId="0" fillId="0" borderId="9" xfId="0" applyNumberFormat="1" applyBorder="1" applyAlignment="1">
      <alignment horizontal="right" shrinkToFit="1"/>
    </xf>
    <xf numFmtId="164" fontId="0" fillId="0" borderId="2" xfId="0" applyNumberFormat="1" applyBorder="1" applyAlignment="1">
      <alignment horizontal="center" shrinkToFit="1"/>
    </xf>
    <xf numFmtId="164" fontId="0" fillId="0" borderId="13" xfId="0" applyNumberFormat="1" applyBorder="1" applyAlignment="1">
      <alignment horizontal="center" shrinkToFit="1"/>
    </xf>
    <xf numFmtId="164" fontId="0" fillId="0" borderId="3" xfId="0" applyNumberFormat="1" applyBorder="1" applyAlignment="1">
      <alignment horizontal="center" shrinkToFit="1"/>
    </xf>
    <xf numFmtId="0" fontId="0" fillId="0" borderId="5" xfId="0" applyBorder="1" applyAlignment="1" applyProtection="1">
      <alignment horizontal="left" shrinkToFit="1"/>
      <protection locked="0"/>
    </xf>
    <xf numFmtId="0" fontId="0" fillId="0" borderId="0" xfId="0" applyAlignment="1" applyProtection="1">
      <alignment horizontal="left" shrinkToFit="1"/>
      <protection locked="0"/>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0" fillId="0" borderId="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0" fillId="0" borderId="4" xfId="0"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4" fillId="0" borderId="6"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3" fillId="4" borderId="0" xfId="0" applyFont="1" applyFill="1" applyAlignment="1" applyProtection="1">
      <alignment horizontal="center" vertical="center" shrinkToFit="1"/>
      <protection hidden="1"/>
    </xf>
    <xf numFmtId="0" fontId="4" fillId="0" borderId="2" xfId="0" applyFont="1" applyBorder="1" applyAlignment="1" applyProtection="1">
      <alignment horizontal="left" vertical="center" wrapText="1"/>
      <protection hidden="1"/>
    </xf>
    <xf numFmtId="0" fontId="4" fillId="0" borderId="13"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13" xfId="0" applyBorder="1" applyAlignment="1" applyProtection="1">
      <alignment horizontal="left" shrinkToFit="1"/>
      <protection locked="0"/>
    </xf>
    <xf numFmtId="0" fontId="0" fillId="0" borderId="3" xfId="0" applyBorder="1" applyAlignment="1" applyProtection="1">
      <alignment horizontal="left" shrinkToFit="1"/>
      <protection locked="0"/>
    </xf>
    <xf numFmtId="166" fontId="0" fillId="0" borderId="4" xfId="0" applyNumberFormat="1" applyBorder="1" applyAlignment="1" applyProtection="1">
      <alignment horizontal="right" shrinkToFit="1"/>
      <protection hidden="1"/>
    </xf>
    <xf numFmtId="166" fontId="0" fillId="0" borderId="5" xfId="0" applyNumberFormat="1" applyBorder="1" applyAlignment="1" applyProtection="1">
      <alignment horizontal="right" shrinkToFit="1"/>
      <protection hidden="1"/>
    </xf>
    <xf numFmtId="166" fontId="0" fillId="0" borderId="6"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0" xfId="0" applyNumberFormat="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66" fontId="0" fillId="0" borderId="7" xfId="0" applyNumberFormat="1" applyBorder="1" applyAlignment="1" applyProtection="1">
      <alignment horizontal="right" shrinkToFit="1"/>
      <protection hidden="1"/>
    </xf>
    <xf numFmtId="166" fontId="0" fillId="0" borderId="8" xfId="0" applyNumberFormat="1" applyBorder="1" applyAlignment="1" applyProtection="1">
      <alignment horizontal="right" shrinkToFit="1"/>
      <protection hidden="1"/>
    </xf>
    <xf numFmtId="166" fontId="0" fillId="0" borderId="9"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164" fontId="0" fillId="0" borderId="5" xfId="0" applyNumberFormat="1" applyBorder="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4" fontId="0" fillId="0" borderId="0" xfId="0" applyNumberFormat="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164" fontId="0" fillId="0" borderId="8" xfId="0" applyNumberFormat="1" applyBorder="1" applyAlignment="1" applyProtection="1">
      <alignment horizontal="right" shrinkToFit="1"/>
      <protection hidden="1"/>
    </xf>
    <xf numFmtId="164" fontId="0" fillId="0" borderId="9" xfId="0" applyNumberFormat="1" applyBorder="1" applyAlignment="1" applyProtection="1">
      <alignment horizontal="right" shrinkToFit="1"/>
      <protection hidden="1"/>
    </xf>
    <xf numFmtId="164" fontId="0" fillId="0" borderId="2"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6" fontId="0" fillId="0" borderId="2" xfId="0" applyNumberFormat="1" applyBorder="1" applyAlignment="1" applyProtection="1">
      <alignment horizontal="center" shrinkToFit="1"/>
      <protection hidden="1"/>
    </xf>
    <xf numFmtId="166" fontId="0" fillId="0" borderId="13" xfId="0" applyNumberFormat="1" applyBorder="1" applyAlignment="1" applyProtection="1">
      <alignment horizontal="center" shrinkToFit="1"/>
      <protection hidden="1"/>
    </xf>
    <xf numFmtId="166" fontId="0" fillId="0" borderId="3" xfId="0" applyNumberFormat="1" applyBorder="1" applyAlignment="1" applyProtection="1">
      <alignment horizontal="center" shrinkToFit="1"/>
      <protection hidden="1"/>
    </xf>
    <xf numFmtId="20" fontId="0" fillId="0" borderId="1" xfId="0" applyNumberFormat="1" applyBorder="1" applyAlignment="1" applyProtection="1">
      <alignment horizontal="center" shrinkToFit="1"/>
      <protection hidden="1"/>
    </xf>
    <xf numFmtId="0" fontId="0" fillId="11" borderId="0" xfId="0" applyFill="1" applyAlignment="1" applyProtection="1">
      <alignment shrinkToFit="1"/>
      <protection hidden="1"/>
    </xf>
    <xf numFmtId="0" fontId="9" fillId="11" borderId="0" xfId="0" applyFont="1" applyFill="1" applyAlignment="1" applyProtection="1">
      <alignment shrinkToFit="1"/>
      <protection hidden="1"/>
    </xf>
    <xf numFmtId="0" fontId="11" fillId="11" borderId="0" xfId="0" applyFont="1" applyFill="1" applyAlignment="1" applyProtection="1">
      <alignment shrinkToFit="1"/>
      <protection hidden="1"/>
    </xf>
    <xf numFmtId="0" fontId="13" fillId="11" borderId="0" xfId="0" applyFont="1" applyFill="1" applyAlignment="1" applyProtection="1">
      <alignment shrinkToFit="1"/>
      <protection hidden="1"/>
    </xf>
    <xf numFmtId="22" fontId="0" fillId="0" borderId="1" xfId="0" applyNumberFormat="1" applyBorder="1" applyAlignment="1" applyProtection="1">
      <alignment horizontal="center" shrinkToFit="1"/>
      <protection hidden="1"/>
    </xf>
    <xf numFmtId="164" fontId="0" fillId="0" borderId="10" xfId="0" applyNumberFormat="1" applyBorder="1" applyAlignment="1" applyProtection="1">
      <alignment horizontal="right" shrinkToFit="1"/>
      <protection hidden="1"/>
    </xf>
    <xf numFmtId="164" fontId="0" fillId="0" borderId="11"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6" fontId="0" fillId="0" borderId="2" xfId="0" applyNumberFormat="1" applyBorder="1" applyAlignment="1" applyProtection="1">
      <alignment horizontal="right" shrinkToFit="1"/>
      <protection hidden="1"/>
    </xf>
    <xf numFmtId="166" fontId="0" fillId="0" borderId="13" xfId="0" applyNumberFormat="1" applyBorder="1" applyAlignment="1" applyProtection="1">
      <alignment horizontal="right" shrinkToFit="1"/>
      <protection hidden="1"/>
    </xf>
    <xf numFmtId="166" fontId="0" fillId="0" borderId="3" xfId="0" applyNumberFormat="1" applyBorder="1" applyAlignment="1" applyProtection="1">
      <alignment horizontal="right" shrinkToFit="1"/>
      <protection hidden="1"/>
    </xf>
    <xf numFmtId="165" fontId="0" fillId="0" borderId="2" xfId="0" applyNumberFormat="1" applyBorder="1" applyAlignment="1" applyProtection="1">
      <alignment horizontal="center" shrinkToFit="1"/>
      <protection hidden="1"/>
    </xf>
    <xf numFmtId="165" fontId="0" fillId="0" borderId="13"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0" fontId="0" fillId="4" borderId="4"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0" fontId="0" fillId="4" borderId="14" xfId="0" applyFill="1" applyBorder="1" applyAlignment="1" applyProtection="1">
      <alignment shrinkToFit="1"/>
      <protection hidden="1"/>
    </xf>
    <xf numFmtId="0" fontId="0" fillId="4" borderId="15" xfId="0" applyFill="1" applyBorder="1" applyAlignment="1" applyProtection="1">
      <alignment shrinkToFit="1"/>
      <protection hidden="1"/>
    </xf>
    <xf numFmtId="0" fontId="0" fillId="4" borderId="7" xfId="0" applyFill="1" applyBorder="1" applyAlignment="1" applyProtection="1">
      <alignment shrinkToFit="1"/>
      <protection hidden="1"/>
    </xf>
    <xf numFmtId="0" fontId="0" fillId="4" borderId="8" xfId="0" applyFill="1" applyBorder="1" applyAlignment="1" applyProtection="1">
      <alignment shrinkToFit="1"/>
      <protection hidden="1"/>
    </xf>
    <xf numFmtId="0" fontId="0" fillId="4" borderId="9" xfId="0" applyFill="1" applyBorder="1" applyAlignment="1" applyProtection="1">
      <alignment shrinkToFit="1"/>
      <protection hidden="1"/>
    </xf>
    <xf numFmtId="10" fontId="0" fillId="0" borderId="2" xfId="0" applyNumberFormat="1" applyBorder="1" applyAlignment="1" applyProtection="1">
      <alignment horizontal="right" shrinkToFit="1"/>
      <protection hidden="1"/>
    </xf>
    <xf numFmtId="10" fontId="0" fillId="0" borderId="13" xfId="0" applyNumberFormat="1" applyBorder="1" applyAlignment="1" applyProtection="1">
      <alignment horizontal="right" shrinkToFit="1"/>
      <protection hidden="1"/>
    </xf>
    <xf numFmtId="10" fontId="0" fillId="0" borderId="3" xfId="0" applyNumberFormat="1" applyBorder="1" applyAlignment="1" applyProtection="1">
      <alignment horizontal="right" shrinkToFit="1"/>
      <protection hidden="1"/>
    </xf>
    <xf numFmtId="0" fontId="0" fillId="0" borderId="2" xfId="0" applyBorder="1" applyAlignment="1" applyProtection="1">
      <alignment horizontal="right" shrinkToFit="1"/>
      <protection hidden="1"/>
    </xf>
    <xf numFmtId="0" fontId="0" fillId="0" borderId="13" xfId="0" applyBorder="1" applyAlignment="1" applyProtection="1">
      <alignment horizontal="right" shrinkToFit="1"/>
      <protection hidden="1"/>
    </xf>
    <xf numFmtId="0" fontId="0" fillId="0" borderId="3" xfId="0" applyBorder="1" applyAlignment="1" applyProtection="1">
      <alignment horizontal="right" shrinkToFit="1"/>
      <protection hidden="1"/>
    </xf>
    <xf numFmtId="20" fontId="0" fillId="0" borderId="0" xfId="0" applyNumberFormat="1" applyAlignment="1" applyProtection="1">
      <alignment shrinkToFit="1"/>
      <protection hidden="1"/>
    </xf>
    <xf numFmtId="20" fontId="0" fillId="0" borderId="0" xfId="0" applyNumberFormat="1" applyAlignment="1" applyProtection="1">
      <alignment horizontal="center" shrinkToFit="1"/>
      <protection hidden="1"/>
    </xf>
    <xf numFmtId="168" fontId="0" fillId="0" borderId="1" xfId="0" applyNumberFormat="1" applyBorder="1" applyAlignment="1" applyProtection="1">
      <alignment horizontal="center" shrinkToFit="1"/>
      <protection hidden="1"/>
    </xf>
    <xf numFmtId="20" fontId="0" fillId="0" borderId="4" xfId="0" applyNumberFormat="1" applyBorder="1" applyAlignment="1" applyProtection="1">
      <alignment horizontal="center" shrinkToFit="1"/>
      <protection hidden="1"/>
    </xf>
    <xf numFmtId="20" fontId="0" fillId="0" borderId="6" xfId="0" applyNumberFormat="1" applyBorder="1" applyAlignment="1" applyProtection="1">
      <alignment horizontal="center" shrinkToFit="1"/>
      <protection hidden="1"/>
    </xf>
    <xf numFmtId="20" fontId="0" fillId="0" borderId="14" xfId="0" applyNumberFormat="1" applyBorder="1" applyAlignment="1" applyProtection="1">
      <alignment horizontal="center" shrinkToFit="1"/>
      <protection hidden="1"/>
    </xf>
    <xf numFmtId="20" fontId="0" fillId="0" borderId="15" xfId="0" applyNumberFormat="1" applyBorder="1" applyAlignment="1" applyProtection="1">
      <alignment horizontal="center" shrinkToFit="1"/>
      <protection hidden="1"/>
    </xf>
    <xf numFmtId="20" fontId="0" fillId="0" borderId="7" xfId="0" applyNumberFormat="1" applyBorder="1" applyAlignment="1" applyProtection="1">
      <alignment horizontal="center" shrinkToFit="1"/>
      <protection hidden="1"/>
    </xf>
    <xf numFmtId="20" fontId="0" fillId="0" borderId="9" xfId="0" applyNumberFormat="1" applyBorder="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13"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0" fontId="0" fillId="11" borderId="11" xfId="0" applyFill="1" applyBorder="1" applyAlignment="1" applyProtection="1">
      <alignment shrinkToFit="1"/>
      <protection hidden="1"/>
    </xf>
    <xf numFmtId="0" fontId="0" fillId="11" borderId="8" xfId="0" applyFill="1" applyBorder="1" applyAlignment="1" applyProtection="1">
      <alignment shrinkToFit="1"/>
      <protection hidden="1"/>
    </xf>
    <xf numFmtId="164" fontId="0" fillId="6" borderId="4" xfId="0" applyNumberFormat="1" applyFill="1" applyBorder="1" applyAlignment="1" applyProtection="1">
      <alignment horizontal="center" shrinkToFit="1"/>
      <protection hidden="1"/>
    </xf>
    <xf numFmtId="14" fontId="0" fillId="6" borderId="5" xfId="0" applyNumberFormat="1" applyFill="1" applyBorder="1" applyAlignment="1" applyProtection="1">
      <alignment horizontal="center" shrinkToFit="1"/>
      <protection hidden="1"/>
    </xf>
    <xf numFmtId="20" fontId="0" fillId="6" borderId="5" xfId="0" applyNumberFormat="1" applyFill="1" applyBorder="1" applyAlignment="1" applyProtection="1">
      <alignment horizontal="center" shrinkToFit="1"/>
      <protection hidden="1"/>
    </xf>
    <xf numFmtId="0" fontId="9" fillId="6" borderId="5" xfId="0" applyFont="1" applyFill="1" applyBorder="1" applyAlignment="1" applyProtection="1">
      <alignment horizontal="center" shrinkToFit="1"/>
      <protection hidden="1"/>
    </xf>
    <xf numFmtId="0" fontId="0" fillId="6" borderId="5" xfId="0" applyFill="1" applyBorder="1" applyAlignment="1" applyProtection="1">
      <alignment horizontal="left" shrinkToFit="1"/>
      <protection hidden="1"/>
    </xf>
    <xf numFmtId="1" fontId="0" fillId="6" borderId="6" xfId="0" applyNumberFormat="1" applyFill="1" applyBorder="1" applyAlignment="1" applyProtection="1">
      <alignment horizontal="center" shrinkToFit="1"/>
      <protection hidden="1"/>
    </xf>
    <xf numFmtId="0" fontId="0" fillId="6" borderId="2" xfId="0" applyFill="1" applyBorder="1" applyAlignment="1" applyProtection="1">
      <alignment horizontal="center" shrinkToFit="1"/>
      <protection hidden="1"/>
    </xf>
    <xf numFmtId="164" fontId="0" fillId="6" borderId="14" xfId="0" applyNumberFormat="1" applyFill="1" applyBorder="1" applyAlignment="1" applyProtection="1">
      <alignment horizontal="center" shrinkToFit="1"/>
      <protection hidden="1"/>
    </xf>
    <xf numFmtId="14" fontId="0" fillId="6" borderId="0" xfId="0" applyNumberFormat="1" applyFill="1" applyAlignment="1" applyProtection="1">
      <alignment horizontal="center" shrinkToFit="1"/>
      <protection hidden="1"/>
    </xf>
    <xf numFmtId="20" fontId="0" fillId="6" borderId="0" xfId="0" applyNumberFormat="1" applyFill="1" applyAlignment="1" applyProtection="1">
      <alignment horizontal="center" shrinkToFit="1"/>
      <protection hidden="1"/>
    </xf>
    <xf numFmtId="0" fontId="9" fillId="6" borderId="0" xfId="0" applyFont="1" applyFill="1" applyAlignment="1" applyProtection="1">
      <alignment horizontal="center" shrinkToFit="1"/>
      <protection hidden="1"/>
    </xf>
    <xf numFmtId="0" fontId="0" fillId="6" borderId="0" xfId="0" applyFill="1" applyAlignment="1" applyProtection="1">
      <alignment horizontal="left" shrinkToFit="1"/>
      <protection hidden="1"/>
    </xf>
    <xf numFmtId="1" fontId="0" fillId="6" borderId="15" xfId="0" applyNumberFormat="1" applyFill="1" applyBorder="1" applyAlignment="1" applyProtection="1">
      <alignment horizontal="center" shrinkToFit="1"/>
      <protection hidden="1"/>
    </xf>
    <xf numFmtId="0" fontId="0" fillId="6" borderId="13" xfId="0" applyFill="1" applyBorder="1" applyAlignment="1" applyProtection="1">
      <alignment horizontal="center" shrinkToFit="1"/>
      <protection hidden="1"/>
    </xf>
    <xf numFmtId="164" fontId="0" fillId="6" borderId="7" xfId="0" applyNumberFormat="1" applyFill="1" applyBorder="1" applyAlignment="1" applyProtection="1">
      <alignment horizontal="center" shrinkToFit="1"/>
      <protection hidden="1"/>
    </xf>
    <xf numFmtId="14" fontId="0" fillId="6" borderId="8" xfId="0" applyNumberFormat="1" applyFill="1" applyBorder="1" applyAlignment="1" applyProtection="1">
      <alignment horizontal="center" shrinkToFit="1"/>
      <protection hidden="1"/>
    </xf>
    <xf numFmtId="20" fontId="0" fillId="6" borderId="8" xfId="0" applyNumberFormat="1" applyFill="1" applyBorder="1" applyAlignment="1" applyProtection="1">
      <alignment horizontal="center" shrinkToFit="1"/>
      <protection hidden="1"/>
    </xf>
    <xf numFmtId="0" fontId="9" fillId="6" borderId="8" xfId="0" applyFont="1" applyFill="1" applyBorder="1" applyAlignment="1" applyProtection="1">
      <alignment horizontal="center" shrinkToFit="1"/>
      <protection hidden="1"/>
    </xf>
    <xf numFmtId="0" fontId="0" fillId="6" borderId="8" xfId="0" applyFill="1" applyBorder="1" applyAlignment="1" applyProtection="1">
      <alignment horizontal="left" shrinkToFit="1"/>
      <protection hidden="1"/>
    </xf>
    <xf numFmtId="1" fontId="0" fillId="6" borderId="9" xfId="0" applyNumberFormat="1" applyFill="1" applyBorder="1" applyAlignment="1" applyProtection="1">
      <alignment horizontal="center" shrinkToFit="1"/>
      <protection hidden="1"/>
    </xf>
    <xf numFmtId="0" fontId="0" fillId="6" borderId="3" xfId="0"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0" fillId="0" borderId="4"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15" xfId="0" applyBorder="1" applyAlignment="1" applyProtection="1">
      <alignment horizontal="center" shrinkToFit="1"/>
      <protection locked="0"/>
    </xf>
    <xf numFmtId="0" fontId="1" fillId="3" borderId="10" xfId="0" applyFont="1" applyFill="1" applyBorder="1" applyAlignment="1" applyProtection="1">
      <alignment horizontal="center" shrinkToFit="1"/>
      <protection hidden="1"/>
    </xf>
    <xf numFmtId="0" fontId="1" fillId="3" borderId="11" xfId="0" applyFont="1" applyFill="1" applyBorder="1" applyAlignment="1" applyProtection="1">
      <alignment horizontal="center" shrinkToFit="1"/>
      <protection hidden="1"/>
    </xf>
    <xf numFmtId="0" fontId="1" fillId="3" borderId="12"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6" fillId="4" borderId="0" xfId="0" applyFont="1" applyFill="1" applyAlignment="1" applyProtection="1">
      <alignment horizontal="center" vertical="center" shrinkToFit="1"/>
      <protection hidden="1"/>
    </xf>
    <xf numFmtId="14" fontId="0" fillId="0" borderId="10" xfId="0" applyNumberFormat="1" applyBorder="1" applyAlignment="1" applyProtection="1">
      <alignment horizontal="center" shrinkToFit="1"/>
      <protection locked="0"/>
    </xf>
    <xf numFmtId="14" fontId="0" fillId="0" borderId="11" xfId="0" applyNumberFormat="1" applyBorder="1" applyAlignment="1" applyProtection="1">
      <alignment horizontal="center" shrinkToFit="1"/>
      <protection locked="0"/>
    </xf>
    <xf numFmtId="14" fontId="0" fillId="0" borderId="12" xfId="0" applyNumberFormat="1" applyBorder="1" applyAlignment="1" applyProtection="1">
      <alignment horizontal="center" shrinkToFit="1"/>
      <protection locked="0"/>
    </xf>
    <xf numFmtId="0" fontId="2" fillId="5" borderId="10" xfId="0" applyFont="1" applyFill="1" applyBorder="1" applyAlignment="1" applyProtection="1">
      <alignment horizontal="center" shrinkToFit="1"/>
      <protection hidden="1"/>
    </xf>
    <xf numFmtId="0" fontId="2" fillId="5" borderId="11" xfId="0" applyFont="1" applyFill="1" applyBorder="1" applyAlignment="1" applyProtection="1">
      <alignment horizontal="center" shrinkToFit="1"/>
      <protection hidden="1"/>
    </xf>
    <xf numFmtId="0" fontId="2" fillId="5" borderId="12" xfId="0" applyFont="1" applyFill="1" applyBorder="1" applyAlignment="1" applyProtection="1">
      <alignment horizontal="center" shrinkToFit="1"/>
      <protection hidden="1"/>
    </xf>
    <xf numFmtId="0" fontId="1" fillId="10" borderId="10" xfId="0" applyFont="1" applyFill="1" applyBorder="1" applyAlignment="1" applyProtection="1">
      <alignment horizontal="center" shrinkToFit="1"/>
      <protection hidden="1"/>
    </xf>
    <xf numFmtId="0" fontId="1" fillId="10" borderId="11" xfId="0" applyFont="1" applyFill="1" applyBorder="1" applyAlignment="1" applyProtection="1">
      <alignment horizontal="center" shrinkToFit="1"/>
      <protection hidden="1"/>
    </xf>
    <xf numFmtId="0" fontId="1" fillId="10" borderId="12" xfId="0" applyFont="1" applyFill="1" applyBorder="1" applyAlignment="1" applyProtection="1">
      <alignment horizontal="center" shrinkToFit="1"/>
      <protection hidden="1"/>
    </xf>
    <xf numFmtId="20" fontId="0" fillId="0" borderId="10" xfId="0" applyNumberFormat="1" applyBorder="1" applyAlignment="1" applyProtection="1">
      <alignment horizontal="center" shrinkToFit="1"/>
      <protection locked="0"/>
    </xf>
    <xf numFmtId="20" fontId="0" fillId="0" borderId="11" xfId="0" applyNumberFormat="1" applyBorder="1" applyAlignment="1" applyProtection="1">
      <alignment horizontal="center" shrinkToFit="1"/>
      <protection locked="0"/>
    </xf>
    <xf numFmtId="20" fontId="0" fillId="0" borderId="12" xfId="0" applyNumberFormat="1" applyBorder="1" applyAlignment="1" applyProtection="1">
      <alignment horizontal="center" shrinkToFit="1"/>
      <protection locked="0"/>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 fillId="8" borderId="10" xfId="0" applyFont="1" applyFill="1" applyBorder="1" applyAlignment="1" applyProtection="1">
      <alignment horizontal="center" shrinkToFit="1"/>
      <protection hidden="1"/>
    </xf>
    <xf numFmtId="0" fontId="1" fillId="8" borderId="11"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5" fillId="8" borderId="4" xfId="0" applyFont="1" applyFill="1" applyBorder="1" applyAlignment="1" applyProtection="1">
      <alignment horizontal="center" vertical="center" shrinkToFit="1"/>
      <protection hidden="1"/>
    </xf>
    <xf numFmtId="0" fontId="5" fillId="8" borderId="5" xfId="0" applyFont="1" applyFill="1" applyBorder="1" applyAlignment="1" applyProtection="1">
      <alignment horizontal="center" vertical="center" shrinkToFit="1"/>
      <protection hidden="1"/>
    </xf>
    <xf numFmtId="0" fontId="5" fillId="8" borderId="6" xfId="0" applyFont="1" applyFill="1" applyBorder="1" applyAlignment="1" applyProtection="1">
      <alignment horizontal="center" vertical="center" shrinkToFit="1"/>
      <protection hidden="1"/>
    </xf>
    <xf numFmtId="0" fontId="5" fillId="8" borderId="7" xfId="0" applyFont="1" applyFill="1" applyBorder="1" applyAlignment="1" applyProtection="1">
      <alignment horizontal="center" vertical="center" shrinkToFit="1"/>
      <protection hidden="1"/>
    </xf>
    <xf numFmtId="0" fontId="5" fillId="8" borderId="8" xfId="0" applyFont="1" applyFill="1" applyBorder="1" applyAlignment="1" applyProtection="1">
      <alignment horizontal="center" vertical="center" shrinkToFit="1"/>
      <protection hidden="1"/>
    </xf>
    <xf numFmtId="0" fontId="5" fillId="8" borderId="9" xfId="0" applyFont="1" applyFill="1" applyBorder="1" applyAlignment="1" applyProtection="1">
      <alignment horizontal="center" vertical="center" shrinkToFit="1"/>
      <protection hidden="1"/>
    </xf>
    <xf numFmtId="0" fontId="1" fillId="9" borderId="10" xfId="0" applyFont="1" applyFill="1" applyBorder="1" applyAlignment="1" applyProtection="1">
      <alignment horizontal="center" shrinkToFit="1"/>
      <protection hidden="1"/>
    </xf>
    <xf numFmtId="0" fontId="1" fillId="9" borderId="11" xfId="0" applyFont="1" applyFill="1" applyBorder="1" applyAlignment="1" applyProtection="1">
      <alignment horizontal="center" shrinkToFit="1"/>
      <protection hidden="1"/>
    </xf>
    <xf numFmtId="0" fontId="1" fillId="9" borderId="12" xfId="0" applyFont="1" applyFill="1" applyBorder="1" applyAlignment="1" applyProtection="1">
      <alignment horizontal="center" shrinkToFit="1"/>
      <protection hidden="1"/>
    </xf>
    <xf numFmtId="0" fontId="11" fillId="4" borderId="0" xfId="0" applyFont="1" applyFill="1" applyAlignment="1" applyProtection="1">
      <alignment horizontal="center" shrinkToFit="1"/>
      <protection hidden="1"/>
    </xf>
    <xf numFmtId="164" fontId="0" fillId="0" borderId="10"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164" fontId="0" fillId="0" borderId="12" xfId="0" applyNumberFormat="1" applyBorder="1" applyAlignment="1" applyProtection="1">
      <alignment horizontal="center" shrinkToFit="1"/>
      <protection locked="0"/>
    </xf>
    <xf numFmtId="0" fontId="2" fillId="4" borderId="14" xfId="0" applyFont="1" applyFill="1" applyBorder="1" applyAlignment="1" applyProtection="1">
      <alignment horizontal="left" shrinkToFit="1"/>
      <protection hidden="1"/>
    </xf>
    <xf numFmtId="0" fontId="2" fillId="4" borderId="0" xfId="0" applyFont="1" applyFill="1" applyAlignment="1" applyProtection="1">
      <alignment horizontal="left" shrinkToFit="1"/>
      <protection hidden="1"/>
    </xf>
    <xf numFmtId="0" fontId="13" fillId="0" borderId="10" xfId="0" applyFont="1" applyBorder="1" applyAlignment="1" applyProtection="1">
      <alignment horizontal="center" shrinkToFit="1"/>
      <protection hidden="1"/>
    </xf>
    <xf numFmtId="0" fontId="13" fillId="0" borderId="11" xfId="0" applyFont="1" applyBorder="1" applyAlignment="1" applyProtection="1">
      <alignment horizontal="center" shrinkToFit="1"/>
      <protection hidden="1"/>
    </xf>
    <xf numFmtId="0" fontId="13" fillId="0" borderId="12" xfId="0" applyFont="1" applyBorder="1" applyAlignment="1" applyProtection="1">
      <alignment horizontal="center" shrinkToFi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4" fillId="4" borderId="4" xfId="0" applyFont="1" applyFill="1" applyBorder="1" applyAlignment="1" applyProtection="1">
      <alignment horizontal="left" vertical="center" wrapText="1"/>
      <protection hidden="1"/>
    </xf>
    <xf numFmtId="0" fontId="4" fillId="4" borderId="5" xfId="0" applyFont="1" applyFill="1" applyBorder="1" applyAlignment="1" applyProtection="1">
      <alignment horizontal="left" vertical="center" wrapText="1"/>
      <protection hidden="1"/>
    </xf>
    <xf numFmtId="0" fontId="4" fillId="4" borderId="6" xfId="0" applyFont="1" applyFill="1" applyBorder="1" applyAlignment="1" applyProtection="1">
      <alignment horizontal="left" vertical="center" wrapText="1"/>
      <protection hidden="1"/>
    </xf>
    <xf numFmtId="0" fontId="4" fillId="4" borderId="14" xfId="0" applyFont="1" applyFill="1" applyBorder="1" applyAlignment="1" applyProtection="1">
      <alignment horizontal="left" vertical="center" wrapText="1"/>
      <protection hidden="1"/>
    </xf>
    <xf numFmtId="0" fontId="4" fillId="4" borderId="0" xfId="0" applyFont="1" applyFill="1" applyAlignment="1" applyProtection="1">
      <alignment horizontal="left" vertical="center" wrapText="1"/>
      <protection hidden="1"/>
    </xf>
    <xf numFmtId="0" fontId="4" fillId="4" borderId="15" xfId="0" applyFont="1" applyFill="1" applyBorder="1" applyAlignment="1" applyProtection="1">
      <alignment horizontal="left" vertical="center" wrapText="1"/>
      <protection hidden="1"/>
    </xf>
    <xf numFmtId="0" fontId="4" fillId="4" borderId="7" xfId="0" applyFont="1" applyFill="1" applyBorder="1" applyAlignment="1" applyProtection="1">
      <alignment horizontal="left" vertical="center" wrapText="1"/>
      <protection hidden="1"/>
    </xf>
    <xf numFmtId="0" fontId="4" fillId="4" borderId="8" xfId="0" applyFont="1" applyFill="1" applyBorder="1" applyAlignment="1" applyProtection="1">
      <alignment horizontal="left" vertical="center" wrapText="1"/>
      <protection hidden="1"/>
    </xf>
    <xf numFmtId="0" fontId="4" fillId="4" borderId="9" xfId="0" applyFont="1" applyFill="1" applyBorder="1" applyAlignment="1" applyProtection="1">
      <alignment horizontal="left" vertical="center" wrapTex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2" fillId="4" borderId="5" xfId="0" applyFont="1" applyFill="1" applyBorder="1" applyAlignment="1" applyProtection="1">
      <alignment horizontal="center" shrinkToFit="1"/>
      <protection hidden="1"/>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1" fillId="2" borderId="10" xfId="0" applyFont="1" applyFill="1" applyBorder="1" applyAlignment="1" applyProtection="1">
      <alignment horizontal="center" shrinkToFit="1"/>
      <protection hidden="1"/>
    </xf>
    <xf numFmtId="0" fontId="1" fillId="2" borderId="11"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6" fillId="4" borderId="0" xfId="0" applyFont="1" applyFill="1" applyAlignment="1" applyProtection="1">
      <alignment horizontal="center" vertical="center" wrapText="1"/>
      <protection hidden="1"/>
    </xf>
    <xf numFmtId="0" fontId="4" fillId="0" borderId="4" xfId="0" applyFont="1" applyBorder="1" applyAlignment="1" applyProtection="1">
      <alignment horizontal="left" vertical="top" wrapText="1"/>
      <protection hidden="1"/>
    </xf>
    <xf numFmtId="0" fontId="4" fillId="0" borderId="5"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4" fillId="0" borderId="14"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4" fillId="0" borderId="15"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4" fillId="0" borderId="8" xfId="0" applyFont="1" applyBorder="1" applyAlignment="1" applyProtection="1">
      <alignment horizontal="left" vertical="top" wrapText="1"/>
      <protection hidden="1"/>
    </xf>
    <xf numFmtId="0" fontId="4" fillId="0" borderId="9" xfId="0" applyFont="1" applyBorder="1" applyAlignment="1" applyProtection="1">
      <alignment horizontal="left" vertical="top" wrapText="1"/>
      <protection hidden="1"/>
    </xf>
    <xf numFmtId="0" fontId="4" fillId="4" borderId="5" xfId="0" applyFont="1" applyFill="1" applyBorder="1" applyAlignment="1" applyProtection="1">
      <alignment horizontal="center" vertical="center" shrinkToFit="1"/>
      <protection hidden="1"/>
    </xf>
    <xf numFmtId="0" fontId="18" fillId="4" borderId="0" xfId="0" applyFont="1" applyFill="1" applyAlignment="1" applyProtection="1">
      <alignment horizontal="center" vertical="center" shrinkToFit="1"/>
      <protection hidden="1"/>
    </xf>
    <xf numFmtId="0" fontId="1" fillId="2"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0" fillId="0" borderId="5" xfId="0" applyBorder="1" applyAlignment="1" applyProtection="1">
      <alignment horizontal="left" shrinkToFit="1"/>
      <protection hidden="1"/>
    </xf>
    <xf numFmtId="164" fontId="0" fillId="0" borderId="5" xfId="0" applyNumberFormat="1" applyBorder="1" applyAlignment="1" applyProtection="1">
      <alignment horizontal="right" shrinkToFit="1"/>
      <protection hidden="1"/>
    </xf>
    <xf numFmtId="166" fontId="0" fillId="0" borderId="5" xfId="0" applyNumberFormat="1" applyBorder="1" applyAlignment="1" applyProtection="1">
      <alignment horizontal="right"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0" fontId="2" fillId="21" borderId="1" xfId="0" applyFont="1" applyFill="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6" fontId="0" fillId="0" borderId="5" xfId="0" applyNumberFormat="1" applyBorder="1" applyAlignment="1" applyProtection="1">
      <alignment horizontal="center" shrinkToFit="1"/>
      <protection hidden="1"/>
    </xf>
    <xf numFmtId="0" fontId="2" fillId="16" borderId="1" xfId="0" applyFont="1" applyFill="1" applyBorder="1" applyAlignment="1" applyProtection="1">
      <alignment horizontal="center" shrinkToFit="1"/>
      <protection hidden="1"/>
    </xf>
    <xf numFmtId="0" fontId="2" fillId="20" borderId="1" xfId="0" applyFont="1" applyFill="1" applyBorder="1" applyAlignment="1" applyProtection="1">
      <alignment horizontal="center" shrinkToFit="1"/>
      <protection hidden="1"/>
    </xf>
    <xf numFmtId="0" fontId="4" fillId="4" borderId="8" xfId="0" applyFont="1" applyFill="1" applyBorder="1" applyAlignment="1" applyProtection="1">
      <alignment horizontal="center" shrinkToFit="1"/>
      <protection hidden="1"/>
    </xf>
    <xf numFmtId="0" fontId="2" fillId="19" borderId="1" xfId="0" applyFont="1" applyFill="1" applyBorder="1" applyAlignment="1" applyProtection="1">
      <alignment horizontal="center" shrinkToFit="1"/>
      <protection hidden="1"/>
    </xf>
    <xf numFmtId="0" fontId="2" fillId="14" borderId="1" xfId="0" applyFont="1" applyFill="1" applyBorder="1" applyAlignment="1" applyProtection="1">
      <alignment horizontal="center" shrinkToFit="1"/>
      <protection hidden="1"/>
    </xf>
    <xf numFmtId="0" fontId="2" fillId="15" borderId="1" xfId="0" applyFont="1" applyFill="1" applyBorder="1" applyAlignment="1" applyProtection="1">
      <alignment horizontal="center" shrinkToFit="1"/>
      <protection hidden="1"/>
    </xf>
    <xf numFmtId="164" fontId="0" fillId="0" borderId="0" xfId="0" applyNumberFormat="1" applyAlignment="1" applyProtection="1">
      <alignment horizontal="center" shrinkToFit="1"/>
      <protection hidden="1"/>
    </xf>
    <xf numFmtId="166" fontId="0" fillId="0" borderId="0" xfId="0" applyNumberFormat="1" applyAlignment="1" applyProtection="1">
      <alignment horizontal="center" shrinkToFit="1"/>
      <protection hidden="1"/>
    </xf>
    <xf numFmtId="0" fontId="2" fillId="17" borderId="1" xfId="0" applyFont="1" applyFill="1" applyBorder="1" applyAlignment="1" applyProtection="1">
      <alignment horizontal="center" shrinkToFit="1"/>
      <protection hidden="1"/>
    </xf>
    <xf numFmtId="0" fontId="2" fillId="18" borderId="1" xfId="0" applyFont="1" applyFill="1" applyBorder="1" applyAlignment="1" applyProtection="1">
      <alignment horizontal="center" shrinkToFit="1"/>
      <protection hidden="1"/>
    </xf>
    <xf numFmtId="165" fontId="17" fillId="4" borderId="4" xfId="0" applyNumberFormat="1" applyFont="1" applyFill="1" applyBorder="1" applyAlignment="1" applyProtection="1">
      <alignment horizontal="center" vertical="center" shrinkToFit="1"/>
      <protection hidden="1"/>
    </xf>
    <xf numFmtId="165" fontId="17" fillId="4" borderId="5" xfId="0" applyNumberFormat="1" applyFont="1" applyFill="1" applyBorder="1" applyAlignment="1" applyProtection="1">
      <alignment horizontal="center" vertical="center" shrinkToFit="1"/>
      <protection hidden="1"/>
    </xf>
    <xf numFmtId="165" fontId="17" fillId="4" borderId="6" xfId="0" applyNumberFormat="1" applyFont="1" applyFill="1" applyBorder="1" applyAlignment="1" applyProtection="1">
      <alignment horizontal="center" vertical="center" shrinkToFit="1"/>
      <protection hidden="1"/>
    </xf>
    <xf numFmtId="165" fontId="17" fillId="4" borderId="7" xfId="0" applyNumberFormat="1" applyFont="1" applyFill="1" applyBorder="1" applyAlignment="1" applyProtection="1">
      <alignment horizontal="center" vertical="center" shrinkToFit="1"/>
      <protection hidden="1"/>
    </xf>
    <xf numFmtId="165" fontId="17" fillId="4" borderId="8" xfId="0" applyNumberFormat="1" applyFont="1" applyFill="1" applyBorder="1" applyAlignment="1" applyProtection="1">
      <alignment horizontal="center" vertical="center" shrinkToFit="1"/>
      <protection hidden="1"/>
    </xf>
    <xf numFmtId="165" fontId="17" fillId="4" borderId="9" xfId="0" applyNumberFormat="1" applyFont="1" applyFill="1" applyBorder="1" applyAlignment="1" applyProtection="1">
      <alignment horizontal="center" vertical="center" shrinkToFit="1"/>
      <protection hidden="1"/>
    </xf>
    <xf numFmtId="167" fontId="15" fillId="0" borderId="4" xfId="0" applyNumberFormat="1" applyFont="1" applyBorder="1" applyAlignment="1" applyProtection="1">
      <alignment horizontal="center" vertical="center" shrinkToFit="1"/>
      <protection hidden="1"/>
    </xf>
    <xf numFmtId="167" fontId="15" fillId="0" borderId="5" xfId="0" applyNumberFormat="1" applyFont="1" applyBorder="1" applyAlignment="1" applyProtection="1">
      <alignment horizontal="center" vertical="center" shrinkToFit="1"/>
      <protection hidden="1"/>
    </xf>
    <xf numFmtId="167" fontId="15" fillId="0" borderId="6" xfId="0" applyNumberFormat="1" applyFont="1" applyBorder="1" applyAlignment="1" applyProtection="1">
      <alignment horizontal="center" vertical="center" shrinkToFit="1"/>
      <protection hidden="1"/>
    </xf>
    <xf numFmtId="167" fontId="15" fillId="0" borderId="7" xfId="0" applyNumberFormat="1" applyFont="1" applyBorder="1" applyAlignment="1" applyProtection="1">
      <alignment horizontal="center" vertical="center" shrinkToFit="1"/>
      <protection hidden="1"/>
    </xf>
    <xf numFmtId="167" fontId="15" fillId="0" borderId="8" xfId="0" applyNumberFormat="1" applyFont="1" applyBorder="1" applyAlignment="1" applyProtection="1">
      <alignment horizontal="center" vertical="center" shrinkToFit="1"/>
      <protection hidden="1"/>
    </xf>
    <xf numFmtId="167" fontId="15" fillId="0" borderId="9" xfId="0" applyNumberFormat="1" applyFont="1" applyBorder="1" applyAlignment="1" applyProtection="1">
      <alignment horizontal="center" vertical="center" shrinkToFit="1"/>
      <protection hidden="1"/>
    </xf>
    <xf numFmtId="0" fontId="16" fillId="6" borderId="4" xfId="0" applyFont="1" applyFill="1" applyBorder="1" applyAlignment="1" applyProtection="1">
      <alignment horizontal="center" vertical="center" shrinkToFit="1"/>
      <protection hidden="1"/>
    </xf>
    <xf numFmtId="0" fontId="16" fillId="6" borderId="5" xfId="0" applyFont="1" applyFill="1" applyBorder="1" applyAlignment="1" applyProtection="1">
      <alignment horizontal="center" vertical="center" shrinkToFit="1"/>
      <protection hidden="1"/>
    </xf>
    <xf numFmtId="0" fontId="16" fillId="6" borderId="6" xfId="0" applyFont="1" applyFill="1" applyBorder="1" applyAlignment="1" applyProtection="1">
      <alignment horizontal="center" vertical="center" shrinkToFit="1"/>
      <protection hidden="1"/>
    </xf>
    <xf numFmtId="0" fontId="16" fillId="6" borderId="7" xfId="0" applyFont="1" applyFill="1" applyBorder="1" applyAlignment="1" applyProtection="1">
      <alignment horizontal="center" vertical="center" shrinkToFit="1"/>
      <protection hidden="1"/>
    </xf>
    <xf numFmtId="0" fontId="16" fillId="6" borderId="8" xfId="0" applyFont="1" applyFill="1" applyBorder="1" applyAlignment="1" applyProtection="1">
      <alignment horizontal="center" vertical="center" shrinkToFit="1"/>
      <protection hidden="1"/>
    </xf>
    <xf numFmtId="0" fontId="16" fillId="6" borderId="9" xfId="0" applyFont="1" applyFill="1" applyBorder="1" applyAlignment="1" applyProtection="1">
      <alignment horizontal="center" vertical="center" shrinkToFit="1"/>
      <protection hidden="1"/>
    </xf>
    <xf numFmtId="0" fontId="17" fillId="13" borderId="4" xfId="0" applyFont="1" applyFill="1" applyBorder="1" applyAlignment="1" applyProtection="1">
      <alignment horizontal="center" vertical="center" shrinkToFit="1"/>
      <protection hidden="1"/>
    </xf>
    <xf numFmtId="0" fontId="17" fillId="13" borderId="5" xfId="0" applyFont="1" applyFill="1" applyBorder="1" applyAlignment="1" applyProtection="1">
      <alignment horizontal="center" vertical="center" shrinkToFit="1"/>
      <protection hidden="1"/>
    </xf>
    <xf numFmtId="0" fontId="17" fillId="13" borderId="6" xfId="0" applyFont="1" applyFill="1" applyBorder="1" applyAlignment="1" applyProtection="1">
      <alignment horizontal="center" vertical="center" shrinkToFit="1"/>
      <protection hidden="1"/>
    </xf>
    <xf numFmtId="0" fontId="17" fillId="13" borderId="7" xfId="0" applyFont="1" applyFill="1" applyBorder="1" applyAlignment="1" applyProtection="1">
      <alignment horizontal="center" vertical="center" shrinkToFit="1"/>
      <protection hidden="1"/>
    </xf>
    <xf numFmtId="0" fontId="17" fillId="13" borderId="8" xfId="0" applyFont="1" applyFill="1" applyBorder="1" applyAlignment="1" applyProtection="1">
      <alignment horizontal="center" vertical="center" shrinkToFit="1"/>
      <protection hidden="1"/>
    </xf>
    <xf numFmtId="0" fontId="17" fillId="13" borderId="9" xfId="0" applyFont="1" applyFill="1" applyBorder="1" applyAlignment="1" applyProtection="1">
      <alignment horizontal="center" vertical="center" shrinkToFit="1"/>
      <protection hidden="1"/>
    </xf>
    <xf numFmtId="0" fontId="0" fillId="0" borderId="0" xfId="0" applyAlignment="1" applyProtection="1">
      <alignment horizontal="left" shrinkToFit="1"/>
      <protection hidden="1"/>
    </xf>
    <xf numFmtId="14" fontId="0" fillId="0" borderId="0" xfId="0" applyNumberFormat="1" applyAlignment="1" applyProtection="1">
      <alignment horizontal="center" shrinkToFit="1"/>
      <protection hidden="1"/>
    </xf>
    <xf numFmtId="164" fontId="0" fillId="0" borderId="0" xfId="0" applyNumberFormat="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8" xfId="0" applyFont="1" applyFill="1" applyBorder="1" applyAlignment="1" applyProtection="1">
      <alignment horizontal="center" vertical="center" shrinkToFit="1"/>
      <protection hidden="1"/>
    </xf>
    <xf numFmtId="0" fontId="5" fillId="2" borderId="9" xfId="0" applyFont="1" applyFill="1" applyBorder="1" applyAlignment="1" applyProtection="1">
      <alignment horizontal="center" vertical="center" shrinkToFit="1"/>
      <protection hidden="1"/>
    </xf>
    <xf numFmtId="1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right" shrinkToFit="1"/>
      <protection hidden="1"/>
    </xf>
    <xf numFmtId="0" fontId="0" fillId="0" borderId="8" xfId="0" applyBorder="1" applyAlignment="1" applyProtection="1">
      <alignment horizontal="left" shrinkToFit="1"/>
      <protection hidden="1"/>
    </xf>
    <xf numFmtId="14" fontId="0" fillId="0" borderId="8" xfId="0" applyNumberFormat="1" applyBorder="1" applyAlignment="1" applyProtection="1">
      <alignment horizontal="center" shrinkToFit="1"/>
      <protection hidden="1"/>
    </xf>
    <xf numFmtId="164" fontId="0" fillId="0" borderId="8" xfId="0" applyNumberFormat="1" applyBorder="1" applyAlignment="1" applyProtection="1">
      <alignment horizontal="right" shrinkToFit="1"/>
      <protection hidden="1"/>
    </xf>
    <xf numFmtId="164" fontId="0" fillId="0" borderId="9" xfId="0" applyNumberFormat="1" applyBorder="1" applyAlignment="1" applyProtection="1">
      <alignment horizontal="right" shrinkToFit="1"/>
      <protection hidden="1"/>
    </xf>
    <xf numFmtId="0" fontId="16" fillId="12" borderId="4" xfId="0" applyFont="1" applyFill="1" applyBorder="1" applyAlignment="1" applyProtection="1">
      <alignment horizontal="center" vertical="center" shrinkToFit="1"/>
      <protection hidden="1"/>
    </xf>
    <xf numFmtId="0" fontId="16" fillId="12" borderId="5" xfId="0" applyFont="1" applyFill="1" applyBorder="1" applyAlignment="1" applyProtection="1">
      <alignment horizontal="center" vertical="center" shrinkToFit="1"/>
      <protection hidden="1"/>
    </xf>
    <xf numFmtId="0" fontId="16" fillId="12" borderId="6" xfId="0" applyFont="1" applyFill="1" applyBorder="1" applyAlignment="1" applyProtection="1">
      <alignment horizontal="center" vertical="center" shrinkToFit="1"/>
      <protection hidden="1"/>
    </xf>
    <xf numFmtId="0" fontId="16" fillId="12" borderId="7" xfId="0" applyFont="1" applyFill="1" applyBorder="1" applyAlignment="1" applyProtection="1">
      <alignment horizontal="center" vertical="center" shrinkToFit="1"/>
      <protection hidden="1"/>
    </xf>
    <xf numFmtId="0" fontId="16" fillId="12" borderId="8" xfId="0" applyFont="1" applyFill="1" applyBorder="1" applyAlignment="1" applyProtection="1">
      <alignment horizontal="center" vertical="center" shrinkToFit="1"/>
      <protection hidden="1"/>
    </xf>
    <xf numFmtId="0" fontId="16" fillId="12" borderId="9" xfId="0" applyFont="1" applyFill="1" applyBorder="1" applyAlignment="1" applyProtection="1">
      <alignment horizontal="center" vertical="center" shrinkToFit="1"/>
      <protection hidden="1"/>
    </xf>
    <xf numFmtId="0" fontId="16" fillId="3" borderId="4" xfId="0" applyFont="1" applyFill="1" applyBorder="1" applyAlignment="1" applyProtection="1">
      <alignment horizontal="center" vertical="center" shrinkToFit="1"/>
      <protection hidden="1"/>
    </xf>
    <xf numFmtId="0" fontId="16" fillId="3" borderId="5" xfId="0" applyFont="1" applyFill="1" applyBorder="1" applyAlignment="1" applyProtection="1">
      <alignment horizontal="center" vertical="center" shrinkToFit="1"/>
      <protection hidden="1"/>
    </xf>
    <xf numFmtId="0" fontId="16" fillId="3" borderId="6" xfId="0" applyFont="1" applyFill="1" applyBorder="1" applyAlignment="1" applyProtection="1">
      <alignment horizontal="center" vertical="center" shrinkToFit="1"/>
      <protection hidden="1"/>
    </xf>
    <xf numFmtId="0" fontId="16" fillId="3" borderId="7" xfId="0" applyFont="1" applyFill="1" applyBorder="1" applyAlignment="1" applyProtection="1">
      <alignment horizontal="center" vertical="center" shrinkToFit="1"/>
      <protection hidden="1"/>
    </xf>
    <xf numFmtId="0" fontId="16" fillId="3" borderId="8" xfId="0" applyFont="1" applyFill="1" applyBorder="1" applyAlignment="1" applyProtection="1">
      <alignment horizontal="center" vertical="center" shrinkToFit="1"/>
      <protection hidden="1"/>
    </xf>
    <xf numFmtId="0" fontId="16" fillId="3" borderId="9" xfId="0" applyFont="1" applyFill="1" applyBorder="1" applyAlignment="1" applyProtection="1">
      <alignment horizontal="center" vertical="center" shrinkToFit="1"/>
      <protection hidden="1"/>
    </xf>
    <xf numFmtId="0" fontId="16" fillId="2" borderId="4" xfId="0" applyFont="1" applyFill="1" applyBorder="1" applyAlignment="1" applyProtection="1">
      <alignment horizontal="center" vertical="center" shrinkToFit="1"/>
      <protection hidden="1"/>
    </xf>
    <xf numFmtId="0" fontId="16" fillId="2" borderId="5" xfId="0" applyFont="1" applyFill="1" applyBorder="1" applyAlignment="1" applyProtection="1">
      <alignment horizontal="center" vertical="center" shrinkToFit="1"/>
      <protection hidden="1"/>
    </xf>
    <xf numFmtId="0" fontId="16" fillId="2" borderId="6" xfId="0" applyFont="1" applyFill="1" applyBorder="1" applyAlignment="1" applyProtection="1">
      <alignment horizontal="center" vertical="center" shrinkToFit="1"/>
      <protection hidden="1"/>
    </xf>
    <xf numFmtId="0" fontId="16" fillId="2" borderId="7" xfId="0" applyFont="1" applyFill="1" applyBorder="1" applyAlignment="1" applyProtection="1">
      <alignment horizontal="center" vertical="center" shrinkToFit="1"/>
      <protection hidden="1"/>
    </xf>
    <xf numFmtId="0" fontId="16" fillId="2" borderId="8" xfId="0" applyFont="1" applyFill="1" applyBorder="1" applyAlignment="1" applyProtection="1">
      <alignment horizontal="center" vertical="center" shrinkToFit="1"/>
      <protection hidden="1"/>
    </xf>
    <xf numFmtId="0" fontId="16" fillId="2" borderId="9" xfId="0" applyFont="1" applyFill="1" applyBorder="1" applyAlignment="1" applyProtection="1">
      <alignment horizontal="center" vertical="center" shrinkToFit="1"/>
      <protection hidden="1"/>
    </xf>
    <xf numFmtId="166" fontId="0" fillId="0" borderId="6" xfId="0" applyNumberFormat="1" applyBorder="1" applyAlignment="1" applyProtection="1">
      <alignment horizontal="right" shrinkToFit="1"/>
      <protection hidden="1"/>
    </xf>
    <xf numFmtId="166" fontId="0" fillId="0" borderId="0" xfId="0" applyNumberFormat="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66" fontId="0" fillId="0" borderId="8" xfId="0" applyNumberFormat="1" applyBorder="1" applyAlignment="1" applyProtection="1">
      <alignment horizontal="right" shrinkToFit="1"/>
      <protection hidden="1"/>
    </xf>
    <xf numFmtId="166" fontId="0" fillId="0" borderId="9" xfId="0" applyNumberFormat="1" applyBorder="1" applyAlignment="1" applyProtection="1">
      <alignment horizontal="right" shrinkToFit="1"/>
      <protection hidden="1"/>
    </xf>
    <xf numFmtId="0" fontId="4" fillId="4" borderId="0" xfId="0" applyFont="1" applyFill="1" applyAlignment="1" applyProtection="1">
      <alignment horizontal="center" shrinkToFit="1"/>
      <protection hidden="1"/>
    </xf>
    <xf numFmtId="0" fontId="19" fillId="4" borderId="0" xfId="0" applyFont="1" applyFill="1" applyAlignment="1" applyProtection="1">
      <alignment horizontal="left" vertical="center" wrapText="1"/>
      <protection hidden="1"/>
    </xf>
    <xf numFmtId="169" fontId="15" fillId="0" borderId="14" xfId="0" applyNumberFormat="1" applyFont="1" applyBorder="1" applyAlignment="1" applyProtection="1">
      <alignment horizontal="center" vertical="center" shrinkToFit="1"/>
      <protection hidden="1"/>
    </xf>
    <xf numFmtId="169" fontId="15" fillId="0" borderId="0" xfId="0" applyNumberFormat="1" applyFont="1" applyAlignment="1" applyProtection="1">
      <alignment horizontal="center" vertical="center" shrinkToFit="1"/>
      <protection hidden="1"/>
    </xf>
    <xf numFmtId="169" fontId="15" fillId="0" borderId="15" xfId="0" applyNumberFormat="1" applyFont="1" applyBorder="1" applyAlignment="1" applyProtection="1">
      <alignment horizontal="center" vertical="center" shrinkToFit="1"/>
      <protection hidden="1"/>
    </xf>
    <xf numFmtId="169" fontId="15" fillId="0" borderId="7" xfId="0" applyNumberFormat="1" applyFont="1" applyBorder="1" applyAlignment="1" applyProtection="1">
      <alignment horizontal="center" vertical="center" shrinkToFit="1"/>
      <protection hidden="1"/>
    </xf>
    <xf numFmtId="169" fontId="15" fillId="0" borderId="8" xfId="0" applyNumberFormat="1" applyFont="1" applyBorder="1" applyAlignment="1" applyProtection="1">
      <alignment horizontal="center" vertical="center" shrinkToFit="1"/>
      <protection hidden="1"/>
    </xf>
    <xf numFmtId="169" fontId="15" fillId="0" borderId="9" xfId="0" applyNumberFormat="1"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0" fontId="15" fillId="0" borderId="15" xfId="0" applyFont="1" applyBorder="1" applyAlignment="1" applyProtection="1">
      <alignment horizontal="center" vertical="center" shrinkToFit="1"/>
      <protection hidden="1"/>
    </xf>
    <xf numFmtId="0" fontId="15" fillId="0" borderId="7" xfId="0" applyFont="1" applyBorder="1" applyAlignment="1" applyProtection="1">
      <alignment horizontal="center" vertical="center" shrinkToFit="1"/>
      <protection hidden="1"/>
    </xf>
    <xf numFmtId="0" fontId="15" fillId="0" borderId="8" xfId="0" applyFont="1" applyBorder="1" applyAlignment="1" applyProtection="1">
      <alignment horizontal="center" vertical="center" shrinkToFit="1"/>
      <protection hidden="1"/>
    </xf>
    <xf numFmtId="0" fontId="15" fillId="0" borderId="9" xfId="0" applyFont="1" applyBorder="1" applyAlignment="1" applyProtection="1">
      <alignment horizontal="center" vertical="center" shrinkToFit="1"/>
      <protection hidden="1"/>
    </xf>
    <xf numFmtId="169" fontId="15" fillId="0" borderId="4" xfId="0" applyNumberFormat="1" applyFont="1" applyBorder="1" applyAlignment="1" applyProtection="1">
      <alignment horizontal="center" vertical="center" shrinkToFit="1"/>
      <protection hidden="1"/>
    </xf>
    <xf numFmtId="169" fontId="15" fillId="0" borderId="5" xfId="0" applyNumberFormat="1" applyFont="1" applyBorder="1" applyAlignment="1" applyProtection="1">
      <alignment horizontal="center" vertical="center" shrinkToFit="1"/>
      <protection hidden="1"/>
    </xf>
    <xf numFmtId="169" fontId="15" fillId="0" borderId="6" xfId="0" applyNumberFormat="1" applyFont="1" applyBorder="1" applyAlignment="1" applyProtection="1">
      <alignment horizontal="center" vertical="center" shrinkToFit="1"/>
      <protection hidden="1"/>
    </xf>
    <xf numFmtId="0" fontId="15" fillId="0" borderId="4" xfId="0" applyFont="1" applyBorder="1" applyAlignment="1" applyProtection="1">
      <alignment horizontal="center" vertical="center" shrinkToFit="1"/>
      <protection hidden="1"/>
    </xf>
    <xf numFmtId="0" fontId="15" fillId="0" borderId="5" xfId="0" applyFont="1" applyBorder="1" applyAlignment="1" applyProtection="1">
      <alignment horizontal="center" vertical="center" shrinkToFit="1"/>
      <protection hidden="1"/>
    </xf>
    <xf numFmtId="0" fontId="15" fillId="0" borderId="6" xfId="0" applyFont="1" applyBorder="1" applyAlignment="1" applyProtection="1">
      <alignment horizontal="center" vertical="center" shrinkToFit="1"/>
      <protection hidden="1"/>
    </xf>
    <xf numFmtId="166" fontId="0" fillId="0" borderId="9" xfId="0" applyNumberFormat="1" applyBorder="1" applyAlignment="1" applyProtection="1">
      <alignment horizontal="center" shrinkToFit="1"/>
      <protection hidden="1"/>
    </xf>
    <xf numFmtId="166" fontId="0" fillId="0" borderId="7" xfId="0" applyNumberFormat="1" applyBorder="1" applyAlignment="1" applyProtection="1">
      <alignment horizontal="center"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20" fillId="2" borderId="10" xfId="0" applyFont="1" applyFill="1" applyBorder="1" applyAlignment="1" applyProtection="1">
      <alignment horizontal="center" vertical="center" shrinkToFit="1"/>
      <protection hidden="1"/>
    </xf>
    <xf numFmtId="0" fontId="20" fillId="2" borderId="11" xfId="0" applyFont="1" applyFill="1" applyBorder="1" applyAlignment="1" applyProtection="1">
      <alignment horizontal="center" vertical="center" shrinkToFit="1"/>
      <protection hidden="1"/>
    </xf>
    <xf numFmtId="0" fontId="20" fillId="2" borderId="12" xfId="0" applyFont="1" applyFill="1" applyBorder="1" applyAlignment="1" applyProtection="1">
      <alignment horizontal="center" vertical="center" shrinkToFit="1"/>
      <protection hidden="1"/>
    </xf>
    <xf numFmtId="166" fontId="0" fillId="0" borderId="14" xfId="0" applyNumberFormat="1" applyBorder="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9" xfId="0" applyBorder="1" applyAlignment="1" applyProtection="1">
      <alignment horizontal="left" shrinkToFit="1"/>
      <protection hidden="1"/>
    </xf>
    <xf numFmtId="166" fontId="0" fillId="0" borderId="15" xfId="0" applyNumberFormat="1" applyBorder="1" applyAlignment="1" applyProtection="1">
      <alignment horizontal="center" shrinkToFit="1"/>
      <protection hidden="1"/>
    </xf>
    <xf numFmtId="0" fontId="21" fillId="2" borderId="4" xfId="0" applyFont="1" applyFill="1" applyBorder="1" applyAlignment="1" applyProtection="1">
      <alignment horizontal="center" vertical="center" shrinkToFit="1"/>
      <protection hidden="1"/>
    </xf>
    <xf numFmtId="0" fontId="21" fillId="2" borderId="5" xfId="0" applyFont="1" applyFill="1" applyBorder="1" applyAlignment="1" applyProtection="1">
      <alignment horizontal="center" vertical="center" shrinkToFit="1"/>
      <protection hidden="1"/>
    </xf>
    <xf numFmtId="164" fontId="21" fillId="2" borderId="5" xfId="0" applyNumberFormat="1" applyFont="1" applyFill="1" applyBorder="1" applyAlignment="1" applyProtection="1">
      <alignment horizontal="center" vertical="center" shrinkToFit="1"/>
      <protection hidden="1"/>
    </xf>
    <xf numFmtId="0" fontId="21" fillId="2" borderId="6" xfId="0" applyFont="1" applyFill="1" applyBorder="1" applyAlignment="1" applyProtection="1">
      <alignment horizontal="center" vertical="center" shrinkToFit="1"/>
      <protection hidden="1"/>
    </xf>
    <xf numFmtId="166" fontId="0" fillId="0" borderId="4"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7"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0" fontId="0" fillId="11" borderId="0" xfId="0" applyFill="1" applyAlignment="1" applyProtection="1">
      <alignment horizontal="center" shrinkToFit="1"/>
      <protection hidden="1"/>
    </xf>
    <xf numFmtId="0" fontId="12" fillId="2" borderId="4"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0" fontId="12" fillId="2" borderId="8" xfId="0" applyFont="1" applyFill="1" applyBorder="1" applyAlignment="1" applyProtection="1">
      <alignment horizontal="center" vertical="center" shrinkToFit="1"/>
      <protection hidden="1"/>
    </xf>
    <xf numFmtId="0" fontId="12" fillId="2" borderId="9" xfId="0" applyFont="1" applyFill="1" applyBorder="1" applyAlignment="1" applyProtection="1">
      <alignment horizontal="center" vertical="center" shrinkToFit="1"/>
      <protection hidden="1"/>
    </xf>
    <xf numFmtId="0" fontId="1" fillId="6" borderId="10" xfId="0" applyFont="1" applyFill="1" applyBorder="1" applyAlignment="1" applyProtection="1">
      <alignment horizontal="center" shrinkToFit="1"/>
      <protection hidden="1"/>
    </xf>
    <xf numFmtId="0" fontId="1" fillId="6" borderId="11" xfId="0" applyFont="1" applyFill="1" applyBorder="1" applyAlignment="1" applyProtection="1">
      <alignment horizontal="center" shrinkToFit="1"/>
      <protection hidden="1"/>
    </xf>
    <xf numFmtId="0" fontId="1" fillId="6" borderId="12" xfId="0" applyFont="1" applyFill="1" applyBorder="1" applyAlignment="1" applyProtection="1">
      <alignment horizontal="center" shrinkToFit="1"/>
      <protection hidden="1"/>
    </xf>
    <xf numFmtId="0" fontId="12" fillId="7" borderId="4" xfId="1" applyFont="1" applyFill="1" applyBorder="1" applyAlignment="1" applyProtection="1">
      <alignment horizontal="center" vertical="center"/>
      <protection hidden="1"/>
    </xf>
    <xf numFmtId="0" fontId="12" fillId="7" borderId="5" xfId="1" applyFont="1" applyFill="1" applyBorder="1" applyAlignment="1" applyProtection="1">
      <alignment horizontal="center" vertical="center"/>
      <protection hidden="1"/>
    </xf>
    <xf numFmtId="0" fontId="12" fillId="7" borderId="6" xfId="1" applyFont="1" applyFill="1" applyBorder="1" applyAlignment="1" applyProtection="1">
      <alignment horizontal="center" vertical="center"/>
      <protection hidden="1"/>
    </xf>
    <xf numFmtId="0" fontId="12" fillId="7" borderId="7" xfId="1" applyFont="1" applyFill="1" applyBorder="1" applyAlignment="1" applyProtection="1">
      <alignment horizontal="center" vertical="center"/>
      <protection hidden="1"/>
    </xf>
    <xf numFmtId="0" fontId="12" fillId="7" borderId="8" xfId="1" applyFont="1" applyFill="1" applyBorder="1" applyAlignment="1" applyProtection="1">
      <alignment horizontal="center" vertical="center"/>
      <protection hidden="1"/>
    </xf>
    <xf numFmtId="0" fontId="12" fillId="7" borderId="9" xfId="1" applyFont="1" applyFill="1" applyBorder="1" applyAlignment="1" applyProtection="1">
      <alignment horizontal="center" vertical="center"/>
      <protection hidden="1"/>
    </xf>
  </cellXfs>
  <cellStyles count="2">
    <cellStyle name="Hyperlink" xfId="1" builtinId="8"/>
    <cellStyle name="Normal" xfId="0" builtinId="0"/>
  </cellStyles>
  <dxfs count="60">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color rgb="FFFF0000"/>
      </font>
    </dxf>
    <dxf>
      <font>
        <color rgb="FF0070C0"/>
      </font>
    </dxf>
    <dxf>
      <font>
        <color rgb="FF00B050"/>
      </font>
    </dxf>
    <dxf>
      <font>
        <b/>
        <i val="0"/>
        <color theme="1"/>
      </font>
      <fill>
        <gradientFill>
          <stop position="0">
            <color rgb="FFF4BE9C"/>
          </stop>
          <stop position="0.5">
            <color rgb="FFBD8775"/>
          </stop>
          <stop position="1">
            <color rgb="FFF4BE9C"/>
          </stop>
        </gradientFill>
      </fill>
      <border>
        <vertical/>
        <horizontal/>
      </border>
    </dxf>
    <dxf>
      <font>
        <b/>
        <i val="0"/>
        <color theme="1"/>
      </font>
      <fill>
        <gradientFill>
          <stop position="0">
            <color rgb="FFE4DBD9"/>
          </stop>
          <stop position="0.5">
            <color rgb="FFC2BDB8"/>
          </stop>
          <stop position="1">
            <color rgb="FFE4DBD9"/>
          </stop>
        </gradientFill>
      </fill>
      <border>
        <vertical/>
        <horizontal/>
      </border>
    </dxf>
    <dxf>
      <font>
        <b/>
        <i val="0"/>
        <color theme="1"/>
      </font>
      <fill>
        <gradientFill>
          <stop position="0">
            <color rgb="FFFBE3AE"/>
          </stop>
          <stop position="0.5">
            <color rgb="FFD2B48A"/>
          </stop>
          <stop position="1">
            <color rgb="FFFBE3AE"/>
          </stop>
        </gradientFill>
      </fill>
      <border>
        <vertical/>
        <horizontal/>
      </border>
    </dxf>
    <dxf>
      <fill>
        <patternFill>
          <bgColor theme="7" tint="0.39994506668294322"/>
        </patternFill>
      </fill>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tint="-0.499984740745262"/>
      </font>
      <fill>
        <patternFill>
          <bgColor theme="0" tint="-0.499984740745262"/>
        </patternFill>
      </fill>
      <border>
        <left style="thin">
          <color auto="1"/>
        </left>
        <right style="thin">
          <color auto="1"/>
        </right>
        <top style="thin">
          <color auto="1"/>
        </top>
        <bottom style="thin">
          <color auto="1"/>
        </bottom>
        <vertical/>
        <horizontal/>
      </border>
    </dxf>
    <dxf>
      <font>
        <b/>
        <i val="0"/>
        <color rgb="FF00B05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gradientFill>
          <stop position="0">
            <color rgb="FFF4BE9C"/>
          </stop>
          <stop position="0.5">
            <color rgb="FFBD8775"/>
          </stop>
          <stop position="1">
            <color rgb="FFF4BE9C"/>
          </stop>
        </gradientFill>
      </fill>
      <border>
        <left style="thin">
          <color auto="1"/>
        </left>
        <right style="thin">
          <color auto="1"/>
        </right>
        <top style="thin">
          <color auto="1"/>
        </top>
        <bottom style="thin">
          <color auto="1"/>
        </bottom>
        <vertical/>
        <horizontal/>
      </border>
    </dxf>
    <dxf>
      <font>
        <b/>
        <i val="0"/>
        <color theme="1"/>
      </font>
      <fill>
        <gradientFill>
          <stop position="0">
            <color rgb="FFE4DBD9"/>
          </stop>
          <stop position="0.5">
            <color rgb="FFC2BDB8"/>
          </stop>
          <stop position="1">
            <color rgb="FFE4DBD9"/>
          </stop>
        </gradientFill>
      </fill>
      <border>
        <left style="thin">
          <color auto="1"/>
        </left>
        <right style="thin">
          <color auto="1"/>
        </right>
        <top style="thin">
          <color auto="1"/>
        </top>
        <bottom style="thin">
          <color auto="1"/>
        </bottom>
        <vertical/>
        <horizontal/>
      </border>
    </dxf>
    <dxf>
      <font>
        <b/>
        <i val="0"/>
        <color theme="1"/>
      </font>
      <fill>
        <gradientFill>
          <stop position="0">
            <color rgb="FFFBE3AE"/>
          </stop>
          <stop position="0.5">
            <color rgb="FFD2B48A"/>
          </stop>
          <stop position="1">
            <color rgb="FFFBE3AE"/>
          </stop>
        </gradient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gradientFill>
          <stop position="0">
            <color rgb="FFF4BE9C"/>
          </stop>
          <stop position="0.5">
            <color rgb="FFBD8775"/>
          </stop>
          <stop position="1">
            <color rgb="FFF4BE9C"/>
          </stop>
        </gradientFill>
      </fill>
      <border>
        <left style="thin">
          <color auto="1"/>
        </left>
        <right style="thin">
          <color auto="1"/>
        </right>
        <top style="thin">
          <color auto="1"/>
        </top>
        <bottom style="thin">
          <color auto="1"/>
        </bottom>
        <vertical/>
        <horizontal/>
      </border>
    </dxf>
    <dxf>
      <font>
        <b/>
        <i val="0"/>
        <color theme="1"/>
      </font>
      <fill>
        <gradientFill>
          <stop position="0">
            <color rgb="FFE4DBD9"/>
          </stop>
          <stop position="0.5">
            <color rgb="FFC2BDB8"/>
          </stop>
          <stop position="1">
            <color rgb="FFE4DBD9"/>
          </stop>
        </gradientFill>
      </fill>
      <border>
        <left style="thin">
          <color auto="1"/>
        </left>
        <right style="thin">
          <color auto="1"/>
        </right>
        <top style="thin">
          <color auto="1"/>
        </top>
        <bottom style="thin">
          <color auto="1"/>
        </bottom>
        <vertical/>
        <horizontal/>
      </border>
    </dxf>
    <dxf>
      <font>
        <b/>
        <i val="0"/>
        <color theme="1"/>
      </font>
      <fill>
        <gradientFill>
          <stop position="0">
            <color rgb="FFFBE3AE"/>
          </stop>
          <stop position="0.5">
            <color rgb="FFD2B48A"/>
          </stop>
          <stop position="1">
            <color rgb="FFFBE3AE"/>
          </stop>
        </gradient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207144"/>
      <color rgb="FFB42117"/>
      <color rgb="FFCC99FF"/>
      <color rgb="FFFF99FF"/>
      <color rgb="FFB4EACC"/>
      <color rgb="FFBD8775"/>
      <color rgb="FFF4BE9C"/>
      <color rgb="FFC2BDB8"/>
      <color rgb="FFE4DBD9"/>
      <color rgb="FFD2B4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Breakdown of Points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Report!$AY$29</c:f>
              <c:strCache>
                <c:ptCount val="1"/>
                <c:pt idx="0">
                  <c:v>Impressions</c:v>
                </c:pt>
              </c:strCache>
            </c:strRef>
          </c:tx>
          <c:spPr>
            <a:solidFill>
              <a:srgbClr val="207144"/>
            </a:solidFill>
            <a:ln>
              <a:noFill/>
            </a:ln>
            <a:effectLst/>
          </c:spPr>
          <c:invertIfNegative val="0"/>
          <c:cat>
            <c:strRef>
              <c:f>Report!$AX$30:$AX$41</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Report!$AY$30:$AY$41</c:f>
              <c:numCache>
                <c:formatCode>#,##0_ ;[Red]\-#,##0\ </c:formatCode>
                <c:ptCount val="12"/>
                <c:pt idx="0">
                  <c:v>29</c:v>
                </c:pt>
                <c:pt idx="1">
                  <c:v>27</c:v>
                </c:pt>
                <c:pt idx="2">
                  <c:v>19</c:v>
                </c:pt>
                <c:pt idx="3">
                  <c:v>21</c:v>
                </c:pt>
                <c:pt idx="4">
                  <c:v>17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1F-4146-85A7-63F2230645FF}"/>
            </c:ext>
          </c:extLst>
        </c:ser>
        <c:ser>
          <c:idx val="1"/>
          <c:order val="1"/>
          <c:tx>
            <c:strRef>
              <c:f>Report!$AZ$29</c:f>
              <c:strCache>
                <c:ptCount val="1"/>
                <c:pt idx="0">
                  <c:v>Clicks</c:v>
                </c:pt>
              </c:strCache>
            </c:strRef>
          </c:tx>
          <c:spPr>
            <a:solidFill>
              <a:srgbClr val="B42117"/>
            </a:solidFill>
            <a:ln>
              <a:noFill/>
            </a:ln>
            <a:effectLst/>
          </c:spPr>
          <c:invertIfNegative val="0"/>
          <c:cat>
            <c:strRef>
              <c:f>Report!$AX$30:$AX$41</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Report!$AZ$30:$AZ$41</c:f>
              <c:numCache>
                <c:formatCode>#,##0_ ;[Red]\-#,##0\ </c:formatCode>
                <c:ptCount val="12"/>
                <c:pt idx="0">
                  <c:v>44</c:v>
                </c:pt>
                <c:pt idx="1">
                  <c:v>36</c:v>
                </c:pt>
                <c:pt idx="2">
                  <c:v>28</c:v>
                </c:pt>
                <c:pt idx="3">
                  <c:v>32</c:v>
                </c:pt>
                <c:pt idx="4">
                  <c:v>16</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D1F-4146-85A7-63F2230645FF}"/>
            </c:ext>
          </c:extLst>
        </c:ser>
        <c:ser>
          <c:idx val="2"/>
          <c:order val="2"/>
          <c:tx>
            <c:strRef>
              <c:f>Report!$BA$29</c:f>
              <c:strCache>
                <c:ptCount val="1"/>
                <c:pt idx="0">
                  <c:v>Reactions</c:v>
                </c:pt>
              </c:strCache>
            </c:strRef>
          </c:tx>
          <c:spPr>
            <a:solidFill>
              <a:srgbClr val="002060"/>
            </a:solidFill>
            <a:ln>
              <a:noFill/>
            </a:ln>
            <a:effectLst/>
          </c:spPr>
          <c:invertIfNegative val="0"/>
          <c:cat>
            <c:strRef>
              <c:f>Report!$AX$30:$AX$41</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Report!$BA$30:$BA$41</c:f>
              <c:numCache>
                <c:formatCode>#,##0_ ;[Red]\-#,##0\ </c:formatCode>
                <c:ptCount val="12"/>
                <c:pt idx="0">
                  <c:v>4</c:v>
                </c:pt>
                <c:pt idx="1">
                  <c:v>1</c:v>
                </c:pt>
                <c:pt idx="2">
                  <c:v>5</c:v>
                </c:pt>
                <c:pt idx="3">
                  <c:v>1</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D1F-4146-85A7-63F2230645FF}"/>
            </c:ext>
          </c:extLst>
        </c:ser>
        <c:ser>
          <c:idx val="3"/>
          <c:order val="3"/>
          <c:tx>
            <c:strRef>
              <c:f>Report!$BB$29</c:f>
              <c:strCache>
                <c:ptCount val="1"/>
                <c:pt idx="0">
                  <c:v>Comments</c:v>
                </c:pt>
              </c:strCache>
            </c:strRef>
          </c:tx>
          <c:spPr>
            <a:solidFill>
              <a:srgbClr val="FFC000"/>
            </a:solidFill>
            <a:ln>
              <a:noFill/>
            </a:ln>
            <a:effectLst/>
          </c:spPr>
          <c:invertIfNegative val="0"/>
          <c:cat>
            <c:strRef>
              <c:f>Report!$AX$30:$AX$41</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Report!$BB$30:$BB$41</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D1F-4146-85A7-63F2230645FF}"/>
            </c:ext>
          </c:extLst>
        </c:ser>
        <c:ser>
          <c:idx val="4"/>
          <c:order val="4"/>
          <c:tx>
            <c:strRef>
              <c:f>Report!$BC$29</c:f>
              <c:strCache>
                <c:ptCount val="1"/>
                <c:pt idx="0">
                  <c:v>Reposts</c:v>
                </c:pt>
              </c:strCache>
            </c:strRef>
          </c:tx>
          <c:spPr>
            <a:solidFill>
              <a:schemeClr val="bg1">
                <a:lumMod val="50000"/>
              </a:schemeClr>
            </a:solidFill>
            <a:ln>
              <a:noFill/>
            </a:ln>
            <a:effectLst/>
          </c:spPr>
          <c:invertIfNegative val="0"/>
          <c:cat>
            <c:strRef>
              <c:f>Report!$AX$30:$AX$41</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Report!$BC$30:$BC$41</c:f>
              <c:numCache>
                <c:formatCode>#,##0_ ;[Red]\-#,##0\ </c:formatCode>
                <c:ptCount val="12"/>
                <c:pt idx="0">
                  <c:v>9</c:v>
                </c:pt>
                <c:pt idx="1">
                  <c:v>12</c:v>
                </c:pt>
                <c:pt idx="2">
                  <c:v>3</c:v>
                </c:pt>
                <c:pt idx="3">
                  <c:v>3</c:v>
                </c:pt>
                <c:pt idx="4">
                  <c:v>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D1F-4146-85A7-63F2230645FF}"/>
            </c:ext>
          </c:extLst>
        </c:ser>
        <c:dLbls>
          <c:showLegendKey val="0"/>
          <c:showVal val="0"/>
          <c:showCatName val="0"/>
          <c:showSerName val="0"/>
          <c:showPercent val="0"/>
          <c:showBubbleSize val="0"/>
        </c:dLbls>
        <c:gapWidth val="50"/>
        <c:overlap val="100"/>
        <c:axId val="1139084591"/>
        <c:axId val="716798639"/>
      </c:barChart>
      <c:catAx>
        <c:axId val="113908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798639"/>
        <c:crosses val="autoZero"/>
        <c:auto val="1"/>
        <c:lblAlgn val="ctr"/>
        <c:lblOffset val="100"/>
        <c:noMultiLvlLbl val="0"/>
      </c:catAx>
      <c:valAx>
        <c:axId val="71679863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084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 Points at Month End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Report!$AY$256</c:f>
              <c:strCache>
                <c:ptCount val="1"/>
                <c:pt idx="0">
                  <c:v>Points at Month End</c:v>
                </c:pt>
              </c:strCache>
            </c:strRef>
          </c:tx>
          <c:spPr>
            <a:solidFill>
              <a:srgbClr val="207144"/>
            </a:solidFill>
            <a:ln>
              <a:noFill/>
            </a:ln>
            <a:effectLst/>
          </c:spPr>
          <c:invertIfNegative val="0"/>
          <c:cat>
            <c:strRef>
              <c:f>Report!$AX$257:$AX$268</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Report!$AY$257:$AY$268</c:f>
              <c:numCache>
                <c:formatCode>#,##0.0_ ;[Red]\-#,##0.0\ </c:formatCode>
                <c:ptCount val="12"/>
                <c:pt idx="0">
                  <c:v>17.2</c:v>
                </c:pt>
                <c:pt idx="1">
                  <c:v>18</c:v>
                </c:pt>
                <c:pt idx="2">
                  <c:v>16.692307692307693</c:v>
                </c:pt>
                <c:pt idx="3">
                  <c:v>16.117647058823529</c:v>
                </c:pt>
                <c:pt idx="4">
                  <c:v>15.55</c:v>
                </c:pt>
                <c:pt idx="5">
                  <c:v>15.55</c:v>
                </c:pt>
                <c:pt idx="6">
                  <c:v>15.55</c:v>
                </c:pt>
                <c:pt idx="7">
                  <c:v>15.55</c:v>
                </c:pt>
                <c:pt idx="8">
                  <c:v>15.55</c:v>
                </c:pt>
                <c:pt idx="9">
                  <c:v>15.55</c:v>
                </c:pt>
                <c:pt idx="10">
                  <c:v>0</c:v>
                </c:pt>
                <c:pt idx="11">
                  <c:v>0</c:v>
                </c:pt>
              </c:numCache>
            </c:numRef>
          </c:val>
          <c:extLst>
            <c:ext xmlns:c16="http://schemas.microsoft.com/office/drawing/2014/chart" uri="{C3380CC4-5D6E-409C-BE32-E72D297353CC}">
              <c16:uniqueId val="{00000000-15CA-4E9C-825D-C9FE1792B502}"/>
            </c:ext>
          </c:extLst>
        </c:ser>
        <c:dLbls>
          <c:showLegendKey val="0"/>
          <c:showVal val="0"/>
          <c:showCatName val="0"/>
          <c:showSerName val="0"/>
          <c:showPercent val="0"/>
          <c:showBubbleSize val="0"/>
        </c:dLbls>
        <c:gapWidth val="50"/>
        <c:overlap val="-27"/>
        <c:axId val="1359566799"/>
        <c:axId val="873682527"/>
      </c:barChart>
      <c:catAx>
        <c:axId val="1359566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3682527"/>
        <c:crosses val="autoZero"/>
        <c:auto val="1"/>
        <c:lblAlgn val="ctr"/>
        <c:lblOffset val="100"/>
        <c:noMultiLvlLbl val="0"/>
      </c:catAx>
      <c:valAx>
        <c:axId val="87368252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9566799"/>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Points by Time Slot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Report!$AY$281</c:f>
              <c:strCache>
                <c:ptCount val="1"/>
                <c:pt idx="0">
                  <c:v>Impressions</c:v>
                </c:pt>
              </c:strCache>
            </c:strRef>
          </c:tx>
          <c:spPr>
            <a:solidFill>
              <a:srgbClr val="207144"/>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Report!$AY$282:$AY$293</c:f>
              <c:numCache>
                <c:formatCode>#,##0.0_ ;[Red]\-#,##0.0\ </c:formatCode>
                <c:ptCount val="12"/>
                <c:pt idx="0">
                  <c:v>0</c:v>
                </c:pt>
                <c:pt idx="1">
                  <c:v>0</c:v>
                </c:pt>
                <c:pt idx="2">
                  <c:v>0</c:v>
                </c:pt>
                <c:pt idx="3">
                  <c:v>0</c:v>
                </c:pt>
                <c:pt idx="4">
                  <c:v>0</c:v>
                </c:pt>
                <c:pt idx="5">
                  <c:v>5.65</c:v>
                </c:pt>
                <c:pt idx="6">
                  <c:v>0</c:v>
                </c:pt>
                <c:pt idx="7">
                  <c:v>0</c:v>
                </c:pt>
                <c:pt idx="8">
                  <c:v>0</c:v>
                </c:pt>
                <c:pt idx="9">
                  <c:v>0</c:v>
                </c:pt>
                <c:pt idx="10">
                  <c:v>0</c:v>
                </c:pt>
                <c:pt idx="11">
                  <c:v>0</c:v>
                </c:pt>
              </c:numCache>
            </c:numRef>
          </c:val>
          <c:extLst>
            <c:ext xmlns:c16="http://schemas.microsoft.com/office/drawing/2014/chart" uri="{C3380CC4-5D6E-409C-BE32-E72D297353CC}">
              <c16:uniqueId val="{00000000-89D3-47E7-BDFF-7969E9954A88}"/>
            </c:ext>
          </c:extLst>
        </c:ser>
        <c:ser>
          <c:idx val="1"/>
          <c:order val="1"/>
          <c:tx>
            <c:strRef>
              <c:f>Report!$AZ$281</c:f>
              <c:strCache>
                <c:ptCount val="1"/>
                <c:pt idx="0">
                  <c:v>Clicks</c:v>
                </c:pt>
              </c:strCache>
            </c:strRef>
          </c:tx>
          <c:spPr>
            <a:solidFill>
              <a:srgbClr val="B42117"/>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Report!$AZ$282:$AZ$293</c:f>
              <c:numCache>
                <c:formatCode>#,##0.0_ ;[Red]\-#,##0.0\ </c:formatCode>
                <c:ptCount val="12"/>
                <c:pt idx="0">
                  <c:v>0</c:v>
                </c:pt>
                <c:pt idx="1">
                  <c:v>0</c:v>
                </c:pt>
                <c:pt idx="2">
                  <c:v>0</c:v>
                </c:pt>
                <c:pt idx="3">
                  <c:v>0</c:v>
                </c:pt>
                <c:pt idx="4">
                  <c:v>0</c:v>
                </c:pt>
                <c:pt idx="5">
                  <c:v>7.8</c:v>
                </c:pt>
                <c:pt idx="6">
                  <c:v>0</c:v>
                </c:pt>
                <c:pt idx="7">
                  <c:v>0</c:v>
                </c:pt>
                <c:pt idx="8">
                  <c:v>0</c:v>
                </c:pt>
                <c:pt idx="9">
                  <c:v>0</c:v>
                </c:pt>
                <c:pt idx="10">
                  <c:v>0</c:v>
                </c:pt>
                <c:pt idx="11">
                  <c:v>0</c:v>
                </c:pt>
              </c:numCache>
            </c:numRef>
          </c:val>
          <c:extLst>
            <c:ext xmlns:c16="http://schemas.microsoft.com/office/drawing/2014/chart" uri="{C3380CC4-5D6E-409C-BE32-E72D297353CC}">
              <c16:uniqueId val="{00000001-89D3-47E7-BDFF-7969E9954A88}"/>
            </c:ext>
          </c:extLst>
        </c:ser>
        <c:ser>
          <c:idx val="2"/>
          <c:order val="2"/>
          <c:tx>
            <c:strRef>
              <c:f>Report!$BA$281</c:f>
              <c:strCache>
                <c:ptCount val="1"/>
                <c:pt idx="0">
                  <c:v>Reactions</c:v>
                </c:pt>
              </c:strCache>
            </c:strRef>
          </c:tx>
          <c:spPr>
            <a:solidFill>
              <a:srgbClr val="002060"/>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Report!$BA$282:$BA$293</c:f>
              <c:numCache>
                <c:formatCode>#,##0.0_ ;[Red]\-#,##0.0\ </c:formatCode>
                <c:ptCount val="12"/>
                <c:pt idx="0">
                  <c:v>0</c:v>
                </c:pt>
                <c:pt idx="1">
                  <c:v>0</c:v>
                </c:pt>
                <c:pt idx="2">
                  <c:v>0</c:v>
                </c:pt>
                <c:pt idx="3">
                  <c:v>0</c:v>
                </c:pt>
                <c:pt idx="4">
                  <c:v>0</c:v>
                </c:pt>
                <c:pt idx="5">
                  <c:v>0.6</c:v>
                </c:pt>
                <c:pt idx="6">
                  <c:v>0</c:v>
                </c:pt>
                <c:pt idx="7">
                  <c:v>0</c:v>
                </c:pt>
                <c:pt idx="8">
                  <c:v>0</c:v>
                </c:pt>
                <c:pt idx="9">
                  <c:v>0</c:v>
                </c:pt>
                <c:pt idx="10">
                  <c:v>0</c:v>
                </c:pt>
                <c:pt idx="11">
                  <c:v>0</c:v>
                </c:pt>
              </c:numCache>
            </c:numRef>
          </c:val>
          <c:extLst>
            <c:ext xmlns:c16="http://schemas.microsoft.com/office/drawing/2014/chart" uri="{C3380CC4-5D6E-409C-BE32-E72D297353CC}">
              <c16:uniqueId val="{00000002-89D3-47E7-BDFF-7969E9954A88}"/>
            </c:ext>
          </c:extLst>
        </c:ser>
        <c:ser>
          <c:idx val="3"/>
          <c:order val="3"/>
          <c:tx>
            <c:strRef>
              <c:f>Report!$BB$281</c:f>
              <c:strCache>
                <c:ptCount val="1"/>
                <c:pt idx="0">
                  <c:v>Comments</c:v>
                </c:pt>
              </c:strCache>
            </c:strRef>
          </c:tx>
          <c:spPr>
            <a:solidFill>
              <a:srgbClr val="FFC000"/>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Report!$BB$282:$BB$293</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9D3-47E7-BDFF-7969E9954A88}"/>
            </c:ext>
          </c:extLst>
        </c:ser>
        <c:ser>
          <c:idx val="4"/>
          <c:order val="4"/>
          <c:tx>
            <c:strRef>
              <c:f>Report!$BC$281</c:f>
              <c:strCache>
                <c:ptCount val="1"/>
                <c:pt idx="0">
                  <c:v>Reposts</c:v>
                </c:pt>
              </c:strCache>
            </c:strRef>
          </c:tx>
          <c:spPr>
            <a:solidFill>
              <a:schemeClr val="bg1">
                <a:lumMod val="50000"/>
              </a:schemeClr>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Report!$BC$282:$BC$293</c:f>
              <c:numCache>
                <c:formatCode>#,##0.0_ ;[Red]\-#,##0.0\ </c:formatCode>
                <c:ptCount val="12"/>
                <c:pt idx="0">
                  <c:v>0</c:v>
                </c:pt>
                <c:pt idx="1">
                  <c:v>0</c:v>
                </c:pt>
                <c:pt idx="2">
                  <c:v>0</c:v>
                </c:pt>
                <c:pt idx="3">
                  <c:v>0</c:v>
                </c:pt>
                <c:pt idx="4">
                  <c:v>0</c:v>
                </c:pt>
                <c:pt idx="5">
                  <c:v>1.5</c:v>
                </c:pt>
                <c:pt idx="6">
                  <c:v>0</c:v>
                </c:pt>
                <c:pt idx="7">
                  <c:v>0</c:v>
                </c:pt>
                <c:pt idx="8">
                  <c:v>0</c:v>
                </c:pt>
                <c:pt idx="9">
                  <c:v>0</c:v>
                </c:pt>
                <c:pt idx="10">
                  <c:v>0</c:v>
                </c:pt>
                <c:pt idx="11">
                  <c:v>0</c:v>
                </c:pt>
              </c:numCache>
            </c:numRef>
          </c:val>
          <c:extLst>
            <c:ext xmlns:c16="http://schemas.microsoft.com/office/drawing/2014/chart" uri="{C3380CC4-5D6E-409C-BE32-E72D297353CC}">
              <c16:uniqueId val="{00000004-89D3-47E7-BDFF-7969E9954A88}"/>
            </c:ext>
          </c:extLst>
        </c:ser>
        <c:dLbls>
          <c:showLegendKey val="0"/>
          <c:showVal val="0"/>
          <c:showCatName val="0"/>
          <c:showSerName val="0"/>
          <c:showPercent val="0"/>
          <c:showBubbleSize val="0"/>
        </c:dLbls>
        <c:gapWidth val="50"/>
        <c:overlap val="100"/>
        <c:axId val="1510523583"/>
        <c:axId val="1632464095"/>
      </c:barChart>
      <c:catAx>
        <c:axId val="151052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2464095"/>
        <c:crosses val="autoZero"/>
        <c:auto val="1"/>
        <c:lblAlgn val="ctr"/>
        <c:lblOffset val="100"/>
        <c:noMultiLvlLbl val="0"/>
      </c:catAx>
      <c:valAx>
        <c:axId val="163246409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52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Points by Week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Report!$AY$295</c:f>
              <c:strCache>
                <c:ptCount val="1"/>
                <c:pt idx="0">
                  <c:v>Impressions</c:v>
                </c:pt>
              </c:strCache>
            </c:strRef>
          </c:tx>
          <c:spPr>
            <a:solidFill>
              <a:srgbClr val="207144"/>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Report!$AY$296:$AY$302</c:f>
              <c:numCache>
                <c:formatCode>#,##0.0_ ;[Red]\-#,##0.0\ </c:formatCode>
                <c:ptCount val="7"/>
                <c:pt idx="0">
                  <c:v>5.65</c:v>
                </c:pt>
                <c:pt idx="1">
                  <c:v>0</c:v>
                </c:pt>
                <c:pt idx="2">
                  <c:v>0</c:v>
                </c:pt>
                <c:pt idx="3">
                  <c:v>0</c:v>
                </c:pt>
                <c:pt idx="4">
                  <c:v>0</c:v>
                </c:pt>
                <c:pt idx="5">
                  <c:v>0</c:v>
                </c:pt>
                <c:pt idx="6">
                  <c:v>0</c:v>
                </c:pt>
              </c:numCache>
            </c:numRef>
          </c:val>
          <c:extLst>
            <c:ext xmlns:c16="http://schemas.microsoft.com/office/drawing/2014/chart" uri="{C3380CC4-5D6E-409C-BE32-E72D297353CC}">
              <c16:uniqueId val="{00000000-61C9-470E-A3AD-A692F8F3F6D4}"/>
            </c:ext>
          </c:extLst>
        </c:ser>
        <c:ser>
          <c:idx val="1"/>
          <c:order val="1"/>
          <c:tx>
            <c:strRef>
              <c:f>Report!$AZ$295</c:f>
              <c:strCache>
                <c:ptCount val="1"/>
                <c:pt idx="0">
                  <c:v>Clicks</c:v>
                </c:pt>
              </c:strCache>
            </c:strRef>
          </c:tx>
          <c:spPr>
            <a:solidFill>
              <a:srgbClr val="B42117"/>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Report!$AZ$296:$AZ$302</c:f>
              <c:numCache>
                <c:formatCode>#,##0.0_ ;[Red]\-#,##0.0\ </c:formatCode>
                <c:ptCount val="7"/>
                <c:pt idx="0">
                  <c:v>7.8</c:v>
                </c:pt>
                <c:pt idx="1">
                  <c:v>0</c:v>
                </c:pt>
                <c:pt idx="2">
                  <c:v>0</c:v>
                </c:pt>
                <c:pt idx="3">
                  <c:v>0</c:v>
                </c:pt>
                <c:pt idx="4">
                  <c:v>0</c:v>
                </c:pt>
                <c:pt idx="5">
                  <c:v>0</c:v>
                </c:pt>
                <c:pt idx="6">
                  <c:v>0</c:v>
                </c:pt>
              </c:numCache>
            </c:numRef>
          </c:val>
          <c:extLst>
            <c:ext xmlns:c16="http://schemas.microsoft.com/office/drawing/2014/chart" uri="{C3380CC4-5D6E-409C-BE32-E72D297353CC}">
              <c16:uniqueId val="{00000001-61C9-470E-A3AD-A692F8F3F6D4}"/>
            </c:ext>
          </c:extLst>
        </c:ser>
        <c:ser>
          <c:idx val="2"/>
          <c:order val="2"/>
          <c:tx>
            <c:strRef>
              <c:f>Report!$BA$295</c:f>
              <c:strCache>
                <c:ptCount val="1"/>
                <c:pt idx="0">
                  <c:v>Reactions</c:v>
                </c:pt>
              </c:strCache>
            </c:strRef>
          </c:tx>
          <c:spPr>
            <a:solidFill>
              <a:srgbClr val="002060"/>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Report!$BA$296:$BA$302</c:f>
              <c:numCache>
                <c:formatCode>#,##0.0_ ;[Red]\-#,##0.0\ </c:formatCode>
                <c:ptCount val="7"/>
                <c:pt idx="0">
                  <c:v>0.6</c:v>
                </c:pt>
                <c:pt idx="1">
                  <c:v>0</c:v>
                </c:pt>
                <c:pt idx="2">
                  <c:v>0</c:v>
                </c:pt>
                <c:pt idx="3">
                  <c:v>0</c:v>
                </c:pt>
                <c:pt idx="4">
                  <c:v>0</c:v>
                </c:pt>
                <c:pt idx="5">
                  <c:v>0</c:v>
                </c:pt>
                <c:pt idx="6">
                  <c:v>0</c:v>
                </c:pt>
              </c:numCache>
            </c:numRef>
          </c:val>
          <c:extLst>
            <c:ext xmlns:c16="http://schemas.microsoft.com/office/drawing/2014/chart" uri="{C3380CC4-5D6E-409C-BE32-E72D297353CC}">
              <c16:uniqueId val="{00000002-61C9-470E-A3AD-A692F8F3F6D4}"/>
            </c:ext>
          </c:extLst>
        </c:ser>
        <c:ser>
          <c:idx val="3"/>
          <c:order val="3"/>
          <c:tx>
            <c:strRef>
              <c:f>Report!$BB$295</c:f>
              <c:strCache>
                <c:ptCount val="1"/>
                <c:pt idx="0">
                  <c:v>Comments</c:v>
                </c:pt>
              </c:strCache>
            </c:strRef>
          </c:tx>
          <c:spPr>
            <a:solidFill>
              <a:srgbClr val="FFC000"/>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Report!$BB$296:$BB$302</c:f>
              <c:numCache>
                <c:formatCode>#,##0.0_ ;[Red]\-#,##0.0\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61C9-470E-A3AD-A692F8F3F6D4}"/>
            </c:ext>
          </c:extLst>
        </c:ser>
        <c:ser>
          <c:idx val="4"/>
          <c:order val="4"/>
          <c:tx>
            <c:strRef>
              <c:f>Report!$BC$295</c:f>
              <c:strCache>
                <c:ptCount val="1"/>
                <c:pt idx="0">
                  <c:v>Reposts</c:v>
                </c:pt>
              </c:strCache>
            </c:strRef>
          </c:tx>
          <c:spPr>
            <a:solidFill>
              <a:schemeClr val="bg1">
                <a:lumMod val="50000"/>
              </a:schemeClr>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Report!$BC$296:$BC$302</c:f>
              <c:numCache>
                <c:formatCode>#,##0.0_ ;[Red]\-#,##0.0\ </c:formatCode>
                <c:ptCount val="7"/>
                <c:pt idx="0">
                  <c:v>1.5</c:v>
                </c:pt>
                <c:pt idx="1">
                  <c:v>0</c:v>
                </c:pt>
                <c:pt idx="2">
                  <c:v>0</c:v>
                </c:pt>
                <c:pt idx="3">
                  <c:v>0</c:v>
                </c:pt>
                <c:pt idx="4">
                  <c:v>0</c:v>
                </c:pt>
                <c:pt idx="5">
                  <c:v>0</c:v>
                </c:pt>
                <c:pt idx="6">
                  <c:v>0</c:v>
                </c:pt>
              </c:numCache>
            </c:numRef>
          </c:val>
          <c:extLst>
            <c:ext xmlns:c16="http://schemas.microsoft.com/office/drawing/2014/chart" uri="{C3380CC4-5D6E-409C-BE32-E72D297353CC}">
              <c16:uniqueId val="{00000004-61C9-470E-A3AD-A692F8F3F6D4}"/>
            </c:ext>
          </c:extLst>
        </c:ser>
        <c:dLbls>
          <c:showLegendKey val="0"/>
          <c:showVal val="0"/>
          <c:showCatName val="0"/>
          <c:showSerName val="0"/>
          <c:showPercent val="0"/>
          <c:showBubbleSize val="0"/>
        </c:dLbls>
        <c:gapWidth val="50"/>
        <c:overlap val="100"/>
        <c:axId val="1510523583"/>
        <c:axId val="1632464095"/>
      </c:barChart>
      <c:catAx>
        <c:axId val="151052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2464095"/>
        <c:crosses val="autoZero"/>
        <c:auto val="1"/>
        <c:lblAlgn val="ctr"/>
        <c:lblOffset val="100"/>
        <c:noMultiLvlLbl val="0"/>
      </c:catAx>
      <c:valAx>
        <c:axId val="163246409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52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Points per Month per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Dashboard!$CW$3</c:f>
              <c:strCache>
                <c:ptCount val="1"/>
                <c:pt idx="0">
                  <c:v>Impressions</c:v>
                </c:pt>
              </c:strCache>
            </c:strRef>
          </c:tx>
          <c:spPr>
            <a:solidFill>
              <a:srgbClr val="207144"/>
            </a:solidFill>
            <a:ln>
              <a:noFill/>
            </a:ln>
            <a:effectLst/>
          </c:spPr>
          <c:invertIfNegative val="0"/>
          <c:cat>
            <c:strRef>
              <c:f>Dashboard!$CV$4:$CV$15</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Dashboard!$CW$4:$CW$15</c:f>
              <c:numCache>
                <c:formatCode>#,##0_ ;[Red]\-#,##0\ </c:formatCode>
                <c:ptCount val="12"/>
                <c:pt idx="0">
                  <c:v>29</c:v>
                </c:pt>
                <c:pt idx="1">
                  <c:v>27</c:v>
                </c:pt>
                <c:pt idx="2">
                  <c:v>19</c:v>
                </c:pt>
                <c:pt idx="3">
                  <c:v>21</c:v>
                </c:pt>
                <c:pt idx="4">
                  <c:v>17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18-4BD4-A5B1-5EA82244C370}"/>
            </c:ext>
          </c:extLst>
        </c:ser>
        <c:ser>
          <c:idx val="1"/>
          <c:order val="1"/>
          <c:tx>
            <c:strRef>
              <c:f>Dashboard!$CX$3</c:f>
              <c:strCache>
                <c:ptCount val="1"/>
                <c:pt idx="0">
                  <c:v>Clicks</c:v>
                </c:pt>
              </c:strCache>
            </c:strRef>
          </c:tx>
          <c:spPr>
            <a:solidFill>
              <a:srgbClr val="B42117"/>
            </a:solidFill>
            <a:ln>
              <a:noFill/>
            </a:ln>
            <a:effectLst/>
          </c:spPr>
          <c:invertIfNegative val="0"/>
          <c:cat>
            <c:strRef>
              <c:f>Dashboard!$CV$4:$CV$15</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Dashboard!$CX$4:$CX$15</c:f>
              <c:numCache>
                <c:formatCode>#,##0_ ;[Red]\-#,##0\ </c:formatCode>
                <c:ptCount val="12"/>
                <c:pt idx="0">
                  <c:v>44</c:v>
                </c:pt>
                <c:pt idx="1">
                  <c:v>36</c:v>
                </c:pt>
                <c:pt idx="2">
                  <c:v>28</c:v>
                </c:pt>
                <c:pt idx="3">
                  <c:v>32</c:v>
                </c:pt>
                <c:pt idx="4">
                  <c:v>16</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C18-4BD4-A5B1-5EA82244C370}"/>
            </c:ext>
          </c:extLst>
        </c:ser>
        <c:ser>
          <c:idx val="2"/>
          <c:order val="2"/>
          <c:tx>
            <c:strRef>
              <c:f>Dashboard!$CY$3</c:f>
              <c:strCache>
                <c:ptCount val="1"/>
                <c:pt idx="0">
                  <c:v>Reactions</c:v>
                </c:pt>
              </c:strCache>
            </c:strRef>
          </c:tx>
          <c:spPr>
            <a:solidFill>
              <a:srgbClr val="002060"/>
            </a:solidFill>
            <a:ln>
              <a:noFill/>
            </a:ln>
            <a:effectLst/>
          </c:spPr>
          <c:invertIfNegative val="0"/>
          <c:cat>
            <c:strRef>
              <c:f>Dashboard!$CV$4:$CV$15</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Dashboard!$CY$4:$CY$15</c:f>
              <c:numCache>
                <c:formatCode>#,##0_ ;[Red]\-#,##0\ </c:formatCode>
                <c:ptCount val="12"/>
                <c:pt idx="0">
                  <c:v>4</c:v>
                </c:pt>
                <c:pt idx="1">
                  <c:v>1</c:v>
                </c:pt>
                <c:pt idx="2">
                  <c:v>5</c:v>
                </c:pt>
                <c:pt idx="3">
                  <c:v>1</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C18-4BD4-A5B1-5EA82244C370}"/>
            </c:ext>
          </c:extLst>
        </c:ser>
        <c:ser>
          <c:idx val="3"/>
          <c:order val="3"/>
          <c:tx>
            <c:strRef>
              <c:f>Dashboard!$CZ$3</c:f>
              <c:strCache>
                <c:ptCount val="1"/>
                <c:pt idx="0">
                  <c:v>Comments</c:v>
                </c:pt>
              </c:strCache>
            </c:strRef>
          </c:tx>
          <c:spPr>
            <a:solidFill>
              <a:srgbClr val="FFC000"/>
            </a:solidFill>
            <a:ln>
              <a:noFill/>
            </a:ln>
            <a:effectLst/>
          </c:spPr>
          <c:invertIfNegative val="0"/>
          <c:cat>
            <c:strRef>
              <c:f>Dashboard!$CV$4:$CV$15</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Dashboard!$CZ$4:$CZ$15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C18-4BD4-A5B1-5EA82244C370}"/>
            </c:ext>
          </c:extLst>
        </c:ser>
        <c:ser>
          <c:idx val="4"/>
          <c:order val="4"/>
          <c:tx>
            <c:strRef>
              <c:f>Dashboard!$DA$3</c:f>
              <c:strCache>
                <c:ptCount val="1"/>
                <c:pt idx="0">
                  <c:v>Reposts</c:v>
                </c:pt>
              </c:strCache>
            </c:strRef>
          </c:tx>
          <c:spPr>
            <a:solidFill>
              <a:schemeClr val="bg1">
                <a:lumMod val="50000"/>
              </a:schemeClr>
            </a:solidFill>
            <a:ln>
              <a:noFill/>
            </a:ln>
            <a:effectLst/>
          </c:spPr>
          <c:invertIfNegative val="0"/>
          <c:cat>
            <c:strRef>
              <c:f>Dashboard!$CV$4:$CV$15</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Dashboard!$DA$4:$DA$15</c:f>
              <c:numCache>
                <c:formatCode>#,##0_ ;[Red]\-#,##0\ </c:formatCode>
                <c:ptCount val="12"/>
                <c:pt idx="0">
                  <c:v>9</c:v>
                </c:pt>
                <c:pt idx="1">
                  <c:v>12</c:v>
                </c:pt>
                <c:pt idx="2">
                  <c:v>3</c:v>
                </c:pt>
                <c:pt idx="3">
                  <c:v>3</c:v>
                </c:pt>
                <c:pt idx="4">
                  <c:v>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C18-4BD4-A5B1-5EA82244C370}"/>
            </c:ext>
          </c:extLst>
        </c:ser>
        <c:dLbls>
          <c:showLegendKey val="0"/>
          <c:showVal val="0"/>
          <c:showCatName val="0"/>
          <c:showSerName val="0"/>
          <c:showPercent val="0"/>
          <c:showBubbleSize val="0"/>
        </c:dLbls>
        <c:gapWidth val="50"/>
        <c:overlap val="100"/>
        <c:axId val="304710800"/>
        <c:axId val="432665536"/>
      </c:barChart>
      <c:catAx>
        <c:axId val="30471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665536"/>
        <c:crosses val="autoZero"/>
        <c:auto val="1"/>
        <c:lblAlgn val="ctr"/>
        <c:lblOffset val="100"/>
        <c:noMultiLvlLbl val="0"/>
      </c:catAx>
      <c:valAx>
        <c:axId val="432665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1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Points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207144"/>
              </a:solidFill>
              <a:ln w="19050">
                <a:noFill/>
              </a:ln>
              <a:effectLst/>
            </c:spPr>
            <c:extLst>
              <c:ext xmlns:c16="http://schemas.microsoft.com/office/drawing/2014/chart" uri="{C3380CC4-5D6E-409C-BE32-E72D297353CC}">
                <c16:uniqueId val="{00000001-85C8-4F7B-A4AC-A4FEAB1D3502}"/>
              </c:ext>
            </c:extLst>
          </c:dPt>
          <c:dPt>
            <c:idx val="1"/>
            <c:bubble3D val="0"/>
            <c:spPr>
              <a:solidFill>
                <a:srgbClr val="B42117"/>
              </a:solidFill>
              <a:ln w="19050">
                <a:noFill/>
              </a:ln>
              <a:effectLst/>
            </c:spPr>
            <c:extLst>
              <c:ext xmlns:c16="http://schemas.microsoft.com/office/drawing/2014/chart" uri="{C3380CC4-5D6E-409C-BE32-E72D297353CC}">
                <c16:uniqueId val="{00000002-85C8-4F7B-A4AC-A4FEAB1D3502}"/>
              </c:ext>
            </c:extLst>
          </c:dPt>
          <c:dPt>
            <c:idx val="2"/>
            <c:bubble3D val="0"/>
            <c:spPr>
              <a:solidFill>
                <a:srgbClr val="002060"/>
              </a:solidFill>
              <a:ln w="19050">
                <a:noFill/>
              </a:ln>
              <a:effectLst/>
            </c:spPr>
            <c:extLst>
              <c:ext xmlns:c16="http://schemas.microsoft.com/office/drawing/2014/chart" uri="{C3380CC4-5D6E-409C-BE32-E72D297353CC}">
                <c16:uniqueId val="{00000003-85C8-4F7B-A4AC-A4FEAB1D3502}"/>
              </c:ext>
            </c:extLst>
          </c:dPt>
          <c:dPt>
            <c:idx val="3"/>
            <c:bubble3D val="0"/>
            <c:spPr>
              <a:solidFill>
                <a:srgbClr val="FFC000"/>
              </a:solidFill>
              <a:ln w="19050">
                <a:noFill/>
              </a:ln>
              <a:effectLst/>
            </c:spPr>
            <c:extLst>
              <c:ext xmlns:c16="http://schemas.microsoft.com/office/drawing/2014/chart" uri="{C3380CC4-5D6E-409C-BE32-E72D297353CC}">
                <c16:uniqueId val="{00000004-85C8-4F7B-A4AC-A4FEAB1D3502}"/>
              </c:ext>
            </c:extLst>
          </c:dPt>
          <c:dPt>
            <c:idx val="4"/>
            <c:bubble3D val="0"/>
            <c:spPr>
              <a:solidFill>
                <a:schemeClr val="bg1">
                  <a:lumMod val="50000"/>
                </a:schemeClr>
              </a:solidFill>
              <a:ln w="19050">
                <a:noFill/>
              </a:ln>
              <a:effectLst/>
            </c:spPr>
            <c:extLst>
              <c:ext xmlns:c16="http://schemas.microsoft.com/office/drawing/2014/chart" uri="{C3380CC4-5D6E-409C-BE32-E72D297353CC}">
                <c16:uniqueId val="{00000005-85C8-4F7B-A4AC-A4FEAB1D350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Dashboard!$CW$3:$DA$3</c:f>
              <c:strCache>
                <c:ptCount val="5"/>
                <c:pt idx="0">
                  <c:v>Impressions</c:v>
                </c:pt>
                <c:pt idx="1">
                  <c:v>Clicks</c:v>
                </c:pt>
                <c:pt idx="2">
                  <c:v>Reactions</c:v>
                </c:pt>
                <c:pt idx="3">
                  <c:v>Comments</c:v>
                </c:pt>
                <c:pt idx="4">
                  <c:v>Reposts</c:v>
                </c:pt>
              </c:strCache>
            </c:strRef>
          </c:cat>
          <c:val>
            <c:numRef>
              <c:f>Dashboard!$CW$16:$DA$16</c:f>
              <c:numCache>
                <c:formatCode>#,##0_ ;[Red]\-#,##0\ </c:formatCode>
                <c:ptCount val="5"/>
                <c:pt idx="0">
                  <c:v>113</c:v>
                </c:pt>
                <c:pt idx="1">
                  <c:v>156</c:v>
                </c:pt>
                <c:pt idx="2">
                  <c:v>12</c:v>
                </c:pt>
                <c:pt idx="3">
                  <c:v>#N/A</c:v>
                </c:pt>
                <c:pt idx="4">
                  <c:v>30</c:v>
                </c:pt>
              </c:numCache>
            </c:numRef>
          </c:val>
          <c:extLst>
            <c:ext xmlns:c16="http://schemas.microsoft.com/office/drawing/2014/chart" uri="{C3380CC4-5D6E-409C-BE32-E72D297353CC}">
              <c16:uniqueId val="{00000000-85C8-4F7B-A4AC-A4FEAB1D3502}"/>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of Posts per Media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Dashboard!$CW$18</c:f>
              <c:strCache>
                <c:ptCount val="1"/>
                <c:pt idx="0">
                  <c:v>No of Posts</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535D-457E-B329-F672D1AFE803}"/>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2-535D-457E-B329-F672D1AFE803}"/>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3-535D-457E-B329-F672D1AFE803}"/>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4-535D-457E-B329-F672D1AFE803}"/>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5-535D-457E-B329-F672D1AFE803}"/>
              </c:ext>
            </c:extLst>
          </c:dPt>
          <c:dPt>
            <c:idx val="5"/>
            <c:bubble3D val="0"/>
            <c:spPr>
              <a:solidFill>
                <a:srgbClr val="FF99FF"/>
              </a:solidFill>
              <a:ln w="19050">
                <a:noFill/>
              </a:ln>
              <a:effectLst/>
            </c:spPr>
            <c:extLst>
              <c:ext xmlns:c16="http://schemas.microsoft.com/office/drawing/2014/chart" uri="{C3380CC4-5D6E-409C-BE32-E72D297353CC}">
                <c16:uniqueId val="{00000006-535D-457E-B329-F672D1AFE803}"/>
              </c:ext>
            </c:extLst>
          </c:dPt>
          <c:dPt>
            <c:idx val="6"/>
            <c:bubble3D val="0"/>
            <c:spPr>
              <a:solidFill>
                <a:srgbClr val="CC99FF"/>
              </a:solidFill>
              <a:ln w="19050">
                <a:noFill/>
              </a:ln>
              <a:effectLst/>
            </c:spPr>
            <c:extLst>
              <c:ext xmlns:c16="http://schemas.microsoft.com/office/drawing/2014/chart" uri="{C3380CC4-5D6E-409C-BE32-E72D297353CC}">
                <c16:uniqueId val="{00000007-535D-457E-B329-F672D1AFE803}"/>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8-535D-457E-B329-F672D1AFE8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Dashboard!$CV$19:$CV$26</c:f>
              <c:strCache>
                <c:ptCount val="4"/>
                <c:pt idx="0">
                  <c:v>Image - Plain</c:v>
                </c:pt>
                <c:pt idx="1">
                  <c:v>Image - Brand</c:v>
                </c:pt>
                <c:pt idx="2">
                  <c:v>Video</c:v>
                </c:pt>
                <c:pt idx="3">
                  <c:v>Slider</c:v>
                </c:pt>
              </c:strCache>
            </c:strRef>
          </c:cat>
          <c:val>
            <c:numRef>
              <c:f>Dashboard!$CW$19:$CW$26</c:f>
              <c:numCache>
                <c:formatCode>#,##0_ ;[Red]\-#,##0\ </c:formatCode>
                <c:ptCount val="8"/>
                <c:pt idx="0">
                  <c:v>10</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535D-457E-B329-F672D1AFE80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3015323084614425"/>
          <c:y val="0.10202699477048136"/>
          <c:w val="0.25079915010623671"/>
          <c:h val="0.81182228860825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Points per Post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Dashboard!$CX$18</c:f>
              <c:strCache>
                <c:ptCount val="1"/>
                <c:pt idx="0">
                  <c:v>Ave Points per Post</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A93E-4D43-B6F4-739FC189CA22}"/>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3-A93E-4D43-B6F4-739FC189CA22}"/>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5-A93E-4D43-B6F4-739FC189CA22}"/>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7-A93E-4D43-B6F4-739FC189CA2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93E-4D43-B6F4-739FC189CA22}"/>
              </c:ext>
            </c:extLst>
          </c:dPt>
          <c:dPt>
            <c:idx val="5"/>
            <c:bubble3D val="0"/>
            <c:spPr>
              <a:solidFill>
                <a:srgbClr val="FF99FF"/>
              </a:solidFill>
              <a:ln w="19050">
                <a:noFill/>
              </a:ln>
              <a:effectLst/>
            </c:spPr>
            <c:extLst>
              <c:ext xmlns:c16="http://schemas.microsoft.com/office/drawing/2014/chart" uri="{C3380CC4-5D6E-409C-BE32-E72D297353CC}">
                <c16:uniqueId val="{0000000B-A93E-4D43-B6F4-739FC189CA22}"/>
              </c:ext>
            </c:extLst>
          </c:dPt>
          <c:dPt>
            <c:idx val="6"/>
            <c:bubble3D val="0"/>
            <c:spPr>
              <a:solidFill>
                <a:srgbClr val="CC99FF"/>
              </a:solidFill>
              <a:ln w="19050">
                <a:noFill/>
              </a:ln>
              <a:effectLst/>
            </c:spPr>
            <c:extLst>
              <c:ext xmlns:c16="http://schemas.microsoft.com/office/drawing/2014/chart" uri="{C3380CC4-5D6E-409C-BE32-E72D297353CC}">
                <c16:uniqueId val="{0000000D-A93E-4D43-B6F4-739FC189CA22}"/>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F-A93E-4D43-B6F4-739FC189CA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Dashboard!$CV$19:$CV$26</c:f>
              <c:strCache>
                <c:ptCount val="4"/>
                <c:pt idx="0">
                  <c:v>Image - Plain</c:v>
                </c:pt>
                <c:pt idx="1">
                  <c:v>Image - Brand</c:v>
                </c:pt>
                <c:pt idx="2">
                  <c:v>Video</c:v>
                </c:pt>
                <c:pt idx="3">
                  <c:v>Slider</c:v>
                </c:pt>
              </c:strCache>
            </c:strRef>
          </c:cat>
          <c:val>
            <c:numRef>
              <c:f>Dashboard!$CX$19:$CX$26</c:f>
              <c:numCache>
                <c:formatCode>#,##0.0_ ;[Red]\-#,##0.0\ </c:formatCode>
                <c:ptCount val="8"/>
                <c:pt idx="0">
                  <c:v>16.7</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A93E-4D43-B6F4-739FC189CA2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3015323084614425"/>
          <c:y val="0.10202699477048136"/>
          <c:w val="0.25079915010623671"/>
          <c:h val="0.81182228860825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Points</a:t>
            </a:r>
            <a:r>
              <a:rPr lang="en-GB" baseline="0"/>
              <a:t> per Post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Report!$AY$55</c:f>
              <c:strCache>
                <c:ptCount val="1"/>
                <c:pt idx="0">
                  <c:v>Impressions</c:v>
                </c:pt>
              </c:strCache>
            </c:strRef>
          </c:tx>
          <c:spPr>
            <a:solidFill>
              <a:srgbClr val="207144"/>
            </a:solidFill>
            <a:ln>
              <a:noFill/>
            </a:ln>
            <a:effectLst/>
          </c:spPr>
          <c:invertIfNegative val="0"/>
          <c:cat>
            <c:strRef>
              <c:f>Report!$AX$56:$AX$67</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Report!$AY$56:$AY$67</c:f>
              <c:numCache>
                <c:formatCode>#,##0_ ;[Red]\-#,##0\ </c:formatCode>
                <c:ptCount val="12"/>
                <c:pt idx="0">
                  <c:v>5.8</c:v>
                </c:pt>
                <c:pt idx="1">
                  <c:v>6.75</c:v>
                </c:pt>
                <c:pt idx="2">
                  <c:v>4.75</c:v>
                </c:pt>
                <c:pt idx="3">
                  <c:v>5.25</c:v>
                </c:pt>
                <c:pt idx="4">
                  <c:v>5.666666666666667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4C6-4540-BDB2-496094899849}"/>
            </c:ext>
          </c:extLst>
        </c:ser>
        <c:ser>
          <c:idx val="1"/>
          <c:order val="1"/>
          <c:tx>
            <c:strRef>
              <c:f>Report!$AZ$55</c:f>
              <c:strCache>
                <c:ptCount val="1"/>
                <c:pt idx="0">
                  <c:v>Clicks</c:v>
                </c:pt>
              </c:strCache>
            </c:strRef>
          </c:tx>
          <c:spPr>
            <a:solidFill>
              <a:srgbClr val="B42117"/>
            </a:solidFill>
            <a:ln>
              <a:noFill/>
            </a:ln>
            <a:effectLst/>
          </c:spPr>
          <c:invertIfNegative val="0"/>
          <c:cat>
            <c:strRef>
              <c:f>Report!$AX$56:$AX$67</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Report!$AZ$56:$AZ$67</c:f>
              <c:numCache>
                <c:formatCode>#,##0_ ;[Red]\-#,##0\ </c:formatCode>
                <c:ptCount val="12"/>
                <c:pt idx="0">
                  <c:v>8.8000000000000007</c:v>
                </c:pt>
                <c:pt idx="1">
                  <c:v>9</c:v>
                </c:pt>
                <c:pt idx="2">
                  <c:v>7</c:v>
                </c:pt>
                <c:pt idx="3">
                  <c:v>8</c:v>
                </c:pt>
                <c:pt idx="4">
                  <c:v>5.333333333333333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4C6-4540-BDB2-496094899849}"/>
            </c:ext>
          </c:extLst>
        </c:ser>
        <c:ser>
          <c:idx val="2"/>
          <c:order val="2"/>
          <c:tx>
            <c:strRef>
              <c:f>Report!$BA$55</c:f>
              <c:strCache>
                <c:ptCount val="1"/>
                <c:pt idx="0">
                  <c:v>Reactions</c:v>
                </c:pt>
              </c:strCache>
            </c:strRef>
          </c:tx>
          <c:spPr>
            <a:solidFill>
              <a:srgbClr val="002060"/>
            </a:solidFill>
            <a:ln>
              <a:noFill/>
            </a:ln>
            <a:effectLst/>
          </c:spPr>
          <c:invertIfNegative val="0"/>
          <c:cat>
            <c:strRef>
              <c:f>Report!$AX$56:$AX$67</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Report!$BA$56:$BA$67</c:f>
              <c:numCache>
                <c:formatCode>#,##0_ ;[Red]\-#,##0\ </c:formatCode>
                <c:ptCount val="12"/>
                <c:pt idx="0">
                  <c:v>0.8</c:v>
                </c:pt>
                <c:pt idx="1">
                  <c:v>0.25</c:v>
                </c:pt>
                <c:pt idx="2">
                  <c:v>1.25</c:v>
                </c:pt>
                <c:pt idx="3">
                  <c:v>0.25</c:v>
                </c:pt>
                <c:pt idx="4">
                  <c:v>0.33333333333333331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4C6-4540-BDB2-496094899849}"/>
            </c:ext>
          </c:extLst>
        </c:ser>
        <c:ser>
          <c:idx val="3"/>
          <c:order val="3"/>
          <c:tx>
            <c:strRef>
              <c:f>Report!$BB$55</c:f>
              <c:strCache>
                <c:ptCount val="1"/>
                <c:pt idx="0">
                  <c:v>Comments</c:v>
                </c:pt>
              </c:strCache>
            </c:strRef>
          </c:tx>
          <c:spPr>
            <a:solidFill>
              <a:srgbClr val="FFC000"/>
            </a:solidFill>
            <a:ln>
              <a:noFill/>
            </a:ln>
            <a:effectLst/>
          </c:spPr>
          <c:invertIfNegative val="0"/>
          <c:cat>
            <c:strRef>
              <c:f>Report!$AX$56:$AX$67</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Report!$BB$56:$BB$67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C6-4540-BDB2-496094899849}"/>
            </c:ext>
          </c:extLst>
        </c:ser>
        <c:ser>
          <c:idx val="4"/>
          <c:order val="4"/>
          <c:tx>
            <c:strRef>
              <c:f>Report!$BC$55</c:f>
              <c:strCache>
                <c:ptCount val="1"/>
                <c:pt idx="0">
                  <c:v>Reposts</c:v>
                </c:pt>
              </c:strCache>
            </c:strRef>
          </c:tx>
          <c:spPr>
            <a:solidFill>
              <a:schemeClr val="bg1">
                <a:lumMod val="50000"/>
              </a:schemeClr>
            </a:solidFill>
            <a:ln>
              <a:noFill/>
            </a:ln>
            <a:effectLst/>
          </c:spPr>
          <c:invertIfNegative val="0"/>
          <c:cat>
            <c:strRef>
              <c:f>Report!$AX$56:$AX$67</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Report!$BC$56:$BC$67</c:f>
              <c:numCache>
                <c:formatCode>#,##0_ ;[Red]\-#,##0\ </c:formatCode>
                <c:ptCount val="12"/>
                <c:pt idx="0">
                  <c:v>1.8</c:v>
                </c:pt>
                <c:pt idx="1">
                  <c:v>3</c:v>
                </c:pt>
                <c:pt idx="2">
                  <c:v>0.75</c:v>
                </c:pt>
                <c:pt idx="3">
                  <c:v>0.75</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4C6-4540-BDB2-496094899849}"/>
            </c:ext>
          </c:extLst>
        </c:ser>
        <c:dLbls>
          <c:showLegendKey val="0"/>
          <c:showVal val="0"/>
          <c:showCatName val="0"/>
          <c:showSerName val="0"/>
          <c:showPercent val="0"/>
          <c:showBubbleSize val="0"/>
        </c:dLbls>
        <c:gapWidth val="50"/>
        <c:overlap val="100"/>
        <c:axId val="1139084591"/>
        <c:axId val="716798639"/>
      </c:barChart>
      <c:catAx>
        <c:axId val="113908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798639"/>
        <c:crosses val="autoZero"/>
        <c:auto val="1"/>
        <c:lblAlgn val="ctr"/>
        <c:lblOffset val="100"/>
        <c:noMultiLvlLbl val="0"/>
      </c:catAx>
      <c:valAx>
        <c:axId val="71679863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084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w="15875">
              <a:noFill/>
            </a:ln>
          </c:spPr>
          <c:dPt>
            <c:idx val="0"/>
            <c:bubble3D val="0"/>
            <c:spPr>
              <a:solidFill>
                <a:srgbClr val="207144"/>
              </a:solidFill>
              <a:ln w="15875">
                <a:noFill/>
              </a:ln>
              <a:effectLst/>
            </c:spPr>
            <c:extLst>
              <c:ext xmlns:c16="http://schemas.microsoft.com/office/drawing/2014/chart" uri="{C3380CC4-5D6E-409C-BE32-E72D297353CC}">
                <c16:uniqueId val="{00000001-AF26-46C3-8FFB-093F344995C4}"/>
              </c:ext>
            </c:extLst>
          </c:dPt>
          <c:dPt>
            <c:idx val="1"/>
            <c:bubble3D val="0"/>
            <c:spPr>
              <a:solidFill>
                <a:srgbClr val="B42117"/>
              </a:solidFill>
              <a:ln w="15875">
                <a:noFill/>
              </a:ln>
              <a:effectLst/>
            </c:spPr>
            <c:extLst>
              <c:ext xmlns:c16="http://schemas.microsoft.com/office/drawing/2014/chart" uri="{C3380CC4-5D6E-409C-BE32-E72D297353CC}">
                <c16:uniqueId val="{00000002-AF26-46C3-8FFB-093F344995C4}"/>
              </c:ext>
            </c:extLst>
          </c:dPt>
          <c:dPt>
            <c:idx val="2"/>
            <c:bubble3D val="0"/>
            <c:spPr>
              <a:solidFill>
                <a:srgbClr val="002060"/>
              </a:solidFill>
              <a:ln w="15875">
                <a:noFill/>
              </a:ln>
              <a:effectLst/>
            </c:spPr>
            <c:extLst>
              <c:ext xmlns:c16="http://schemas.microsoft.com/office/drawing/2014/chart" uri="{C3380CC4-5D6E-409C-BE32-E72D297353CC}">
                <c16:uniqueId val="{00000003-AF26-46C3-8FFB-093F344995C4}"/>
              </c:ext>
            </c:extLst>
          </c:dPt>
          <c:dPt>
            <c:idx val="3"/>
            <c:bubble3D val="0"/>
            <c:spPr>
              <a:solidFill>
                <a:srgbClr val="FFC000"/>
              </a:solidFill>
              <a:ln w="15875">
                <a:noFill/>
              </a:ln>
              <a:effectLst/>
            </c:spPr>
            <c:extLst>
              <c:ext xmlns:c16="http://schemas.microsoft.com/office/drawing/2014/chart" uri="{C3380CC4-5D6E-409C-BE32-E72D297353CC}">
                <c16:uniqueId val="{00000004-AF26-46C3-8FFB-093F344995C4}"/>
              </c:ext>
            </c:extLst>
          </c:dPt>
          <c:dPt>
            <c:idx val="4"/>
            <c:bubble3D val="0"/>
            <c:spPr>
              <a:solidFill>
                <a:schemeClr val="bg1">
                  <a:lumMod val="50000"/>
                </a:schemeClr>
              </a:solidFill>
              <a:ln w="15875">
                <a:noFill/>
              </a:ln>
              <a:effectLst/>
            </c:spPr>
            <c:extLst>
              <c:ext xmlns:c16="http://schemas.microsoft.com/office/drawing/2014/chart" uri="{C3380CC4-5D6E-409C-BE32-E72D297353CC}">
                <c16:uniqueId val="{00000005-AF26-46C3-8FFB-093F344995C4}"/>
              </c:ext>
            </c:extLst>
          </c:dPt>
          <c:cat>
            <c:strRef>
              <c:f>Report!$AX$79:$AX$83</c:f>
              <c:strCache>
                <c:ptCount val="5"/>
                <c:pt idx="0">
                  <c:v>Impressions</c:v>
                </c:pt>
                <c:pt idx="1">
                  <c:v>Clicks</c:v>
                </c:pt>
                <c:pt idx="2">
                  <c:v>Reactions</c:v>
                </c:pt>
                <c:pt idx="3">
                  <c:v>Comments</c:v>
                </c:pt>
                <c:pt idx="4">
                  <c:v>Reposts</c:v>
                </c:pt>
              </c:strCache>
            </c:strRef>
          </c:cat>
          <c:val>
            <c:numRef>
              <c:f>Report!$AY$79:$AY$83</c:f>
              <c:numCache>
                <c:formatCode>General</c:formatCode>
                <c:ptCount val="5"/>
                <c:pt idx="0">
                  <c:v>113</c:v>
                </c:pt>
                <c:pt idx="1">
                  <c:v>156</c:v>
                </c:pt>
                <c:pt idx="2">
                  <c:v>12</c:v>
                </c:pt>
                <c:pt idx="3">
                  <c:v>#N/A</c:v>
                </c:pt>
                <c:pt idx="4">
                  <c:v>30</c:v>
                </c:pt>
              </c:numCache>
            </c:numRef>
          </c:val>
          <c:extLst>
            <c:ext xmlns:c16="http://schemas.microsoft.com/office/drawing/2014/chart" uri="{C3380CC4-5D6E-409C-BE32-E72D297353CC}">
              <c16:uniqueId val="{00000000-AF26-46C3-8FFB-093F344995C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Impression Points</a:t>
            </a:r>
            <a:r>
              <a:rPr lang="en-GB" baseline="0"/>
              <a:t> v Other Points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Report!$AY$104</c:f>
              <c:strCache>
                <c:ptCount val="1"/>
                <c:pt idx="0">
                  <c:v>Impressions</c:v>
                </c:pt>
              </c:strCache>
            </c:strRef>
          </c:tx>
          <c:spPr>
            <a:solidFill>
              <a:srgbClr val="207144">
                <a:alpha val="50000"/>
              </a:srgbClr>
            </a:solidFill>
            <a:ln>
              <a:noFill/>
            </a:ln>
            <a:effectLst/>
          </c:spPr>
          <c:invertIfNegative val="0"/>
          <c:cat>
            <c:strRef>
              <c:f>Report!$AX$105:$AX$116</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Report!$AY$105:$AY$116</c:f>
              <c:numCache>
                <c:formatCode>#,##0_ ;[Red]\-#,##0\ </c:formatCode>
                <c:ptCount val="12"/>
                <c:pt idx="0">
                  <c:v>29</c:v>
                </c:pt>
                <c:pt idx="1">
                  <c:v>27</c:v>
                </c:pt>
                <c:pt idx="2">
                  <c:v>19</c:v>
                </c:pt>
                <c:pt idx="3">
                  <c:v>21</c:v>
                </c:pt>
                <c:pt idx="4">
                  <c:v>17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B8-48DB-AC02-D9891E29C33B}"/>
            </c:ext>
          </c:extLst>
        </c:ser>
        <c:dLbls>
          <c:showLegendKey val="0"/>
          <c:showVal val="0"/>
          <c:showCatName val="0"/>
          <c:showSerName val="0"/>
          <c:showPercent val="0"/>
          <c:showBubbleSize val="0"/>
        </c:dLbls>
        <c:gapWidth val="20"/>
        <c:axId val="1184468272"/>
        <c:axId val="1021488320"/>
      </c:barChart>
      <c:barChart>
        <c:barDir val="col"/>
        <c:grouping val="stacked"/>
        <c:varyColors val="0"/>
        <c:ser>
          <c:idx val="1"/>
          <c:order val="1"/>
          <c:tx>
            <c:strRef>
              <c:f>Report!$AZ$104</c:f>
              <c:strCache>
                <c:ptCount val="1"/>
                <c:pt idx="0">
                  <c:v>Clicks</c:v>
                </c:pt>
              </c:strCache>
            </c:strRef>
          </c:tx>
          <c:spPr>
            <a:solidFill>
              <a:srgbClr val="B42117"/>
            </a:solidFill>
            <a:ln>
              <a:noFill/>
            </a:ln>
            <a:effectLst/>
          </c:spPr>
          <c:invertIfNegative val="0"/>
          <c:cat>
            <c:strRef>
              <c:f>Report!$AX$105:$AX$116</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Report!$AZ$105:$AZ$116</c:f>
              <c:numCache>
                <c:formatCode>#,##0_ ;[Red]\-#,##0\ </c:formatCode>
                <c:ptCount val="12"/>
                <c:pt idx="0">
                  <c:v>44</c:v>
                </c:pt>
                <c:pt idx="1">
                  <c:v>36</c:v>
                </c:pt>
                <c:pt idx="2">
                  <c:v>28</c:v>
                </c:pt>
                <c:pt idx="3">
                  <c:v>32</c:v>
                </c:pt>
                <c:pt idx="4">
                  <c:v>16</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5B8-48DB-AC02-D9891E29C33B}"/>
            </c:ext>
          </c:extLst>
        </c:ser>
        <c:ser>
          <c:idx val="2"/>
          <c:order val="2"/>
          <c:tx>
            <c:strRef>
              <c:f>Report!$BA$104</c:f>
              <c:strCache>
                <c:ptCount val="1"/>
                <c:pt idx="0">
                  <c:v>Reactions</c:v>
                </c:pt>
              </c:strCache>
            </c:strRef>
          </c:tx>
          <c:spPr>
            <a:solidFill>
              <a:srgbClr val="002060"/>
            </a:solidFill>
            <a:ln>
              <a:noFill/>
            </a:ln>
            <a:effectLst/>
          </c:spPr>
          <c:invertIfNegative val="0"/>
          <c:cat>
            <c:strRef>
              <c:f>Report!$AX$105:$AX$116</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Report!$BA$105:$BA$116</c:f>
              <c:numCache>
                <c:formatCode>#,##0_ ;[Red]\-#,##0\ </c:formatCode>
                <c:ptCount val="12"/>
                <c:pt idx="0">
                  <c:v>4</c:v>
                </c:pt>
                <c:pt idx="1">
                  <c:v>1</c:v>
                </c:pt>
                <c:pt idx="2">
                  <c:v>5</c:v>
                </c:pt>
                <c:pt idx="3">
                  <c:v>1</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5B8-48DB-AC02-D9891E29C33B}"/>
            </c:ext>
          </c:extLst>
        </c:ser>
        <c:ser>
          <c:idx val="3"/>
          <c:order val="3"/>
          <c:tx>
            <c:strRef>
              <c:f>Report!$BB$104</c:f>
              <c:strCache>
                <c:ptCount val="1"/>
                <c:pt idx="0">
                  <c:v>Comments</c:v>
                </c:pt>
              </c:strCache>
            </c:strRef>
          </c:tx>
          <c:spPr>
            <a:solidFill>
              <a:srgbClr val="FFC000"/>
            </a:solidFill>
            <a:ln>
              <a:noFill/>
            </a:ln>
            <a:effectLst/>
          </c:spPr>
          <c:invertIfNegative val="0"/>
          <c:cat>
            <c:strRef>
              <c:f>Report!$AX$105:$AX$116</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Report!$BB$105:$BB$116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5B8-48DB-AC02-D9891E29C33B}"/>
            </c:ext>
          </c:extLst>
        </c:ser>
        <c:ser>
          <c:idx val="4"/>
          <c:order val="4"/>
          <c:tx>
            <c:strRef>
              <c:f>Report!$BC$104</c:f>
              <c:strCache>
                <c:ptCount val="1"/>
                <c:pt idx="0">
                  <c:v>Reposts</c:v>
                </c:pt>
              </c:strCache>
            </c:strRef>
          </c:tx>
          <c:spPr>
            <a:solidFill>
              <a:schemeClr val="bg1">
                <a:lumMod val="50000"/>
              </a:schemeClr>
            </a:solidFill>
            <a:ln>
              <a:noFill/>
            </a:ln>
            <a:effectLst/>
          </c:spPr>
          <c:invertIfNegative val="0"/>
          <c:cat>
            <c:strRef>
              <c:f>Report!$AX$105:$AX$116</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Report!$BC$105:$BC$116</c:f>
              <c:numCache>
                <c:formatCode>#,##0_ ;[Red]\-#,##0\ </c:formatCode>
                <c:ptCount val="12"/>
                <c:pt idx="0">
                  <c:v>9</c:v>
                </c:pt>
                <c:pt idx="1">
                  <c:v>12</c:v>
                </c:pt>
                <c:pt idx="2">
                  <c:v>3</c:v>
                </c:pt>
                <c:pt idx="3">
                  <c:v>3</c:v>
                </c:pt>
                <c:pt idx="4">
                  <c:v>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5B8-48DB-AC02-D9891E29C33B}"/>
            </c:ext>
          </c:extLst>
        </c:ser>
        <c:dLbls>
          <c:showLegendKey val="0"/>
          <c:showVal val="0"/>
          <c:showCatName val="0"/>
          <c:showSerName val="0"/>
          <c:showPercent val="0"/>
          <c:showBubbleSize val="0"/>
        </c:dLbls>
        <c:gapWidth val="80"/>
        <c:overlap val="100"/>
        <c:axId val="1184493792"/>
        <c:axId val="531161072"/>
      </c:barChart>
      <c:catAx>
        <c:axId val="118446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488320"/>
        <c:crosses val="autoZero"/>
        <c:auto val="1"/>
        <c:lblAlgn val="ctr"/>
        <c:lblOffset val="100"/>
        <c:noMultiLvlLbl val="0"/>
      </c:catAx>
      <c:valAx>
        <c:axId val="10214883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68272"/>
        <c:crosses val="autoZero"/>
        <c:crossBetween val="between"/>
      </c:valAx>
      <c:valAx>
        <c:axId val="531161072"/>
        <c:scaling>
          <c:orientation val="minMax"/>
          <c:min val="0"/>
        </c:scaling>
        <c:delete val="0"/>
        <c:axPos val="r"/>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3792"/>
        <c:crosses val="max"/>
        <c:crossBetween val="between"/>
      </c:valAx>
      <c:catAx>
        <c:axId val="1184493792"/>
        <c:scaling>
          <c:orientation val="minMax"/>
        </c:scaling>
        <c:delete val="1"/>
        <c:axPos val="b"/>
        <c:numFmt formatCode="General" sourceLinked="1"/>
        <c:majorTickMark val="out"/>
        <c:minorTickMark val="none"/>
        <c:tickLblPos val="nextTo"/>
        <c:crossAx val="531161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Points per Impression (as a percentage)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Report!$BA$130</c:f>
              <c:strCache>
                <c:ptCount val="1"/>
                <c:pt idx="0">
                  <c:v>Points per Impression</c:v>
                </c:pt>
              </c:strCache>
            </c:strRef>
          </c:tx>
          <c:spPr>
            <a:solidFill>
              <a:srgbClr val="207144"/>
            </a:solidFill>
            <a:ln>
              <a:noFill/>
            </a:ln>
            <a:effectLst/>
          </c:spPr>
          <c:invertIfNegative val="0"/>
          <c:cat>
            <c:strRef>
              <c:f>Report!$AX$131:$AX$142</c:f>
              <c:strCache>
                <c:ptCount val="12"/>
                <c:pt idx="0">
                  <c:v>Jan 2023</c:v>
                </c:pt>
                <c:pt idx="1">
                  <c:v>Feb 2023</c:v>
                </c:pt>
                <c:pt idx="2">
                  <c:v>Mar 2023</c:v>
                </c:pt>
                <c:pt idx="3">
                  <c:v>Apr 2023</c:v>
                </c:pt>
                <c:pt idx="4">
                  <c:v>May 2023</c:v>
                </c:pt>
                <c:pt idx="5">
                  <c:v>Jun 2023</c:v>
                </c:pt>
                <c:pt idx="6">
                  <c:v>Jul 2023</c:v>
                </c:pt>
                <c:pt idx="7">
                  <c:v>Aug 2023</c:v>
                </c:pt>
                <c:pt idx="8">
                  <c:v>Sep 2023</c:v>
                </c:pt>
                <c:pt idx="9">
                  <c:v>Oct 2023</c:v>
                </c:pt>
                <c:pt idx="10">
                  <c:v>Nov 2023</c:v>
                </c:pt>
                <c:pt idx="11">
                  <c:v>Dec 2023</c:v>
                </c:pt>
              </c:strCache>
            </c:strRef>
          </c:cat>
          <c:val>
            <c:numRef>
              <c:f>Report!$BA$131:$BA$142</c:f>
              <c:numCache>
                <c:formatCode>0.00%</c:formatCode>
                <c:ptCount val="12"/>
                <c:pt idx="0">
                  <c:v>0.18210862619808307</c:v>
                </c:pt>
                <c:pt idx="1">
                  <c:v>0.17499999999999999</c:v>
                </c:pt>
                <c:pt idx="2">
                  <c:v>0.16589861751152074</c:v>
                </c:pt>
                <c:pt idx="3">
                  <c:v>0.15720524017467249</c:v>
                </c:pt>
                <c:pt idx="4">
                  <c:v>0.10752688172043011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B5-4FE3-89CB-57A7FD1743D8}"/>
            </c:ext>
          </c:extLst>
        </c:ser>
        <c:dLbls>
          <c:showLegendKey val="0"/>
          <c:showVal val="0"/>
          <c:showCatName val="0"/>
          <c:showSerName val="0"/>
          <c:showPercent val="0"/>
          <c:showBubbleSize val="0"/>
        </c:dLbls>
        <c:gapWidth val="50"/>
        <c:overlap val="-27"/>
        <c:axId val="523723200"/>
        <c:axId val="1310581808"/>
      </c:barChart>
      <c:catAx>
        <c:axId val="52372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581808"/>
        <c:crosses val="autoZero"/>
        <c:auto val="1"/>
        <c:lblAlgn val="ctr"/>
        <c:lblOffset val="100"/>
        <c:noMultiLvlLbl val="0"/>
      </c:catAx>
      <c:valAx>
        <c:axId val="13105818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72320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of Posts per Media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Report!$AY$157</c:f>
              <c:strCache>
                <c:ptCount val="1"/>
                <c:pt idx="0">
                  <c:v>No of Posts</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B02F-4A19-9993-B5335E9050F5}"/>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2-B02F-4A19-9993-B5335E9050F5}"/>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3-B02F-4A19-9993-B5335E9050F5}"/>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4-B02F-4A19-9993-B5335E9050F5}"/>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5-B02F-4A19-9993-B5335E9050F5}"/>
              </c:ext>
            </c:extLst>
          </c:dPt>
          <c:dPt>
            <c:idx val="5"/>
            <c:bubble3D val="0"/>
            <c:spPr>
              <a:solidFill>
                <a:srgbClr val="FF99FF"/>
              </a:solidFill>
              <a:ln w="19050">
                <a:noFill/>
              </a:ln>
              <a:effectLst/>
            </c:spPr>
            <c:extLst>
              <c:ext xmlns:c16="http://schemas.microsoft.com/office/drawing/2014/chart" uri="{C3380CC4-5D6E-409C-BE32-E72D297353CC}">
                <c16:uniqueId val="{00000006-B02F-4A19-9993-B5335E9050F5}"/>
              </c:ext>
            </c:extLst>
          </c:dPt>
          <c:dPt>
            <c:idx val="6"/>
            <c:bubble3D val="0"/>
            <c:spPr>
              <a:solidFill>
                <a:srgbClr val="CC99FF"/>
              </a:solidFill>
              <a:ln w="19050">
                <a:noFill/>
              </a:ln>
              <a:effectLst/>
            </c:spPr>
            <c:extLst>
              <c:ext xmlns:c16="http://schemas.microsoft.com/office/drawing/2014/chart" uri="{C3380CC4-5D6E-409C-BE32-E72D297353CC}">
                <c16:uniqueId val="{00000007-B02F-4A19-9993-B5335E9050F5}"/>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8-B02F-4A19-9993-B5335E9050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Report!$AX$158:$AX$165</c:f>
              <c:strCache>
                <c:ptCount val="4"/>
                <c:pt idx="0">
                  <c:v>Image - Plain</c:v>
                </c:pt>
                <c:pt idx="1">
                  <c:v>Image - Brand</c:v>
                </c:pt>
                <c:pt idx="2">
                  <c:v>Video</c:v>
                </c:pt>
                <c:pt idx="3">
                  <c:v>Slider</c:v>
                </c:pt>
              </c:strCache>
            </c:strRef>
          </c:cat>
          <c:val>
            <c:numRef>
              <c:f>Report!$AY$158:$AY$165</c:f>
              <c:numCache>
                <c:formatCode>#,##0_ ;[Red]\-#,##0\ </c:formatCode>
                <c:ptCount val="8"/>
                <c:pt idx="0">
                  <c:v>10</c:v>
                </c:pt>
                <c:pt idx="1">
                  <c:v>0</c:v>
                </c:pt>
                <c:pt idx="2">
                  <c:v>0</c:v>
                </c:pt>
                <c:pt idx="3">
                  <c:v>0</c:v>
                </c:pt>
                <c:pt idx="4">
                  <c:v>#N/A</c:v>
                </c:pt>
                <c:pt idx="5">
                  <c:v>#N/A</c:v>
                </c:pt>
                <c:pt idx="6">
                  <c:v>#N/A</c:v>
                </c:pt>
                <c:pt idx="7">
                  <c:v>#N/A</c:v>
                </c:pt>
              </c:numCache>
            </c:numRef>
          </c:val>
          <c:extLst>
            <c:ext xmlns:c16="http://schemas.microsoft.com/office/drawing/2014/chart" uri="{C3380CC4-5D6E-409C-BE32-E72D297353CC}">
              <c16:uniqueId val="{00000000-B02F-4A19-9993-B5335E9050F5}"/>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 Points per Media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Report!$AZ$157</c:f>
              <c:strCache>
                <c:ptCount val="1"/>
                <c:pt idx="0">
                  <c:v>Ave Points per Post</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03BA-42FA-9BE9-6DDCE44163ED}"/>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3-03BA-42FA-9BE9-6DDCE44163ED}"/>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5-03BA-42FA-9BE9-6DDCE44163ED}"/>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7-03BA-42FA-9BE9-6DDCE44163ED}"/>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03BA-42FA-9BE9-6DDCE44163ED}"/>
              </c:ext>
            </c:extLst>
          </c:dPt>
          <c:dPt>
            <c:idx val="5"/>
            <c:bubble3D val="0"/>
            <c:spPr>
              <a:solidFill>
                <a:srgbClr val="FF99FF"/>
              </a:solidFill>
              <a:ln w="19050">
                <a:noFill/>
              </a:ln>
              <a:effectLst/>
            </c:spPr>
            <c:extLst>
              <c:ext xmlns:c16="http://schemas.microsoft.com/office/drawing/2014/chart" uri="{C3380CC4-5D6E-409C-BE32-E72D297353CC}">
                <c16:uniqueId val="{0000000B-03BA-42FA-9BE9-6DDCE44163ED}"/>
              </c:ext>
            </c:extLst>
          </c:dPt>
          <c:dPt>
            <c:idx val="6"/>
            <c:bubble3D val="0"/>
            <c:spPr>
              <a:solidFill>
                <a:srgbClr val="CC99FF"/>
              </a:solidFill>
              <a:ln w="19050">
                <a:noFill/>
              </a:ln>
              <a:effectLst/>
            </c:spPr>
            <c:extLst>
              <c:ext xmlns:c16="http://schemas.microsoft.com/office/drawing/2014/chart" uri="{C3380CC4-5D6E-409C-BE32-E72D297353CC}">
                <c16:uniqueId val="{0000000D-03BA-42FA-9BE9-6DDCE44163ED}"/>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F-03BA-42FA-9BE9-6DDCE44163E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Report!$AX$158:$AX$165</c:f>
              <c:strCache>
                <c:ptCount val="4"/>
                <c:pt idx="0">
                  <c:v>Image - Plain</c:v>
                </c:pt>
                <c:pt idx="1">
                  <c:v>Image - Brand</c:v>
                </c:pt>
                <c:pt idx="2">
                  <c:v>Video</c:v>
                </c:pt>
                <c:pt idx="3">
                  <c:v>Slider</c:v>
                </c:pt>
              </c:strCache>
            </c:strRef>
          </c:cat>
          <c:val>
            <c:numRef>
              <c:f>Report!$AZ$158:$AZ$165</c:f>
              <c:numCache>
                <c:formatCode>#,##0.0_ ;[Red]\-#,##0.0\ </c:formatCode>
                <c:ptCount val="8"/>
                <c:pt idx="0">
                  <c:v>16.7</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03BA-42FA-9BE9-6DDCE44163E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Points</a:t>
            </a:r>
            <a:r>
              <a:rPr lang="en-GB" baseline="0"/>
              <a:t> per Campaign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Report!$AY$179</c:f>
              <c:strCache>
                <c:ptCount val="1"/>
                <c:pt idx="0">
                  <c:v>Impressions</c:v>
                </c:pt>
              </c:strCache>
            </c:strRef>
          </c:tx>
          <c:spPr>
            <a:solidFill>
              <a:srgbClr val="207144"/>
            </a:solidFill>
            <a:ln>
              <a:noFill/>
            </a:ln>
            <a:effectLst/>
          </c:spPr>
          <c:invertIfNegative val="0"/>
          <c:cat>
            <c:strRef>
              <c:f>Report!$AX$180:$AX$199</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Report!$AY$180:$AY$199</c:f>
              <c:numCache>
                <c:formatCode>#,##0_ ;[Red]\-#,##0\ </c:formatCode>
                <c:ptCount val="20"/>
                <c:pt idx="0">
                  <c:v>19</c:v>
                </c:pt>
                <c:pt idx="1">
                  <c:v>3</c:v>
                </c:pt>
                <c:pt idx="2">
                  <c:v>33</c:v>
                </c:pt>
                <c:pt idx="3">
                  <c:v>11</c:v>
                </c:pt>
                <c:pt idx="4">
                  <c:v>7</c:v>
                </c:pt>
                <c:pt idx="5">
                  <c:v>19</c:v>
                </c:pt>
                <c:pt idx="6">
                  <c:v>5</c:v>
                </c:pt>
                <c:pt idx="7">
                  <c:v>11</c:v>
                </c:pt>
                <c:pt idx="8">
                  <c:v>5</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C158-4384-B5E2-48540DC2D3B5}"/>
            </c:ext>
          </c:extLst>
        </c:ser>
        <c:ser>
          <c:idx val="1"/>
          <c:order val="1"/>
          <c:tx>
            <c:strRef>
              <c:f>Report!$AZ$179</c:f>
              <c:strCache>
                <c:ptCount val="1"/>
                <c:pt idx="0">
                  <c:v>Clicks</c:v>
                </c:pt>
              </c:strCache>
            </c:strRef>
          </c:tx>
          <c:spPr>
            <a:solidFill>
              <a:srgbClr val="B42117"/>
            </a:solidFill>
            <a:ln>
              <a:noFill/>
            </a:ln>
            <a:effectLst/>
          </c:spPr>
          <c:invertIfNegative val="0"/>
          <c:cat>
            <c:strRef>
              <c:f>Report!$AX$180:$AX$199</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Report!$AZ$180:$AZ$199</c:f>
              <c:numCache>
                <c:formatCode>#,##0_ ;[Red]\-#,##0\ </c:formatCode>
                <c:ptCount val="20"/>
                <c:pt idx="0">
                  <c:v>28</c:v>
                </c:pt>
                <c:pt idx="1">
                  <c:v>4</c:v>
                </c:pt>
                <c:pt idx="2">
                  <c:v>48</c:v>
                </c:pt>
                <c:pt idx="3">
                  <c:v>24</c:v>
                </c:pt>
                <c:pt idx="4">
                  <c:v>4</c:v>
                </c:pt>
                <c:pt idx="5">
                  <c:v>28</c:v>
                </c:pt>
                <c:pt idx="6">
                  <c:v>4</c:v>
                </c:pt>
                <c:pt idx="7">
                  <c:v>4</c:v>
                </c:pt>
                <c:pt idx="8">
                  <c:v>12</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C158-4384-B5E2-48540DC2D3B5}"/>
            </c:ext>
          </c:extLst>
        </c:ser>
        <c:ser>
          <c:idx val="2"/>
          <c:order val="2"/>
          <c:tx>
            <c:strRef>
              <c:f>Report!$BA$179</c:f>
              <c:strCache>
                <c:ptCount val="1"/>
                <c:pt idx="0">
                  <c:v>Reactions</c:v>
                </c:pt>
              </c:strCache>
            </c:strRef>
          </c:tx>
          <c:spPr>
            <a:solidFill>
              <a:srgbClr val="002060"/>
            </a:solidFill>
            <a:ln>
              <a:noFill/>
            </a:ln>
            <a:effectLst/>
          </c:spPr>
          <c:invertIfNegative val="0"/>
          <c:cat>
            <c:strRef>
              <c:f>Report!$AX$180:$AX$199</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Report!$BA$180:$BA$199</c:f>
              <c:numCache>
                <c:formatCode>#,##0_ ;[Red]\-#,##0\ </c:formatCode>
                <c:ptCount val="20"/>
                <c:pt idx="0">
                  <c:v>1</c:v>
                </c:pt>
                <c:pt idx="1">
                  <c:v>0</c:v>
                </c:pt>
                <c:pt idx="2">
                  <c:v>5</c:v>
                </c:pt>
                <c:pt idx="3">
                  <c:v>3</c:v>
                </c:pt>
                <c:pt idx="4">
                  <c:v>1</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C158-4384-B5E2-48540DC2D3B5}"/>
            </c:ext>
          </c:extLst>
        </c:ser>
        <c:ser>
          <c:idx val="3"/>
          <c:order val="3"/>
          <c:tx>
            <c:strRef>
              <c:f>Report!$BB$179</c:f>
              <c:strCache>
                <c:ptCount val="1"/>
                <c:pt idx="0">
                  <c:v>Comments</c:v>
                </c:pt>
              </c:strCache>
            </c:strRef>
          </c:tx>
          <c:spPr>
            <a:solidFill>
              <a:srgbClr val="FFC000"/>
            </a:solidFill>
            <a:ln>
              <a:noFill/>
            </a:ln>
            <a:effectLst/>
          </c:spPr>
          <c:invertIfNegative val="0"/>
          <c:cat>
            <c:strRef>
              <c:f>Report!$AX$180:$AX$199</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Report!$BB$180:$BB$199</c:f>
              <c:numCache>
                <c:formatCode>#,##0_ ;[Red]\-#,##0\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C158-4384-B5E2-48540DC2D3B5}"/>
            </c:ext>
          </c:extLst>
        </c:ser>
        <c:ser>
          <c:idx val="4"/>
          <c:order val="4"/>
          <c:tx>
            <c:strRef>
              <c:f>Report!$BC$179</c:f>
              <c:strCache>
                <c:ptCount val="1"/>
                <c:pt idx="0">
                  <c:v>Reposts</c:v>
                </c:pt>
              </c:strCache>
            </c:strRef>
          </c:tx>
          <c:spPr>
            <a:solidFill>
              <a:schemeClr val="bg1">
                <a:lumMod val="50000"/>
              </a:schemeClr>
            </a:solidFill>
            <a:ln>
              <a:noFill/>
            </a:ln>
            <a:effectLst/>
          </c:spPr>
          <c:invertIfNegative val="0"/>
          <c:cat>
            <c:strRef>
              <c:f>Report!$AX$180:$AX$199</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Report!$BC$180:$BC$199</c:f>
              <c:numCache>
                <c:formatCode>#,##0_ ;[Red]\-#,##0\ </c:formatCode>
                <c:ptCount val="20"/>
                <c:pt idx="0">
                  <c:v>3</c:v>
                </c:pt>
                <c:pt idx="1">
                  <c:v>3</c:v>
                </c:pt>
                <c:pt idx="2">
                  <c:v>12</c:v>
                </c:pt>
                <c:pt idx="3">
                  <c:v>3</c:v>
                </c:pt>
                <c:pt idx="4">
                  <c:v>0</c:v>
                </c:pt>
                <c:pt idx="5">
                  <c:v>6</c:v>
                </c:pt>
                <c:pt idx="6">
                  <c:v>3</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C158-4384-B5E2-48540DC2D3B5}"/>
            </c:ext>
          </c:extLst>
        </c:ser>
        <c:dLbls>
          <c:showLegendKey val="0"/>
          <c:showVal val="0"/>
          <c:showCatName val="0"/>
          <c:showSerName val="0"/>
          <c:showPercent val="0"/>
          <c:showBubbleSize val="0"/>
        </c:dLbls>
        <c:gapWidth val="50"/>
        <c:overlap val="100"/>
        <c:axId val="1293716384"/>
        <c:axId val="1170902288"/>
      </c:barChart>
      <c:catAx>
        <c:axId val="129371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0902288"/>
        <c:crosses val="autoZero"/>
        <c:auto val="1"/>
        <c:lblAlgn val="ctr"/>
        <c:lblOffset val="100"/>
        <c:noMultiLvlLbl val="0"/>
      </c:catAx>
      <c:valAx>
        <c:axId val="1170902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371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 Points per Post</a:t>
            </a:r>
            <a:r>
              <a:rPr lang="en-GB" baseline="0"/>
              <a:t> per Campaign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Report!$AY$204</c:f>
              <c:strCache>
                <c:ptCount val="1"/>
                <c:pt idx="0">
                  <c:v>Impressions</c:v>
                </c:pt>
              </c:strCache>
            </c:strRef>
          </c:tx>
          <c:spPr>
            <a:solidFill>
              <a:srgbClr val="207144"/>
            </a:solidFill>
            <a:ln>
              <a:noFill/>
            </a:ln>
            <a:effectLst/>
          </c:spPr>
          <c:invertIfNegative val="0"/>
          <c:cat>
            <c:strRef>
              <c:f>Report!$AX$205:$AX$224</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Report!$AY$205:$AY$224</c:f>
              <c:numCache>
                <c:formatCode>#,##0.0_ ;[Red]\-#,##0.0\ </c:formatCode>
                <c:ptCount val="20"/>
                <c:pt idx="0">
                  <c:v>4.75</c:v>
                </c:pt>
                <c:pt idx="1">
                  <c:v>3</c:v>
                </c:pt>
                <c:pt idx="2">
                  <c:v>6.6</c:v>
                </c:pt>
                <c:pt idx="3">
                  <c:v>3.6666666666666665</c:v>
                </c:pt>
                <c:pt idx="4">
                  <c:v>7</c:v>
                </c:pt>
                <c:pt idx="5">
                  <c:v>9.5</c:v>
                </c:pt>
                <c:pt idx="6">
                  <c:v>5</c:v>
                </c:pt>
                <c:pt idx="7">
                  <c:v>5.5</c:v>
                </c:pt>
                <c:pt idx="8">
                  <c:v>5</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01DB-46D8-A2FB-7A051BAE9CE4}"/>
            </c:ext>
          </c:extLst>
        </c:ser>
        <c:ser>
          <c:idx val="1"/>
          <c:order val="1"/>
          <c:tx>
            <c:strRef>
              <c:f>Report!$AZ$204</c:f>
              <c:strCache>
                <c:ptCount val="1"/>
                <c:pt idx="0">
                  <c:v>Clicks</c:v>
                </c:pt>
              </c:strCache>
            </c:strRef>
          </c:tx>
          <c:spPr>
            <a:solidFill>
              <a:srgbClr val="B42117"/>
            </a:solidFill>
            <a:ln>
              <a:noFill/>
            </a:ln>
            <a:effectLst/>
          </c:spPr>
          <c:invertIfNegative val="0"/>
          <c:cat>
            <c:strRef>
              <c:f>Report!$AX$205:$AX$224</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Report!$AZ$205:$AZ$224</c:f>
              <c:numCache>
                <c:formatCode>#,##0.0_ ;[Red]\-#,##0.0\ </c:formatCode>
                <c:ptCount val="20"/>
                <c:pt idx="0">
                  <c:v>7</c:v>
                </c:pt>
                <c:pt idx="1">
                  <c:v>4</c:v>
                </c:pt>
                <c:pt idx="2">
                  <c:v>9.6</c:v>
                </c:pt>
                <c:pt idx="3">
                  <c:v>8</c:v>
                </c:pt>
                <c:pt idx="4">
                  <c:v>4</c:v>
                </c:pt>
                <c:pt idx="5">
                  <c:v>14</c:v>
                </c:pt>
                <c:pt idx="6">
                  <c:v>4</c:v>
                </c:pt>
                <c:pt idx="7">
                  <c:v>2</c:v>
                </c:pt>
                <c:pt idx="8">
                  <c:v>12</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01DB-46D8-A2FB-7A051BAE9CE4}"/>
            </c:ext>
          </c:extLst>
        </c:ser>
        <c:ser>
          <c:idx val="2"/>
          <c:order val="2"/>
          <c:tx>
            <c:strRef>
              <c:f>Report!$BA$204</c:f>
              <c:strCache>
                <c:ptCount val="1"/>
                <c:pt idx="0">
                  <c:v>Reactions</c:v>
                </c:pt>
              </c:strCache>
            </c:strRef>
          </c:tx>
          <c:spPr>
            <a:solidFill>
              <a:srgbClr val="002060"/>
            </a:solidFill>
            <a:ln>
              <a:noFill/>
            </a:ln>
            <a:effectLst/>
          </c:spPr>
          <c:invertIfNegative val="0"/>
          <c:cat>
            <c:strRef>
              <c:f>Report!$AX$205:$AX$224</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Report!$BA$205:$BA$224</c:f>
              <c:numCache>
                <c:formatCode>#,##0.0_ ;[Red]\-#,##0.0\ </c:formatCode>
                <c:ptCount val="20"/>
                <c:pt idx="0">
                  <c:v>0.25</c:v>
                </c:pt>
                <c:pt idx="1">
                  <c:v>0</c:v>
                </c:pt>
                <c:pt idx="2">
                  <c:v>1</c:v>
                </c:pt>
                <c:pt idx="3">
                  <c:v>1</c:v>
                </c:pt>
                <c:pt idx="4">
                  <c:v>1</c:v>
                </c:pt>
                <c:pt idx="5">
                  <c:v>0.5</c:v>
                </c:pt>
                <c:pt idx="6">
                  <c:v>0</c:v>
                </c:pt>
                <c:pt idx="7">
                  <c:v>0.5</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1DB-46D8-A2FB-7A051BAE9CE4}"/>
            </c:ext>
          </c:extLst>
        </c:ser>
        <c:ser>
          <c:idx val="3"/>
          <c:order val="3"/>
          <c:tx>
            <c:strRef>
              <c:f>Report!$BB$204</c:f>
              <c:strCache>
                <c:ptCount val="1"/>
                <c:pt idx="0">
                  <c:v>Comments</c:v>
                </c:pt>
              </c:strCache>
            </c:strRef>
          </c:tx>
          <c:spPr>
            <a:solidFill>
              <a:srgbClr val="FFC000"/>
            </a:solidFill>
            <a:ln>
              <a:noFill/>
            </a:ln>
            <a:effectLst/>
          </c:spPr>
          <c:invertIfNegative val="0"/>
          <c:cat>
            <c:strRef>
              <c:f>Report!$AX$205:$AX$224</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Report!$BB$205:$BB$224</c:f>
              <c:numCache>
                <c:formatCode>#,##0.0_ ;[Red]\-#,##0.0\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01DB-46D8-A2FB-7A051BAE9CE4}"/>
            </c:ext>
          </c:extLst>
        </c:ser>
        <c:ser>
          <c:idx val="4"/>
          <c:order val="4"/>
          <c:tx>
            <c:strRef>
              <c:f>Report!$BC$204</c:f>
              <c:strCache>
                <c:ptCount val="1"/>
                <c:pt idx="0">
                  <c:v>Reposts</c:v>
                </c:pt>
              </c:strCache>
            </c:strRef>
          </c:tx>
          <c:spPr>
            <a:solidFill>
              <a:schemeClr val="bg1">
                <a:lumMod val="50000"/>
              </a:schemeClr>
            </a:solidFill>
            <a:ln>
              <a:noFill/>
            </a:ln>
            <a:effectLst/>
          </c:spPr>
          <c:invertIfNegative val="0"/>
          <c:cat>
            <c:strRef>
              <c:f>Report!$AX$205:$AX$224</c:f>
              <c:strCache>
                <c:ptCount val="9"/>
                <c:pt idx="0">
                  <c:v>About Spreadsheets</c:v>
                </c:pt>
                <c:pt idx="1">
                  <c:v>Bespoke</c:v>
                </c:pt>
                <c:pt idx="2">
                  <c:v>Better Spreadsheets</c:v>
                </c:pt>
                <c:pt idx="3">
                  <c:v>Excel Help</c:v>
                </c:pt>
                <c:pt idx="4">
                  <c:v>Our Process</c:v>
                </c:pt>
                <c:pt idx="5">
                  <c:v>Outsourcing</c:v>
                </c:pt>
                <c:pt idx="6">
                  <c:v>Ready-made</c:v>
                </c:pt>
                <c:pt idx="7">
                  <c:v>Resources</c:v>
                </c:pt>
                <c:pt idx="8">
                  <c:v>What Other Say</c:v>
                </c:pt>
              </c:strCache>
            </c:strRef>
          </c:cat>
          <c:val>
            <c:numRef>
              <c:f>Report!$BC$205:$BC$224</c:f>
              <c:numCache>
                <c:formatCode>#,##0.0_ ;[Red]\-#,##0.0\ </c:formatCode>
                <c:ptCount val="20"/>
                <c:pt idx="0">
                  <c:v>0.75</c:v>
                </c:pt>
                <c:pt idx="1">
                  <c:v>3</c:v>
                </c:pt>
                <c:pt idx="2">
                  <c:v>2.4</c:v>
                </c:pt>
                <c:pt idx="3">
                  <c:v>1</c:v>
                </c:pt>
                <c:pt idx="4">
                  <c:v>0</c:v>
                </c:pt>
                <c:pt idx="5">
                  <c:v>3</c:v>
                </c:pt>
                <c:pt idx="6">
                  <c:v>3</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01DB-46D8-A2FB-7A051BAE9CE4}"/>
            </c:ext>
          </c:extLst>
        </c:ser>
        <c:dLbls>
          <c:showLegendKey val="0"/>
          <c:showVal val="0"/>
          <c:showCatName val="0"/>
          <c:showSerName val="0"/>
          <c:showPercent val="0"/>
          <c:showBubbleSize val="0"/>
        </c:dLbls>
        <c:gapWidth val="50"/>
        <c:overlap val="100"/>
        <c:axId val="1293716384"/>
        <c:axId val="1170902288"/>
      </c:barChart>
      <c:catAx>
        <c:axId val="129371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0902288"/>
        <c:crosses val="autoZero"/>
        <c:auto val="1"/>
        <c:lblAlgn val="ctr"/>
        <c:lblOffset val="100"/>
        <c:noMultiLvlLbl val="0"/>
      </c:catAx>
      <c:valAx>
        <c:axId val="1170902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371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linkedin-business-marketing-report/?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48</xdr:row>
      <xdr:rowOff>47625</xdr:rowOff>
    </xdr:from>
    <xdr:to>
      <xdr:col>21</xdr:col>
      <xdr:colOff>161924</xdr:colOff>
      <xdr:row>52</xdr:row>
      <xdr:rowOff>161925</xdr:rowOff>
    </xdr:to>
    <xdr:pic>
      <xdr:nvPicPr>
        <xdr:cNvPr id="6" name="Picture 5">
          <a:hlinkClick xmlns:r="http://schemas.openxmlformats.org/officeDocument/2006/relationships" r:id="rId1"/>
          <a:extLst>
            <a:ext uri="{FF2B5EF4-FFF2-40B4-BE49-F238E27FC236}">
              <a16:creationId xmlns:a16="http://schemas.microsoft.com/office/drawing/2014/main" id="{AA93078A-9D07-4A3F-983E-65043B62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9191625"/>
          <a:ext cx="3924299" cy="876300"/>
        </a:xfrm>
        <a:prstGeom prst="rect">
          <a:avLst/>
        </a:prstGeom>
      </xdr:spPr>
    </xdr:pic>
    <xdr:clientData/>
  </xdr:twoCellAnchor>
  <xdr:twoCellAnchor editAs="oneCell">
    <xdr:from>
      <xdr:col>24</xdr:col>
      <xdr:colOff>57150</xdr:colOff>
      <xdr:row>48</xdr:row>
      <xdr:rowOff>95251</xdr:rowOff>
    </xdr:from>
    <xdr:to>
      <xdr:col>44</xdr:col>
      <xdr:colOff>152400</xdr:colOff>
      <xdr:row>54</xdr:row>
      <xdr:rowOff>122524</xdr:rowOff>
    </xdr:to>
    <xdr:pic>
      <xdr:nvPicPr>
        <xdr:cNvPr id="7" name="Picture 6">
          <a:hlinkClick xmlns:r="http://schemas.openxmlformats.org/officeDocument/2006/relationships" r:id="rId3"/>
          <a:extLst>
            <a:ext uri="{FF2B5EF4-FFF2-40B4-BE49-F238E27FC236}">
              <a16:creationId xmlns:a16="http://schemas.microsoft.com/office/drawing/2014/main" id="{3B08810D-C376-40E5-92ED-960CDDC5B2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9239251"/>
          <a:ext cx="3905250" cy="1170273"/>
        </a:xfrm>
        <a:prstGeom prst="rect">
          <a:avLst/>
        </a:prstGeom>
      </xdr:spPr>
    </xdr:pic>
    <xdr:clientData/>
  </xdr:twoCellAnchor>
  <xdr:twoCellAnchor editAs="oneCell">
    <xdr:from>
      <xdr:col>23</xdr:col>
      <xdr:colOff>180974</xdr:colOff>
      <xdr:row>42</xdr:row>
      <xdr:rowOff>83698</xdr:rowOff>
    </xdr:from>
    <xdr:to>
      <xdr:col>44</xdr:col>
      <xdr:colOff>171450</xdr:colOff>
      <xdr:row>45</xdr:row>
      <xdr:rowOff>106598</xdr:rowOff>
    </xdr:to>
    <xdr:pic>
      <xdr:nvPicPr>
        <xdr:cNvPr id="8" name="Picture 7">
          <a:hlinkClick xmlns:r="http://schemas.openxmlformats.org/officeDocument/2006/relationships" r:id="rId5"/>
          <a:extLst>
            <a:ext uri="{FF2B5EF4-FFF2-40B4-BE49-F238E27FC236}">
              <a16:creationId xmlns:a16="http://schemas.microsoft.com/office/drawing/2014/main" id="{00135087-8B37-4125-9F25-B6FB4FC790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62474" y="8084698"/>
          <a:ext cx="3990976" cy="594400"/>
        </a:xfrm>
        <a:prstGeom prst="rect">
          <a:avLst/>
        </a:prstGeom>
      </xdr:spPr>
    </xdr:pic>
    <xdr:clientData/>
  </xdr:twoCellAnchor>
  <xdr:twoCellAnchor editAs="oneCell">
    <xdr:from>
      <xdr:col>0</xdr:col>
      <xdr:colOff>180975</xdr:colOff>
      <xdr:row>42</xdr:row>
      <xdr:rowOff>133350</xdr:rowOff>
    </xdr:from>
    <xdr:to>
      <xdr:col>21</xdr:col>
      <xdr:colOff>180975</xdr:colOff>
      <xdr:row>45</xdr:row>
      <xdr:rowOff>43392</xdr:rowOff>
    </xdr:to>
    <xdr:pic>
      <xdr:nvPicPr>
        <xdr:cNvPr id="9" name="Picture 8">
          <a:hlinkClick xmlns:r="http://schemas.openxmlformats.org/officeDocument/2006/relationships" r:id="rId7"/>
          <a:extLst>
            <a:ext uri="{FF2B5EF4-FFF2-40B4-BE49-F238E27FC236}">
              <a16:creationId xmlns:a16="http://schemas.microsoft.com/office/drawing/2014/main" id="{2E4B1601-9DA6-4D39-95E7-3A3BAD26942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0975" y="8134350"/>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276225</xdr:colOff>
      <xdr:row>30</xdr:row>
      <xdr:rowOff>133350</xdr:rowOff>
    </xdr:from>
    <xdr:ext cx="3367845" cy="405432"/>
    <xdr:sp macro="" textlink="">
      <xdr:nvSpPr>
        <xdr:cNvPr id="2" name="TextBox 1">
          <a:extLst>
            <a:ext uri="{FF2B5EF4-FFF2-40B4-BE49-F238E27FC236}">
              <a16:creationId xmlns:a16="http://schemas.microsoft.com/office/drawing/2014/main" id="{BBC90C8A-2004-FE85-50F5-DA70D97AEAAB}"/>
            </a:ext>
          </a:extLst>
        </xdr:cNvPr>
        <xdr:cNvSpPr txBox="1"/>
      </xdr:nvSpPr>
      <xdr:spPr>
        <a:xfrm>
          <a:off x="5419725" y="584835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29</xdr:row>
      <xdr:rowOff>4762</xdr:rowOff>
    </xdr:from>
    <xdr:to>
      <xdr:col>45</xdr:col>
      <xdr:colOff>0</xdr:colOff>
      <xdr:row>49</xdr:row>
      <xdr:rowOff>0</xdr:rowOff>
    </xdr:to>
    <xdr:graphicFrame macro="">
      <xdr:nvGraphicFramePr>
        <xdr:cNvPr id="2" name="Chart 1">
          <a:extLst>
            <a:ext uri="{FF2B5EF4-FFF2-40B4-BE49-F238E27FC236}">
              <a16:creationId xmlns:a16="http://schemas.microsoft.com/office/drawing/2014/main" id="{B0A5AF99-5B4D-F6FF-81AA-3248A6B7F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4762</xdr:rowOff>
    </xdr:from>
    <xdr:to>
      <xdr:col>45</xdr:col>
      <xdr:colOff>0</xdr:colOff>
      <xdr:row>74</xdr:row>
      <xdr:rowOff>0</xdr:rowOff>
    </xdr:to>
    <xdr:graphicFrame macro="">
      <xdr:nvGraphicFramePr>
        <xdr:cNvPr id="5" name="Chart 4">
          <a:extLst>
            <a:ext uri="{FF2B5EF4-FFF2-40B4-BE49-F238E27FC236}">
              <a16:creationId xmlns:a16="http://schemas.microsoft.com/office/drawing/2014/main" id="{5BD995DB-6CCC-4DA1-83DD-07AB5A23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80</xdr:row>
      <xdr:rowOff>4762</xdr:rowOff>
    </xdr:from>
    <xdr:to>
      <xdr:col>22</xdr:col>
      <xdr:colOff>0</xdr:colOff>
      <xdr:row>100</xdr:row>
      <xdr:rowOff>0</xdr:rowOff>
    </xdr:to>
    <xdr:graphicFrame macro="">
      <xdr:nvGraphicFramePr>
        <xdr:cNvPr id="3" name="Chart 2">
          <a:extLst>
            <a:ext uri="{FF2B5EF4-FFF2-40B4-BE49-F238E27FC236}">
              <a16:creationId xmlns:a16="http://schemas.microsoft.com/office/drawing/2014/main" id="{72A2DB62-C503-DE23-693B-DDC85F7189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4762</xdr:rowOff>
    </xdr:from>
    <xdr:to>
      <xdr:col>45</xdr:col>
      <xdr:colOff>0</xdr:colOff>
      <xdr:row>125</xdr:row>
      <xdr:rowOff>0</xdr:rowOff>
    </xdr:to>
    <xdr:graphicFrame macro="">
      <xdr:nvGraphicFramePr>
        <xdr:cNvPr id="4" name="Chart 3">
          <a:extLst>
            <a:ext uri="{FF2B5EF4-FFF2-40B4-BE49-F238E27FC236}">
              <a16:creationId xmlns:a16="http://schemas.microsoft.com/office/drawing/2014/main" id="{01703C06-9C5D-F830-C594-408E74738B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131</xdr:row>
      <xdr:rowOff>4762</xdr:rowOff>
    </xdr:from>
    <xdr:to>
      <xdr:col>45</xdr:col>
      <xdr:colOff>0</xdr:colOff>
      <xdr:row>150</xdr:row>
      <xdr:rowOff>0</xdr:rowOff>
    </xdr:to>
    <xdr:graphicFrame macro="">
      <xdr:nvGraphicFramePr>
        <xdr:cNvPr id="6" name="Chart 5">
          <a:extLst>
            <a:ext uri="{FF2B5EF4-FFF2-40B4-BE49-F238E27FC236}">
              <a16:creationId xmlns:a16="http://schemas.microsoft.com/office/drawing/2014/main" id="{9D21E8B9-1475-02CB-30EA-D20A1F754C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156</xdr:row>
      <xdr:rowOff>4762</xdr:rowOff>
    </xdr:from>
    <xdr:to>
      <xdr:col>22</xdr:col>
      <xdr:colOff>0</xdr:colOff>
      <xdr:row>171</xdr:row>
      <xdr:rowOff>0</xdr:rowOff>
    </xdr:to>
    <xdr:graphicFrame macro="">
      <xdr:nvGraphicFramePr>
        <xdr:cNvPr id="7" name="Chart 6">
          <a:extLst>
            <a:ext uri="{FF2B5EF4-FFF2-40B4-BE49-F238E27FC236}">
              <a16:creationId xmlns:a16="http://schemas.microsoft.com/office/drawing/2014/main" id="{1B17FAC3-E566-5E7D-CE27-47DD33F3E3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156</xdr:row>
      <xdr:rowOff>0</xdr:rowOff>
    </xdr:from>
    <xdr:to>
      <xdr:col>45</xdr:col>
      <xdr:colOff>0</xdr:colOff>
      <xdr:row>171</xdr:row>
      <xdr:rowOff>0</xdr:rowOff>
    </xdr:to>
    <xdr:graphicFrame macro="">
      <xdr:nvGraphicFramePr>
        <xdr:cNvPr id="8" name="Chart 7">
          <a:extLst>
            <a:ext uri="{FF2B5EF4-FFF2-40B4-BE49-F238E27FC236}">
              <a16:creationId xmlns:a16="http://schemas.microsoft.com/office/drawing/2014/main" id="{90BA7419-21C2-4EC1-9EF6-8B5FAE05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182</xdr:row>
      <xdr:rowOff>4762</xdr:rowOff>
    </xdr:from>
    <xdr:to>
      <xdr:col>45</xdr:col>
      <xdr:colOff>0</xdr:colOff>
      <xdr:row>201</xdr:row>
      <xdr:rowOff>0</xdr:rowOff>
    </xdr:to>
    <xdr:graphicFrame macro="">
      <xdr:nvGraphicFramePr>
        <xdr:cNvPr id="10" name="Chart 9">
          <a:extLst>
            <a:ext uri="{FF2B5EF4-FFF2-40B4-BE49-F238E27FC236}">
              <a16:creationId xmlns:a16="http://schemas.microsoft.com/office/drawing/2014/main" id="{DA48C195-8871-05D3-9E3C-C2D3A48E7C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207</xdr:row>
      <xdr:rowOff>4762</xdr:rowOff>
    </xdr:from>
    <xdr:to>
      <xdr:col>45</xdr:col>
      <xdr:colOff>0</xdr:colOff>
      <xdr:row>226</xdr:row>
      <xdr:rowOff>0</xdr:rowOff>
    </xdr:to>
    <xdr:graphicFrame macro="">
      <xdr:nvGraphicFramePr>
        <xdr:cNvPr id="11" name="Chart 10">
          <a:extLst>
            <a:ext uri="{FF2B5EF4-FFF2-40B4-BE49-F238E27FC236}">
              <a16:creationId xmlns:a16="http://schemas.microsoft.com/office/drawing/2014/main" id="{735E1F1D-70AF-4738-BF8D-946AD4186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258</xdr:row>
      <xdr:rowOff>4761</xdr:rowOff>
    </xdr:from>
    <xdr:to>
      <xdr:col>33</xdr:col>
      <xdr:colOff>0</xdr:colOff>
      <xdr:row>277</xdr:row>
      <xdr:rowOff>0</xdr:rowOff>
    </xdr:to>
    <xdr:graphicFrame macro="">
      <xdr:nvGraphicFramePr>
        <xdr:cNvPr id="9" name="Chart 8">
          <a:extLst>
            <a:ext uri="{FF2B5EF4-FFF2-40B4-BE49-F238E27FC236}">
              <a16:creationId xmlns:a16="http://schemas.microsoft.com/office/drawing/2014/main" id="{A5381E3C-EE07-59EA-9200-89CB288A21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282</xdr:row>
      <xdr:rowOff>4762</xdr:rowOff>
    </xdr:from>
    <xdr:to>
      <xdr:col>26</xdr:col>
      <xdr:colOff>0</xdr:colOff>
      <xdr:row>302</xdr:row>
      <xdr:rowOff>0</xdr:rowOff>
    </xdr:to>
    <xdr:graphicFrame macro="">
      <xdr:nvGraphicFramePr>
        <xdr:cNvPr id="12" name="Chart 11">
          <a:extLst>
            <a:ext uri="{FF2B5EF4-FFF2-40B4-BE49-F238E27FC236}">
              <a16:creationId xmlns:a16="http://schemas.microsoft.com/office/drawing/2014/main" id="{B49EE7DF-2F69-48A4-8050-475A4B3AEB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0</xdr:colOff>
      <xdr:row>282</xdr:row>
      <xdr:rowOff>0</xdr:rowOff>
    </xdr:from>
    <xdr:to>
      <xdr:col>45</xdr:col>
      <xdr:colOff>0</xdr:colOff>
      <xdr:row>302</xdr:row>
      <xdr:rowOff>0</xdr:rowOff>
    </xdr:to>
    <xdr:graphicFrame macro="">
      <xdr:nvGraphicFramePr>
        <xdr:cNvPr id="13" name="Chart 12">
          <a:extLst>
            <a:ext uri="{FF2B5EF4-FFF2-40B4-BE49-F238E27FC236}">
              <a16:creationId xmlns:a16="http://schemas.microsoft.com/office/drawing/2014/main" id="{F5F78196-7C57-434D-A442-321A6C90D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04A1E591-77E3-CD9C-336B-77B470919D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0</xdr:colOff>
      <xdr:row>6</xdr:row>
      <xdr:rowOff>4762</xdr:rowOff>
    </xdr:from>
    <xdr:to>
      <xdr:col>68</xdr:col>
      <xdr:colOff>0</xdr:colOff>
      <xdr:row>32</xdr:row>
      <xdr:rowOff>0</xdr:rowOff>
    </xdr:to>
    <xdr:graphicFrame macro="">
      <xdr:nvGraphicFramePr>
        <xdr:cNvPr id="3" name="Chart 2">
          <a:extLst>
            <a:ext uri="{FF2B5EF4-FFF2-40B4-BE49-F238E27FC236}">
              <a16:creationId xmlns:a16="http://schemas.microsoft.com/office/drawing/2014/main" id="{3ABC3937-4AFC-887B-0373-3AB6DE463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6</xdr:row>
      <xdr:rowOff>4762</xdr:rowOff>
    </xdr:from>
    <xdr:to>
      <xdr:col>91</xdr:col>
      <xdr:colOff>0</xdr:colOff>
      <xdr:row>18</xdr:row>
      <xdr:rowOff>104775</xdr:rowOff>
    </xdr:to>
    <xdr:graphicFrame macro="">
      <xdr:nvGraphicFramePr>
        <xdr:cNvPr id="4" name="Chart 3">
          <a:extLst>
            <a:ext uri="{FF2B5EF4-FFF2-40B4-BE49-F238E27FC236}">
              <a16:creationId xmlns:a16="http://schemas.microsoft.com/office/drawing/2014/main" id="{DEEC5CD1-7689-02A2-7B44-E558111CAA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70</xdr:col>
      <xdr:colOff>0</xdr:colOff>
      <xdr:row>19</xdr:row>
      <xdr:rowOff>85725</xdr:rowOff>
    </xdr:from>
    <xdr:to>
      <xdr:col>91</xdr:col>
      <xdr:colOff>0</xdr:colOff>
      <xdr:row>32</xdr:row>
      <xdr:rowOff>4763</xdr:rowOff>
    </xdr:to>
    <xdr:graphicFrame macro="">
      <xdr:nvGraphicFramePr>
        <xdr:cNvPr id="5" name="Chart 4">
          <a:extLst>
            <a:ext uri="{FF2B5EF4-FFF2-40B4-BE49-F238E27FC236}">
              <a16:creationId xmlns:a16="http://schemas.microsoft.com/office/drawing/2014/main" id="{CB83FF81-F299-4321-A640-E2AF014DC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HyFg_onFP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0B7C-FE63-4B9B-97CE-E0C9F335717C}">
  <sheetPr>
    <tabColor theme="1"/>
  </sheetPr>
  <dimension ref="A1:BP57"/>
  <sheetViews>
    <sheetView tabSelected="1" zoomScaleNormal="100" workbookViewId="0"/>
  </sheetViews>
  <sheetFormatPr defaultColWidth="0" defaultRowHeight="15" zeroHeight="1" x14ac:dyDescent="0.25"/>
  <cols>
    <col min="1" max="46" width="2.85546875" style="12" customWidth="1"/>
    <col min="47" max="47" width="2.85546875" style="12" hidden="1" customWidth="1"/>
    <col min="48" max="50" width="11.42578125" style="12" hidden="1" customWidth="1"/>
    <col min="51" max="51" width="2.85546875" style="12" hidden="1" customWidth="1"/>
    <col min="52" max="52" width="7.140625" style="12" hidden="1" customWidth="1"/>
    <col min="53" max="68" width="0" style="12" hidden="1" customWidth="1"/>
    <col min="69" max="16384" width="2.85546875" style="12" hidden="1"/>
  </cols>
  <sheetData>
    <row r="1" spans="1:68"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68" x14ac:dyDescent="0.25">
      <c r="A2" s="11"/>
      <c r="B2" s="256" t="s">
        <v>300</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8"/>
      <c r="AT2" s="11"/>
    </row>
    <row r="3" spans="1:68" x14ac:dyDescent="0.25">
      <c r="A3" s="11"/>
      <c r="B3" s="259"/>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1"/>
      <c r="AT3" s="11"/>
      <c r="AZ3" s="16" t="s">
        <v>26</v>
      </c>
    </row>
    <row r="4" spans="1:68"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Z4" s="18" t="s">
        <v>32</v>
      </c>
    </row>
    <row r="5" spans="1:68" x14ac:dyDescent="0.25">
      <c r="A5" s="11"/>
      <c r="B5" s="253" t="s">
        <v>87</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5"/>
      <c r="AT5" s="11"/>
      <c r="AV5" s="36">
        <f>IF($H$33="", "", IFERROR(DATE(YEAR($H$33), MONTH($H$33), 1), ""))</f>
        <v>44927</v>
      </c>
      <c r="AW5" s="36">
        <f>IFERROR(DATE(YEAR($AV5), MONTH($AV5)+1, DAY($AV5)-1), "")</f>
        <v>44957</v>
      </c>
      <c r="AX5" s="16" t="str">
        <f>IF($AV5="", "", IFERROR(TEXT($AV5, "mmm yyyy"), ""))</f>
        <v>Jan 2023</v>
      </c>
    </row>
    <row r="6" spans="1:68"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V6" s="36">
        <f>IF($H$33="", "", IFERROR(DATE(YEAR(AV5), MONTH(AV5)+1, DAY(AV5)), ""))</f>
        <v>44958</v>
      </c>
      <c r="AW6" s="43">
        <f t="shared" ref="AW6:AW16" si="0">IFERROR(DATE(YEAR($AV6), MONTH($AV6)+1, DAY($AV6)-1), "")</f>
        <v>44985</v>
      </c>
      <c r="AX6" s="19" t="str">
        <f t="shared" ref="AX6:AX16" si="1">IF($AV6="", "", IFERROR(TEXT($AV6, "mmm yyyy"), ""))</f>
        <v>Feb 2023</v>
      </c>
      <c r="AZ6" s="15">
        <f>COUNTIF($X$19:$X$35, $AZ$4)+COUNTIF($AE$31:$AE$38, $AZ$4)</f>
        <v>0</v>
      </c>
    </row>
    <row r="7" spans="1:68" x14ac:dyDescent="0.25">
      <c r="A7" s="11"/>
      <c r="B7" s="262" t="s">
        <v>88</v>
      </c>
      <c r="C7" s="263"/>
      <c r="D7" s="263"/>
      <c r="E7" s="263"/>
      <c r="F7" s="263"/>
      <c r="G7" s="264"/>
      <c r="H7" s="250" t="s">
        <v>89</v>
      </c>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2"/>
      <c r="AT7" s="11"/>
      <c r="AV7" s="43">
        <f t="shared" ref="AV7:AV16" si="2">IF($H$33="", "", IFERROR(DATE(YEAR(AV6), MONTH(AV6)+1, DAY(AV6)), ""))</f>
        <v>44986</v>
      </c>
      <c r="AW7" s="43">
        <f t="shared" si="0"/>
        <v>45016</v>
      </c>
      <c r="AX7" s="19" t="str">
        <f t="shared" si="1"/>
        <v>Mar 2023</v>
      </c>
    </row>
    <row r="8" spans="1:68" x14ac:dyDescent="0.25">
      <c r="A8" s="11"/>
      <c r="B8" s="253" t="s">
        <v>90</v>
      </c>
      <c r="C8" s="254"/>
      <c r="D8" s="254"/>
      <c r="E8" s="254"/>
      <c r="F8" s="254"/>
      <c r="G8" s="255"/>
      <c r="H8" s="250" t="s">
        <v>91</v>
      </c>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2"/>
      <c r="AT8" s="11"/>
      <c r="AV8" s="43">
        <f t="shared" si="2"/>
        <v>45017</v>
      </c>
      <c r="AW8" s="43">
        <f t="shared" si="0"/>
        <v>45046</v>
      </c>
      <c r="AX8" s="19" t="str">
        <f t="shared" si="1"/>
        <v>Apr 2023</v>
      </c>
    </row>
    <row r="9" spans="1:68" x14ac:dyDescent="0.25">
      <c r="A9" s="11"/>
      <c r="B9" s="250" t="s">
        <v>92</v>
      </c>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2"/>
      <c r="AT9" s="11"/>
      <c r="AV9" s="43">
        <f t="shared" si="2"/>
        <v>45047</v>
      </c>
      <c r="AW9" s="43">
        <f t="shared" si="0"/>
        <v>45077</v>
      </c>
      <c r="AX9" s="19" t="str">
        <f t="shared" si="1"/>
        <v>May 2023</v>
      </c>
    </row>
    <row r="10" spans="1:68" x14ac:dyDescent="0.25">
      <c r="A10" s="11"/>
      <c r="B10" s="250" t="s">
        <v>93</v>
      </c>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2"/>
      <c r="AT10" s="11"/>
      <c r="AV10" s="43">
        <f t="shared" si="2"/>
        <v>45078</v>
      </c>
      <c r="AW10" s="43">
        <f t="shared" si="0"/>
        <v>45107</v>
      </c>
      <c r="AX10" s="19" t="str">
        <f t="shared" si="1"/>
        <v>Jun 2023</v>
      </c>
    </row>
    <row r="11" spans="1:68" x14ac:dyDescent="0.25">
      <c r="A11" s="11"/>
      <c r="B11" s="250" t="s">
        <v>94</v>
      </c>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2"/>
      <c r="AT11" s="11"/>
      <c r="AV11" s="43">
        <f t="shared" si="2"/>
        <v>45108</v>
      </c>
      <c r="AW11" s="43">
        <f t="shared" si="0"/>
        <v>45138</v>
      </c>
      <c r="AX11" s="19" t="str">
        <f t="shared" si="1"/>
        <v>Jul 2023</v>
      </c>
    </row>
    <row r="12" spans="1:68" x14ac:dyDescent="0.2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V12" s="43">
        <f t="shared" si="2"/>
        <v>45139</v>
      </c>
      <c r="AW12" s="43">
        <f t="shared" si="0"/>
        <v>45169</v>
      </c>
      <c r="AX12" s="19" t="str">
        <f t="shared" si="1"/>
        <v>Aug 2023</v>
      </c>
    </row>
    <row r="13" spans="1:68"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V13" s="43">
        <f t="shared" si="2"/>
        <v>45170</v>
      </c>
      <c r="AW13" s="43">
        <f t="shared" si="0"/>
        <v>45199</v>
      </c>
      <c r="AX13" s="19" t="str">
        <f t="shared" si="1"/>
        <v>Sep 2023</v>
      </c>
    </row>
    <row r="14" spans="1:68" x14ac:dyDescent="0.25">
      <c r="A14" s="11"/>
      <c r="B14" s="253" t="s">
        <v>95</v>
      </c>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5"/>
      <c r="AT14" s="11"/>
      <c r="AV14" s="43">
        <f t="shared" si="2"/>
        <v>45200</v>
      </c>
      <c r="AW14" s="43">
        <f t="shared" si="0"/>
        <v>45230</v>
      </c>
      <c r="AX14" s="19" t="str">
        <f t="shared" si="1"/>
        <v>Oct 2023</v>
      </c>
    </row>
    <row r="15" spans="1:68"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V15" s="43">
        <f t="shared" si="2"/>
        <v>45231</v>
      </c>
      <c r="AW15" s="43">
        <f t="shared" si="0"/>
        <v>45260</v>
      </c>
      <c r="AX15" s="19" t="str">
        <f t="shared" si="1"/>
        <v>Nov 2023</v>
      </c>
      <c r="BP15" s="11"/>
    </row>
    <row r="16" spans="1:68" ht="15" customHeight="1" x14ac:dyDescent="0.25">
      <c r="A16" s="11"/>
      <c r="B16" s="232" t="s">
        <v>173</v>
      </c>
      <c r="C16" s="233"/>
      <c r="D16" s="233"/>
      <c r="E16" s="233"/>
      <c r="F16" s="233"/>
      <c r="G16" s="234"/>
      <c r="H16" s="271" t="s">
        <v>129</v>
      </c>
      <c r="I16" s="272"/>
      <c r="J16" s="272"/>
      <c r="K16" s="272"/>
      <c r="L16" s="272"/>
      <c r="M16" s="272"/>
      <c r="N16" s="272"/>
      <c r="O16" s="272"/>
      <c r="P16" s="272"/>
      <c r="Q16" s="273"/>
      <c r="R16" s="11"/>
      <c r="S16" s="11"/>
      <c r="T16" s="11"/>
      <c r="U16" s="11"/>
      <c r="V16" s="11"/>
      <c r="W16" s="11"/>
      <c r="X16" s="11"/>
      <c r="Y16" s="11"/>
      <c r="Z16" s="274" t="s">
        <v>174</v>
      </c>
      <c r="AA16" s="275"/>
      <c r="AB16" s="275"/>
      <c r="AC16" s="275"/>
      <c r="AD16" s="275"/>
      <c r="AE16" s="275"/>
      <c r="AF16" s="275"/>
      <c r="AG16" s="275"/>
      <c r="AH16" s="275"/>
      <c r="AI16" s="275"/>
      <c r="AJ16" s="275"/>
      <c r="AK16" s="275"/>
      <c r="AL16" s="275"/>
      <c r="AM16" s="275"/>
      <c r="AN16" s="275"/>
      <c r="AO16" s="275"/>
      <c r="AP16" s="275"/>
      <c r="AQ16" s="275"/>
      <c r="AR16" s="275"/>
      <c r="AS16" s="276"/>
      <c r="AT16" s="11"/>
      <c r="AV16" s="54">
        <f t="shared" si="2"/>
        <v>45261</v>
      </c>
      <c r="AW16" s="54">
        <f t="shared" si="0"/>
        <v>45291</v>
      </c>
      <c r="AX16" s="18" t="str">
        <f t="shared" si="1"/>
        <v>Dec 2023</v>
      </c>
      <c r="BP16" s="11"/>
    </row>
    <row r="17" spans="1:68"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277"/>
      <c r="AA17" s="278"/>
      <c r="AB17" s="278"/>
      <c r="AC17" s="278"/>
      <c r="AD17" s="278"/>
      <c r="AE17" s="278"/>
      <c r="AF17" s="278"/>
      <c r="AG17" s="278"/>
      <c r="AH17" s="278"/>
      <c r="AI17" s="278"/>
      <c r="AJ17" s="278"/>
      <c r="AK17" s="278"/>
      <c r="AL17" s="278"/>
      <c r="AM17" s="278"/>
      <c r="AN17" s="278"/>
      <c r="AO17" s="278"/>
      <c r="AP17" s="278"/>
      <c r="AQ17" s="278"/>
      <c r="AR17" s="278"/>
      <c r="AS17" s="279"/>
      <c r="AT17" s="11"/>
      <c r="BP17" s="11"/>
    </row>
    <row r="18" spans="1:68"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BP18" s="11"/>
    </row>
    <row r="19" spans="1:68" x14ac:dyDescent="0.25">
      <c r="A19" s="11"/>
      <c r="B19" s="219" t="s">
        <v>8</v>
      </c>
      <c r="C19" s="220"/>
      <c r="D19" s="220"/>
      <c r="E19" s="220"/>
      <c r="F19" s="220"/>
      <c r="G19" s="220"/>
      <c r="H19" s="266">
        <v>1</v>
      </c>
      <c r="I19" s="267"/>
      <c r="J19" s="268"/>
      <c r="K19" s="265" t="str">
        <f>CONCATENATE(IF($H16=1, "Point", "Points"), " per")</f>
        <v>Points per</v>
      </c>
      <c r="L19" s="265"/>
      <c r="M19" s="265"/>
      <c r="N19" s="265"/>
      <c r="O19" s="266">
        <v>10</v>
      </c>
      <c r="P19" s="267"/>
      <c r="Q19" s="267"/>
      <c r="R19" s="268"/>
      <c r="S19" s="269" t="str">
        <f>IF($O19=1, LEFT($B19, LEN($B19)-1), $B19)</f>
        <v>Impressions</v>
      </c>
      <c r="T19" s="270"/>
      <c r="U19" s="270"/>
      <c r="V19" s="270"/>
      <c r="W19" s="270"/>
      <c r="X19" s="14" t="str">
        <f>IF(OR($H19="", $O19="", ISNUMBER($H19)=FALSE, ISNUMBER($O19)=FALSE), $AZ$4, $AZ$3)</f>
        <v>✓</v>
      </c>
      <c r="Y19" s="11"/>
      <c r="Z19" s="280" t="s">
        <v>294</v>
      </c>
      <c r="AA19" s="281"/>
      <c r="AB19" s="281"/>
      <c r="AC19" s="281"/>
      <c r="AD19" s="281"/>
      <c r="AE19" s="281"/>
      <c r="AF19" s="281"/>
      <c r="AG19" s="281"/>
      <c r="AH19" s="281"/>
      <c r="AI19" s="281"/>
      <c r="AJ19" s="281"/>
      <c r="AK19" s="281"/>
      <c r="AL19" s="281"/>
      <c r="AM19" s="281"/>
      <c r="AN19" s="281"/>
      <c r="AO19" s="281"/>
      <c r="AP19" s="281"/>
      <c r="AQ19" s="281"/>
      <c r="AR19" s="281"/>
      <c r="AS19" s="282"/>
      <c r="AT19" s="11"/>
      <c r="BP19" s="11"/>
    </row>
    <row r="20" spans="1:68"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283"/>
      <c r="AA20" s="284"/>
      <c r="AB20" s="284"/>
      <c r="AC20" s="284"/>
      <c r="AD20" s="284"/>
      <c r="AE20" s="284"/>
      <c r="AF20" s="284"/>
      <c r="AG20" s="284"/>
      <c r="AH20" s="284"/>
      <c r="AI20" s="284"/>
      <c r="AJ20" s="284"/>
      <c r="AK20" s="284"/>
      <c r="AL20" s="284"/>
      <c r="AM20" s="284"/>
      <c r="AN20" s="284"/>
      <c r="AO20" s="284"/>
      <c r="AP20" s="284"/>
      <c r="AQ20" s="284"/>
      <c r="AR20" s="284"/>
      <c r="AS20" s="285"/>
      <c r="AT20" s="11"/>
      <c r="BP20" s="11"/>
    </row>
    <row r="21" spans="1:68" ht="15" customHeight="1" x14ac:dyDescent="0.25">
      <c r="A21" s="11"/>
      <c r="B21" s="219" t="s">
        <v>9</v>
      </c>
      <c r="C21" s="220"/>
      <c r="D21" s="220"/>
      <c r="E21" s="220"/>
      <c r="F21" s="220"/>
      <c r="G21" s="221"/>
      <c r="H21" s="266">
        <v>4</v>
      </c>
      <c r="I21" s="267"/>
      <c r="J21" s="268"/>
      <c r="K21" s="265" t="s">
        <v>53</v>
      </c>
      <c r="L21" s="265"/>
      <c r="M21" s="265"/>
      <c r="N21" s="265"/>
      <c r="O21" s="266">
        <v>1</v>
      </c>
      <c r="P21" s="267"/>
      <c r="Q21" s="267"/>
      <c r="R21" s="268"/>
      <c r="S21" s="269" t="str">
        <f>IF($O21=1, LEFT($B21, LEN($B21)-1), $B21)</f>
        <v>Click</v>
      </c>
      <c r="T21" s="270"/>
      <c r="U21" s="270"/>
      <c r="V21" s="270"/>
      <c r="W21" s="270"/>
      <c r="X21" s="14" t="str">
        <f>IF(OR($H21="", $O21="", ISNUMBER($H21)=FALSE, ISNUMBER($O21)=FALSE), $AZ$4, $AZ$3)</f>
        <v>✓</v>
      </c>
      <c r="Y21" s="11"/>
      <c r="Z21" s="283"/>
      <c r="AA21" s="284"/>
      <c r="AB21" s="284"/>
      <c r="AC21" s="284"/>
      <c r="AD21" s="284"/>
      <c r="AE21" s="284"/>
      <c r="AF21" s="284"/>
      <c r="AG21" s="284"/>
      <c r="AH21" s="284"/>
      <c r="AI21" s="284"/>
      <c r="AJ21" s="284"/>
      <c r="AK21" s="284"/>
      <c r="AL21" s="284"/>
      <c r="AM21" s="284"/>
      <c r="AN21" s="284"/>
      <c r="AO21" s="284"/>
      <c r="AP21" s="284"/>
      <c r="AQ21" s="284"/>
      <c r="AR21" s="284"/>
      <c r="AS21" s="285"/>
      <c r="AT21" s="11"/>
      <c r="BP21" s="11"/>
    </row>
    <row r="22" spans="1:68"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283"/>
      <c r="AA22" s="284"/>
      <c r="AB22" s="284"/>
      <c r="AC22" s="284"/>
      <c r="AD22" s="284"/>
      <c r="AE22" s="284"/>
      <c r="AF22" s="284"/>
      <c r="AG22" s="284"/>
      <c r="AH22" s="284"/>
      <c r="AI22" s="284"/>
      <c r="AJ22" s="284"/>
      <c r="AK22" s="284"/>
      <c r="AL22" s="284"/>
      <c r="AM22" s="284"/>
      <c r="AN22" s="284"/>
      <c r="AO22" s="284"/>
      <c r="AP22" s="284"/>
      <c r="AQ22" s="284"/>
      <c r="AR22" s="284"/>
      <c r="AS22" s="285"/>
      <c r="AT22" s="11"/>
      <c r="BP22" s="11"/>
    </row>
    <row r="23" spans="1:68" x14ac:dyDescent="0.25">
      <c r="A23" s="11"/>
      <c r="B23" s="219" t="s">
        <v>10</v>
      </c>
      <c r="C23" s="220"/>
      <c r="D23" s="220"/>
      <c r="E23" s="220"/>
      <c r="F23" s="220"/>
      <c r="G23" s="221"/>
      <c r="H23" s="266">
        <v>1</v>
      </c>
      <c r="I23" s="267"/>
      <c r="J23" s="268"/>
      <c r="K23" s="265" t="s">
        <v>53</v>
      </c>
      <c r="L23" s="265"/>
      <c r="M23" s="265"/>
      <c r="N23" s="265"/>
      <c r="O23" s="266">
        <v>1</v>
      </c>
      <c r="P23" s="267"/>
      <c r="Q23" s="267"/>
      <c r="R23" s="268"/>
      <c r="S23" s="269" t="str">
        <f>IF($O23=1, LEFT($B23, LEN($B23)-1), $B23)</f>
        <v>Reaction</v>
      </c>
      <c r="T23" s="270"/>
      <c r="U23" s="270"/>
      <c r="V23" s="270"/>
      <c r="W23" s="270"/>
      <c r="X23" s="14" t="str">
        <f>IF(OR($H23="", $O23="", ISNUMBER($H23)=FALSE, ISNUMBER($O23)=FALSE), $AZ$4, $AZ$3)</f>
        <v>✓</v>
      </c>
      <c r="Y23" s="11"/>
      <c r="Z23" s="283"/>
      <c r="AA23" s="284"/>
      <c r="AB23" s="284"/>
      <c r="AC23" s="284"/>
      <c r="AD23" s="284"/>
      <c r="AE23" s="284"/>
      <c r="AF23" s="284"/>
      <c r="AG23" s="284"/>
      <c r="AH23" s="284"/>
      <c r="AI23" s="284"/>
      <c r="AJ23" s="284"/>
      <c r="AK23" s="284"/>
      <c r="AL23" s="284"/>
      <c r="AM23" s="284"/>
      <c r="AN23" s="284"/>
      <c r="AO23" s="284"/>
      <c r="AP23" s="284"/>
      <c r="AQ23" s="284"/>
      <c r="AR23" s="284"/>
      <c r="AS23" s="285"/>
      <c r="AT23" s="11"/>
      <c r="BP23" s="11"/>
    </row>
    <row r="24" spans="1:68"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283"/>
      <c r="AA24" s="284"/>
      <c r="AB24" s="284"/>
      <c r="AC24" s="284"/>
      <c r="AD24" s="284"/>
      <c r="AE24" s="284"/>
      <c r="AF24" s="284"/>
      <c r="AG24" s="284"/>
      <c r="AH24" s="284"/>
      <c r="AI24" s="284"/>
      <c r="AJ24" s="284"/>
      <c r="AK24" s="284"/>
      <c r="AL24" s="284"/>
      <c r="AM24" s="284"/>
      <c r="AN24" s="284"/>
      <c r="AO24" s="284"/>
      <c r="AP24" s="284"/>
      <c r="AQ24" s="284"/>
      <c r="AR24" s="284"/>
      <c r="AS24" s="285"/>
      <c r="AT24" s="11"/>
      <c r="BP24" s="11"/>
    </row>
    <row r="25" spans="1:68" x14ac:dyDescent="0.25">
      <c r="A25" s="11"/>
      <c r="B25" s="219" t="s">
        <v>11</v>
      </c>
      <c r="C25" s="220"/>
      <c r="D25" s="220"/>
      <c r="E25" s="220"/>
      <c r="F25" s="220"/>
      <c r="G25" s="221"/>
      <c r="H25" s="266">
        <v>2</v>
      </c>
      <c r="I25" s="267"/>
      <c r="J25" s="268"/>
      <c r="K25" s="265" t="s">
        <v>53</v>
      </c>
      <c r="L25" s="265"/>
      <c r="M25" s="265"/>
      <c r="N25" s="265"/>
      <c r="O25" s="266">
        <v>1</v>
      </c>
      <c r="P25" s="267"/>
      <c r="Q25" s="267"/>
      <c r="R25" s="268"/>
      <c r="S25" s="269" t="str">
        <f>IF($O25=1, LEFT($B25, LEN($B25)-1), $B25)</f>
        <v>Comment</v>
      </c>
      <c r="T25" s="270"/>
      <c r="U25" s="270"/>
      <c r="V25" s="270"/>
      <c r="W25" s="270"/>
      <c r="X25" s="14" t="str">
        <f>IF(OR($H25="", $O25="", ISNUMBER($H25)=FALSE, ISNUMBER($O25)=FALSE), $AZ$4, $AZ$3)</f>
        <v>✓</v>
      </c>
      <c r="Y25" s="11"/>
      <c r="Z25" s="283"/>
      <c r="AA25" s="284"/>
      <c r="AB25" s="284"/>
      <c r="AC25" s="284"/>
      <c r="AD25" s="284"/>
      <c r="AE25" s="284"/>
      <c r="AF25" s="284"/>
      <c r="AG25" s="284"/>
      <c r="AH25" s="284"/>
      <c r="AI25" s="284"/>
      <c r="AJ25" s="284"/>
      <c r="AK25" s="284"/>
      <c r="AL25" s="284"/>
      <c r="AM25" s="284"/>
      <c r="AN25" s="284"/>
      <c r="AO25" s="284"/>
      <c r="AP25" s="284"/>
      <c r="AQ25" s="284"/>
      <c r="AR25" s="284"/>
      <c r="AS25" s="285"/>
      <c r="AT25" s="11"/>
    </row>
    <row r="26" spans="1:68"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283"/>
      <c r="AA26" s="284"/>
      <c r="AB26" s="284"/>
      <c r="AC26" s="284"/>
      <c r="AD26" s="284"/>
      <c r="AE26" s="284"/>
      <c r="AF26" s="284"/>
      <c r="AG26" s="284"/>
      <c r="AH26" s="284"/>
      <c r="AI26" s="284"/>
      <c r="AJ26" s="284"/>
      <c r="AK26" s="284"/>
      <c r="AL26" s="284"/>
      <c r="AM26" s="284"/>
      <c r="AN26" s="284"/>
      <c r="AO26" s="284"/>
      <c r="AP26" s="284"/>
      <c r="AQ26" s="284"/>
      <c r="AR26" s="284"/>
      <c r="AS26" s="285"/>
      <c r="AT26" s="11"/>
    </row>
    <row r="27" spans="1:68" x14ac:dyDescent="0.25">
      <c r="A27" s="11"/>
      <c r="B27" s="219" t="s">
        <v>12</v>
      </c>
      <c r="C27" s="220"/>
      <c r="D27" s="220"/>
      <c r="E27" s="220"/>
      <c r="F27" s="220"/>
      <c r="G27" s="221"/>
      <c r="H27" s="266">
        <v>3</v>
      </c>
      <c r="I27" s="267"/>
      <c r="J27" s="268"/>
      <c r="K27" s="265" t="s">
        <v>53</v>
      </c>
      <c r="L27" s="265"/>
      <c r="M27" s="265"/>
      <c r="N27" s="265"/>
      <c r="O27" s="266">
        <v>1</v>
      </c>
      <c r="P27" s="267"/>
      <c r="Q27" s="267"/>
      <c r="R27" s="268"/>
      <c r="S27" s="269" t="str">
        <f>IF($O27=1, LEFT($B27, LEN($B27)-1), $B27)</f>
        <v>Repost</v>
      </c>
      <c r="T27" s="270"/>
      <c r="U27" s="270"/>
      <c r="V27" s="270"/>
      <c r="W27" s="270"/>
      <c r="X27" s="14" t="str">
        <f>IF(OR($H27="", $O27="", ISNUMBER($H27)=FALSE, ISNUMBER($O27)=FALSE), $AZ$4, $AZ$3)</f>
        <v>✓</v>
      </c>
      <c r="Y27" s="11"/>
      <c r="Z27" s="286"/>
      <c r="AA27" s="287"/>
      <c r="AB27" s="287"/>
      <c r="AC27" s="287"/>
      <c r="AD27" s="287"/>
      <c r="AE27" s="287"/>
      <c r="AF27" s="287"/>
      <c r="AG27" s="287"/>
      <c r="AH27" s="287"/>
      <c r="AI27" s="287"/>
      <c r="AJ27" s="287"/>
      <c r="AK27" s="287"/>
      <c r="AL27" s="287"/>
      <c r="AM27" s="287"/>
      <c r="AN27" s="287"/>
      <c r="AO27" s="287"/>
      <c r="AP27" s="287"/>
      <c r="AQ27" s="287"/>
      <c r="AR27" s="287"/>
      <c r="AS27" s="288"/>
      <c r="AT27" s="11"/>
    </row>
    <row r="28" spans="1:68"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row>
    <row r="29" spans="1:68"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row>
    <row r="30" spans="1:68" x14ac:dyDescent="0.25">
      <c r="A30" s="11"/>
      <c r="B30" s="219" t="s">
        <v>74</v>
      </c>
      <c r="C30" s="220"/>
      <c r="D30" s="220"/>
      <c r="E30" s="220"/>
      <c r="F30" s="220"/>
      <c r="G30" s="220"/>
      <c r="H30" s="220"/>
      <c r="I30" s="220"/>
      <c r="J30" s="220"/>
      <c r="K30" s="220"/>
      <c r="L30" s="220"/>
      <c r="M30" s="220"/>
      <c r="N30" s="220"/>
      <c r="O30" s="220"/>
      <c r="P30" s="220"/>
      <c r="Q30" s="220"/>
      <c r="R30" s="220"/>
      <c r="S30" s="220"/>
      <c r="T30" s="220"/>
      <c r="U30" s="220"/>
      <c r="V30" s="220"/>
      <c r="W30" s="221"/>
      <c r="Y30" s="11"/>
      <c r="Z30" s="210" t="s">
        <v>101</v>
      </c>
      <c r="AA30" s="211"/>
      <c r="AB30" s="211"/>
      <c r="AC30" s="211"/>
      <c r="AD30" s="212"/>
      <c r="AE30" s="11"/>
      <c r="AF30" s="11"/>
      <c r="AG30" s="11"/>
      <c r="AH30" s="11"/>
      <c r="AI30" s="11"/>
      <c r="AJ30" s="11"/>
      <c r="AK30" s="11"/>
      <c r="AL30" s="11"/>
      <c r="AM30" s="11"/>
      <c r="AN30" s="11"/>
      <c r="AO30" s="11"/>
      <c r="AP30" s="11"/>
      <c r="AQ30" s="11"/>
      <c r="AR30" s="11"/>
      <c r="AS30" s="11"/>
      <c r="AT30" s="11"/>
    </row>
    <row r="31" spans="1:68" x14ac:dyDescent="0.25">
      <c r="A31" s="11"/>
      <c r="B31" s="222" t="s">
        <v>54</v>
      </c>
      <c r="C31" s="223"/>
      <c r="D31" s="223"/>
      <c r="E31" s="223"/>
      <c r="F31" s="223"/>
      <c r="G31" s="223"/>
      <c r="H31" s="223"/>
      <c r="I31" s="223"/>
      <c r="J31" s="223"/>
      <c r="K31" s="223"/>
      <c r="L31" s="223"/>
      <c r="M31" s="223"/>
      <c r="N31" s="223"/>
      <c r="O31" s="223"/>
      <c r="P31" s="223"/>
      <c r="Q31" s="223"/>
      <c r="R31" s="223"/>
      <c r="S31" s="223"/>
      <c r="T31" s="223"/>
      <c r="U31" s="223"/>
      <c r="V31" s="223"/>
      <c r="W31" s="224"/>
      <c r="X31" s="14" t="str">
        <f>IF($B31="", $AZ$4, $AZ$3)</f>
        <v>✓</v>
      </c>
      <c r="Y31" s="11"/>
      <c r="Z31" s="213" t="s">
        <v>62</v>
      </c>
      <c r="AA31" s="214"/>
      <c r="AB31" s="214"/>
      <c r="AC31" s="214"/>
      <c r="AD31" s="215"/>
      <c r="AE31" s="14" t="str">
        <f t="shared" ref="AE31:AE38" si="3">IF($Z31="", "", IF(COUNTIF($Z$31:$Z$38, $Z31)&gt;1, $AZ$4, $AZ$3))</f>
        <v>✓</v>
      </c>
      <c r="AF31" s="11"/>
      <c r="AG31" s="11"/>
      <c r="AH31" s="11"/>
      <c r="AI31" s="11"/>
      <c r="AJ31" s="11"/>
      <c r="AK31" s="11"/>
      <c r="AL31" s="11"/>
      <c r="AM31" s="11"/>
      <c r="AN31" s="11"/>
      <c r="AO31" s="11"/>
      <c r="AP31" s="11"/>
      <c r="AQ31" s="11"/>
      <c r="AR31" s="11"/>
      <c r="AS31" s="11"/>
      <c r="AT31" s="11"/>
    </row>
    <row r="32" spans="1:68"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216" t="s">
        <v>64</v>
      </c>
      <c r="AA32" s="217"/>
      <c r="AB32" s="217"/>
      <c r="AC32" s="217"/>
      <c r="AD32" s="218"/>
      <c r="AE32" s="14" t="str">
        <f t="shared" si="3"/>
        <v>✓</v>
      </c>
      <c r="AF32" s="11"/>
      <c r="AG32" s="11"/>
      <c r="AH32" s="11"/>
      <c r="AI32" s="11"/>
      <c r="AJ32" s="11"/>
      <c r="AK32" s="11"/>
      <c r="AL32" s="11"/>
      <c r="AM32" s="11"/>
      <c r="AN32" s="11"/>
      <c r="AO32" s="11"/>
      <c r="AP32" s="11"/>
      <c r="AQ32" s="11"/>
      <c r="AR32" s="11"/>
      <c r="AS32" s="11"/>
      <c r="AT32" s="11"/>
    </row>
    <row r="33" spans="1:46" x14ac:dyDescent="0.25">
      <c r="A33" s="11"/>
      <c r="B33" s="219" t="s">
        <v>100</v>
      </c>
      <c r="C33" s="220"/>
      <c r="D33" s="220"/>
      <c r="E33" s="220"/>
      <c r="F33" s="220"/>
      <c r="G33" s="221"/>
      <c r="H33" s="226">
        <v>44927</v>
      </c>
      <c r="I33" s="227"/>
      <c r="J33" s="227"/>
      <c r="K33" s="228"/>
      <c r="L33" s="11"/>
      <c r="M33" s="229" t="str">
        <f>IF(OR($AX$5="", $AX$16=""), "", CONCATENATE($AX$5, " - ", $AX$16))</f>
        <v>Jan 2023 - Dec 2023</v>
      </c>
      <c r="N33" s="230"/>
      <c r="O33" s="230"/>
      <c r="P33" s="230"/>
      <c r="Q33" s="230"/>
      <c r="R33" s="230"/>
      <c r="S33" s="230"/>
      <c r="T33" s="230"/>
      <c r="U33" s="230"/>
      <c r="V33" s="230"/>
      <c r="W33" s="231"/>
      <c r="X33" s="14" t="str">
        <f>IF($M33="", $AZ$4, $AZ$3)</f>
        <v>✓</v>
      </c>
      <c r="Y33" s="11"/>
      <c r="Z33" s="216" t="s">
        <v>52</v>
      </c>
      <c r="AA33" s="217"/>
      <c r="AB33" s="217"/>
      <c r="AC33" s="217"/>
      <c r="AD33" s="218"/>
      <c r="AE33" s="14" t="str">
        <f t="shared" si="3"/>
        <v>✓</v>
      </c>
      <c r="AF33" s="11"/>
      <c r="AG33" s="11"/>
      <c r="AH33" s="11"/>
      <c r="AI33" s="11"/>
      <c r="AJ33" s="11"/>
      <c r="AK33" s="11"/>
      <c r="AL33" s="11"/>
      <c r="AM33" s="11"/>
      <c r="AN33" s="11"/>
      <c r="AO33" s="11"/>
      <c r="AP33" s="11"/>
      <c r="AQ33" s="11"/>
      <c r="AR33" s="11"/>
      <c r="AS33" s="11"/>
      <c r="AT33" s="11"/>
    </row>
    <row r="34" spans="1:46"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216" t="s">
        <v>63</v>
      </c>
      <c r="AA34" s="217"/>
      <c r="AB34" s="217"/>
      <c r="AC34" s="217"/>
      <c r="AD34" s="218"/>
      <c r="AE34" s="14" t="str">
        <f t="shared" si="3"/>
        <v>✓</v>
      </c>
      <c r="AF34" s="11"/>
      <c r="AG34" s="11"/>
      <c r="AH34" s="11"/>
      <c r="AI34" s="11"/>
      <c r="AJ34" s="11"/>
      <c r="AK34" s="11"/>
      <c r="AL34" s="11"/>
      <c r="AM34" s="11"/>
      <c r="AN34" s="11"/>
      <c r="AO34" s="11"/>
      <c r="AP34" s="11"/>
      <c r="AQ34" s="11"/>
      <c r="AR34" s="11"/>
      <c r="AS34" s="11"/>
      <c r="AT34" s="11"/>
    </row>
    <row r="35" spans="1:46" x14ac:dyDescent="0.25">
      <c r="A35" s="11"/>
      <c r="B35" s="219" t="s">
        <v>102</v>
      </c>
      <c r="C35" s="220"/>
      <c r="D35" s="220"/>
      <c r="E35" s="220"/>
      <c r="F35" s="220"/>
      <c r="G35" s="221"/>
      <c r="H35" s="235">
        <v>0.41666666666666669</v>
      </c>
      <c r="I35" s="236"/>
      <c r="J35" s="236"/>
      <c r="K35" s="237"/>
      <c r="L35" s="11"/>
      <c r="M35" s="11"/>
      <c r="N35" s="11"/>
      <c r="O35" s="11"/>
      <c r="P35" s="11"/>
      <c r="Q35" s="11"/>
      <c r="R35" s="11"/>
      <c r="S35" s="11"/>
      <c r="T35" s="11"/>
      <c r="U35" s="11"/>
      <c r="V35" s="11"/>
      <c r="W35" s="11"/>
      <c r="X35" s="14" t="str">
        <f>IF($H35="", "", IF(ISNUMBER($H35)=FALSE, $AZ$4, $AZ$3))</f>
        <v>✓</v>
      </c>
      <c r="Y35" s="11"/>
      <c r="Z35" s="216"/>
      <c r="AA35" s="217"/>
      <c r="AB35" s="217"/>
      <c r="AC35" s="217"/>
      <c r="AD35" s="218"/>
      <c r="AE35" s="14" t="str">
        <f t="shared" si="3"/>
        <v/>
      </c>
      <c r="AF35" s="11"/>
      <c r="AG35" s="11"/>
      <c r="AH35" s="11"/>
      <c r="AI35" s="11"/>
      <c r="AJ35" s="11"/>
      <c r="AK35" s="11"/>
      <c r="AL35" s="11"/>
      <c r="AM35" s="11"/>
      <c r="AN35" s="11"/>
      <c r="AO35" s="11"/>
      <c r="AP35" s="11"/>
      <c r="AQ35" s="11"/>
      <c r="AR35" s="11"/>
      <c r="AS35" s="11"/>
      <c r="AT35" s="11"/>
    </row>
    <row r="36" spans="1:46"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216"/>
      <c r="AA36" s="217"/>
      <c r="AB36" s="217"/>
      <c r="AC36" s="217"/>
      <c r="AD36" s="218"/>
      <c r="AE36" s="14" t="str">
        <f t="shared" si="3"/>
        <v/>
      </c>
      <c r="AF36" s="11"/>
      <c r="AG36" s="11"/>
      <c r="AH36" s="11"/>
      <c r="AI36" s="11"/>
      <c r="AJ36" s="11"/>
      <c r="AK36" s="11"/>
      <c r="AL36" s="11"/>
      <c r="AM36" s="11"/>
      <c r="AN36" s="11"/>
      <c r="AO36" s="11"/>
      <c r="AP36" s="11"/>
      <c r="AQ36" s="11"/>
      <c r="AR36" s="11"/>
      <c r="AS36" s="11"/>
      <c r="AT36" s="11"/>
    </row>
    <row r="37" spans="1:46"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216"/>
      <c r="AA37" s="217"/>
      <c r="AB37" s="217"/>
      <c r="AC37" s="217"/>
      <c r="AD37" s="218"/>
      <c r="AE37" s="14" t="str">
        <f t="shared" si="3"/>
        <v/>
      </c>
      <c r="AF37" s="11"/>
      <c r="AG37" s="11"/>
      <c r="AH37" s="11"/>
      <c r="AI37" s="11"/>
      <c r="AJ37" s="11"/>
      <c r="AK37" s="11"/>
      <c r="AL37" s="11"/>
      <c r="AM37" s="11"/>
      <c r="AN37" s="11"/>
      <c r="AO37" s="11"/>
      <c r="AP37" s="11"/>
      <c r="AQ37" s="11"/>
      <c r="AR37" s="11"/>
      <c r="AS37" s="11"/>
      <c r="AT37" s="11"/>
    </row>
    <row r="38" spans="1:46"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247"/>
      <c r="AA38" s="248"/>
      <c r="AB38" s="248"/>
      <c r="AC38" s="248"/>
      <c r="AD38" s="249"/>
      <c r="AE38" s="14" t="str">
        <f t="shared" si="3"/>
        <v/>
      </c>
      <c r="AF38" s="11"/>
      <c r="AG38" s="11"/>
      <c r="AH38" s="11"/>
      <c r="AI38" s="11"/>
      <c r="AJ38" s="11"/>
      <c r="AK38" s="11"/>
      <c r="AL38" s="11"/>
      <c r="AM38" s="11"/>
      <c r="AN38" s="11"/>
      <c r="AO38" s="11"/>
      <c r="AP38" s="11"/>
      <c r="AQ38" s="11"/>
      <c r="AR38" s="11"/>
      <c r="AS38" s="11"/>
      <c r="AT38" s="11"/>
    </row>
    <row r="39" spans="1:46"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row>
    <row r="40" spans="1:46"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row>
    <row r="41" spans="1:46"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row>
    <row r="42" spans="1:46"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row>
    <row r="43" spans="1:46"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row>
    <row r="44" spans="1:46"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row>
    <row r="45" spans="1:46"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row>
    <row r="46" spans="1:46"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row>
    <row r="47" spans="1:46"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225" t="s">
        <v>96</v>
      </c>
      <c r="Z47" s="225"/>
      <c r="AA47" s="225"/>
      <c r="AB47" s="225"/>
      <c r="AC47" s="225"/>
      <c r="AD47" s="225"/>
      <c r="AE47" s="225"/>
      <c r="AF47" s="225"/>
      <c r="AG47" s="225"/>
      <c r="AH47" s="225"/>
      <c r="AI47" s="225"/>
      <c r="AJ47" s="225"/>
      <c r="AK47" s="225"/>
      <c r="AL47" s="225"/>
      <c r="AM47" s="225"/>
      <c r="AN47" s="225"/>
      <c r="AO47" s="225"/>
      <c r="AP47" s="225"/>
      <c r="AQ47" s="225"/>
      <c r="AR47" s="225"/>
      <c r="AS47" s="225"/>
      <c r="AT47" s="11"/>
    </row>
    <row r="48" spans="1:46" x14ac:dyDescent="0.25">
      <c r="A48" s="11"/>
      <c r="B48" s="232" t="s">
        <v>97</v>
      </c>
      <c r="C48" s="233"/>
      <c r="D48" s="233"/>
      <c r="E48" s="233"/>
      <c r="F48" s="233"/>
      <c r="G48" s="233"/>
      <c r="H48" s="233"/>
      <c r="I48" s="233"/>
      <c r="J48" s="233"/>
      <c r="K48" s="233"/>
      <c r="L48" s="233"/>
      <c r="M48" s="233"/>
      <c r="N48" s="233"/>
      <c r="O48" s="233"/>
      <c r="P48" s="233"/>
      <c r="Q48" s="233"/>
      <c r="R48" s="233"/>
      <c r="S48" s="233"/>
      <c r="T48" s="233"/>
      <c r="U48" s="233"/>
      <c r="V48" s="234"/>
      <c r="W48" s="11"/>
      <c r="X48" s="11"/>
      <c r="Y48" s="232" t="s">
        <v>98</v>
      </c>
      <c r="Z48" s="233"/>
      <c r="AA48" s="233"/>
      <c r="AB48" s="233"/>
      <c r="AC48" s="233"/>
      <c r="AD48" s="233"/>
      <c r="AE48" s="233"/>
      <c r="AF48" s="233"/>
      <c r="AG48" s="233"/>
      <c r="AH48" s="233"/>
      <c r="AI48" s="233"/>
      <c r="AJ48" s="233"/>
      <c r="AK48" s="233"/>
      <c r="AL48" s="233"/>
      <c r="AM48" s="233"/>
      <c r="AN48" s="233"/>
      <c r="AO48" s="233"/>
      <c r="AP48" s="233"/>
      <c r="AQ48" s="233"/>
      <c r="AR48" s="233"/>
      <c r="AS48" s="234"/>
      <c r="AT48" s="11"/>
    </row>
    <row r="49" spans="1:46" x14ac:dyDescent="0.25">
      <c r="A49" s="11"/>
      <c r="B49" s="238"/>
      <c r="C49" s="239"/>
      <c r="D49" s="239"/>
      <c r="E49" s="239"/>
      <c r="F49" s="239"/>
      <c r="G49" s="239"/>
      <c r="H49" s="239"/>
      <c r="I49" s="239"/>
      <c r="J49" s="239"/>
      <c r="K49" s="239"/>
      <c r="L49" s="239"/>
      <c r="M49" s="239"/>
      <c r="N49" s="239"/>
      <c r="O49" s="239"/>
      <c r="P49" s="239"/>
      <c r="Q49" s="239"/>
      <c r="R49" s="239"/>
      <c r="S49" s="239"/>
      <c r="T49" s="239"/>
      <c r="U49" s="239"/>
      <c r="V49" s="240"/>
      <c r="W49" s="11"/>
      <c r="X49" s="11"/>
      <c r="Y49" s="238"/>
      <c r="Z49" s="239"/>
      <c r="AA49" s="239"/>
      <c r="AB49" s="239"/>
      <c r="AC49" s="239"/>
      <c r="AD49" s="239"/>
      <c r="AE49" s="239"/>
      <c r="AF49" s="239"/>
      <c r="AG49" s="239"/>
      <c r="AH49" s="239"/>
      <c r="AI49" s="239"/>
      <c r="AJ49" s="239"/>
      <c r="AK49" s="239"/>
      <c r="AL49" s="239"/>
      <c r="AM49" s="239"/>
      <c r="AN49" s="239"/>
      <c r="AO49" s="239"/>
      <c r="AP49" s="239"/>
      <c r="AQ49" s="239"/>
      <c r="AR49" s="239"/>
      <c r="AS49" s="240"/>
      <c r="AT49" s="11"/>
    </row>
    <row r="50" spans="1:46" x14ac:dyDescent="0.25">
      <c r="A50" s="11"/>
      <c r="B50" s="241"/>
      <c r="C50" s="242"/>
      <c r="D50" s="242"/>
      <c r="E50" s="242"/>
      <c r="F50" s="242"/>
      <c r="G50" s="242"/>
      <c r="H50" s="242"/>
      <c r="I50" s="242"/>
      <c r="J50" s="242"/>
      <c r="K50" s="242"/>
      <c r="L50" s="242"/>
      <c r="M50" s="242"/>
      <c r="N50" s="242"/>
      <c r="O50" s="242"/>
      <c r="P50" s="242"/>
      <c r="Q50" s="242"/>
      <c r="R50" s="242"/>
      <c r="S50" s="242"/>
      <c r="T50" s="242"/>
      <c r="U50" s="242"/>
      <c r="V50" s="243"/>
      <c r="W50" s="11"/>
      <c r="X50" s="11"/>
      <c r="Y50" s="241"/>
      <c r="Z50" s="242"/>
      <c r="AA50" s="242"/>
      <c r="AB50" s="242"/>
      <c r="AC50" s="242"/>
      <c r="AD50" s="242"/>
      <c r="AE50" s="242"/>
      <c r="AF50" s="242"/>
      <c r="AG50" s="242"/>
      <c r="AH50" s="242"/>
      <c r="AI50" s="242"/>
      <c r="AJ50" s="242"/>
      <c r="AK50" s="242"/>
      <c r="AL50" s="242"/>
      <c r="AM50" s="242"/>
      <c r="AN50" s="242"/>
      <c r="AO50" s="242"/>
      <c r="AP50" s="242"/>
      <c r="AQ50" s="242"/>
      <c r="AR50" s="242"/>
      <c r="AS50" s="243"/>
      <c r="AT50" s="11"/>
    </row>
    <row r="51" spans="1:46" x14ac:dyDescent="0.25">
      <c r="A51" s="11"/>
      <c r="B51" s="241"/>
      <c r="C51" s="242"/>
      <c r="D51" s="242"/>
      <c r="E51" s="242"/>
      <c r="F51" s="242"/>
      <c r="G51" s="242"/>
      <c r="H51" s="242"/>
      <c r="I51" s="242"/>
      <c r="J51" s="242"/>
      <c r="K51" s="242"/>
      <c r="L51" s="242"/>
      <c r="M51" s="242"/>
      <c r="N51" s="242"/>
      <c r="O51" s="242"/>
      <c r="P51" s="242"/>
      <c r="Q51" s="242"/>
      <c r="R51" s="242"/>
      <c r="S51" s="242"/>
      <c r="T51" s="242"/>
      <c r="U51" s="242"/>
      <c r="V51" s="243"/>
      <c r="W51" s="11"/>
      <c r="X51" s="11"/>
      <c r="Y51" s="241"/>
      <c r="Z51" s="242"/>
      <c r="AA51" s="242"/>
      <c r="AB51" s="242"/>
      <c r="AC51" s="242"/>
      <c r="AD51" s="242"/>
      <c r="AE51" s="242"/>
      <c r="AF51" s="242"/>
      <c r="AG51" s="242"/>
      <c r="AH51" s="242"/>
      <c r="AI51" s="242"/>
      <c r="AJ51" s="242"/>
      <c r="AK51" s="242"/>
      <c r="AL51" s="242"/>
      <c r="AM51" s="242"/>
      <c r="AN51" s="242"/>
      <c r="AO51" s="242"/>
      <c r="AP51" s="242"/>
      <c r="AQ51" s="242"/>
      <c r="AR51" s="242"/>
      <c r="AS51" s="243"/>
      <c r="AT51" s="11"/>
    </row>
    <row r="52" spans="1:46" x14ac:dyDescent="0.25">
      <c r="A52" s="11"/>
      <c r="B52" s="241"/>
      <c r="C52" s="242"/>
      <c r="D52" s="242"/>
      <c r="E52" s="242"/>
      <c r="F52" s="242"/>
      <c r="G52" s="242"/>
      <c r="H52" s="242"/>
      <c r="I52" s="242"/>
      <c r="J52" s="242"/>
      <c r="K52" s="242"/>
      <c r="L52" s="242"/>
      <c r="M52" s="242"/>
      <c r="N52" s="242"/>
      <c r="O52" s="242"/>
      <c r="P52" s="242"/>
      <c r="Q52" s="242"/>
      <c r="R52" s="242"/>
      <c r="S52" s="242"/>
      <c r="T52" s="242"/>
      <c r="U52" s="242"/>
      <c r="V52" s="243"/>
      <c r="W52" s="11"/>
      <c r="X52" s="11"/>
      <c r="Y52" s="241"/>
      <c r="Z52" s="242"/>
      <c r="AA52" s="242"/>
      <c r="AB52" s="242"/>
      <c r="AC52" s="242"/>
      <c r="AD52" s="242"/>
      <c r="AE52" s="242"/>
      <c r="AF52" s="242"/>
      <c r="AG52" s="242"/>
      <c r="AH52" s="242"/>
      <c r="AI52" s="242"/>
      <c r="AJ52" s="242"/>
      <c r="AK52" s="242"/>
      <c r="AL52" s="242"/>
      <c r="AM52" s="242"/>
      <c r="AN52" s="242"/>
      <c r="AO52" s="242"/>
      <c r="AP52" s="242"/>
      <c r="AQ52" s="242"/>
      <c r="AR52" s="242"/>
      <c r="AS52" s="243"/>
      <c r="AT52" s="11"/>
    </row>
    <row r="53" spans="1:46" x14ac:dyDescent="0.25">
      <c r="A53" s="11"/>
      <c r="B53" s="244"/>
      <c r="C53" s="245"/>
      <c r="D53" s="245"/>
      <c r="E53" s="245"/>
      <c r="F53" s="245"/>
      <c r="G53" s="245"/>
      <c r="H53" s="245"/>
      <c r="I53" s="245"/>
      <c r="J53" s="245"/>
      <c r="K53" s="245"/>
      <c r="L53" s="245"/>
      <c r="M53" s="245"/>
      <c r="N53" s="245"/>
      <c r="O53" s="245"/>
      <c r="P53" s="245"/>
      <c r="Q53" s="245"/>
      <c r="R53" s="245"/>
      <c r="S53" s="245"/>
      <c r="T53" s="245"/>
      <c r="U53" s="245"/>
      <c r="V53" s="246"/>
      <c r="W53" s="11"/>
      <c r="X53" s="11"/>
      <c r="Y53" s="241"/>
      <c r="Z53" s="242"/>
      <c r="AA53" s="242"/>
      <c r="AB53" s="242"/>
      <c r="AC53" s="242"/>
      <c r="AD53" s="242"/>
      <c r="AE53" s="242"/>
      <c r="AF53" s="242"/>
      <c r="AG53" s="242"/>
      <c r="AH53" s="242"/>
      <c r="AI53" s="242"/>
      <c r="AJ53" s="242"/>
      <c r="AK53" s="242"/>
      <c r="AL53" s="242"/>
      <c r="AM53" s="242"/>
      <c r="AN53" s="242"/>
      <c r="AO53" s="242"/>
      <c r="AP53" s="242"/>
      <c r="AQ53" s="242"/>
      <c r="AR53" s="242"/>
      <c r="AS53" s="243"/>
      <c r="AT53" s="11"/>
    </row>
    <row r="54" spans="1:46"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241"/>
      <c r="Z54" s="242"/>
      <c r="AA54" s="242"/>
      <c r="AB54" s="242"/>
      <c r="AC54" s="242"/>
      <c r="AD54" s="242"/>
      <c r="AE54" s="242"/>
      <c r="AF54" s="242"/>
      <c r="AG54" s="242"/>
      <c r="AH54" s="242"/>
      <c r="AI54" s="242"/>
      <c r="AJ54" s="242"/>
      <c r="AK54" s="242"/>
      <c r="AL54" s="242"/>
      <c r="AM54" s="242"/>
      <c r="AN54" s="242"/>
      <c r="AO54" s="242"/>
      <c r="AP54" s="242"/>
      <c r="AQ54" s="242"/>
      <c r="AR54" s="242"/>
      <c r="AS54" s="243"/>
      <c r="AT54" s="11"/>
    </row>
    <row r="55" spans="1:46" ht="15" customHeight="1" x14ac:dyDescent="0.25">
      <c r="A55" s="11"/>
      <c r="B55" s="453" t="s">
        <v>99</v>
      </c>
      <c r="C55" s="454"/>
      <c r="D55" s="454"/>
      <c r="E55" s="454"/>
      <c r="F55" s="454"/>
      <c r="G55" s="454"/>
      <c r="H55" s="454"/>
      <c r="I55" s="454"/>
      <c r="J55" s="454"/>
      <c r="K55" s="454"/>
      <c r="L55" s="454"/>
      <c r="M55" s="454"/>
      <c r="N55" s="454"/>
      <c r="O55" s="454"/>
      <c r="P55" s="454"/>
      <c r="Q55" s="454"/>
      <c r="R55" s="454"/>
      <c r="S55" s="454"/>
      <c r="T55" s="454"/>
      <c r="U55" s="454"/>
      <c r="V55" s="455"/>
      <c r="W55" s="11"/>
      <c r="X55" s="11"/>
      <c r="Y55" s="244"/>
      <c r="Z55" s="245"/>
      <c r="AA55" s="245"/>
      <c r="AB55" s="245"/>
      <c r="AC55" s="245"/>
      <c r="AD55" s="245"/>
      <c r="AE55" s="245"/>
      <c r="AF55" s="245"/>
      <c r="AG55" s="245"/>
      <c r="AH55" s="245"/>
      <c r="AI55" s="245"/>
      <c r="AJ55" s="245"/>
      <c r="AK55" s="245"/>
      <c r="AL55" s="245"/>
      <c r="AM55" s="245"/>
      <c r="AN55" s="245"/>
      <c r="AO55" s="245"/>
      <c r="AP55" s="245"/>
      <c r="AQ55" s="245"/>
      <c r="AR55" s="245"/>
      <c r="AS55" s="246"/>
      <c r="AT55" s="11"/>
    </row>
    <row r="56" spans="1:46" ht="15" customHeight="1" x14ac:dyDescent="0.25">
      <c r="A56" s="11"/>
      <c r="B56" s="456"/>
      <c r="C56" s="457"/>
      <c r="D56" s="457"/>
      <c r="E56" s="457"/>
      <c r="F56" s="457"/>
      <c r="G56" s="457"/>
      <c r="H56" s="457"/>
      <c r="I56" s="457"/>
      <c r="J56" s="457"/>
      <c r="K56" s="457"/>
      <c r="L56" s="457"/>
      <c r="M56" s="457"/>
      <c r="N56" s="457"/>
      <c r="O56" s="457"/>
      <c r="P56" s="457"/>
      <c r="Q56" s="457"/>
      <c r="R56" s="457"/>
      <c r="S56" s="457"/>
      <c r="T56" s="457"/>
      <c r="U56" s="457"/>
      <c r="V56" s="458"/>
      <c r="W56" s="11"/>
      <c r="X56" s="11"/>
      <c r="Y56" s="232" t="s">
        <v>293</v>
      </c>
      <c r="Z56" s="233"/>
      <c r="AA56" s="233"/>
      <c r="AB56" s="233"/>
      <c r="AC56" s="233"/>
      <c r="AD56" s="233"/>
      <c r="AE56" s="233"/>
      <c r="AF56" s="233"/>
      <c r="AG56" s="233"/>
      <c r="AH56" s="233"/>
      <c r="AI56" s="233"/>
      <c r="AJ56" s="233"/>
      <c r="AK56" s="233"/>
      <c r="AL56" s="233"/>
      <c r="AM56" s="233"/>
      <c r="AN56" s="233"/>
      <c r="AO56" s="233"/>
      <c r="AP56" s="233"/>
      <c r="AQ56" s="233"/>
      <c r="AR56" s="233"/>
      <c r="AS56" s="234"/>
      <c r="AT56" s="11"/>
    </row>
    <row r="57" spans="1:46"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row>
  </sheetData>
  <sheetProtection algorithmName="SHA-512" hashValue="PLnWy5KIfXLsAqIZQdu8UdhuXvQ6RAWsqCI0QhNTGFY2K/BoTIKX0KeltjvSbD5+8fPYg3H76lZF+T+WBkiBDg==" saltValue="+bLo8EsKNqgOjXuuP/sFwA==" spinCount="100000" sheet="1" objects="1" scenarios="1"/>
  <mergeCells count="62">
    <mergeCell ref="B16:G16"/>
    <mergeCell ref="H16:Q16"/>
    <mergeCell ref="Z16:AS17"/>
    <mergeCell ref="B27:G27"/>
    <mergeCell ref="H27:J27"/>
    <mergeCell ref="K27:N27"/>
    <mergeCell ref="O27:R27"/>
    <mergeCell ref="S27:W27"/>
    <mergeCell ref="Z19:AS27"/>
    <mergeCell ref="B23:G23"/>
    <mergeCell ref="H23:J23"/>
    <mergeCell ref="K23:N23"/>
    <mergeCell ref="O23:R23"/>
    <mergeCell ref="S23:W23"/>
    <mergeCell ref="B25:G25"/>
    <mergeCell ref="H25:J25"/>
    <mergeCell ref="K25:N25"/>
    <mergeCell ref="O25:R25"/>
    <mergeCell ref="S25:W25"/>
    <mergeCell ref="B19:G19"/>
    <mergeCell ref="H19:J19"/>
    <mergeCell ref="K19:N19"/>
    <mergeCell ref="O19:R19"/>
    <mergeCell ref="S19:W19"/>
    <mergeCell ref="B21:G21"/>
    <mergeCell ref="H21:J21"/>
    <mergeCell ref="K21:N21"/>
    <mergeCell ref="O21:R21"/>
    <mergeCell ref="S21:W21"/>
    <mergeCell ref="B9:AS9"/>
    <mergeCell ref="B10:AS10"/>
    <mergeCell ref="B11:AS11"/>
    <mergeCell ref="B14:AS14"/>
    <mergeCell ref="B2:AS3"/>
    <mergeCell ref="B5:AS5"/>
    <mergeCell ref="B7:G7"/>
    <mergeCell ref="H7:AS7"/>
    <mergeCell ref="B8:G8"/>
    <mergeCell ref="H8:AS8"/>
    <mergeCell ref="B48:V48"/>
    <mergeCell ref="Y48:AS48"/>
    <mergeCell ref="B35:G35"/>
    <mergeCell ref="H35:K35"/>
    <mergeCell ref="B49:V53"/>
    <mergeCell ref="Y49:AS55"/>
    <mergeCell ref="B55:V56"/>
    <mergeCell ref="Y56:AS56"/>
    <mergeCell ref="Z38:AD38"/>
    <mergeCell ref="Z36:AD36"/>
    <mergeCell ref="Z37:AD37"/>
    <mergeCell ref="Z34:AD34"/>
    <mergeCell ref="Z35:AD35"/>
    <mergeCell ref="Y47:AS47"/>
    <mergeCell ref="B33:G33"/>
    <mergeCell ref="H33:K33"/>
    <mergeCell ref="M33:W33"/>
    <mergeCell ref="Z30:AD30"/>
    <mergeCell ref="Z31:AD31"/>
    <mergeCell ref="Z32:AD32"/>
    <mergeCell ref="Z33:AD33"/>
    <mergeCell ref="B30:W30"/>
    <mergeCell ref="B31:W31"/>
  </mergeCells>
  <conditionalFormatting sqref="X19 X23 X25 X27">
    <cfRule type="expression" dxfId="59" priority="25">
      <formula>X19=$AZ$4</formula>
    </cfRule>
    <cfRule type="expression" dxfId="58" priority="26">
      <formula>X19=$AZ$3</formula>
    </cfRule>
  </conditionalFormatting>
  <conditionalFormatting sqref="X21">
    <cfRule type="expression" dxfId="57" priority="23">
      <formula>X21=$AZ$4</formula>
    </cfRule>
    <cfRule type="expression" dxfId="56" priority="24">
      <formula>X21=$AZ$3</formula>
    </cfRule>
  </conditionalFormatting>
  <conditionalFormatting sqref="X31">
    <cfRule type="expression" dxfId="55" priority="21">
      <formula>X31=$AZ$4</formula>
    </cfRule>
    <cfRule type="expression" dxfId="54" priority="22">
      <formula>X31=$AZ$3</formula>
    </cfRule>
  </conditionalFormatting>
  <conditionalFormatting sqref="X33">
    <cfRule type="expression" dxfId="53" priority="1">
      <formula>X33=$AZ$4</formula>
    </cfRule>
    <cfRule type="expression" dxfId="52" priority="2">
      <formula>X33=$AZ$3</formula>
    </cfRule>
  </conditionalFormatting>
  <conditionalFormatting sqref="X35">
    <cfRule type="expression" dxfId="51" priority="3">
      <formula>X35=$AZ$4</formula>
    </cfRule>
    <cfRule type="expression" dxfId="50" priority="4">
      <formula>X35=$AZ$3</formula>
    </cfRule>
  </conditionalFormatting>
  <conditionalFormatting sqref="AE31:AE38">
    <cfRule type="expression" dxfId="49" priority="5">
      <formula>AE31=$AZ$4</formula>
    </cfRule>
    <cfRule type="expression" dxfId="48" priority="6">
      <formula>AE31=$AZ$3</formula>
    </cfRule>
  </conditionalFormatting>
  <hyperlinks>
    <hyperlink ref="B55:V56" r:id="rId1" display="Watch the demo on YouTube" xr:uid="{54D159BF-879E-4607-8573-0ABA7269A19A}"/>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E01EB-94EC-40CE-B56B-704D6C104B18}">
  <sheetPr>
    <tabColor rgb="FFB42117"/>
  </sheetPr>
  <dimension ref="A1:AE3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2" customWidth="1"/>
    <col min="2" max="2" width="22.85546875" style="12" customWidth="1"/>
    <col min="3" max="3" width="2.85546875" style="12" customWidth="1"/>
    <col min="4" max="4" width="8.5703125" style="12" customWidth="1"/>
    <col min="5" max="5" width="2.85546875" style="12" customWidth="1"/>
    <col min="6" max="6" width="8.5703125" style="12" customWidth="1"/>
    <col min="7" max="7" width="2.85546875" style="12" customWidth="1"/>
    <col min="8" max="8" width="8.5703125" style="12" customWidth="1"/>
    <col min="9" max="9" width="2.85546875" style="12" customWidth="1"/>
    <col min="10" max="10" width="8.5703125" style="12" customWidth="1"/>
    <col min="11" max="11" width="2.85546875" style="12" customWidth="1"/>
    <col min="12" max="16" width="11.42578125" style="12" customWidth="1"/>
    <col min="17" max="17" width="2.85546875" style="12" customWidth="1"/>
    <col min="18" max="22" width="11.42578125" style="12" customWidth="1"/>
    <col min="23" max="23" width="2.85546875" style="12" customWidth="1"/>
    <col min="24" max="24" width="9.140625" style="12" hidden="1" customWidth="1"/>
    <col min="25" max="25" width="2.85546875" style="12" hidden="1" customWidth="1"/>
    <col min="26" max="26" width="9.140625" style="12" hidden="1" customWidth="1"/>
    <col min="27" max="27" width="2.85546875" style="12" hidden="1" customWidth="1"/>
    <col min="28" max="28" width="9.140625" style="12" hidden="1" customWidth="1"/>
    <col min="29" max="29" width="2.85546875" style="12" hidden="1" customWidth="1"/>
    <col min="30" max="30" width="9.140625" style="12" hidden="1" customWidth="1"/>
    <col min="31" max="31" width="2.85546875" style="12" hidden="1" customWidth="1"/>
    <col min="32" max="16384" width="9.140625" style="12" hidden="1"/>
  </cols>
  <sheetData>
    <row r="1" spans="1:30" x14ac:dyDescent="0.25">
      <c r="A1" s="11"/>
      <c r="B1" s="11"/>
      <c r="C1" s="11"/>
      <c r="D1" s="11"/>
      <c r="E1" s="11"/>
      <c r="F1" s="11"/>
      <c r="G1" s="11"/>
      <c r="H1" s="11"/>
      <c r="I1" s="11"/>
      <c r="J1" s="11"/>
      <c r="K1" s="11"/>
      <c r="L1" s="11"/>
      <c r="M1" s="11"/>
      <c r="N1" s="11"/>
      <c r="O1" s="11"/>
      <c r="P1" s="11"/>
      <c r="Q1" s="11"/>
      <c r="R1" s="11"/>
      <c r="S1" s="11"/>
      <c r="T1" s="11"/>
      <c r="U1" s="11"/>
      <c r="V1" s="11"/>
      <c r="W1" s="11"/>
    </row>
    <row r="2" spans="1:30" ht="15" customHeight="1" x14ac:dyDescent="0.25">
      <c r="A2" s="11"/>
      <c r="B2" s="289" t="s">
        <v>82</v>
      </c>
      <c r="C2" s="290"/>
      <c r="D2" s="290"/>
      <c r="E2" s="290"/>
      <c r="F2" s="290"/>
      <c r="G2" s="290"/>
      <c r="H2" s="290"/>
      <c r="I2" s="290"/>
      <c r="J2" s="291"/>
      <c r="K2" s="11"/>
      <c r="L2" s="11"/>
      <c r="M2" s="11"/>
      <c r="N2" s="11"/>
      <c r="O2" s="11"/>
      <c r="P2" s="11"/>
      <c r="Q2" s="11"/>
      <c r="R2" s="11"/>
      <c r="S2" s="11"/>
      <c r="T2" s="11"/>
      <c r="U2" s="11"/>
      <c r="V2" s="11"/>
      <c r="W2" s="11"/>
      <c r="Z2" s="16" t="s">
        <v>45</v>
      </c>
      <c r="AB2" s="16" t="s">
        <v>56</v>
      </c>
      <c r="AD2" s="16">
        <f>'LinkedIn Posts'!$AA2</f>
        <v>1</v>
      </c>
    </row>
    <row r="3" spans="1:30" ht="15" customHeight="1" x14ac:dyDescent="0.25">
      <c r="A3" s="11"/>
      <c r="B3" s="292"/>
      <c r="C3" s="293"/>
      <c r="D3" s="293"/>
      <c r="E3" s="293"/>
      <c r="F3" s="293"/>
      <c r="G3" s="293"/>
      <c r="H3" s="293"/>
      <c r="I3" s="293"/>
      <c r="J3" s="294"/>
      <c r="K3" s="11"/>
      <c r="L3" s="11"/>
      <c r="M3" s="11"/>
      <c r="N3" s="11"/>
      <c r="O3" s="11"/>
      <c r="P3" s="11"/>
      <c r="Q3" s="11"/>
      <c r="R3" s="11"/>
      <c r="S3" s="11"/>
      <c r="T3" s="11"/>
      <c r="U3" s="11"/>
      <c r="V3" s="11"/>
      <c r="W3" s="11"/>
      <c r="Z3" s="18" t="s">
        <v>57</v>
      </c>
      <c r="AB3" s="18" t="s">
        <v>57</v>
      </c>
      <c r="AD3" s="19">
        <f>'LinkedIn Posts'!$AA3</f>
        <v>2</v>
      </c>
    </row>
    <row r="4" spans="1:30" x14ac:dyDescent="0.25">
      <c r="A4" s="11"/>
      <c r="B4" s="295" t="str">
        <f>IF('Intro &amp; Setup'!$H$16="", "", 'Intro &amp; Setup'!$H$16)</f>
        <v>Spreadsheet Solutions</v>
      </c>
      <c r="C4" s="295"/>
      <c r="D4" s="295"/>
      <c r="E4" s="295"/>
      <c r="F4" s="295"/>
      <c r="G4" s="295"/>
      <c r="H4" s="295"/>
      <c r="I4" s="295"/>
      <c r="J4" s="295"/>
      <c r="K4" s="11"/>
      <c r="L4" s="11"/>
      <c r="M4" s="11"/>
      <c r="N4" s="11"/>
      <c r="O4" s="11"/>
      <c r="P4" s="11"/>
      <c r="Q4" s="11"/>
      <c r="R4" s="11"/>
      <c r="S4" s="11"/>
      <c r="T4" s="11"/>
      <c r="U4" s="11"/>
      <c r="V4" s="11"/>
      <c r="W4" s="11"/>
      <c r="Z4" s="16" t="s">
        <v>26</v>
      </c>
      <c r="AD4" s="18">
        <f>'LinkedIn Posts'!$AA4</f>
        <v>3</v>
      </c>
    </row>
    <row r="5" spans="1:30" x14ac:dyDescent="0.25">
      <c r="A5" s="11"/>
      <c r="B5" s="11"/>
      <c r="C5" s="11"/>
      <c r="D5" s="11"/>
      <c r="E5" s="11"/>
      <c r="F5" s="11"/>
      <c r="G5" s="11"/>
      <c r="H5" s="11"/>
      <c r="I5" s="11"/>
      <c r="J5" s="11"/>
      <c r="K5" s="11"/>
      <c r="L5" s="11"/>
      <c r="M5" s="11"/>
      <c r="N5" s="11"/>
      <c r="O5" s="11"/>
      <c r="P5" s="11"/>
      <c r="Q5" s="11"/>
      <c r="R5" s="11"/>
      <c r="S5" s="11"/>
      <c r="T5" s="11"/>
      <c r="U5" s="11"/>
      <c r="V5" s="11"/>
      <c r="W5" s="11"/>
      <c r="Z5" s="18" t="s">
        <v>32</v>
      </c>
      <c r="AB5" s="15" t="s">
        <v>58</v>
      </c>
    </row>
    <row r="6" spans="1:30" x14ac:dyDescent="0.25">
      <c r="A6" s="11"/>
      <c r="B6" s="14" t="str">
        <f>IF(AB6=0, "", IF(AB2="", "", AB2))</f>
        <v/>
      </c>
      <c r="C6" s="11"/>
      <c r="D6" s="11"/>
      <c r="E6" s="11"/>
      <c r="F6" s="11"/>
      <c r="G6" s="11"/>
      <c r="H6" s="11"/>
      <c r="I6" s="11"/>
      <c r="J6" s="11"/>
      <c r="K6" s="11"/>
      <c r="L6" s="11"/>
      <c r="M6" s="11"/>
      <c r="N6" s="11"/>
      <c r="O6" s="11"/>
      <c r="P6" s="11"/>
      <c r="Q6" s="11"/>
      <c r="R6" s="11"/>
      <c r="S6" s="11"/>
      <c r="T6" s="11"/>
      <c r="U6" s="11"/>
      <c r="V6" s="11"/>
      <c r="W6" s="11"/>
      <c r="Z6" s="16" t="s">
        <v>59</v>
      </c>
      <c r="AB6" s="15">
        <f>COUNTIF(AB$11:AB$30, $Z6)</f>
        <v>0</v>
      </c>
    </row>
    <row r="7" spans="1:30" x14ac:dyDescent="0.25">
      <c r="A7" s="11"/>
      <c r="B7" s="14" t="str">
        <f>IF(AB7=0, "", IF(AB3="", "", AB3))</f>
        <v/>
      </c>
      <c r="C7" s="11"/>
      <c r="D7" s="11"/>
      <c r="E7" s="11"/>
      <c r="F7" s="11"/>
      <c r="G7" s="11"/>
      <c r="H7" s="11"/>
      <c r="I7" s="11"/>
      <c r="J7" s="11"/>
      <c r="K7" s="11"/>
      <c r="L7" s="219" t="s">
        <v>85</v>
      </c>
      <c r="M7" s="220"/>
      <c r="N7" s="220"/>
      <c r="O7" s="220"/>
      <c r="P7" s="221"/>
      <c r="R7" s="219" t="s">
        <v>86</v>
      </c>
      <c r="S7" s="220"/>
      <c r="T7" s="220"/>
      <c r="U7" s="220"/>
      <c r="V7" s="221"/>
      <c r="W7" s="11"/>
      <c r="Z7" s="18" t="s">
        <v>60</v>
      </c>
      <c r="AB7" s="15">
        <f>COUNTIF(AB$11:AB$30, $Z7)</f>
        <v>0</v>
      </c>
    </row>
    <row r="8" spans="1:30" x14ac:dyDescent="0.25">
      <c r="A8" s="11"/>
      <c r="B8" s="25"/>
      <c r="C8" s="11"/>
      <c r="D8" s="25" t="s">
        <v>5</v>
      </c>
      <c r="E8" s="25"/>
      <c r="F8" s="25" t="s">
        <v>83</v>
      </c>
      <c r="G8" s="25"/>
      <c r="H8" s="25" t="s">
        <v>5</v>
      </c>
      <c r="I8" s="11"/>
      <c r="J8" s="25" t="s">
        <v>22</v>
      </c>
      <c r="K8" s="11"/>
      <c r="L8" s="69" t="s">
        <v>22</v>
      </c>
      <c r="M8" s="69" t="s">
        <v>22</v>
      </c>
      <c r="N8" s="69" t="s">
        <v>22</v>
      </c>
      <c r="O8" s="69" t="s">
        <v>22</v>
      </c>
      <c r="P8" s="69" t="s">
        <v>22</v>
      </c>
      <c r="Q8" s="11"/>
      <c r="R8" s="69" t="s">
        <v>22</v>
      </c>
      <c r="S8" s="69" t="s">
        <v>22</v>
      </c>
      <c r="T8" s="69" t="s">
        <v>22</v>
      </c>
      <c r="U8" s="69" t="s">
        <v>22</v>
      </c>
      <c r="V8" s="69" t="s">
        <v>22</v>
      </c>
      <c r="W8" s="11"/>
    </row>
    <row r="9" spans="1:30" x14ac:dyDescent="0.25">
      <c r="A9" s="11"/>
      <c r="B9" s="117" t="s">
        <v>82</v>
      </c>
      <c r="C9" s="11"/>
      <c r="D9" s="102" t="s">
        <v>13</v>
      </c>
      <c r="E9" s="11"/>
      <c r="F9" s="102" t="s">
        <v>13</v>
      </c>
      <c r="G9" s="11"/>
      <c r="H9" s="102" t="s">
        <v>23</v>
      </c>
      <c r="I9" s="11"/>
      <c r="J9" s="102" t="s">
        <v>84</v>
      </c>
      <c r="K9" s="11"/>
      <c r="L9" s="4" t="s">
        <v>8</v>
      </c>
      <c r="M9" s="5" t="s">
        <v>9</v>
      </c>
      <c r="N9" s="5" t="s">
        <v>10</v>
      </c>
      <c r="O9" s="5" t="s">
        <v>11</v>
      </c>
      <c r="P9" s="6" t="s">
        <v>12</v>
      </c>
      <c r="Q9" s="11"/>
      <c r="R9" s="4" t="s">
        <v>8</v>
      </c>
      <c r="S9" s="5" t="s">
        <v>9</v>
      </c>
      <c r="T9" s="5" t="s">
        <v>10</v>
      </c>
      <c r="U9" s="5" t="s">
        <v>11</v>
      </c>
      <c r="V9" s="6" t="s">
        <v>12</v>
      </c>
      <c r="W9" s="11"/>
    </row>
    <row r="10" spans="1:30" x14ac:dyDescent="0.25">
      <c r="A10" s="11"/>
      <c r="B10" s="118"/>
      <c r="C10" s="11"/>
      <c r="D10" s="103"/>
      <c r="E10" s="11"/>
      <c r="F10" s="103"/>
      <c r="G10" s="11"/>
      <c r="H10" s="103"/>
      <c r="I10" s="11"/>
      <c r="J10" s="103"/>
      <c r="K10" s="11"/>
      <c r="L10" s="7"/>
      <c r="M10" s="8"/>
      <c r="N10" s="8"/>
      <c r="O10" s="8"/>
      <c r="P10" s="9"/>
      <c r="Q10" s="11"/>
      <c r="R10" s="7"/>
      <c r="S10" s="8"/>
      <c r="T10" s="8"/>
      <c r="U10" s="8"/>
      <c r="V10" s="9"/>
      <c r="W10" s="11"/>
      <c r="Z10" s="20" t="s">
        <v>38</v>
      </c>
      <c r="AB10" s="20" t="str">
        <f>B$9</f>
        <v>Campaigns</v>
      </c>
    </row>
    <row r="11" spans="1:30" x14ac:dyDescent="0.25">
      <c r="A11" s="11"/>
      <c r="B11" s="119" t="s">
        <v>176</v>
      </c>
      <c r="C11" s="11"/>
      <c r="D11" s="140">
        <f>IF($B11="", "", SUMIF('LinkedIn Posts'!$H$11:$H$510, $B11, 'LinkedIn Posts'!$M$11:$M$510))</f>
        <v>51</v>
      </c>
      <c r="E11" s="11"/>
      <c r="F11" s="143">
        <f>IF($B11="", "", IFERROR(AVERAGEIF('LinkedIn Posts'!$H$11:$H$510, $B11, 'LinkedIn Posts'!$M$11:$M$510), ""))</f>
        <v>12.75</v>
      </c>
      <c r="G11" s="11"/>
      <c r="H11" s="97">
        <f>IF($AD11="", "", COUNTIF($AD$11:$AD$30, "&gt;"&amp;$AD11)+1+COUNTIF($AD$11:$AD11, $AD11)-1)</f>
        <v>5</v>
      </c>
      <c r="I11" s="11"/>
      <c r="J11" s="140">
        <f>IF($B11="", "", COUNTIF('LinkedIn Posts'!$H$11:$H$510, $B11))</f>
        <v>4</v>
      </c>
      <c r="K11" s="11"/>
      <c r="L11" s="131">
        <f>IF($B11="", "", SUMIF('LinkedIn Posts'!$H$11:$H$510, $B11, 'LinkedIn Posts'!Q$11:Q$510))</f>
        <v>208</v>
      </c>
      <c r="M11" s="132">
        <f>IF($B11="", "", SUMIF('LinkedIn Posts'!$H$11:$H$510, $B11, 'LinkedIn Posts'!R$11:R$510))</f>
        <v>7</v>
      </c>
      <c r="N11" s="132">
        <f>IF($B11="", "", SUMIF('LinkedIn Posts'!$H$11:$H$510, $B11, 'LinkedIn Posts'!S$11:S$510))</f>
        <v>1</v>
      </c>
      <c r="O11" s="132">
        <f>IF($B11="", "", SUMIF('LinkedIn Posts'!$H$11:$H$510, $B11, 'LinkedIn Posts'!T$11:T$510))</f>
        <v>0</v>
      </c>
      <c r="P11" s="133">
        <f>IF($B11="", "", SUMIF('LinkedIn Posts'!$H$11:$H$510, $B11, 'LinkedIn Posts'!U$11:U$510))</f>
        <v>1</v>
      </c>
      <c r="Q11" s="11"/>
      <c r="R11" s="122">
        <f>IF($B11="", "", IFERROR(AVERAGEIF('LinkedIn Posts'!$H$11:$H$510, $B11, 'LinkedIn Posts'!Q$11:Q$510), ""))</f>
        <v>52</v>
      </c>
      <c r="S11" s="123">
        <f>IF($B11="", "", IFERROR(AVERAGEIF('LinkedIn Posts'!$H$11:$H$510, $B11, 'LinkedIn Posts'!R$11:R$510), ""))</f>
        <v>1.75</v>
      </c>
      <c r="T11" s="123">
        <f>IF($B11="", "", IFERROR(AVERAGEIF('LinkedIn Posts'!$H$11:$H$510, $B11, 'LinkedIn Posts'!S$11:S$510), ""))</f>
        <v>0.25</v>
      </c>
      <c r="U11" s="123">
        <f>IF($B11="", "", IFERROR(AVERAGEIF('LinkedIn Posts'!$H$11:$H$510, $B11, 'LinkedIn Posts'!T$11:T$510), ""))</f>
        <v>0</v>
      </c>
      <c r="V11" s="124">
        <f>IF($B11="", "", IFERROR(AVERAGEIF('LinkedIn Posts'!$H$11:$H$510, $B11, 'LinkedIn Posts'!U$11:U$510), ""))</f>
        <v>0.25</v>
      </c>
      <c r="W11" s="11"/>
      <c r="Z11" s="16" t="str">
        <f>IF(COUNTIF($B11:$B11, "")=1, "", "X")</f>
        <v>X</v>
      </c>
      <c r="AB11" s="16" t="str">
        <f t="shared" ref="AB11:AB30" si="0">IF($Z11="", "", IF(AND(AB$5="X", B11=""), $Z$6, IF(AND(NOT(B11=""), COUNTIF(B$11:B$30, B11)&gt;1), $Z$7, "")))</f>
        <v/>
      </c>
      <c r="AD11" s="143">
        <f>IF($B11="", "", IF($F11="", 0, $F11))</f>
        <v>12.75</v>
      </c>
    </row>
    <row r="12" spans="1:30" x14ac:dyDescent="0.25">
      <c r="A12" s="11"/>
      <c r="B12" s="120" t="s">
        <v>178</v>
      </c>
      <c r="C12" s="11"/>
      <c r="D12" s="141">
        <f>IF($B12="", "", SUMIF('LinkedIn Posts'!$H$11:$H$510, $B12, 'LinkedIn Posts'!$M$11:$M$510))</f>
        <v>10</v>
      </c>
      <c r="E12" s="11"/>
      <c r="F12" s="144">
        <f>IF($B12="", "", IFERROR(AVERAGEIF('LinkedIn Posts'!$H$11:$H$510, $B12, 'LinkedIn Posts'!$M$11:$M$510), ""))</f>
        <v>10</v>
      </c>
      <c r="G12" s="11"/>
      <c r="H12" s="141">
        <f>IF($AD12="", "", COUNTIF($AD$11:$AD$30, "&gt;"&amp;$AD12)+1+COUNTIF($AD$11:$AD12, $AD12)-1)</f>
        <v>8</v>
      </c>
      <c r="I12" s="11"/>
      <c r="J12" s="141">
        <f>IF($B12="", "", COUNTIF('LinkedIn Posts'!$H$11:$H$510, $B12))</f>
        <v>1</v>
      </c>
      <c r="K12" s="11"/>
      <c r="L12" s="134">
        <f>IF($B12="", "", SUMIF('LinkedIn Posts'!$H$11:$H$510, $B12, 'LinkedIn Posts'!Q$11:Q$510))</f>
        <v>35</v>
      </c>
      <c r="M12" s="135">
        <f>IF($B12="", "", SUMIF('LinkedIn Posts'!$H$11:$H$510, $B12, 'LinkedIn Posts'!R$11:R$510))</f>
        <v>1</v>
      </c>
      <c r="N12" s="135">
        <f>IF($B12="", "", SUMIF('LinkedIn Posts'!$H$11:$H$510, $B12, 'LinkedIn Posts'!S$11:S$510))</f>
        <v>0</v>
      </c>
      <c r="O12" s="135">
        <f>IF($B12="", "", SUMIF('LinkedIn Posts'!$H$11:$H$510, $B12, 'LinkedIn Posts'!T$11:T$510))</f>
        <v>0</v>
      </c>
      <c r="P12" s="136">
        <f>IF($B12="", "", SUMIF('LinkedIn Posts'!$H$11:$H$510, $B12, 'LinkedIn Posts'!U$11:U$510))</f>
        <v>1</v>
      </c>
      <c r="Q12" s="11"/>
      <c r="R12" s="125">
        <f>IF($B12="", "", IFERROR(AVERAGEIF('LinkedIn Posts'!$H$11:$H$510, $B12, 'LinkedIn Posts'!Q$11:Q$510), ""))</f>
        <v>35</v>
      </c>
      <c r="S12" s="126">
        <f>IF($B12="", "", IFERROR(AVERAGEIF('LinkedIn Posts'!$H$11:$H$510, $B12, 'LinkedIn Posts'!R$11:R$510), ""))</f>
        <v>1</v>
      </c>
      <c r="T12" s="126">
        <f>IF($B12="", "", IFERROR(AVERAGEIF('LinkedIn Posts'!$H$11:$H$510, $B12, 'LinkedIn Posts'!S$11:S$510), ""))</f>
        <v>0</v>
      </c>
      <c r="U12" s="126">
        <f>IF($B12="", "", IFERROR(AVERAGEIF('LinkedIn Posts'!$H$11:$H$510, $B12, 'LinkedIn Posts'!T$11:T$510), ""))</f>
        <v>0</v>
      </c>
      <c r="V12" s="127">
        <f>IF($B12="", "", IFERROR(AVERAGEIF('LinkedIn Posts'!$H$11:$H$510, $B12, 'LinkedIn Posts'!U$11:U$510), ""))</f>
        <v>1</v>
      </c>
      <c r="W12" s="11"/>
      <c r="Z12" s="19" t="str">
        <f t="shared" ref="Z12:Z29" si="1">IF(COUNTIF($B12:$B12, "")=1, "", "X")</f>
        <v>X</v>
      </c>
      <c r="AB12" s="19" t="str">
        <f t="shared" si="0"/>
        <v/>
      </c>
      <c r="AD12" s="144">
        <f t="shared" ref="AD12:AD30" si="2">IF($B12="", "", IF($F12="", 0, $F12))</f>
        <v>10</v>
      </c>
    </row>
    <row r="13" spans="1:30" x14ac:dyDescent="0.25">
      <c r="A13" s="11"/>
      <c r="B13" s="120" t="s">
        <v>175</v>
      </c>
      <c r="C13" s="11"/>
      <c r="D13" s="141">
        <f>IF($B13="", "", SUMIF('LinkedIn Posts'!$H$11:$H$510, $B13, 'LinkedIn Posts'!$M$11:$M$510))</f>
        <v>98</v>
      </c>
      <c r="E13" s="11"/>
      <c r="F13" s="144">
        <f>IF($B13="", "", IFERROR(AVERAGEIF('LinkedIn Posts'!$H$11:$H$510, $B13, 'LinkedIn Posts'!$M$11:$M$510), ""))</f>
        <v>19.600000000000001</v>
      </c>
      <c r="G13" s="11"/>
      <c r="H13" s="141">
        <f>IF($AD13="", "", COUNTIF($AD$11:$AD$30, "&gt;"&amp;$AD13)+1+COUNTIF($AD$11:$AD13, $AD13)-1)</f>
        <v>2</v>
      </c>
      <c r="I13" s="11"/>
      <c r="J13" s="141">
        <f>IF($B13="", "", COUNTIF('LinkedIn Posts'!$H$11:$H$510, $B13))</f>
        <v>5</v>
      </c>
      <c r="K13" s="11"/>
      <c r="L13" s="134">
        <f>IF($B13="", "", SUMIF('LinkedIn Posts'!$H$11:$H$510, $B13, 'LinkedIn Posts'!Q$11:Q$510))</f>
        <v>352</v>
      </c>
      <c r="M13" s="135">
        <f>IF($B13="", "", SUMIF('LinkedIn Posts'!$H$11:$H$510, $B13, 'LinkedIn Posts'!R$11:R$510))</f>
        <v>12</v>
      </c>
      <c r="N13" s="135">
        <f>IF($B13="", "", SUMIF('LinkedIn Posts'!$H$11:$H$510, $B13, 'LinkedIn Posts'!S$11:S$510))</f>
        <v>5</v>
      </c>
      <c r="O13" s="135">
        <f>IF($B13="", "", SUMIF('LinkedIn Posts'!$H$11:$H$510, $B13, 'LinkedIn Posts'!T$11:T$510))</f>
        <v>0</v>
      </c>
      <c r="P13" s="136">
        <f>IF($B13="", "", SUMIF('LinkedIn Posts'!$H$11:$H$510, $B13, 'LinkedIn Posts'!U$11:U$510))</f>
        <v>4</v>
      </c>
      <c r="Q13" s="11"/>
      <c r="R13" s="125">
        <f>IF($B13="", "", IFERROR(AVERAGEIF('LinkedIn Posts'!$H$11:$H$510, $B13, 'LinkedIn Posts'!Q$11:Q$510), ""))</f>
        <v>70.400000000000006</v>
      </c>
      <c r="S13" s="126">
        <f>IF($B13="", "", IFERROR(AVERAGEIF('LinkedIn Posts'!$H$11:$H$510, $B13, 'LinkedIn Posts'!R$11:R$510), ""))</f>
        <v>2.4</v>
      </c>
      <c r="T13" s="126">
        <f>IF($B13="", "", IFERROR(AVERAGEIF('LinkedIn Posts'!$H$11:$H$510, $B13, 'LinkedIn Posts'!S$11:S$510), ""))</f>
        <v>1</v>
      </c>
      <c r="U13" s="126">
        <f>IF($B13="", "", IFERROR(AVERAGEIF('LinkedIn Posts'!$H$11:$H$510, $B13, 'LinkedIn Posts'!T$11:T$510), ""))</f>
        <v>0</v>
      </c>
      <c r="V13" s="127">
        <f>IF($B13="", "", IFERROR(AVERAGEIF('LinkedIn Posts'!$H$11:$H$510, $B13, 'LinkedIn Posts'!U$11:U$510), ""))</f>
        <v>0.8</v>
      </c>
      <c r="W13" s="11"/>
      <c r="Z13" s="19" t="str">
        <f t="shared" si="1"/>
        <v>X</v>
      </c>
      <c r="AB13" s="19" t="str">
        <f t="shared" si="0"/>
        <v/>
      </c>
      <c r="AD13" s="144">
        <f t="shared" si="2"/>
        <v>19.600000000000001</v>
      </c>
    </row>
    <row r="14" spans="1:30" x14ac:dyDescent="0.25">
      <c r="A14" s="11"/>
      <c r="B14" s="120" t="s">
        <v>179</v>
      </c>
      <c r="C14" s="11"/>
      <c r="D14" s="141">
        <f>IF($B14="", "", SUMIF('LinkedIn Posts'!$H$11:$H$510, $B14, 'LinkedIn Posts'!$M$11:$M$510))</f>
        <v>41</v>
      </c>
      <c r="E14" s="11"/>
      <c r="F14" s="144">
        <f>IF($B14="", "", IFERROR(AVERAGEIF('LinkedIn Posts'!$H$11:$H$510, $B14, 'LinkedIn Posts'!$M$11:$M$510), ""))</f>
        <v>13.666666666666666</v>
      </c>
      <c r="G14" s="11"/>
      <c r="H14" s="141">
        <f>IF($AD14="", "", COUNTIF($AD$11:$AD$30, "&gt;"&amp;$AD14)+1+COUNTIF($AD$11:$AD14, $AD14)-1)</f>
        <v>4</v>
      </c>
      <c r="I14" s="11"/>
      <c r="J14" s="141">
        <f>IF($B14="", "", COUNTIF('LinkedIn Posts'!$H$11:$H$510, $B14))</f>
        <v>3</v>
      </c>
      <c r="K14" s="11"/>
      <c r="L14" s="134">
        <f>IF($B14="", "", SUMIF('LinkedIn Posts'!$H$11:$H$510, $B14, 'LinkedIn Posts'!Q$11:Q$510))</f>
        <v>133</v>
      </c>
      <c r="M14" s="135">
        <f>IF($B14="", "", SUMIF('LinkedIn Posts'!$H$11:$H$510, $B14, 'LinkedIn Posts'!R$11:R$510))</f>
        <v>6</v>
      </c>
      <c r="N14" s="135">
        <f>IF($B14="", "", SUMIF('LinkedIn Posts'!$H$11:$H$510, $B14, 'LinkedIn Posts'!S$11:S$510))</f>
        <v>3</v>
      </c>
      <c r="O14" s="135">
        <f>IF($B14="", "", SUMIF('LinkedIn Posts'!$H$11:$H$510, $B14, 'LinkedIn Posts'!T$11:T$510))</f>
        <v>0</v>
      </c>
      <c r="P14" s="136">
        <f>IF($B14="", "", SUMIF('LinkedIn Posts'!$H$11:$H$510, $B14, 'LinkedIn Posts'!U$11:U$510))</f>
        <v>1</v>
      </c>
      <c r="Q14" s="11"/>
      <c r="R14" s="125">
        <f>IF($B14="", "", IFERROR(AVERAGEIF('LinkedIn Posts'!$H$11:$H$510, $B14, 'LinkedIn Posts'!Q$11:Q$510), ""))</f>
        <v>44.333333333333336</v>
      </c>
      <c r="S14" s="126">
        <f>IF($B14="", "", IFERROR(AVERAGEIF('LinkedIn Posts'!$H$11:$H$510, $B14, 'LinkedIn Posts'!R$11:R$510), ""))</f>
        <v>2</v>
      </c>
      <c r="T14" s="126">
        <f>IF($B14="", "", IFERROR(AVERAGEIF('LinkedIn Posts'!$H$11:$H$510, $B14, 'LinkedIn Posts'!S$11:S$510), ""))</f>
        <v>1</v>
      </c>
      <c r="U14" s="126">
        <f>IF($B14="", "", IFERROR(AVERAGEIF('LinkedIn Posts'!$H$11:$H$510, $B14, 'LinkedIn Posts'!T$11:T$510), ""))</f>
        <v>0</v>
      </c>
      <c r="V14" s="127">
        <f>IF($B14="", "", IFERROR(AVERAGEIF('LinkedIn Posts'!$H$11:$H$510, $B14, 'LinkedIn Posts'!U$11:U$510), ""))</f>
        <v>0.33333333333333331</v>
      </c>
      <c r="W14" s="11"/>
      <c r="Z14" s="19" t="str">
        <f t="shared" si="1"/>
        <v>X</v>
      </c>
      <c r="AB14" s="19" t="str">
        <f t="shared" si="0"/>
        <v/>
      </c>
      <c r="AD14" s="144">
        <f t="shared" si="2"/>
        <v>13.666666666666666</v>
      </c>
    </row>
    <row r="15" spans="1:30" x14ac:dyDescent="0.25">
      <c r="A15" s="11"/>
      <c r="B15" s="120" t="s">
        <v>177</v>
      </c>
      <c r="C15" s="11"/>
      <c r="D15" s="141">
        <f>IF($B15="", "", SUMIF('LinkedIn Posts'!$H$11:$H$510, $B15, 'LinkedIn Posts'!$M$11:$M$510))</f>
        <v>12</v>
      </c>
      <c r="E15" s="11"/>
      <c r="F15" s="144">
        <f>IF($B15="", "", IFERROR(AVERAGEIF('LinkedIn Posts'!$H$11:$H$510, $B15, 'LinkedIn Posts'!$M$11:$M$510), ""))</f>
        <v>12</v>
      </c>
      <c r="G15" s="11"/>
      <c r="H15" s="141">
        <f>IF($AD15="", "", COUNTIF($AD$11:$AD$30, "&gt;"&amp;$AD15)+1+COUNTIF($AD$11:$AD15, $AD15)-1)</f>
        <v>6</v>
      </c>
      <c r="I15" s="11"/>
      <c r="J15" s="141">
        <f>IF($B15="", "", COUNTIF('LinkedIn Posts'!$H$11:$H$510, $B15))</f>
        <v>1</v>
      </c>
      <c r="K15" s="11"/>
      <c r="L15" s="134">
        <f>IF($B15="", "", SUMIF('LinkedIn Posts'!$H$11:$H$510, $B15, 'LinkedIn Posts'!Q$11:Q$510))</f>
        <v>74</v>
      </c>
      <c r="M15" s="135">
        <f>IF($B15="", "", SUMIF('LinkedIn Posts'!$H$11:$H$510, $B15, 'LinkedIn Posts'!R$11:R$510))</f>
        <v>1</v>
      </c>
      <c r="N15" s="135">
        <f>IF($B15="", "", SUMIF('LinkedIn Posts'!$H$11:$H$510, $B15, 'LinkedIn Posts'!S$11:S$510))</f>
        <v>1</v>
      </c>
      <c r="O15" s="135">
        <f>IF($B15="", "", SUMIF('LinkedIn Posts'!$H$11:$H$510, $B15, 'LinkedIn Posts'!T$11:T$510))</f>
        <v>0</v>
      </c>
      <c r="P15" s="136">
        <f>IF($B15="", "", SUMIF('LinkedIn Posts'!$H$11:$H$510, $B15, 'LinkedIn Posts'!U$11:U$510))</f>
        <v>0</v>
      </c>
      <c r="Q15" s="11"/>
      <c r="R15" s="125">
        <f>IF($B15="", "", IFERROR(AVERAGEIF('LinkedIn Posts'!$H$11:$H$510, $B15, 'LinkedIn Posts'!Q$11:Q$510), ""))</f>
        <v>74</v>
      </c>
      <c r="S15" s="126">
        <f>IF($B15="", "", IFERROR(AVERAGEIF('LinkedIn Posts'!$H$11:$H$510, $B15, 'LinkedIn Posts'!R$11:R$510), ""))</f>
        <v>1</v>
      </c>
      <c r="T15" s="126">
        <f>IF($B15="", "", IFERROR(AVERAGEIF('LinkedIn Posts'!$H$11:$H$510, $B15, 'LinkedIn Posts'!S$11:S$510), ""))</f>
        <v>1</v>
      </c>
      <c r="U15" s="126">
        <f>IF($B15="", "", IFERROR(AVERAGEIF('LinkedIn Posts'!$H$11:$H$510, $B15, 'LinkedIn Posts'!T$11:T$510), ""))</f>
        <v>0</v>
      </c>
      <c r="V15" s="127">
        <f>IF($B15="", "", IFERROR(AVERAGEIF('LinkedIn Posts'!$H$11:$H$510, $B15, 'LinkedIn Posts'!U$11:U$510), ""))</f>
        <v>0</v>
      </c>
      <c r="W15" s="11"/>
      <c r="Z15" s="19" t="str">
        <f t="shared" si="1"/>
        <v>X</v>
      </c>
      <c r="AB15" s="19" t="str">
        <f t="shared" si="0"/>
        <v/>
      </c>
      <c r="AD15" s="144">
        <f t="shared" si="2"/>
        <v>12</v>
      </c>
    </row>
    <row r="16" spans="1:30" x14ac:dyDescent="0.25">
      <c r="A16" s="11"/>
      <c r="B16" s="120" t="s">
        <v>182</v>
      </c>
      <c r="C16" s="11"/>
      <c r="D16" s="141">
        <f>IF($B16="", "", SUMIF('LinkedIn Posts'!$H$11:$H$510, $B16, 'LinkedIn Posts'!$M$11:$M$510))</f>
        <v>54</v>
      </c>
      <c r="E16" s="11"/>
      <c r="F16" s="144">
        <f>IF($B16="", "", IFERROR(AVERAGEIF('LinkedIn Posts'!$H$11:$H$510, $B16, 'LinkedIn Posts'!$M$11:$M$510), ""))</f>
        <v>27</v>
      </c>
      <c r="G16" s="11"/>
      <c r="H16" s="141">
        <f>IF($AD16="", "", COUNTIF($AD$11:$AD$30, "&gt;"&amp;$AD16)+1+COUNTIF($AD$11:$AD16, $AD16)-1)</f>
        <v>1</v>
      </c>
      <c r="I16" s="11"/>
      <c r="J16" s="141">
        <f>IF($B16="", "", COUNTIF('LinkedIn Posts'!$H$11:$H$510, $B16))</f>
        <v>2</v>
      </c>
      <c r="K16" s="11"/>
      <c r="L16" s="134">
        <f>IF($B16="", "", SUMIF('LinkedIn Posts'!$H$11:$H$510, $B16, 'LinkedIn Posts'!Q$11:Q$510))</f>
        <v>195</v>
      </c>
      <c r="M16" s="135">
        <f>IF($B16="", "", SUMIF('LinkedIn Posts'!$H$11:$H$510, $B16, 'LinkedIn Posts'!R$11:R$510))</f>
        <v>7</v>
      </c>
      <c r="N16" s="135">
        <f>IF($B16="", "", SUMIF('LinkedIn Posts'!$H$11:$H$510, $B16, 'LinkedIn Posts'!S$11:S$510))</f>
        <v>1</v>
      </c>
      <c r="O16" s="135">
        <f>IF($B16="", "", SUMIF('LinkedIn Posts'!$H$11:$H$510, $B16, 'LinkedIn Posts'!T$11:T$510))</f>
        <v>0</v>
      </c>
      <c r="P16" s="136">
        <f>IF($B16="", "", SUMIF('LinkedIn Posts'!$H$11:$H$510, $B16, 'LinkedIn Posts'!U$11:U$510))</f>
        <v>2</v>
      </c>
      <c r="Q16" s="11"/>
      <c r="R16" s="125">
        <f>IF($B16="", "", IFERROR(AVERAGEIF('LinkedIn Posts'!$H$11:$H$510, $B16, 'LinkedIn Posts'!Q$11:Q$510), ""))</f>
        <v>97.5</v>
      </c>
      <c r="S16" s="126">
        <f>IF($B16="", "", IFERROR(AVERAGEIF('LinkedIn Posts'!$H$11:$H$510, $B16, 'LinkedIn Posts'!R$11:R$510), ""))</f>
        <v>3.5</v>
      </c>
      <c r="T16" s="126">
        <f>IF($B16="", "", IFERROR(AVERAGEIF('LinkedIn Posts'!$H$11:$H$510, $B16, 'LinkedIn Posts'!S$11:S$510), ""))</f>
        <v>0.5</v>
      </c>
      <c r="U16" s="126">
        <f>IF($B16="", "", IFERROR(AVERAGEIF('LinkedIn Posts'!$H$11:$H$510, $B16, 'LinkedIn Posts'!T$11:T$510), ""))</f>
        <v>0</v>
      </c>
      <c r="V16" s="127">
        <f>IF($B16="", "", IFERROR(AVERAGEIF('LinkedIn Posts'!$H$11:$H$510, $B16, 'LinkedIn Posts'!U$11:U$510), ""))</f>
        <v>1</v>
      </c>
      <c r="W16" s="11"/>
      <c r="Z16" s="19" t="str">
        <f t="shared" si="1"/>
        <v>X</v>
      </c>
      <c r="AB16" s="19" t="str">
        <f t="shared" si="0"/>
        <v/>
      </c>
      <c r="AD16" s="144">
        <f t="shared" si="2"/>
        <v>27</v>
      </c>
    </row>
    <row r="17" spans="1:30" x14ac:dyDescent="0.25">
      <c r="A17" s="11"/>
      <c r="B17" s="120" t="s">
        <v>180</v>
      </c>
      <c r="C17" s="11"/>
      <c r="D17" s="141">
        <f>IF($B17="", "", SUMIF('LinkedIn Posts'!$H$11:$H$510, $B17, 'LinkedIn Posts'!$M$11:$M$510))</f>
        <v>12</v>
      </c>
      <c r="E17" s="11"/>
      <c r="F17" s="144">
        <f>IF($B17="", "", IFERROR(AVERAGEIF('LinkedIn Posts'!$H$11:$H$510, $B17, 'LinkedIn Posts'!$M$11:$M$510), ""))</f>
        <v>12</v>
      </c>
      <c r="G17" s="11"/>
      <c r="H17" s="141">
        <f>IF($AD17="", "", COUNTIF($AD$11:$AD$30, "&gt;"&amp;$AD17)+1+COUNTIF($AD$11:$AD17, $AD17)-1)</f>
        <v>7</v>
      </c>
      <c r="I17" s="11"/>
      <c r="J17" s="141">
        <f>IF($B17="", "", COUNTIF('LinkedIn Posts'!$H$11:$H$510, $B17))</f>
        <v>1</v>
      </c>
      <c r="K17" s="11"/>
      <c r="L17" s="134">
        <f>IF($B17="", "", SUMIF('LinkedIn Posts'!$H$11:$H$510, $B17, 'LinkedIn Posts'!Q$11:Q$510))</f>
        <v>50</v>
      </c>
      <c r="M17" s="135">
        <f>IF($B17="", "", SUMIF('LinkedIn Posts'!$H$11:$H$510, $B17, 'LinkedIn Posts'!R$11:R$510))</f>
        <v>1</v>
      </c>
      <c r="N17" s="135">
        <f>IF($B17="", "", SUMIF('LinkedIn Posts'!$H$11:$H$510, $B17, 'LinkedIn Posts'!S$11:S$510))</f>
        <v>0</v>
      </c>
      <c r="O17" s="135">
        <f>IF($B17="", "", SUMIF('LinkedIn Posts'!$H$11:$H$510, $B17, 'LinkedIn Posts'!T$11:T$510))</f>
        <v>0</v>
      </c>
      <c r="P17" s="136">
        <f>IF($B17="", "", SUMIF('LinkedIn Posts'!$H$11:$H$510, $B17, 'LinkedIn Posts'!U$11:U$510))</f>
        <v>1</v>
      </c>
      <c r="Q17" s="11"/>
      <c r="R17" s="125">
        <f>IF($B17="", "", IFERROR(AVERAGEIF('LinkedIn Posts'!$H$11:$H$510, $B17, 'LinkedIn Posts'!Q$11:Q$510), ""))</f>
        <v>50</v>
      </c>
      <c r="S17" s="126">
        <f>IF($B17="", "", IFERROR(AVERAGEIF('LinkedIn Posts'!$H$11:$H$510, $B17, 'LinkedIn Posts'!R$11:R$510), ""))</f>
        <v>1</v>
      </c>
      <c r="T17" s="126">
        <f>IF($B17="", "", IFERROR(AVERAGEIF('LinkedIn Posts'!$H$11:$H$510, $B17, 'LinkedIn Posts'!S$11:S$510), ""))</f>
        <v>0</v>
      </c>
      <c r="U17" s="126">
        <f>IF($B17="", "", IFERROR(AVERAGEIF('LinkedIn Posts'!$H$11:$H$510, $B17, 'LinkedIn Posts'!T$11:T$510), ""))</f>
        <v>0</v>
      </c>
      <c r="V17" s="127">
        <f>IF($B17="", "", IFERROR(AVERAGEIF('LinkedIn Posts'!$H$11:$H$510, $B17, 'LinkedIn Posts'!U$11:U$510), ""))</f>
        <v>1</v>
      </c>
      <c r="W17" s="11"/>
      <c r="Z17" s="19" t="str">
        <f t="shared" si="1"/>
        <v>X</v>
      </c>
      <c r="AB17" s="19" t="str">
        <f t="shared" si="0"/>
        <v/>
      </c>
      <c r="AD17" s="144">
        <f t="shared" si="2"/>
        <v>12</v>
      </c>
    </row>
    <row r="18" spans="1:30" x14ac:dyDescent="0.25">
      <c r="A18" s="11"/>
      <c r="B18" s="120" t="s">
        <v>181</v>
      </c>
      <c r="C18" s="11"/>
      <c r="D18" s="141">
        <f>IF($B18="", "", SUMIF('LinkedIn Posts'!$H$11:$H$510, $B18, 'LinkedIn Posts'!$M$11:$M$510))</f>
        <v>16</v>
      </c>
      <c r="E18" s="11"/>
      <c r="F18" s="144">
        <f>IF($B18="", "", IFERROR(AVERAGEIF('LinkedIn Posts'!$H$11:$H$510, $B18, 'LinkedIn Posts'!$M$11:$M$510), ""))</f>
        <v>8</v>
      </c>
      <c r="G18" s="11"/>
      <c r="H18" s="141">
        <f>IF($AD18="", "", COUNTIF($AD$11:$AD$30, "&gt;"&amp;$AD18)+1+COUNTIF($AD$11:$AD18, $AD18)-1)</f>
        <v>9</v>
      </c>
      <c r="I18" s="11"/>
      <c r="J18" s="141">
        <f>IF($B18="", "", COUNTIF('LinkedIn Posts'!$H$11:$H$510, $B18))</f>
        <v>2</v>
      </c>
      <c r="K18" s="11"/>
      <c r="L18" s="134">
        <f>IF($B18="", "", SUMIF('LinkedIn Posts'!$H$11:$H$510, $B18, 'LinkedIn Posts'!Q$11:Q$510))</f>
        <v>121</v>
      </c>
      <c r="M18" s="135">
        <f>IF($B18="", "", SUMIF('LinkedIn Posts'!$H$11:$H$510, $B18, 'LinkedIn Posts'!R$11:R$510))</f>
        <v>1</v>
      </c>
      <c r="N18" s="135">
        <f>IF($B18="", "", SUMIF('LinkedIn Posts'!$H$11:$H$510, $B18, 'LinkedIn Posts'!S$11:S$510))</f>
        <v>1</v>
      </c>
      <c r="O18" s="135">
        <f>IF($B18="", "", SUMIF('LinkedIn Posts'!$H$11:$H$510, $B18, 'LinkedIn Posts'!T$11:T$510))</f>
        <v>0</v>
      </c>
      <c r="P18" s="136">
        <f>IF($B18="", "", SUMIF('LinkedIn Posts'!$H$11:$H$510, $B18, 'LinkedIn Posts'!U$11:U$510))</f>
        <v>0</v>
      </c>
      <c r="Q18" s="11"/>
      <c r="R18" s="125">
        <f>IF($B18="", "", IFERROR(AVERAGEIF('LinkedIn Posts'!$H$11:$H$510, $B18, 'LinkedIn Posts'!Q$11:Q$510), ""))</f>
        <v>60.5</v>
      </c>
      <c r="S18" s="126">
        <f>IF($B18="", "", IFERROR(AVERAGEIF('LinkedIn Posts'!$H$11:$H$510, $B18, 'LinkedIn Posts'!R$11:R$510), ""))</f>
        <v>0.5</v>
      </c>
      <c r="T18" s="126">
        <f>IF($B18="", "", IFERROR(AVERAGEIF('LinkedIn Posts'!$H$11:$H$510, $B18, 'LinkedIn Posts'!S$11:S$510), ""))</f>
        <v>0.5</v>
      </c>
      <c r="U18" s="126">
        <f>IF($B18="", "", IFERROR(AVERAGEIF('LinkedIn Posts'!$H$11:$H$510, $B18, 'LinkedIn Posts'!T$11:T$510), ""))</f>
        <v>0</v>
      </c>
      <c r="V18" s="127">
        <f>IF($B18="", "", IFERROR(AVERAGEIF('LinkedIn Posts'!$H$11:$H$510, $B18, 'LinkedIn Posts'!U$11:U$510), ""))</f>
        <v>0</v>
      </c>
      <c r="W18" s="11"/>
      <c r="Z18" s="19" t="str">
        <f t="shared" si="1"/>
        <v>X</v>
      </c>
      <c r="AB18" s="19" t="str">
        <f t="shared" si="0"/>
        <v/>
      </c>
      <c r="AD18" s="144">
        <f t="shared" si="2"/>
        <v>8</v>
      </c>
    </row>
    <row r="19" spans="1:30" x14ac:dyDescent="0.25">
      <c r="A19" s="11"/>
      <c r="B19" s="120" t="s">
        <v>183</v>
      </c>
      <c r="C19" s="11"/>
      <c r="D19" s="141">
        <f>IF($B19="", "", SUMIF('LinkedIn Posts'!$H$11:$H$510, $B19, 'LinkedIn Posts'!$M$11:$M$510))</f>
        <v>17</v>
      </c>
      <c r="E19" s="11"/>
      <c r="F19" s="144">
        <f>IF($B19="", "", IFERROR(AVERAGEIF('LinkedIn Posts'!$H$11:$H$510, $B19, 'LinkedIn Posts'!$M$11:$M$510), ""))</f>
        <v>17</v>
      </c>
      <c r="G19" s="11"/>
      <c r="H19" s="141">
        <f>IF($AD19="", "", COUNTIF($AD$11:$AD$30, "&gt;"&amp;$AD19)+1+COUNTIF($AD$11:$AD19, $AD19)-1)</f>
        <v>3</v>
      </c>
      <c r="I19" s="11"/>
      <c r="J19" s="141">
        <f>IF($B19="", "", COUNTIF('LinkedIn Posts'!$H$11:$H$510, $B19))</f>
        <v>1</v>
      </c>
      <c r="K19" s="11"/>
      <c r="L19" s="134">
        <f>IF($B19="", "", SUMIF('LinkedIn Posts'!$H$11:$H$510, $B19, 'LinkedIn Posts'!Q$11:Q$510))</f>
        <v>57</v>
      </c>
      <c r="M19" s="135">
        <f>IF($B19="", "", SUMIF('LinkedIn Posts'!$H$11:$H$510, $B19, 'LinkedIn Posts'!R$11:R$510))</f>
        <v>3</v>
      </c>
      <c r="N19" s="135">
        <f>IF($B19="", "", SUMIF('LinkedIn Posts'!$H$11:$H$510, $B19, 'LinkedIn Posts'!S$11:S$510))</f>
        <v>0</v>
      </c>
      <c r="O19" s="135">
        <f>IF($B19="", "", SUMIF('LinkedIn Posts'!$H$11:$H$510, $B19, 'LinkedIn Posts'!T$11:T$510))</f>
        <v>0</v>
      </c>
      <c r="P19" s="136">
        <f>IF($B19="", "", SUMIF('LinkedIn Posts'!$H$11:$H$510, $B19, 'LinkedIn Posts'!U$11:U$510))</f>
        <v>0</v>
      </c>
      <c r="Q19" s="11"/>
      <c r="R19" s="125">
        <f>IF($B19="", "", IFERROR(AVERAGEIF('LinkedIn Posts'!$H$11:$H$510, $B19, 'LinkedIn Posts'!Q$11:Q$510), ""))</f>
        <v>57</v>
      </c>
      <c r="S19" s="126">
        <f>IF($B19="", "", IFERROR(AVERAGEIF('LinkedIn Posts'!$H$11:$H$510, $B19, 'LinkedIn Posts'!R$11:R$510), ""))</f>
        <v>3</v>
      </c>
      <c r="T19" s="126">
        <f>IF($B19="", "", IFERROR(AVERAGEIF('LinkedIn Posts'!$H$11:$H$510, $B19, 'LinkedIn Posts'!S$11:S$510), ""))</f>
        <v>0</v>
      </c>
      <c r="U19" s="126">
        <f>IF($B19="", "", IFERROR(AVERAGEIF('LinkedIn Posts'!$H$11:$H$510, $B19, 'LinkedIn Posts'!T$11:T$510), ""))</f>
        <v>0</v>
      </c>
      <c r="V19" s="127">
        <f>IF($B19="", "", IFERROR(AVERAGEIF('LinkedIn Posts'!$H$11:$H$510, $B19, 'LinkedIn Posts'!U$11:U$510), ""))</f>
        <v>0</v>
      </c>
      <c r="W19" s="11"/>
      <c r="Z19" s="19" t="str">
        <f t="shared" si="1"/>
        <v>X</v>
      </c>
      <c r="AB19" s="19" t="str">
        <f t="shared" si="0"/>
        <v/>
      </c>
      <c r="AD19" s="144">
        <f t="shared" si="2"/>
        <v>17</v>
      </c>
    </row>
    <row r="20" spans="1:30" x14ac:dyDescent="0.25">
      <c r="A20" s="11"/>
      <c r="B20" s="120"/>
      <c r="C20" s="11"/>
      <c r="D20" s="141" t="str">
        <f>IF($B20="", "", SUMIF('LinkedIn Posts'!$H$11:$H$510, $B20, 'LinkedIn Posts'!$M$11:$M$510))</f>
        <v/>
      </c>
      <c r="E20" s="11"/>
      <c r="F20" s="144" t="str">
        <f>IF($B20="", "", IFERROR(AVERAGEIF('LinkedIn Posts'!$H$11:$H$510, $B20, 'LinkedIn Posts'!$M$11:$M$510), ""))</f>
        <v/>
      </c>
      <c r="G20" s="11"/>
      <c r="H20" s="141" t="str">
        <f>IF($AD20="", "", COUNTIF($AD$11:$AD$30, "&gt;"&amp;$AD20)+1+COUNTIF($AD$11:$AD20, $AD20)-1)</f>
        <v/>
      </c>
      <c r="I20" s="11"/>
      <c r="J20" s="141" t="str">
        <f>IF($B20="", "", COUNTIF('LinkedIn Posts'!$H$11:$H$510, $B20))</f>
        <v/>
      </c>
      <c r="K20" s="11"/>
      <c r="L20" s="134" t="str">
        <f>IF($B20="", "", SUMIF('LinkedIn Posts'!$H$11:$H$510, $B20, 'LinkedIn Posts'!Q$11:Q$510))</f>
        <v/>
      </c>
      <c r="M20" s="135" t="str">
        <f>IF($B20="", "", SUMIF('LinkedIn Posts'!$H$11:$H$510, $B20, 'LinkedIn Posts'!R$11:R$510))</f>
        <v/>
      </c>
      <c r="N20" s="135" t="str">
        <f>IF($B20="", "", SUMIF('LinkedIn Posts'!$H$11:$H$510, $B20, 'LinkedIn Posts'!S$11:S$510))</f>
        <v/>
      </c>
      <c r="O20" s="135" t="str">
        <f>IF($B20="", "", SUMIF('LinkedIn Posts'!$H$11:$H$510, $B20, 'LinkedIn Posts'!T$11:T$510))</f>
        <v/>
      </c>
      <c r="P20" s="136" t="str">
        <f>IF($B20="", "", SUMIF('LinkedIn Posts'!$H$11:$H$510, $B20, 'LinkedIn Posts'!U$11:U$510))</f>
        <v/>
      </c>
      <c r="Q20" s="11"/>
      <c r="R20" s="125" t="str">
        <f>IF($B20="", "", IFERROR(AVERAGEIF('LinkedIn Posts'!$H$11:$H$510, $B20, 'LinkedIn Posts'!Q$11:Q$510), ""))</f>
        <v/>
      </c>
      <c r="S20" s="126" t="str">
        <f>IF($B20="", "", IFERROR(AVERAGEIF('LinkedIn Posts'!$H$11:$H$510, $B20, 'LinkedIn Posts'!R$11:R$510), ""))</f>
        <v/>
      </c>
      <c r="T20" s="126" t="str">
        <f>IF($B20="", "", IFERROR(AVERAGEIF('LinkedIn Posts'!$H$11:$H$510, $B20, 'LinkedIn Posts'!S$11:S$510), ""))</f>
        <v/>
      </c>
      <c r="U20" s="126" t="str">
        <f>IF($B20="", "", IFERROR(AVERAGEIF('LinkedIn Posts'!$H$11:$H$510, $B20, 'LinkedIn Posts'!T$11:T$510), ""))</f>
        <v/>
      </c>
      <c r="V20" s="127" t="str">
        <f>IF($B20="", "", IFERROR(AVERAGEIF('LinkedIn Posts'!$H$11:$H$510, $B20, 'LinkedIn Posts'!U$11:U$510), ""))</f>
        <v/>
      </c>
      <c r="W20" s="11"/>
      <c r="Z20" s="19" t="str">
        <f t="shared" si="1"/>
        <v/>
      </c>
      <c r="AB20" s="19" t="str">
        <f t="shared" si="0"/>
        <v/>
      </c>
      <c r="AD20" s="144" t="str">
        <f t="shared" si="2"/>
        <v/>
      </c>
    </row>
    <row r="21" spans="1:30" x14ac:dyDescent="0.25">
      <c r="A21" s="11"/>
      <c r="B21" s="120"/>
      <c r="C21" s="11"/>
      <c r="D21" s="141" t="str">
        <f>IF($B21="", "", SUMIF('LinkedIn Posts'!$H$11:$H$510, $B21, 'LinkedIn Posts'!$M$11:$M$510))</f>
        <v/>
      </c>
      <c r="E21" s="11"/>
      <c r="F21" s="144" t="str">
        <f>IF($B21="", "", IFERROR(AVERAGEIF('LinkedIn Posts'!$H$11:$H$510, $B21, 'LinkedIn Posts'!$M$11:$M$510), ""))</f>
        <v/>
      </c>
      <c r="G21" s="11"/>
      <c r="H21" s="141" t="str">
        <f>IF($AD21="", "", COUNTIF($AD$11:$AD$30, "&gt;"&amp;$AD21)+1+COUNTIF($AD$11:$AD21, $AD21)-1)</f>
        <v/>
      </c>
      <c r="I21" s="11"/>
      <c r="J21" s="141" t="str">
        <f>IF($B21="", "", COUNTIF('LinkedIn Posts'!$H$11:$H$510, $B21))</f>
        <v/>
      </c>
      <c r="K21" s="11"/>
      <c r="L21" s="134" t="str">
        <f>IF($B21="", "", SUMIF('LinkedIn Posts'!$H$11:$H$510, $B21, 'LinkedIn Posts'!Q$11:Q$510))</f>
        <v/>
      </c>
      <c r="M21" s="135" t="str">
        <f>IF($B21="", "", SUMIF('LinkedIn Posts'!$H$11:$H$510, $B21, 'LinkedIn Posts'!R$11:R$510))</f>
        <v/>
      </c>
      <c r="N21" s="135" t="str">
        <f>IF($B21="", "", SUMIF('LinkedIn Posts'!$H$11:$H$510, $B21, 'LinkedIn Posts'!S$11:S$510))</f>
        <v/>
      </c>
      <c r="O21" s="135" t="str">
        <f>IF($B21="", "", SUMIF('LinkedIn Posts'!$H$11:$H$510, $B21, 'LinkedIn Posts'!T$11:T$510))</f>
        <v/>
      </c>
      <c r="P21" s="136" t="str">
        <f>IF($B21="", "", SUMIF('LinkedIn Posts'!$H$11:$H$510, $B21, 'LinkedIn Posts'!U$11:U$510))</f>
        <v/>
      </c>
      <c r="Q21" s="11"/>
      <c r="R21" s="125" t="str">
        <f>IF($B21="", "", IFERROR(AVERAGEIF('LinkedIn Posts'!$H$11:$H$510, $B21, 'LinkedIn Posts'!Q$11:Q$510), ""))</f>
        <v/>
      </c>
      <c r="S21" s="126" t="str">
        <f>IF($B21="", "", IFERROR(AVERAGEIF('LinkedIn Posts'!$H$11:$H$510, $B21, 'LinkedIn Posts'!R$11:R$510), ""))</f>
        <v/>
      </c>
      <c r="T21" s="126" t="str">
        <f>IF($B21="", "", IFERROR(AVERAGEIF('LinkedIn Posts'!$H$11:$H$510, $B21, 'LinkedIn Posts'!S$11:S$510), ""))</f>
        <v/>
      </c>
      <c r="U21" s="126" t="str">
        <f>IF($B21="", "", IFERROR(AVERAGEIF('LinkedIn Posts'!$H$11:$H$510, $B21, 'LinkedIn Posts'!T$11:T$510), ""))</f>
        <v/>
      </c>
      <c r="V21" s="127" t="str">
        <f>IF($B21="", "", IFERROR(AVERAGEIF('LinkedIn Posts'!$H$11:$H$510, $B21, 'LinkedIn Posts'!U$11:U$510), ""))</f>
        <v/>
      </c>
      <c r="W21" s="11"/>
      <c r="Z21" s="19" t="str">
        <f t="shared" si="1"/>
        <v/>
      </c>
      <c r="AB21" s="19" t="str">
        <f t="shared" si="0"/>
        <v/>
      </c>
      <c r="AD21" s="144" t="str">
        <f t="shared" si="2"/>
        <v/>
      </c>
    </row>
    <row r="22" spans="1:30" x14ac:dyDescent="0.25">
      <c r="A22" s="11"/>
      <c r="B22" s="120"/>
      <c r="C22" s="11"/>
      <c r="D22" s="141" t="str">
        <f>IF($B22="", "", SUMIF('LinkedIn Posts'!$H$11:$H$510, $B22, 'LinkedIn Posts'!$M$11:$M$510))</f>
        <v/>
      </c>
      <c r="E22" s="11"/>
      <c r="F22" s="144" t="str">
        <f>IF($B22="", "", IFERROR(AVERAGEIF('LinkedIn Posts'!$H$11:$H$510, $B22, 'LinkedIn Posts'!$M$11:$M$510), ""))</f>
        <v/>
      </c>
      <c r="G22" s="11"/>
      <c r="H22" s="141" t="str">
        <f>IF($AD22="", "", COUNTIF($AD$11:$AD$30, "&gt;"&amp;$AD22)+1+COUNTIF($AD$11:$AD22, $AD22)-1)</f>
        <v/>
      </c>
      <c r="I22" s="11"/>
      <c r="J22" s="141" t="str">
        <f>IF($B22="", "", COUNTIF('LinkedIn Posts'!$H$11:$H$510, $B22))</f>
        <v/>
      </c>
      <c r="K22" s="11"/>
      <c r="L22" s="134" t="str">
        <f>IF($B22="", "", SUMIF('LinkedIn Posts'!$H$11:$H$510, $B22, 'LinkedIn Posts'!Q$11:Q$510))</f>
        <v/>
      </c>
      <c r="M22" s="135" t="str">
        <f>IF($B22="", "", SUMIF('LinkedIn Posts'!$H$11:$H$510, $B22, 'LinkedIn Posts'!R$11:R$510))</f>
        <v/>
      </c>
      <c r="N22" s="135" t="str">
        <f>IF($B22="", "", SUMIF('LinkedIn Posts'!$H$11:$H$510, $B22, 'LinkedIn Posts'!S$11:S$510))</f>
        <v/>
      </c>
      <c r="O22" s="135" t="str">
        <f>IF($B22="", "", SUMIF('LinkedIn Posts'!$H$11:$H$510, $B22, 'LinkedIn Posts'!T$11:T$510))</f>
        <v/>
      </c>
      <c r="P22" s="136" t="str">
        <f>IF($B22="", "", SUMIF('LinkedIn Posts'!$H$11:$H$510, $B22, 'LinkedIn Posts'!U$11:U$510))</f>
        <v/>
      </c>
      <c r="Q22" s="11"/>
      <c r="R22" s="125" t="str">
        <f>IF($B22="", "", IFERROR(AVERAGEIF('LinkedIn Posts'!$H$11:$H$510, $B22, 'LinkedIn Posts'!Q$11:Q$510), ""))</f>
        <v/>
      </c>
      <c r="S22" s="126" t="str">
        <f>IF($B22="", "", IFERROR(AVERAGEIF('LinkedIn Posts'!$H$11:$H$510, $B22, 'LinkedIn Posts'!R$11:R$510), ""))</f>
        <v/>
      </c>
      <c r="T22" s="126" t="str">
        <f>IF($B22="", "", IFERROR(AVERAGEIF('LinkedIn Posts'!$H$11:$H$510, $B22, 'LinkedIn Posts'!S$11:S$510), ""))</f>
        <v/>
      </c>
      <c r="U22" s="126" t="str">
        <f>IF($B22="", "", IFERROR(AVERAGEIF('LinkedIn Posts'!$H$11:$H$510, $B22, 'LinkedIn Posts'!T$11:T$510), ""))</f>
        <v/>
      </c>
      <c r="V22" s="127" t="str">
        <f>IF($B22="", "", IFERROR(AVERAGEIF('LinkedIn Posts'!$H$11:$H$510, $B22, 'LinkedIn Posts'!U$11:U$510), ""))</f>
        <v/>
      </c>
      <c r="W22" s="11"/>
      <c r="Z22" s="19" t="str">
        <f t="shared" si="1"/>
        <v/>
      </c>
      <c r="AB22" s="19" t="str">
        <f t="shared" si="0"/>
        <v/>
      </c>
      <c r="AD22" s="144" t="str">
        <f t="shared" si="2"/>
        <v/>
      </c>
    </row>
    <row r="23" spans="1:30" x14ac:dyDescent="0.25">
      <c r="A23" s="11"/>
      <c r="B23" s="120"/>
      <c r="C23" s="11"/>
      <c r="D23" s="141" t="str">
        <f>IF($B23="", "", SUMIF('LinkedIn Posts'!$H$11:$H$510, $B23, 'LinkedIn Posts'!$M$11:$M$510))</f>
        <v/>
      </c>
      <c r="E23" s="11"/>
      <c r="F23" s="144" t="str">
        <f>IF($B23="", "", IFERROR(AVERAGEIF('LinkedIn Posts'!$H$11:$H$510, $B23, 'LinkedIn Posts'!$M$11:$M$510), ""))</f>
        <v/>
      </c>
      <c r="G23" s="11"/>
      <c r="H23" s="141" t="str">
        <f>IF($AD23="", "", COUNTIF($AD$11:$AD$30, "&gt;"&amp;$AD23)+1+COUNTIF($AD$11:$AD23, $AD23)-1)</f>
        <v/>
      </c>
      <c r="I23" s="11"/>
      <c r="J23" s="141" t="str">
        <f>IF($B23="", "", COUNTIF('LinkedIn Posts'!$H$11:$H$510, $B23))</f>
        <v/>
      </c>
      <c r="K23" s="11"/>
      <c r="L23" s="134" t="str">
        <f>IF($B23="", "", SUMIF('LinkedIn Posts'!$H$11:$H$510, $B23, 'LinkedIn Posts'!Q$11:Q$510))</f>
        <v/>
      </c>
      <c r="M23" s="135" t="str">
        <f>IF($B23="", "", SUMIF('LinkedIn Posts'!$H$11:$H$510, $B23, 'LinkedIn Posts'!R$11:R$510))</f>
        <v/>
      </c>
      <c r="N23" s="135" t="str">
        <f>IF($B23="", "", SUMIF('LinkedIn Posts'!$H$11:$H$510, $B23, 'LinkedIn Posts'!S$11:S$510))</f>
        <v/>
      </c>
      <c r="O23" s="135" t="str">
        <f>IF($B23="", "", SUMIF('LinkedIn Posts'!$H$11:$H$510, $B23, 'LinkedIn Posts'!T$11:T$510))</f>
        <v/>
      </c>
      <c r="P23" s="136" t="str">
        <f>IF($B23="", "", SUMIF('LinkedIn Posts'!$H$11:$H$510, $B23, 'LinkedIn Posts'!U$11:U$510))</f>
        <v/>
      </c>
      <c r="Q23" s="11"/>
      <c r="R23" s="125" t="str">
        <f>IF($B23="", "", IFERROR(AVERAGEIF('LinkedIn Posts'!$H$11:$H$510, $B23, 'LinkedIn Posts'!Q$11:Q$510), ""))</f>
        <v/>
      </c>
      <c r="S23" s="126" t="str">
        <f>IF($B23="", "", IFERROR(AVERAGEIF('LinkedIn Posts'!$H$11:$H$510, $B23, 'LinkedIn Posts'!R$11:R$510), ""))</f>
        <v/>
      </c>
      <c r="T23" s="126" t="str">
        <f>IF($B23="", "", IFERROR(AVERAGEIF('LinkedIn Posts'!$H$11:$H$510, $B23, 'LinkedIn Posts'!S$11:S$510), ""))</f>
        <v/>
      </c>
      <c r="U23" s="126" t="str">
        <f>IF($B23="", "", IFERROR(AVERAGEIF('LinkedIn Posts'!$H$11:$H$510, $B23, 'LinkedIn Posts'!T$11:T$510), ""))</f>
        <v/>
      </c>
      <c r="V23" s="127" t="str">
        <f>IF($B23="", "", IFERROR(AVERAGEIF('LinkedIn Posts'!$H$11:$H$510, $B23, 'LinkedIn Posts'!U$11:U$510), ""))</f>
        <v/>
      </c>
      <c r="W23" s="11"/>
      <c r="Z23" s="19" t="str">
        <f t="shared" si="1"/>
        <v/>
      </c>
      <c r="AB23" s="19" t="str">
        <f t="shared" si="0"/>
        <v/>
      </c>
      <c r="AD23" s="144" t="str">
        <f t="shared" si="2"/>
        <v/>
      </c>
    </row>
    <row r="24" spans="1:30" x14ac:dyDescent="0.25">
      <c r="A24" s="11"/>
      <c r="B24" s="120"/>
      <c r="C24" s="11"/>
      <c r="D24" s="141" t="str">
        <f>IF($B24="", "", SUMIF('LinkedIn Posts'!$H$11:$H$510, $B24, 'LinkedIn Posts'!$M$11:$M$510))</f>
        <v/>
      </c>
      <c r="E24" s="11"/>
      <c r="F24" s="144" t="str">
        <f>IF($B24="", "", IFERROR(AVERAGEIF('LinkedIn Posts'!$H$11:$H$510, $B24, 'LinkedIn Posts'!$M$11:$M$510), ""))</f>
        <v/>
      </c>
      <c r="G24" s="11"/>
      <c r="H24" s="141" t="str">
        <f>IF($AD24="", "", COUNTIF($AD$11:$AD$30, "&gt;"&amp;$AD24)+1+COUNTIF($AD$11:$AD24, $AD24)-1)</f>
        <v/>
      </c>
      <c r="I24" s="11"/>
      <c r="J24" s="141" t="str">
        <f>IF($B24="", "", COUNTIF('LinkedIn Posts'!$H$11:$H$510, $B24))</f>
        <v/>
      </c>
      <c r="K24" s="11"/>
      <c r="L24" s="134" t="str">
        <f>IF($B24="", "", SUMIF('LinkedIn Posts'!$H$11:$H$510, $B24, 'LinkedIn Posts'!Q$11:Q$510))</f>
        <v/>
      </c>
      <c r="M24" s="135" t="str">
        <f>IF($B24="", "", SUMIF('LinkedIn Posts'!$H$11:$H$510, $B24, 'LinkedIn Posts'!R$11:R$510))</f>
        <v/>
      </c>
      <c r="N24" s="135" t="str">
        <f>IF($B24="", "", SUMIF('LinkedIn Posts'!$H$11:$H$510, $B24, 'LinkedIn Posts'!S$11:S$510))</f>
        <v/>
      </c>
      <c r="O24" s="135" t="str">
        <f>IF($B24="", "", SUMIF('LinkedIn Posts'!$H$11:$H$510, $B24, 'LinkedIn Posts'!T$11:T$510))</f>
        <v/>
      </c>
      <c r="P24" s="136" t="str">
        <f>IF($B24="", "", SUMIF('LinkedIn Posts'!$H$11:$H$510, $B24, 'LinkedIn Posts'!U$11:U$510))</f>
        <v/>
      </c>
      <c r="Q24" s="11"/>
      <c r="R24" s="125" t="str">
        <f>IF($B24="", "", IFERROR(AVERAGEIF('LinkedIn Posts'!$H$11:$H$510, $B24, 'LinkedIn Posts'!Q$11:Q$510), ""))</f>
        <v/>
      </c>
      <c r="S24" s="126" t="str">
        <f>IF($B24="", "", IFERROR(AVERAGEIF('LinkedIn Posts'!$H$11:$H$510, $B24, 'LinkedIn Posts'!R$11:R$510), ""))</f>
        <v/>
      </c>
      <c r="T24" s="126" t="str">
        <f>IF($B24="", "", IFERROR(AVERAGEIF('LinkedIn Posts'!$H$11:$H$510, $B24, 'LinkedIn Posts'!S$11:S$510), ""))</f>
        <v/>
      </c>
      <c r="U24" s="126" t="str">
        <f>IF($B24="", "", IFERROR(AVERAGEIF('LinkedIn Posts'!$H$11:$H$510, $B24, 'LinkedIn Posts'!T$11:T$510), ""))</f>
        <v/>
      </c>
      <c r="V24" s="127" t="str">
        <f>IF($B24="", "", IFERROR(AVERAGEIF('LinkedIn Posts'!$H$11:$H$510, $B24, 'LinkedIn Posts'!U$11:U$510), ""))</f>
        <v/>
      </c>
      <c r="W24" s="11"/>
      <c r="Z24" s="19" t="str">
        <f t="shared" si="1"/>
        <v/>
      </c>
      <c r="AB24" s="19" t="str">
        <f t="shared" si="0"/>
        <v/>
      </c>
      <c r="AD24" s="144" t="str">
        <f t="shared" si="2"/>
        <v/>
      </c>
    </row>
    <row r="25" spans="1:30" x14ac:dyDescent="0.25">
      <c r="A25" s="11"/>
      <c r="B25" s="120"/>
      <c r="C25" s="11"/>
      <c r="D25" s="141" t="str">
        <f>IF($B25="", "", SUMIF('LinkedIn Posts'!$H$11:$H$510, $B25, 'LinkedIn Posts'!$M$11:$M$510))</f>
        <v/>
      </c>
      <c r="E25" s="11"/>
      <c r="F25" s="144" t="str">
        <f>IF($B25="", "", IFERROR(AVERAGEIF('LinkedIn Posts'!$H$11:$H$510, $B25, 'LinkedIn Posts'!$M$11:$M$510), ""))</f>
        <v/>
      </c>
      <c r="G25" s="11"/>
      <c r="H25" s="141" t="str">
        <f>IF($AD25="", "", COUNTIF($AD$11:$AD$30, "&gt;"&amp;$AD25)+1+COUNTIF($AD$11:$AD25, $AD25)-1)</f>
        <v/>
      </c>
      <c r="I25" s="11"/>
      <c r="J25" s="141" t="str">
        <f>IF($B25="", "", COUNTIF('LinkedIn Posts'!$H$11:$H$510, $B25))</f>
        <v/>
      </c>
      <c r="K25" s="11"/>
      <c r="L25" s="134" t="str">
        <f>IF($B25="", "", SUMIF('LinkedIn Posts'!$H$11:$H$510, $B25, 'LinkedIn Posts'!Q$11:Q$510))</f>
        <v/>
      </c>
      <c r="M25" s="135" t="str">
        <f>IF($B25="", "", SUMIF('LinkedIn Posts'!$H$11:$H$510, $B25, 'LinkedIn Posts'!R$11:R$510))</f>
        <v/>
      </c>
      <c r="N25" s="135" t="str">
        <f>IF($B25="", "", SUMIF('LinkedIn Posts'!$H$11:$H$510, $B25, 'LinkedIn Posts'!S$11:S$510))</f>
        <v/>
      </c>
      <c r="O25" s="135" t="str">
        <f>IF($B25="", "", SUMIF('LinkedIn Posts'!$H$11:$H$510, $B25, 'LinkedIn Posts'!T$11:T$510))</f>
        <v/>
      </c>
      <c r="P25" s="136" t="str">
        <f>IF($B25="", "", SUMIF('LinkedIn Posts'!$H$11:$H$510, $B25, 'LinkedIn Posts'!U$11:U$510))</f>
        <v/>
      </c>
      <c r="Q25" s="11"/>
      <c r="R25" s="125" t="str">
        <f>IF($B25="", "", IFERROR(AVERAGEIF('LinkedIn Posts'!$H$11:$H$510, $B25, 'LinkedIn Posts'!Q$11:Q$510), ""))</f>
        <v/>
      </c>
      <c r="S25" s="126" t="str">
        <f>IF($B25="", "", IFERROR(AVERAGEIF('LinkedIn Posts'!$H$11:$H$510, $B25, 'LinkedIn Posts'!R$11:R$510), ""))</f>
        <v/>
      </c>
      <c r="T25" s="126" t="str">
        <f>IF($B25="", "", IFERROR(AVERAGEIF('LinkedIn Posts'!$H$11:$H$510, $B25, 'LinkedIn Posts'!S$11:S$510), ""))</f>
        <v/>
      </c>
      <c r="U25" s="126" t="str">
        <f>IF($B25="", "", IFERROR(AVERAGEIF('LinkedIn Posts'!$H$11:$H$510, $B25, 'LinkedIn Posts'!T$11:T$510), ""))</f>
        <v/>
      </c>
      <c r="V25" s="127" t="str">
        <f>IF($B25="", "", IFERROR(AVERAGEIF('LinkedIn Posts'!$H$11:$H$510, $B25, 'LinkedIn Posts'!U$11:U$510), ""))</f>
        <v/>
      </c>
      <c r="W25" s="11"/>
      <c r="Z25" s="19" t="str">
        <f t="shared" si="1"/>
        <v/>
      </c>
      <c r="AB25" s="19" t="str">
        <f t="shared" si="0"/>
        <v/>
      </c>
      <c r="AD25" s="144" t="str">
        <f t="shared" si="2"/>
        <v/>
      </c>
    </row>
    <row r="26" spans="1:30" x14ac:dyDescent="0.25">
      <c r="A26" s="11"/>
      <c r="B26" s="120"/>
      <c r="C26" s="11"/>
      <c r="D26" s="141" t="str">
        <f>IF($B26="", "", SUMIF('LinkedIn Posts'!$H$11:$H$510, $B26, 'LinkedIn Posts'!$M$11:$M$510))</f>
        <v/>
      </c>
      <c r="E26" s="11"/>
      <c r="F26" s="144" t="str">
        <f>IF($B26="", "", IFERROR(AVERAGEIF('LinkedIn Posts'!$H$11:$H$510, $B26, 'LinkedIn Posts'!$M$11:$M$510), ""))</f>
        <v/>
      </c>
      <c r="G26" s="11"/>
      <c r="H26" s="141" t="str">
        <f>IF($AD26="", "", COUNTIF($AD$11:$AD$30, "&gt;"&amp;$AD26)+1+COUNTIF($AD$11:$AD26, $AD26)-1)</f>
        <v/>
      </c>
      <c r="I26" s="11"/>
      <c r="J26" s="141" t="str">
        <f>IF($B26="", "", COUNTIF('LinkedIn Posts'!$H$11:$H$510, $B26))</f>
        <v/>
      </c>
      <c r="K26" s="11"/>
      <c r="L26" s="134" t="str">
        <f>IF($B26="", "", SUMIF('LinkedIn Posts'!$H$11:$H$510, $B26, 'LinkedIn Posts'!Q$11:Q$510))</f>
        <v/>
      </c>
      <c r="M26" s="135" t="str">
        <f>IF($B26="", "", SUMIF('LinkedIn Posts'!$H$11:$H$510, $B26, 'LinkedIn Posts'!R$11:R$510))</f>
        <v/>
      </c>
      <c r="N26" s="135" t="str">
        <f>IF($B26="", "", SUMIF('LinkedIn Posts'!$H$11:$H$510, $B26, 'LinkedIn Posts'!S$11:S$510))</f>
        <v/>
      </c>
      <c r="O26" s="135" t="str">
        <f>IF($B26="", "", SUMIF('LinkedIn Posts'!$H$11:$H$510, $B26, 'LinkedIn Posts'!T$11:T$510))</f>
        <v/>
      </c>
      <c r="P26" s="136" t="str">
        <f>IF($B26="", "", SUMIF('LinkedIn Posts'!$H$11:$H$510, $B26, 'LinkedIn Posts'!U$11:U$510))</f>
        <v/>
      </c>
      <c r="Q26" s="11"/>
      <c r="R26" s="125" t="str">
        <f>IF($B26="", "", IFERROR(AVERAGEIF('LinkedIn Posts'!$H$11:$H$510, $B26, 'LinkedIn Posts'!Q$11:Q$510), ""))</f>
        <v/>
      </c>
      <c r="S26" s="126" t="str">
        <f>IF($B26="", "", IFERROR(AVERAGEIF('LinkedIn Posts'!$H$11:$H$510, $B26, 'LinkedIn Posts'!R$11:R$510), ""))</f>
        <v/>
      </c>
      <c r="T26" s="126" t="str">
        <f>IF($B26="", "", IFERROR(AVERAGEIF('LinkedIn Posts'!$H$11:$H$510, $B26, 'LinkedIn Posts'!S$11:S$510), ""))</f>
        <v/>
      </c>
      <c r="U26" s="126" t="str">
        <f>IF($B26="", "", IFERROR(AVERAGEIF('LinkedIn Posts'!$H$11:$H$510, $B26, 'LinkedIn Posts'!T$11:T$510), ""))</f>
        <v/>
      </c>
      <c r="V26" s="127" t="str">
        <f>IF($B26="", "", IFERROR(AVERAGEIF('LinkedIn Posts'!$H$11:$H$510, $B26, 'LinkedIn Posts'!U$11:U$510), ""))</f>
        <v/>
      </c>
      <c r="W26" s="11"/>
      <c r="Z26" s="19" t="str">
        <f t="shared" si="1"/>
        <v/>
      </c>
      <c r="AB26" s="19" t="str">
        <f t="shared" si="0"/>
        <v/>
      </c>
      <c r="AD26" s="144" t="str">
        <f t="shared" si="2"/>
        <v/>
      </c>
    </row>
    <row r="27" spans="1:30" x14ac:dyDescent="0.25">
      <c r="A27" s="11"/>
      <c r="B27" s="120"/>
      <c r="C27" s="11"/>
      <c r="D27" s="141" t="str">
        <f>IF($B27="", "", SUMIF('LinkedIn Posts'!$H$11:$H$510, $B27, 'LinkedIn Posts'!$M$11:$M$510))</f>
        <v/>
      </c>
      <c r="E27" s="11"/>
      <c r="F27" s="144" t="str">
        <f>IF($B27="", "", IFERROR(AVERAGEIF('LinkedIn Posts'!$H$11:$H$510, $B27, 'LinkedIn Posts'!$M$11:$M$510), ""))</f>
        <v/>
      </c>
      <c r="G27" s="11"/>
      <c r="H27" s="141" t="str">
        <f>IF($AD27="", "", COUNTIF($AD$11:$AD$30, "&gt;"&amp;$AD27)+1+COUNTIF($AD$11:$AD27, $AD27)-1)</f>
        <v/>
      </c>
      <c r="I27" s="11"/>
      <c r="J27" s="141" t="str">
        <f>IF($B27="", "", COUNTIF('LinkedIn Posts'!$H$11:$H$510, $B27))</f>
        <v/>
      </c>
      <c r="K27" s="11"/>
      <c r="L27" s="134" t="str">
        <f>IF($B27="", "", SUMIF('LinkedIn Posts'!$H$11:$H$510, $B27, 'LinkedIn Posts'!Q$11:Q$510))</f>
        <v/>
      </c>
      <c r="M27" s="135" t="str">
        <f>IF($B27="", "", SUMIF('LinkedIn Posts'!$H$11:$H$510, $B27, 'LinkedIn Posts'!R$11:R$510))</f>
        <v/>
      </c>
      <c r="N27" s="135" t="str">
        <f>IF($B27="", "", SUMIF('LinkedIn Posts'!$H$11:$H$510, $B27, 'LinkedIn Posts'!S$11:S$510))</f>
        <v/>
      </c>
      <c r="O27" s="135" t="str">
        <f>IF($B27="", "", SUMIF('LinkedIn Posts'!$H$11:$H$510, $B27, 'LinkedIn Posts'!T$11:T$510))</f>
        <v/>
      </c>
      <c r="P27" s="136" t="str">
        <f>IF($B27="", "", SUMIF('LinkedIn Posts'!$H$11:$H$510, $B27, 'LinkedIn Posts'!U$11:U$510))</f>
        <v/>
      </c>
      <c r="Q27" s="11"/>
      <c r="R27" s="125" t="str">
        <f>IF($B27="", "", IFERROR(AVERAGEIF('LinkedIn Posts'!$H$11:$H$510, $B27, 'LinkedIn Posts'!Q$11:Q$510), ""))</f>
        <v/>
      </c>
      <c r="S27" s="126" t="str">
        <f>IF($B27="", "", IFERROR(AVERAGEIF('LinkedIn Posts'!$H$11:$H$510, $B27, 'LinkedIn Posts'!R$11:R$510), ""))</f>
        <v/>
      </c>
      <c r="T27" s="126" t="str">
        <f>IF($B27="", "", IFERROR(AVERAGEIF('LinkedIn Posts'!$H$11:$H$510, $B27, 'LinkedIn Posts'!S$11:S$510), ""))</f>
        <v/>
      </c>
      <c r="U27" s="126" t="str">
        <f>IF($B27="", "", IFERROR(AVERAGEIF('LinkedIn Posts'!$H$11:$H$510, $B27, 'LinkedIn Posts'!T$11:T$510), ""))</f>
        <v/>
      </c>
      <c r="V27" s="127" t="str">
        <f>IF($B27="", "", IFERROR(AVERAGEIF('LinkedIn Posts'!$H$11:$H$510, $B27, 'LinkedIn Posts'!U$11:U$510), ""))</f>
        <v/>
      </c>
      <c r="W27" s="11"/>
      <c r="Z27" s="19" t="str">
        <f t="shared" si="1"/>
        <v/>
      </c>
      <c r="AB27" s="19" t="str">
        <f t="shared" si="0"/>
        <v/>
      </c>
      <c r="AD27" s="144" t="str">
        <f t="shared" si="2"/>
        <v/>
      </c>
    </row>
    <row r="28" spans="1:30" x14ac:dyDescent="0.25">
      <c r="A28" s="11"/>
      <c r="B28" s="120"/>
      <c r="C28" s="11"/>
      <c r="D28" s="141" t="str">
        <f>IF($B28="", "", SUMIF('LinkedIn Posts'!$H$11:$H$510, $B28, 'LinkedIn Posts'!$M$11:$M$510))</f>
        <v/>
      </c>
      <c r="E28" s="11"/>
      <c r="F28" s="144" t="str">
        <f>IF($B28="", "", IFERROR(AVERAGEIF('LinkedIn Posts'!$H$11:$H$510, $B28, 'LinkedIn Posts'!$M$11:$M$510), ""))</f>
        <v/>
      </c>
      <c r="G28" s="11"/>
      <c r="H28" s="141" t="str">
        <f>IF($AD28="", "", COUNTIF($AD$11:$AD$30, "&gt;"&amp;$AD28)+1+COUNTIF($AD$11:$AD28, $AD28)-1)</f>
        <v/>
      </c>
      <c r="I28" s="11"/>
      <c r="J28" s="141" t="str">
        <f>IF($B28="", "", COUNTIF('LinkedIn Posts'!$H$11:$H$510, $B28))</f>
        <v/>
      </c>
      <c r="K28" s="11"/>
      <c r="L28" s="134" t="str">
        <f>IF($B28="", "", SUMIF('LinkedIn Posts'!$H$11:$H$510, $B28, 'LinkedIn Posts'!Q$11:Q$510))</f>
        <v/>
      </c>
      <c r="M28" s="135" t="str">
        <f>IF($B28="", "", SUMIF('LinkedIn Posts'!$H$11:$H$510, $B28, 'LinkedIn Posts'!R$11:R$510))</f>
        <v/>
      </c>
      <c r="N28" s="135" t="str">
        <f>IF($B28="", "", SUMIF('LinkedIn Posts'!$H$11:$H$510, $B28, 'LinkedIn Posts'!S$11:S$510))</f>
        <v/>
      </c>
      <c r="O28" s="135" t="str">
        <f>IF($B28="", "", SUMIF('LinkedIn Posts'!$H$11:$H$510, $B28, 'LinkedIn Posts'!T$11:T$510))</f>
        <v/>
      </c>
      <c r="P28" s="136" t="str">
        <f>IF($B28="", "", SUMIF('LinkedIn Posts'!$H$11:$H$510, $B28, 'LinkedIn Posts'!U$11:U$510))</f>
        <v/>
      </c>
      <c r="Q28" s="11"/>
      <c r="R28" s="125" t="str">
        <f>IF($B28="", "", IFERROR(AVERAGEIF('LinkedIn Posts'!$H$11:$H$510, $B28, 'LinkedIn Posts'!Q$11:Q$510), ""))</f>
        <v/>
      </c>
      <c r="S28" s="126" t="str">
        <f>IF($B28="", "", IFERROR(AVERAGEIF('LinkedIn Posts'!$H$11:$H$510, $B28, 'LinkedIn Posts'!R$11:R$510), ""))</f>
        <v/>
      </c>
      <c r="T28" s="126" t="str">
        <f>IF($B28="", "", IFERROR(AVERAGEIF('LinkedIn Posts'!$H$11:$H$510, $B28, 'LinkedIn Posts'!S$11:S$510), ""))</f>
        <v/>
      </c>
      <c r="U28" s="126" t="str">
        <f>IF($B28="", "", IFERROR(AVERAGEIF('LinkedIn Posts'!$H$11:$H$510, $B28, 'LinkedIn Posts'!T$11:T$510), ""))</f>
        <v/>
      </c>
      <c r="V28" s="127" t="str">
        <f>IF($B28="", "", IFERROR(AVERAGEIF('LinkedIn Posts'!$H$11:$H$510, $B28, 'LinkedIn Posts'!U$11:U$510), ""))</f>
        <v/>
      </c>
      <c r="W28" s="11"/>
      <c r="Z28" s="19" t="str">
        <f t="shared" si="1"/>
        <v/>
      </c>
      <c r="AB28" s="19" t="str">
        <f t="shared" si="0"/>
        <v/>
      </c>
      <c r="AD28" s="144" t="str">
        <f t="shared" si="2"/>
        <v/>
      </c>
    </row>
    <row r="29" spans="1:30" x14ac:dyDescent="0.25">
      <c r="A29" s="11"/>
      <c r="B29" s="120"/>
      <c r="C29" s="11"/>
      <c r="D29" s="141" t="str">
        <f>IF($B29="", "", SUMIF('LinkedIn Posts'!$H$11:$H$510, $B29, 'LinkedIn Posts'!$M$11:$M$510))</f>
        <v/>
      </c>
      <c r="E29" s="11"/>
      <c r="F29" s="144" t="str">
        <f>IF($B29="", "", IFERROR(AVERAGEIF('LinkedIn Posts'!$H$11:$H$510, $B29, 'LinkedIn Posts'!$M$11:$M$510), ""))</f>
        <v/>
      </c>
      <c r="G29" s="11"/>
      <c r="H29" s="141" t="str">
        <f>IF($AD29="", "", COUNTIF($AD$11:$AD$30, "&gt;"&amp;$AD29)+1+COUNTIF($AD$11:$AD29, $AD29)-1)</f>
        <v/>
      </c>
      <c r="I29" s="11"/>
      <c r="J29" s="141" t="str">
        <f>IF($B29="", "", COUNTIF('LinkedIn Posts'!$H$11:$H$510, $B29))</f>
        <v/>
      </c>
      <c r="K29" s="11"/>
      <c r="L29" s="134" t="str">
        <f>IF($B29="", "", SUMIF('LinkedIn Posts'!$H$11:$H$510, $B29, 'LinkedIn Posts'!Q$11:Q$510))</f>
        <v/>
      </c>
      <c r="M29" s="135" t="str">
        <f>IF($B29="", "", SUMIF('LinkedIn Posts'!$H$11:$H$510, $B29, 'LinkedIn Posts'!R$11:R$510))</f>
        <v/>
      </c>
      <c r="N29" s="135" t="str">
        <f>IF($B29="", "", SUMIF('LinkedIn Posts'!$H$11:$H$510, $B29, 'LinkedIn Posts'!S$11:S$510))</f>
        <v/>
      </c>
      <c r="O29" s="135" t="str">
        <f>IF($B29="", "", SUMIF('LinkedIn Posts'!$H$11:$H$510, $B29, 'LinkedIn Posts'!T$11:T$510))</f>
        <v/>
      </c>
      <c r="P29" s="136" t="str">
        <f>IF($B29="", "", SUMIF('LinkedIn Posts'!$H$11:$H$510, $B29, 'LinkedIn Posts'!U$11:U$510))</f>
        <v/>
      </c>
      <c r="Q29" s="11"/>
      <c r="R29" s="125" t="str">
        <f>IF($B29="", "", IFERROR(AVERAGEIF('LinkedIn Posts'!$H$11:$H$510, $B29, 'LinkedIn Posts'!Q$11:Q$510), ""))</f>
        <v/>
      </c>
      <c r="S29" s="126" t="str">
        <f>IF($B29="", "", IFERROR(AVERAGEIF('LinkedIn Posts'!$H$11:$H$510, $B29, 'LinkedIn Posts'!R$11:R$510), ""))</f>
        <v/>
      </c>
      <c r="T29" s="126" t="str">
        <f>IF($B29="", "", IFERROR(AVERAGEIF('LinkedIn Posts'!$H$11:$H$510, $B29, 'LinkedIn Posts'!S$11:S$510), ""))</f>
        <v/>
      </c>
      <c r="U29" s="126" t="str">
        <f>IF($B29="", "", IFERROR(AVERAGEIF('LinkedIn Posts'!$H$11:$H$510, $B29, 'LinkedIn Posts'!T$11:T$510), ""))</f>
        <v/>
      </c>
      <c r="V29" s="127" t="str">
        <f>IF($B29="", "", IFERROR(AVERAGEIF('LinkedIn Posts'!$H$11:$H$510, $B29, 'LinkedIn Posts'!U$11:U$510), ""))</f>
        <v/>
      </c>
      <c r="W29" s="11"/>
      <c r="Z29" s="19" t="str">
        <f t="shared" si="1"/>
        <v/>
      </c>
      <c r="AB29" s="19" t="str">
        <f t="shared" si="0"/>
        <v/>
      </c>
      <c r="AD29" s="144" t="str">
        <f t="shared" si="2"/>
        <v/>
      </c>
    </row>
    <row r="30" spans="1:30" x14ac:dyDescent="0.25">
      <c r="A30" s="11"/>
      <c r="B30" s="121"/>
      <c r="C30" s="11"/>
      <c r="D30" s="142" t="str">
        <f>IF($B30="", "", SUMIF('LinkedIn Posts'!$H$11:$H$510, $B30, 'LinkedIn Posts'!$M$11:$M$510))</f>
        <v/>
      </c>
      <c r="E30" s="11"/>
      <c r="F30" s="145" t="str">
        <f>IF($B30="", "", IFERROR(AVERAGEIF('LinkedIn Posts'!$H$11:$H$510, $B30, 'LinkedIn Posts'!$M$11:$M$510), ""))</f>
        <v/>
      </c>
      <c r="G30" s="11"/>
      <c r="H30" s="142" t="str">
        <f>IF($AD30="", "", COUNTIF($AD$11:$AD$30, "&gt;"&amp;$AD30)+1+COUNTIF($AD$11:$AD30, $AD30)-1)</f>
        <v/>
      </c>
      <c r="I30" s="11"/>
      <c r="J30" s="142" t="str">
        <f>IF($B30="", "", COUNTIF('LinkedIn Posts'!$H$11:$H$510, $B30))</f>
        <v/>
      </c>
      <c r="K30" s="11"/>
      <c r="L30" s="137" t="str">
        <f>IF($B30="", "", SUMIF('LinkedIn Posts'!$H$11:$H$510, $B30, 'LinkedIn Posts'!Q$11:Q$510))</f>
        <v/>
      </c>
      <c r="M30" s="138" t="str">
        <f>IF($B30="", "", SUMIF('LinkedIn Posts'!$H$11:$H$510, $B30, 'LinkedIn Posts'!R$11:R$510))</f>
        <v/>
      </c>
      <c r="N30" s="138" t="str">
        <f>IF($B30="", "", SUMIF('LinkedIn Posts'!$H$11:$H$510, $B30, 'LinkedIn Posts'!S$11:S$510))</f>
        <v/>
      </c>
      <c r="O30" s="138" t="str">
        <f>IF($B30="", "", SUMIF('LinkedIn Posts'!$H$11:$H$510, $B30, 'LinkedIn Posts'!T$11:T$510))</f>
        <v/>
      </c>
      <c r="P30" s="139" t="str">
        <f>IF($B30="", "", SUMIF('LinkedIn Posts'!$H$11:$H$510, $B30, 'LinkedIn Posts'!U$11:U$510))</f>
        <v/>
      </c>
      <c r="Q30" s="11"/>
      <c r="R30" s="128" t="str">
        <f>IF($B30="", "", IFERROR(AVERAGEIF('LinkedIn Posts'!$H$11:$H$510, $B30, 'LinkedIn Posts'!Q$11:Q$510), ""))</f>
        <v/>
      </c>
      <c r="S30" s="129" t="str">
        <f>IF($B30="", "", IFERROR(AVERAGEIF('LinkedIn Posts'!$H$11:$H$510, $B30, 'LinkedIn Posts'!R$11:R$510), ""))</f>
        <v/>
      </c>
      <c r="T30" s="129" t="str">
        <f>IF($B30="", "", IFERROR(AVERAGEIF('LinkedIn Posts'!$H$11:$H$510, $B30, 'LinkedIn Posts'!S$11:S$510), ""))</f>
        <v/>
      </c>
      <c r="U30" s="129" t="str">
        <f>IF($B30="", "", IFERROR(AVERAGEIF('LinkedIn Posts'!$H$11:$H$510, $B30, 'LinkedIn Posts'!T$11:T$510), ""))</f>
        <v/>
      </c>
      <c r="V30" s="130" t="str">
        <f>IF($B30="", "", IFERROR(AVERAGEIF('LinkedIn Posts'!$H$11:$H$510, $B30, 'LinkedIn Posts'!U$11:U$510), ""))</f>
        <v/>
      </c>
      <c r="W30" s="11"/>
      <c r="Z30" s="18" t="str">
        <f t="shared" ref="Z30" si="3">IF(COUNTIF($B30:$B30, "")=1, "", "X")</f>
        <v/>
      </c>
      <c r="AB30" s="18" t="str">
        <f t="shared" si="0"/>
        <v/>
      </c>
      <c r="AD30" s="145" t="str">
        <f t="shared" si="2"/>
        <v/>
      </c>
    </row>
    <row r="31" spans="1:30" x14ac:dyDescent="0.25">
      <c r="A31" s="11"/>
      <c r="B31" s="11"/>
      <c r="C31" s="11"/>
      <c r="D31" s="11"/>
      <c r="E31" s="11"/>
      <c r="F31" s="11"/>
      <c r="G31" s="11"/>
      <c r="H31" s="11"/>
      <c r="I31" s="11"/>
      <c r="J31" s="11"/>
      <c r="K31" s="11"/>
      <c r="L31" s="11"/>
      <c r="M31" s="11"/>
      <c r="N31" s="11"/>
      <c r="O31" s="11"/>
      <c r="P31" s="11"/>
      <c r="Q31" s="11"/>
      <c r="R31" s="11"/>
      <c r="S31" s="11"/>
      <c r="T31" s="11"/>
      <c r="U31" s="11"/>
      <c r="V31" s="11"/>
      <c r="W31" s="11"/>
    </row>
  </sheetData>
  <sheetProtection algorithmName="SHA-512" hashValue="AmyNZkIOgCyeP0I27cdAqh1FKUtxVGFV5JF880pJRM0Coc1FWUUvxEfIC+wDhp+C95TFEs18It/ljZDLbMxoOQ==" saltValue="sPeQoVI4W/UwMpxfmXR3yQ==" spinCount="100000" sheet="1" objects="1" scenarios="1" sort="0" autoFilter="0"/>
  <autoFilter ref="B10:B30" xr:uid="{2B2E01EB-94EC-40CE-B56B-704D6C104B18}">
    <sortState xmlns:xlrd2="http://schemas.microsoft.com/office/spreadsheetml/2017/richdata2" ref="B11:B30">
      <sortCondition ref="B10:B30"/>
    </sortState>
  </autoFilter>
  <mergeCells count="4">
    <mergeCell ref="L7:P7"/>
    <mergeCell ref="R7:V7"/>
    <mergeCell ref="B2:J3"/>
    <mergeCell ref="B4:J4"/>
  </mergeCells>
  <conditionalFormatting sqref="B6">
    <cfRule type="expression" dxfId="47" priority="19">
      <formula>NOT(B$6="")</formula>
    </cfRule>
  </conditionalFormatting>
  <conditionalFormatting sqref="B7">
    <cfRule type="expression" dxfId="46" priority="18">
      <formula>NOT(B$7="")</formula>
    </cfRule>
  </conditionalFormatting>
  <conditionalFormatting sqref="B11:B30">
    <cfRule type="expression" dxfId="45" priority="20">
      <formula>AB11=$Z$7</formula>
    </cfRule>
    <cfRule type="expression" dxfId="44" priority="21">
      <formula>AB11=$Z$6</formula>
    </cfRule>
  </conditionalFormatting>
  <conditionalFormatting sqref="D11:D30">
    <cfRule type="colorScale" priority="6">
      <colorScale>
        <cfvo type="min"/>
        <cfvo type="percentile" val="50"/>
        <cfvo type="max"/>
        <color rgb="FFF8696B"/>
        <color rgb="FFFFEB84"/>
        <color rgb="FF63BE7B"/>
      </colorScale>
    </cfRule>
  </conditionalFormatting>
  <conditionalFormatting sqref="F11:F30">
    <cfRule type="colorScale" priority="5">
      <colorScale>
        <cfvo type="min"/>
        <cfvo type="percentile" val="50"/>
        <cfvo type="max"/>
        <color rgb="FFF8696B"/>
        <color rgb="FFFFEB84"/>
        <color rgb="FF63BE7B"/>
      </colorScale>
    </cfRule>
  </conditionalFormatting>
  <conditionalFormatting sqref="H11:H30">
    <cfRule type="expression" dxfId="43" priority="1">
      <formula>H11=$AD$2</formula>
    </cfRule>
    <cfRule type="expression" dxfId="42" priority="2">
      <formula>H11=$AD$3</formula>
    </cfRule>
    <cfRule type="expression" dxfId="41" priority="3">
      <formula>H11=$AD$4</formula>
    </cfRule>
    <cfRule type="colorScale" priority="4">
      <colorScale>
        <cfvo type="min"/>
        <cfvo type="percentile" val="50"/>
        <cfvo type="max"/>
        <color rgb="FF63BE7B"/>
        <color rgb="FFFFEB84"/>
        <color rgb="FFF8696B"/>
      </colorScale>
    </cfRule>
  </conditionalFormatting>
  <conditionalFormatting sqref="J11:J30">
    <cfRule type="colorScale" priority="7">
      <colorScale>
        <cfvo type="min"/>
        <cfvo type="percentile" val="50"/>
        <cfvo type="max"/>
        <color rgb="FFF8696B"/>
        <color rgb="FFFFEB84"/>
        <color rgb="FF63BE7B"/>
      </colorScale>
    </cfRule>
  </conditionalFormatting>
  <conditionalFormatting sqref="L11:L30">
    <cfRule type="colorScale" priority="17">
      <colorScale>
        <cfvo type="min"/>
        <cfvo type="percentile" val="50"/>
        <cfvo type="max"/>
        <color rgb="FFF8696B"/>
        <color rgb="FFFFEB84"/>
        <color rgb="FF63BE7B"/>
      </colorScale>
    </cfRule>
  </conditionalFormatting>
  <conditionalFormatting sqref="M11:M30">
    <cfRule type="colorScale" priority="16">
      <colorScale>
        <cfvo type="min"/>
        <cfvo type="percentile" val="50"/>
        <cfvo type="max"/>
        <color rgb="FFF8696B"/>
        <color rgb="FFFFEB84"/>
        <color rgb="FF63BE7B"/>
      </colorScale>
    </cfRule>
  </conditionalFormatting>
  <conditionalFormatting sqref="N11:N30">
    <cfRule type="colorScale" priority="15">
      <colorScale>
        <cfvo type="min"/>
        <cfvo type="percentile" val="50"/>
        <cfvo type="max"/>
        <color rgb="FFF8696B"/>
        <color rgb="FFFFEB84"/>
        <color rgb="FF63BE7B"/>
      </colorScale>
    </cfRule>
  </conditionalFormatting>
  <conditionalFormatting sqref="O11:O30">
    <cfRule type="colorScale" priority="14">
      <colorScale>
        <cfvo type="min"/>
        <cfvo type="percentile" val="50"/>
        <cfvo type="max"/>
        <color rgb="FFF8696B"/>
        <color rgb="FFFFEB84"/>
        <color rgb="FF63BE7B"/>
      </colorScale>
    </cfRule>
  </conditionalFormatting>
  <conditionalFormatting sqref="P11:P30">
    <cfRule type="colorScale" priority="13">
      <colorScale>
        <cfvo type="min"/>
        <cfvo type="percentile" val="50"/>
        <cfvo type="max"/>
        <color rgb="FFF8696B"/>
        <color rgb="FFFFEB84"/>
        <color rgb="FF63BE7B"/>
      </colorScale>
    </cfRule>
  </conditionalFormatting>
  <conditionalFormatting sqref="R11:R30">
    <cfRule type="colorScale" priority="12">
      <colorScale>
        <cfvo type="min"/>
        <cfvo type="percentile" val="50"/>
        <cfvo type="max"/>
        <color rgb="FFF8696B"/>
        <color rgb="FFFFEB84"/>
        <color rgb="FF63BE7B"/>
      </colorScale>
    </cfRule>
  </conditionalFormatting>
  <conditionalFormatting sqref="S11:S30">
    <cfRule type="colorScale" priority="11">
      <colorScale>
        <cfvo type="min"/>
        <cfvo type="percentile" val="50"/>
        <cfvo type="max"/>
        <color rgb="FFF8696B"/>
        <color rgb="FFFFEB84"/>
        <color rgb="FF63BE7B"/>
      </colorScale>
    </cfRule>
  </conditionalFormatting>
  <conditionalFormatting sqref="T11:T30">
    <cfRule type="colorScale" priority="10">
      <colorScale>
        <cfvo type="min"/>
        <cfvo type="percentile" val="50"/>
        <cfvo type="max"/>
        <color rgb="FFF8696B"/>
        <color rgb="FFFFEB84"/>
        <color rgb="FF63BE7B"/>
      </colorScale>
    </cfRule>
  </conditionalFormatting>
  <conditionalFormatting sqref="U11:U30">
    <cfRule type="colorScale" priority="9">
      <colorScale>
        <cfvo type="min"/>
        <cfvo type="percentile" val="50"/>
        <cfvo type="max"/>
        <color rgb="FFF8696B"/>
        <color rgb="FFFFEB84"/>
        <color rgb="FF63BE7B"/>
      </colorScale>
    </cfRule>
  </conditionalFormatting>
  <conditionalFormatting sqref="V11:V30">
    <cfRule type="colorScale" priority="8">
      <colorScale>
        <cfvo type="min"/>
        <cfvo type="percentile" val="50"/>
        <cfvo type="max"/>
        <color rgb="FFF8696B"/>
        <color rgb="FFFFEB84"/>
        <color rgb="FF63BE7B"/>
      </colorScale>
    </cfRule>
  </conditionalFormatting>
  <dataValidations count="1">
    <dataValidation type="list" errorStyle="information" allowBlank="1" showInputMessage="1" sqref="AB3" xr:uid="{DDEA6626-FB29-4742-8BB1-6EFF563234A6}">
      <formula1>$Z$1:$Z$3</formula1>
    </dataValidation>
  </dataValidations>
  <pageMargins left="0.7" right="0.7" top="0.75" bottom="0.75" header="0.3" footer="0.3"/>
  <pageSetup paperSize="9" scale="66" orientation="landscape" verticalDpi="300" r:id="rId1"/>
  <colBreaks count="1" manualBreakCount="1">
    <brk id="2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2011D-FBE4-4E4A-90C1-D4575F4BBC81}">
  <sheetPr>
    <tabColor rgb="FFB42117"/>
  </sheetPr>
  <dimension ref="A1:CH511"/>
  <sheetViews>
    <sheetView zoomScaleNormal="100" workbookViewId="0">
      <pane xSplit="11" ySplit="10" topLeftCell="L11" activePane="bottomRight" state="frozen"/>
      <selection pane="topRight" activeCell="L1" sqref="L1"/>
      <selection pane="bottomLeft" activeCell="A11" sqref="A11"/>
      <selection pane="bottomRight"/>
    </sheetView>
  </sheetViews>
  <sheetFormatPr defaultColWidth="0" defaultRowHeight="15" zeroHeight="1" x14ac:dyDescent="0.25"/>
  <cols>
    <col min="1" max="1" width="2.85546875" style="12" customWidth="1"/>
    <col min="2" max="2" width="71.42578125" style="12" customWidth="1"/>
    <col min="3" max="3" width="2.85546875" style="12" customWidth="1"/>
    <col min="4" max="4" width="8.5703125" style="12" customWidth="1"/>
    <col min="5" max="5" width="11.42578125" style="12" customWidth="1"/>
    <col min="6" max="7" width="8.5703125" style="12" customWidth="1"/>
    <col min="8" max="8" width="22.85546875" style="12" customWidth="1"/>
    <col min="9" max="9" width="14.28515625" style="12" customWidth="1"/>
    <col min="10" max="10" width="22.85546875" style="12" customWidth="1"/>
    <col min="11" max="11" width="9.140625" style="12" customWidth="1"/>
    <col min="12" max="12" width="2.85546875" style="12" customWidth="1"/>
    <col min="13" max="13" width="11.42578125" style="1" customWidth="1"/>
    <col min="14" max="14" width="2.85546875" style="1" customWidth="1"/>
    <col min="15" max="15" width="8.5703125" style="1" customWidth="1"/>
    <col min="16" max="16" width="2.85546875" style="1" customWidth="1"/>
    <col min="17" max="21" width="11.42578125" style="1" customWidth="1"/>
    <col min="22" max="22" width="2.85546875" style="1" customWidth="1"/>
    <col min="23" max="23" width="9.140625" style="12" hidden="1" customWidth="1"/>
    <col min="24" max="24" width="2.85546875" style="12" hidden="1" customWidth="1"/>
    <col min="25" max="25" width="11.42578125" style="12" hidden="1" customWidth="1"/>
    <col min="26" max="27" width="9.140625" style="12" hidden="1" customWidth="1"/>
    <col min="28" max="28" width="22.85546875" style="12" hidden="1" customWidth="1"/>
    <col min="29" max="29" width="14.28515625" style="12" hidden="1" customWidth="1"/>
    <col min="30" max="30" width="22.85546875" style="12" hidden="1" customWidth="1"/>
    <col min="31" max="31" width="2.85546875" style="12" hidden="1" customWidth="1"/>
    <col min="32" max="32" width="9.140625" style="12" hidden="1" customWidth="1"/>
    <col min="33" max="33" width="2.85546875" style="12" hidden="1" customWidth="1"/>
    <col min="34" max="40" width="9.140625" style="12" hidden="1" customWidth="1"/>
    <col min="41" max="41" width="2.85546875" style="12" hidden="1" customWidth="1"/>
    <col min="42" max="42" width="9.140625" style="12" hidden="1" customWidth="1"/>
    <col min="43" max="43" width="2.85546875" style="12" hidden="1" customWidth="1"/>
    <col min="44" max="44" width="22.85546875" style="12" hidden="1" customWidth="1"/>
    <col min="45" max="45" width="2.85546875" style="12" hidden="1" customWidth="1"/>
    <col min="46" max="46" width="22.85546875" style="12" hidden="1" customWidth="1"/>
    <col min="47" max="47" width="2.85546875" style="12" hidden="1" customWidth="1"/>
    <col min="48" max="48" width="22.85546875" style="12" hidden="1" customWidth="1"/>
    <col min="49" max="49" width="2.85546875" style="12" hidden="1" customWidth="1"/>
    <col min="50" max="50" width="8.5703125" style="12" hidden="1" customWidth="1"/>
    <col min="51" max="51" width="2.85546875" style="12" hidden="1" customWidth="1"/>
    <col min="52" max="52" width="11.42578125" style="12" hidden="1" customWidth="1"/>
    <col min="53" max="53" width="2.85546875" style="12" hidden="1" customWidth="1"/>
    <col min="54" max="54" width="9.140625" style="12" hidden="1" customWidth="1"/>
    <col min="55" max="55" width="2.85546875" style="12" hidden="1" customWidth="1"/>
    <col min="56" max="56" width="11.42578125" style="12" hidden="1" customWidth="1"/>
    <col min="57" max="57" width="2.85546875" style="12" hidden="1" customWidth="1"/>
    <col min="58" max="59" width="17.140625" style="12" hidden="1" customWidth="1"/>
    <col min="60" max="60" width="2.85546875" style="12" hidden="1" customWidth="1"/>
    <col min="61" max="61" width="11.42578125" style="12" hidden="1" customWidth="1"/>
    <col min="62" max="62" width="2.85546875" style="12" hidden="1" customWidth="1"/>
    <col min="63" max="63" width="11.42578125" style="12" hidden="1" customWidth="1"/>
    <col min="64" max="64" width="2.85546875" style="12" hidden="1" customWidth="1"/>
    <col min="65" max="66" width="71.42578125" style="12" hidden="1" customWidth="1"/>
    <col min="67" max="68" width="11.42578125" style="12" hidden="1" customWidth="1"/>
    <col min="69" max="69" width="9.140625" style="12" hidden="1" customWidth="1"/>
    <col min="70" max="70" width="2.85546875" style="12" hidden="1" customWidth="1"/>
    <col min="71" max="75" width="9.140625" style="12" hidden="1" customWidth="1"/>
    <col min="76" max="76" width="2.85546875" style="12" hidden="1" customWidth="1"/>
    <col min="77" max="78" width="9.140625" style="12" hidden="1" customWidth="1"/>
    <col min="79" max="79" width="11.42578125" style="12" hidden="1" customWidth="1"/>
    <col min="80" max="80" width="2.85546875" style="12" hidden="1" customWidth="1"/>
    <col min="81" max="81" width="11.42578125" style="12" hidden="1" customWidth="1"/>
    <col min="82" max="82" width="2.85546875" style="12" hidden="1" customWidth="1"/>
    <col min="83" max="83" width="9.140625" style="12" hidden="1" customWidth="1"/>
    <col min="84" max="84" width="2.85546875" style="12" hidden="1" customWidth="1"/>
    <col min="85" max="85" width="37.140625" style="12" hidden="1" customWidth="1"/>
    <col min="86" max="86" width="2.85546875" style="12" hidden="1" customWidth="1"/>
    <col min="87" max="16384" width="9.140625" style="12" hidden="1"/>
  </cols>
  <sheetData>
    <row r="1" spans="1:85" x14ac:dyDescent="0.25">
      <c r="A1" s="11"/>
      <c r="B1" s="11"/>
      <c r="C1" s="11"/>
      <c r="D1" s="11"/>
      <c r="E1" s="11"/>
      <c r="F1" s="11"/>
      <c r="G1" s="11"/>
      <c r="H1" s="11"/>
      <c r="I1" s="11"/>
      <c r="J1" s="11"/>
      <c r="K1" s="11"/>
      <c r="L1" s="11"/>
      <c r="M1" s="68"/>
      <c r="N1" s="68"/>
      <c r="O1" s="68"/>
      <c r="P1" s="68"/>
      <c r="Q1" s="68"/>
      <c r="R1" s="68"/>
      <c r="S1" s="68"/>
      <c r="T1" s="68"/>
      <c r="U1" s="68"/>
      <c r="V1" s="68"/>
    </row>
    <row r="2" spans="1:85" x14ac:dyDescent="0.25">
      <c r="A2" s="11"/>
      <c r="B2" s="296" t="s">
        <v>70</v>
      </c>
      <c r="C2" s="11"/>
      <c r="D2" s="11"/>
      <c r="E2" s="11"/>
      <c r="F2" s="11"/>
      <c r="G2" s="11"/>
      <c r="H2" s="11"/>
      <c r="I2" s="11"/>
      <c r="J2" s="11"/>
      <c r="K2" s="11"/>
      <c r="L2" s="11"/>
      <c r="M2" s="68"/>
      <c r="N2" s="68"/>
      <c r="O2" s="68"/>
      <c r="P2" s="68"/>
      <c r="Q2" s="68"/>
      <c r="R2" s="68"/>
      <c r="S2" s="68"/>
      <c r="T2" s="68"/>
      <c r="U2" s="68"/>
      <c r="V2" s="68"/>
      <c r="Y2" s="16" t="s">
        <v>26</v>
      </c>
      <c r="AA2" s="16">
        <v>1</v>
      </c>
      <c r="AB2" s="13" t="s">
        <v>71</v>
      </c>
      <c r="AF2" s="16" t="s">
        <v>45</v>
      </c>
      <c r="AH2" s="35" t="s">
        <v>56</v>
      </c>
      <c r="AI2" s="37" t="s">
        <v>56</v>
      </c>
      <c r="AJ2" s="37" t="s">
        <v>56</v>
      </c>
      <c r="AK2" s="37" t="s">
        <v>56</v>
      </c>
      <c r="AL2" s="37" t="s">
        <v>56</v>
      </c>
      <c r="AM2" s="37" t="s">
        <v>56</v>
      </c>
      <c r="AN2" s="38" t="s">
        <v>56</v>
      </c>
    </row>
    <row r="3" spans="1:85" x14ac:dyDescent="0.25">
      <c r="A3" s="11"/>
      <c r="B3" s="297"/>
      <c r="C3" s="11"/>
      <c r="D3" s="11"/>
      <c r="E3" s="11"/>
      <c r="F3" s="11"/>
      <c r="G3" s="11"/>
      <c r="H3" s="11"/>
      <c r="I3" s="11"/>
      <c r="J3" s="11"/>
      <c r="K3" s="11"/>
      <c r="L3" s="11"/>
      <c r="M3" s="68"/>
      <c r="N3" s="68"/>
      <c r="O3" s="68"/>
      <c r="P3" s="68"/>
      <c r="Q3" s="68"/>
      <c r="R3" s="68"/>
      <c r="S3" s="68"/>
      <c r="T3" s="68"/>
      <c r="U3" s="68"/>
      <c r="V3" s="68"/>
      <c r="Y3" s="18" t="s">
        <v>32</v>
      </c>
      <c r="AA3" s="19">
        <v>2</v>
      </c>
      <c r="AB3" s="13" t="s">
        <v>72</v>
      </c>
      <c r="AF3" s="18" t="s">
        <v>57</v>
      </c>
      <c r="AH3" s="53" t="s">
        <v>57</v>
      </c>
      <c r="AI3" s="50" t="s">
        <v>57</v>
      </c>
      <c r="AJ3" s="50" t="s">
        <v>57</v>
      </c>
      <c r="AK3" s="50" t="s">
        <v>57</v>
      </c>
      <c r="AL3" s="50" t="s">
        <v>57</v>
      </c>
      <c r="AM3" s="50" t="s">
        <v>57</v>
      </c>
      <c r="AN3" s="51" t="s">
        <v>57</v>
      </c>
    </row>
    <row r="4" spans="1:85" x14ac:dyDescent="0.25">
      <c r="A4" s="11"/>
      <c r="B4" s="17" t="str">
        <f>IF('Intro &amp; Setup'!$H$16="", "", 'Intro &amp; Setup'!$H$16)</f>
        <v>Spreadsheet Solutions</v>
      </c>
      <c r="C4" s="11"/>
      <c r="D4" s="11"/>
      <c r="E4" s="11"/>
      <c r="F4" s="11"/>
      <c r="G4" s="11"/>
      <c r="H4" s="11"/>
      <c r="I4" s="11"/>
      <c r="J4" s="11"/>
      <c r="K4" s="11"/>
      <c r="L4" s="11"/>
      <c r="M4" s="68"/>
      <c r="N4" s="68"/>
      <c r="O4" s="68"/>
      <c r="P4" s="68"/>
      <c r="Q4" s="68"/>
      <c r="R4" s="68"/>
      <c r="S4" s="68"/>
      <c r="T4" s="68"/>
      <c r="U4" s="68"/>
      <c r="V4" s="68"/>
      <c r="AA4" s="18">
        <v>3</v>
      </c>
      <c r="AB4" s="13" t="s">
        <v>73</v>
      </c>
    </row>
    <row r="5" spans="1:85" x14ac:dyDescent="0.25">
      <c r="A5" s="11"/>
      <c r="B5" s="11"/>
      <c r="C5" s="11"/>
      <c r="D5" s="11"/>
      <c r="E5" s="11"/>
      <c r="F5" s="11"/>
      <c r="G5" s="11"/>
      <c r="H5" s="11"/>
      <c r="I5" s="11"/>
      <c r="J5" s="11"/>
      <c r="K5" s="11"/>
      <c r="L5" s="11"/>
      <c r="M5" s="68"/>
      <c r="N5" s="68"/>
      <c r="O5" s="68"/>
      <c r="P5" s="68"/>
      <c r="Q5" s="68"/>
      <c r="R5" s="68"/>
      <c r="S5" s="68"/>
      <c r="T5" s="68"/>
      <c r="U5" s="68"/>
      <c r="V5" s="68"/>
      <c r="Y5" s="36">
        <f>'Intro &amp; Setup'!$AV$5</f>
        <v>44927</v>
      </c>
      <c r="AH5" s="21" t="s">
        <v>58</v>
      </c>
      <c r="AI5" s="22" t="s">
        <v>58</v>
      </c>
      <c r="AJ5" s="22" t="s">
        <v>58</v>
      </c>
      <c r="AK5" s="22" t="s">
        <v>58</v>
      </c>
      <c r="AL5" s="22" t="s">
        <v>58</v>
      </c>
      <c r="AM5" s="22"/>
      <c r="AN5" s="23" t="s">
        <v>58</v>
      </c>
      <c r="BF5" s="15">
        <f ca="1">COUNTIF(BF$11:BF$510, "X")</f>
        <v>0</v>
      </c>
      <c r="BG5" s="15">
        <f ca="1">COUNTIF(BG$11:BG$510, "X")</f>
        <v>0</v>
      </c>
    </row>
    <row r="6" spans="1:85" x14ac:dyDescent="0.25">
      <c r="A6" s="11"/>
      <c r="B6" s="11"/>
      <c r="C6" s="11"/>
      <c r="D6" s="14" t="str">
        <f t="shared" ref="D6:J7" si="0">IF(AH6=0, "", IF(AH2="", "", AH2))</f>
        <v/>
      </c>
      <c r="E6" s="14" t="str">
        <f t="shared" si="0"/>
        <v/>
      </c>
      <c r="F6" s="14" t="str">
        <f t="shared" si="0"/>
        <v/>
      </c>
      <c r="G6" s="14" t="str">
        <f t="shared" ca="1" si="0"/>
        <v/>
      </c>
      <c r="H6" s="14" t="str">
        <f t="shared" si="0"/>
        <v/>
      </c>
      <c r="I6" s="14" t="str">
        <f t="shared" si="0"/>
        <v/>
      </c>
      <c r="J6" s="14" t="str">
        <f t="shared" ca="1" si="0"/>
        <v/>
      </c>
      <c r="K6" s="11"/>
      <c r="L6" s="11"/>
      <c r="M6" s="68"/>
      <c r="N6" s="68"/>
      <c r="O6" s="68"/>
      <c r="P6" s="68"/>
      <c r="Q6" s="68"/>
      <c r="R6" s="68"/>
      <c r="S6" s="68"/>
      <c r="T6" s="68"/>
      <c r="U6" s="68"/>
      <c r="V6" s="68"/>
      <c r="Y6" s="54">
        <f>'Intro &amp; Setup'!$AW$16</f>
        <v>45291</v>
      </c>
      <c r="AF6" s="16" t="s">
        <v>59</v>
      </c>
      <c r="AH6" s="15">
        <f t="shared" ref="AH6:AN7" si="1">COUNTIF(AH$11:AH$510, $AF6)</f>
        <v>0</v>
      </c>
      <c r="AI6" s="15">
        <f t="shared" si="1"/>
        <v>0</v>
      </c>
      <c r="AJ6" s="15">
        <f t="shared" si="1"/>
        <v>0</v>
      </c>
      <c r="AK6" s="15">
        <f t="shared" ca="1" si="1"/>
        <v>0</v>
      </c>
      <c r="AL6" s="15">
        <f t="shared" si="1"/>
        <v>0</v>
      </c>
      <c r="AM6" s="15">
        <f t="shared" si="1"/>
        <v>0</v>
      </c>
      <c r="AN6" s="15">
        <f t="shared" ca="1" si="1"/>
        <v>0</v>
      </c>
    </row>
    <row r="7" spans="1:85" x14ac:dyDescent="0.25">
      <c r="A7" s="11"/>
      <c r="B7" s="11"/>
      <c r="C7" s="11"/>
      <c r="D7" s="14" t="str">
        <f t="shared" si="0"/>
        <v/>
      </c>
      <c r="E7" s="14" t="str">
        <f t="shared" si="0"/>
        <v/>
      </c>
      <c r="F7" s="14" t="str">
        <f t="shared" si="0"/>
        <v/>
      </c>
      <c r="G7" s="14" t="str">
        <f t="shared" ca="1" si="0"/>
        <v/>
      </c>
      <c r="H7" s="14" t="str">
        <f t="shared" si="0"/>
        <v/>
      </c>
      <c r="I7" s="14" t="str">
        <f t="shared" si="0"/>
        <v/>
      </c>
      <c r="J7" s="14" t="str">
        <f t="shared" ca="1" si="0"/>
        <v/>
      </c>
      <c r="K7" s="11"/>
      <c r="L7" s="11"/>
      <c r="M7" s="68"/>
      <c r="N7" s="68"/>
      <c r="O7" s="68"/>
      <c r="P7" s="68"/>
      <c r="Q7" s="68"/>
      <c r="R7" s="68"/>
      <c r="S7" s="68"/>
      <c r="T7" s="68"/>
      <c r="U7" s="68"/>
      <c r="V7" s="68"/>
      <c r="Y7" s="87">
        <f ca="1">TODAY()</f>
        <v>45205</v>
      </c>
      <c r="AF7" s="18" t="s">
        <v>60</v>
      </c>
      <c r="AH7" s="15">
        <f t="shared" si="1"/>
        <v>0</v>
      </c>
      <c r="AI7" s="15">
        <f t="shared" si="1"/>
        <v>0</v>
      </c>
      <c r="AJ7" s="15">
        <f t="shared" si="1"/>
        <v>0</v>
      </c>
      <c r="AK7" s="15">
        <f t="shared" ca="1" si="1"/>
        <v>0</v>
      </c>
      <c r="AL7" s="15">
        <f t="shared" si="1"/>
        <v>0</v>
      </c>
      <c r="AM7" s="15">
        <f t="shared" si="1"/>
        <v>0</v>
      </c>
      <c r="AN7" s="15">
        <f t="shared" ca="1" si="1"/>
        <v>0</v>
      </c>
      <c r="AR7" s="15" t="b">
        <f>'Analytics Data'!$BL$7</f>
        <v>1</v>
      </c>
      <c r="BF7" s="151">
        <f ca="1">NOW()</f>
        <v>45205.599010879632</v>
      </c>
    </row>
    <row r="8" spans="1:85" x14ac:dyDescent="0.25">
      <c r="A8" s="11"/>
      <c r="B8" s="10" t="s">
        <v>20</v>
      </c>
      <c r="C8" s="11"/>
      <c r="D8" s="25" t="s">
        <v>19</v>
      </c>
      <c r="E8" s="25" t="s">
        <v>18</v>
      </c>
      <c r="F8" s="25" t="s">
        <v>18</v>
      </c>
      <c r="G8" s="25" t="s">
        <v>17</v>
      </c>
      <c r="H8" s="25" t="s">
        <v>16</v>
      </c>
      <c r="I8" s="25" t="s">
        <v>15</v>
      </c>
      <c r="J8" s="25" t="s">
        <v>14</v>
      </c>
      <c r="K8" s="11"/>
      <c r="L8" s="11"/>
      <c r="M8" s="69" t="s">
        <v>21</v>
      </c>
      <c r="N8" s="68"/>
      <c r="O8" s="69" t="s">
        <v>18</v>
      </c>
      <c r="P8" s="68"/>
      <c r="Q8" s="69" t="s">
        <v>22</v>
      </c>
      <c r="R8" s="69" t="s">
        <v>22</v>
      </c>
      <c r="S8" s="69" t="s">
        <v>22</v>
      </c>
      <c r="T8" s="69" t="s">
        <v>22</v>
      </c>
      <c r="U8" s="69" t="s">
        <v>22</v>
      </c>
      <c r="V8" s="68"/>
      <c r="BY8" s="177">
        <v>8.3321759259259262E-2</v>
      </c>
      <c r="BZ8" s="177">
        <v>1.1574074074074073E-5</v>
      </c>
    </row>
    <row r="9" spans="1:85" x14ac:dyDescent="0.25">
      <c r="A9" s="11"/>
      <c r="B9" s="2" t="s">
        <v>1</v>
      </c>
      <c r="C9" s="11"/>
      <c r="D9" s="57" t="s">
        <v>0</v>
      </c>
      <c r="E9" s="58" t="s">
        <v>2</v>
      </c>
      <c r="F9" s="58" t="s">
        <v>3</v>
      </c>
      <c r="G9" s="58" t="s">
        <v>4</v>
      </c>
      <c r="H9" s="58" t="s">
        <v>5</v>
      </c>
      <c r="I9" s="58" t="s">
        <v>6</v>
      </c>
      <c r="J9" s="59" t="s">
        <v>7</v>
      </c>
      <c r="K9" s="67" t="s">
        <v>61</v>
      </c>
      <c r="L9" s="11"/>
      <c r="M9" s="2" t="s">
        <v>13</v>
      </c>
      <c r="N9" s="68"/>
      <c r="O9" s="2" t="s">
        <v>23</v>
      </c>
      <c r="P9" s="68"/>
      <c r="Q9" s="4" t="s">
        <v>8</v>
      </c>
      <c r="R9" s="5" t="s">
        <v>9</v>
      </c>
      <c r="S9" s="5" t="s">
        <v>10</v>
      </c>
      <c r="T9" s="5" t="s">
        <v>11</v>
      </c>
      <c r="U9" s="6" t="s">
        <v>12</v>
      </c>
      <c r="V9" s="68"/>
      <c r="Y9" s="20" t="str">
        <f>D$9</f>
        <v>No</v>
      </c>
      <c r="Z9" s="20" t="str">
        <f>F$9</f>
        <v>Time</v>
      </c>
      <c r="AA9" s="20" t="str">
        <f>G$9</f>
        <v>Posted</v>
      </c>
      <c r="AB9" s="20" t="str">
        <f>H$9</f>
        <v>Campaign</v>
      </c>
      <c r="AC9" s="20" t="str">
        <f>I$9</f>
        <v>Media</v>
      </c>
      <c r="AD9" s="20" t="str">
        <f>J$9</f>
        <v>ID Code</v>
      </c>
    </row>
    <row r="10" spans="1:85" x14ac:dyDescent="0.25">
      <c r="A10" s="11"/>
      <c r="B10" s="3"/>
      <c r="C10" s="11"/>
      <c r="D10" s="70"/>
      <c r="E10" s="71"/>
      <c r="F10" s="71"/>
      <c r="G10" s="71"/>
      <c r="H10" s="71"/>
      <c r="I10" s="71"/>
      <c r="J10" s="72"/>
      <c r="K10" s="73"/>
      <c r="L10" s="11"/>
      <c r="M10" s="3"/>
      <c r="N10" s="68"/>
      <c r="O10" s="3"/>
      <c r="P10" s="68"/>
      <c r="Q10" s="7"/>
      <c r="R10" s="8"/>
      <c r="S10" s="8"/>
      <c r="T10" s="8"/>
      <c r="U10" s="9"/>
      <c r="V10" s="68"/>
      <c r="Y10" s="15"/>
      <c r="Z10" s="15"/>
      <c r="AA10" s="15"/>
      <c r="AB10" s="15"/>
      <c r="AC10" s="15"/>
      <c r="AD10" s="15"/>
      <c r="AF10" s="20" t="s">
        <v>38</v>
      </c>
      <c r="AH10" s="20" t="str">
        <f t="shared" ref="AH10:AN10" si="2">D$9</f>
        <v>No</v>
      </c>
      <c r="AI10" s="20" t="str">
        <f t="shared" si="2"/>
        <v>Date</v>
      </c>
      <c r="AJ10" s="20" t="str">
        <f t="shared" si="2"/>
        <v>Time</v>
      </c>
      <c r="AK10" s="20" t="str">
        <f t="shared" si="2"/>
        <v>Posted</v>
      </c>
      <c r="AL10" s="20" t="str">
        <f t="shared" si="2"/>
        <v>Campaign</v>
      </c>
      <c r="AM10" s="20" t="str">
        <f t="shared" si="2"/>
        <v>Media</v>
      </c>
      <c r="AN10" s="20" t="str">
        <f t="shared" si="2"/>
        <v>ID Code</v>
      </c>
      <c r="AR10" s="20" t="s">
        <v>65</v>
      </c>
      <c r="AT10" s="20" t="s">
        <v>66</v>
      </c>
      <c r="AV10" s="20" t="s">
        <v>67</v>
      </c>
      <c r="AX10" s="20" t="s">
        <v>68</v>
      </c>
      <c r="AZ10" s="20" t="s">
        <v>75</v>
      </c>
      <c r="BB10" s="15">
        <v>0</v>
      </c>
      <c r="BD10" s="20" t="s">
        <v>47</v>
      </c>
      <c r="BF10" s="20" t="s">
        <v>115</v>
      </c>
      <c r="BG10" s="20" t="s">
        <v>116</v>
      </c>
      <c r="BI10" s="20" t="s">
        <v>149</v>
      </c>
      <c r="BK10" s="20" t="s">
        <v>9</v>
      </c>
      <c r="BM10" s="20" t="s">
        <v>125</v>
      </c>
      <c r="BN10" s="20" t="s">
        <v>126</v>
      </c>
      <c r="BO10" s="20" t="s">
        <v>127</v>
      </c>
      <c r="BP10" s="20" t="s">
        <v>150</v>
      </c>
      <c r="BQ10" s="20" t="s">
        <v>23</v>
      </c>
      <c r="BS10" s="20" t="str">
        <f>Q$9</f>
        <v>Impressions</v>
      </c>
      <c r="BT10" s="20" t="str">
        <f>R$9</f>
        <v>Clicks</v>
      </c>
      <c r="BU10" s="20" t="str">
        <f>S$9</f>
        <v>Reactions</v>
      </c>
      <c r="BV10" s="20" t="str">
        <f>T$9</f>
        <v>Comments</v>
      </c>
      <c r="BW10" s="20" t="str">
        <f>U$9</f>
        <v>Reposts</v>
      </c>
    </row>
    <row r="11" spans="1:85" x14ac:dyDescent="0.25">
      <c r="A11" s="11"/>
      <c r="B11" s="34" t="str">
        <f>IF($D11="", "", IFERROR(INDEX(Content!$V$11:$V$510, MATCH($D11, Content!$D$11:$D$510, 0)), ""))</f>
        <v xml:space="preserve">We know how long it takes to learn how to use Excel properly, we have </v>
      </c>
      <c r="C11" s="11"/>
      <c r="D11" s="74">
        <v>1</v>
      </c>
      <c r="E11" s="75">
        <v>44928</v>
      </c>
      <c r="F11" s="76">
        <v>0.41666666666666669</v>
      </c>
      <c r="G11" s="77" t="s">
        <v>26</v>
      </c>
      <c r="H11" s="100" t="s">
        <v>179</v>
      </c>
      <c r="I11" s="100" t="s">
        <v>62</v>
      </c>
      <c r="J11" s="78"/>
      <c r="K11" s="79"/>
      <c r="L11" s="11"/>
      <c r="M11" s="97">
        <f>IF($AV11="", "", IFERROR(INDEX('Analytics Data'!$CF$12:$CF$511, MATCH($AV11, 'Analytics Data'!$BI$12:$BI$511, 0)), ""))</f>
        <v>30</v>
      </c>
      <c r="N11" s="68"/>
      <c r="O11" s="97">
        <f>IF($M11="", "", COUNTIF($M$11:$M$510, "&gt;"&amp;$M11)+1+COUNTIF($M$11:$M11, $M11)-1)</f>
        <v>2</v>
      </c>
      <c r="P11" s="68"/>
      <c r="Q11" s="88">
        <f>IF($AV11="", "", IFERROR(INDEX('Analytics Data'!BA$12:BA$511, MATCH($AV11, 'Analytics Data'!$BI$12:$BI$511, 0)), ""))</f>
        <v>68</v>
      </c>
      <c r="R11" s="89">
        <f>IF($AV11="", "", IFERROR(INDEX('Analytics Data'!BB$12:BB$511, MATCH($AV11, 'Analytics Data'!$BI$12:$BI$511, 0)), ""))</f>
        <v>5</v>
      </c>
      <c r="S11" s="89">
        <f>IF($AV11="", "", IFERROR(INDEX('Analytics Data'!BC$12:BC$511, MATCH($AV11, 'Analytics Data'!$BI$12:$BI$511, 0)), ""))</f>
        <v>1</v>
      </c>
      <c r="T11" s="89">
        <f>IF($AV11="", "", IFERROR(INDEX('Analytics Data'!BD$12:BD$511, MATCH($AV11, 'Analytics Data'!$BI$12:$BI$511, 0)), ""))</f>
        <v>0</v>
      </c>
      <c r="U11" s="90">
        <f>IF($AV11="", "", IFERROR(INDEX('Analytics Data'!BE$12:BE$511, MATCH($AV11, 'Analytics Data'!$BI$12:$BI$511, 0)), ""))</f>
        <v>1</v>
      </c>
      <c r="V11" s="68"/>
      <c r="Y11" s="86">
        <f>MAX($D$11:$D$510)+1</f>
        <v>21</v>
      </c>
      <c r="Z11" s="146">
        <f>IF('Intro &amp; Setup'!$H$35="", "", 'Intro &amp; Setup'!$H$35)</f>
        <v>0.41666666666666669</v>
      </c>
      <c r="AA11" s="15" t="str">
        <f>$Y$2</f>
        <v>✓</v>
      </c>
      <c r="AB11" s="16" t="str">
        <f>IF(Campaigns!$B11="", "", Campaigns!$B11)</f>
        <v>About Spreadsheets</v>
      </c>
      <c r="AC11" s="16" t="str">
        <f>IF('Intro &amp; Setup'!$Z31="", "", 'Intro &amp; Setup'!$Z31)</f>
        <v>Image - Plain</v>
      </c>
      <c r="AD11" s="64">
        <f>'Analytics Data'!$CT12</f>
        <v>7.0623638508131297E+18</v>
      </c>
      <c r="AF11" s="16" t="str">
        <f>IF(COUNTIF($D11:$J11, "")=7, "", "X")</f>
        <v>X</v>
      </c>
      <c r="AH11" s="16" t="str">
        <f t="shared" ref="AH11:AH74" si="3">IF($AF11="", "", IF(AND(AH$5="X", D11=""), $AF$6, IF(AND(NOT(D11=""), OR(ISNUMBER(D11)=FALSE, COUNTIF($D$11:$D$510, $D11)&gt;1)), $AF$7, "")))</f>
        <v/>
      </c>
      <c r="AI11" s="16" t="str">
        <f>IF($AF11="", "", IF(AND(AI$5="X", E11=""), $AF$6, IF(AND(NOT(E11=""), OR(ISNUMBER(E11)=FALSE, E11&lt;$Y$5, E11&gt;$Y$6)), $AF$7, "")))</f>
        <v/>
      </c>
      <c r="AJ11" s="16" t="str">
        <f>IF($AF11="", "", IF(AND(AJ$5="X", F11=""), $AF$6, IF(AND(NOT(F11=""), ISNUMBER(F11)=FALSE), $AF$7, "")))</f>
        <v/>
      </c>
      <c r="AK11" s="16" t="str">
        <f ca="1">IF($AF11="", "", IF(AND(AK$5="X", G11="", NOT($E11=""), $E11&lt;=$Y$7), $AF$6, IF(AND(NOT(G11=""), COUNTIF(AA$11:AA$11, G11)=0), $AF$7, "")))</f>
        <v/>
      </c>
      <c r="AL11" s="16" t="str">
        <f t="shared" ref="AL11:AL74" si="4">IF($AF11="", "", IF(AND(AL$5="X", H11=""), $AF$6, IF(AND(NOT(H11=""), COUNTIF(AB$11:AB$30, H11)=0), $AF$7, "")))</f>
        <v/>
      </c>
      <c r="AM11" s="16" t="str">
        <f t="shared" ref="AM11:AM74" si="5">IF($AF11="", "", IF(AND(AM$5="X", I11=""), $AF$6, IF(AND(NOT(I11=""), COUNTIF(AC$11:AC$18, I11)=0), $AF$7, "")))</f>
        <v/>
      </c>
      <c r="AN11" s="16" t="str">
        <f ca="1">IF($AF11="", "", IF(AND(AN$5="X", J11="", $AR$7=TRUE, $AR11="", $Y$7&gt;$AZ11), $AF$6, IF(AND(NOT(J11=""), $AX11="X"), $AF$7, "")))</f>
        <v/>
      </c>
      <c r="AP11" s="16">
        <f>IF(OR($B11="", "", 'Analytics Data'!$BL$7=FALSE), "", COUNTIF('Analytics Data'!$BG$12:$BG$511, $B11))</f>
        <v>1</v>
      </c>
      <c r="AR11" s="64">
        <f>IF($AP11="", "", IF($AP11=1, IFERROR(INDEX('Analytics Data'!$BI$12:$BI$511, MATCH($B11, 'Analytics Data'!$BG$12:$BG$511, 0)), ""), ""))</f>
        <v>7.0156086781205903E+18</v>
      </c>
      <c r="AT11" s="64" t="str">
        <f>IF(NOT($J11=""), $J11, "")</f>
        <v/>
      </c>
      <c r="AV11" s="64">
        <f>IF(NOT($AT11=""), $AT11, IF($AR11="", "", IF(COUNTIF($AR$11:$AR11, $AR11)&gt;1, "", $AR11)))</f>
        <v>7.0156086781205903E+18</v>
      </c>
      <c r="AX11" s="16" t="str">
        <f>IF(OR($AV11="", $AR$7=FALSE), "", IF(COUNTIF('Analytics Data'!$BI$12:$BI$511, $AV11)=1, "", "X"))</f>
        <v/>
      </c>
      <c r="AZ11" s="36">
        <f>IF($E11="", "", IFERROR(DATE(YEAR($E11), MONTH($E11)+1, 1)-1, ""))</f>
        <v>44957</v>
      </c>
      <c r="BB11" s="16" t="str">
        <f>IF($D11="", "", IF(COUNTIF(Content!$D$11:$D$510, $D11)=0, MAX($BB$10:$BB10)+1, ""))</f>
        <v/>
      </c>
      <c r="BD11" s="16" t="str">
        <f>IF($E11="", "", TEXT($E11, "mmm yyyy"))</f>
        <v>Jan 2023</v>
      </c>
      <c r="BF11" s="16" t="str">
        <f ca="1">IF($AF11="", "", IF(AND($G11="", $E11+$F11&lt;$BF$7), "X", ""))</f>
        <v/>
      </c>
      <c r="BG11" s="16" t="str">
        <f t="shared" ref="BG11:BG18" ca="1" si="6">IF(AND($G11=$Y$2, $E11&gt;$Y$7), "X", "")</f>
        <v/>
      </c>
      <c r="BI11" s="172">
        <f>IF($AV11="", "", IFERROR(INDEX('Analytics Data'!$CA$12:$CA$511, MATCH($AV11, 'Analytics Data'!$BI$12:$BI$511, 0)), ""))</f>
        <v>20</v>
      </c>
      <c r="BK11" s="172">
        <f>IF($AV11="", "", IFERROR(INDEX('Analytics Data'!$BB$12:$BB$511, MATCH($AV11, 'Analytics Data'!$BI$12:$BI$511, 0)), ""))</f>
        <v>5</v>
      </c>
      <c r="BM11" s="34" t="str">
        <f>IF($D11="", "", IFERROR(INDEX(Content!$AB$11:$AB$510, MATCH($D11, Content!$D$11:$D$510, 0)), ""))</f>
        <v>https://spreadsheetsolutions.biz/diy-spreadsheets/</v>
      </c>
      <c r="BN11" s="34" t="str">
        <f>IF($BM11="", "", IF(COUNTIF($BM$11:$BM11, $BM11)&gt;1, "", $BM11))</f>
        <v>https://spreadsheetsolutions.biz/diy-spreadsheets/</v>
      </c>
      <c r="BO11" s="155">
        <f>IF($BN11="", "", IFERROR(AVERAGEIF($BN$11:$BN$510, $BN11, $BI$11:$BI$510), ""))</f>
        <v>20</v>
      </c>
      <c r="BP11" s="155">
        <f>IF($BN11="", "", IFERROR(AVERAGEIF($BN$11:$BN$510, $BN11, $BK$11:$BK$510), ""))</f>
        <v>5</v>
      </c>
      <c r="BQ11" s="16">
        <f>IF($BO11="", "", COUNTIF($BO$11:$BO$510, "&gt;"&amp;$BO11)+1+COUNTIF($BO$11:$BO11, $BO11)-1)</f>
        <v>1</v>
      </c>
      <c r="BS11" s="131">
        <f>IF($AV11="", "", IFERROR(INDEX('Analytics Data'!BZ$12:BZ$511, MATCH($AV11, 'Analytics Data'!$BI$12:$BI$511, 0)), ""))</f>
        <v>6</v>
      </c>
      <c r="BT11" s="132">
        <f>IF($AV11="", "", IFERROR(INDEX('Analytics Data'!CA$12:CA$511, MATCH($AV11, 'Analytics Data'!$BI$12:$BI$511, 0)), ""))</f>
        <v>20</v>
      </c>
      <c r="BU11" s="132">
        <f>IF($AV11="", "", IFERROR(INDEX('Analytics Data'!CB$12:CB$511, MATCH($AV11, 'Analytics Data'!$BI$12:$BI$511, 0)), ""))</f>
        <v>1</v>
      </c>
      <c r="BV11" s="132">
        <f>IF($AV11="", "", IFERROR(INDEX('Analytics Data'!CC$12:CC$511, MATCH($AV11, 'Analytics Data'!$BI$12:$BI$511, 0)), ""))</f>
        <v>0</v>
      </c>
      <c r="BW11" s="133">
        <f>IF($AV11="", "", IFERROR(INDEX('Analytics Data'!CD$12:CD$511, MATCH($AV11, 'Analytics Data'!$BI$12:$BI$511, 0)), ""))</f>
        <v>3</v>
      </c>
      <c r="BY11" s="178">
        <v>0</v>
      </c>
      <c r="BZ11" s="179">
        <f>BY11+$BY$8</f>
        <v>8.3321759259259262E-2</v>
      </c>
      <c r="CA11" s="184" t="str">
        <f>CONCATENATE(TEXT($BY11, "hh:mm"), " - ", TEXT($BZ11, "hh:mm"))</f>
        <v>00:00 - 01:59</v>
      </c>
      <c r="CC11" s="16" t="str">
        <f>IF($F11="", "", IFERROR(INDEX($CA$11:$CA$22, MATCH($F11, $BY$11:$BY$22, 1)), ""))</f>
        <v>10:00 - 11:59</v>
      </c>
      <c r="CE11" s="16" t="str">
        <f>IF($E11="", "", TEXT($E11, "ddd"))</f>
        <v>Mon</v>
      </c>
      <c r="CG11" s="34" t="str">
        <f>IF(OR($H11="", $I11=""), "", CONCATENATE($H11, " - ", $I11))</f>
        <v>Excel Help - Image - Plain</v>
      </c>
    </row>
    <row r="12" spans="1:85" x14ac:dyDescent="0.25">
      <c r="A12" s="11"/>
      <c r="B12" s="41" t="str">
        <f>IF($D12="", "", IFERROR(INDEX(Content!$V$11:$V$510, MATCH($D12, Content!$D$11:$D$510, 0)), ""))</f>
        <v>Are you wondering if your spreadsheets could be better? Here we give y</v>
      </c>
      <c r="C12" s="11"/>
      <c r="D12" s="80">
        <v>2</v>
      </c>
      <c r="E12" s="81">
        <v>44935</v>
      </c>
      <c r="F12" s="82">
        <v>0.41666666666666669</v>
      </c>
      <c r="G12" s="83" t="s">
        <v>26</v>
      </c>
      <c r="H12" s="101" t="s">
        <v>175</v>
      </c>
      <c r="I12" s="101" t="s">
        <v>204</v>
      </c>
      <c r="J12" s="84"/>
      <c r="K12" s="85"/>
      <c r="L12" s="11"/>
      <c r="M12" s="98">
        <f>IF($AV12="", "", IFERROR(INDEX('Analytics Data'!$CF$12:$CF$511, MATCH($AV12, 'Analytics Data'!$BI$12:$BI$511, 0)), ""))</f>
        <v>26</v>
      </c>
      <c r="N12" s="68"/>
      <c r="O12" s="98">
        <f>IF($M12="", "", COUNTIF($M$11:$M$510, "&gt;"&amp;$M12)+1+COUNTIF($M$11:$M12, $M12)-1)</f>
        <v>4</v>
      </c>
      <c r="P12" s="68"/>
      <c r="Q12" s="91">
        <f>IF($AV12="", "", IFERROR(INDEX('Analytics Data'!BA$12:BA$511, MATCH($AV12, 'Analytics Data'!$BI$12:$BI$511, 0)), ""))</f>
        <v>110</v>
      </c>
      <c r="R12" s="92">
        <f>IF($AV12="", "", IFERROR(INDEX('Analytics Data'!BB$12:BB$511, MATCH($AV12, 'Analytics Data'!$BI$12:$BI$511, 0)), ""))</f>
        <v>3</v>
      </c>
      <c r="S12" s="92">
        <f>IF($AV12="", "", IFERROR(INDEX('Analytics Data'!BC$12:BC$511, MATCH($AV12, 'Analytics Data'!$BI$12:$BI$511, 0)), ""))</f>
        <v>0</v>
      </c>
      <c r="T12" s="92">
        <f>IF($AV12="", "", IFERROR(INDEX('Analytics Data'!BD$12:BD$511, MATCH($AV12, 'Analytics Data'!$BI$12:$BI$511, 0)), ""))</f>
        <v>0</v>
      </c>
      <c r="U12" s="93">
        <f>IF($AV12="", "", IFERROR(INDEX('Analytics Data'!BE$12:BE$511, MATCH($AV12, 'Analytics Data'!$BI$12:$BI$511, 0)), ""))</f>
        <v>1</v>
      </c>
      <c r="V12" s="68"/>
      <c r="AB12" s="19" t="str">
        <f>IF(Campaigns!$B12="", "", Campaigns!$B12)</f>
        <v>Bespoke</v>
      </c>
      <c r="AC12" s="19" t="str">
        <f>IF('Intro &amp; Setup'!$Z32="", "", 'Intro &amp; Setup'!$Z32)</f>
        <v>Image - Brand</v>
      </c>
      <c r="AD12" s="65">
        <f>'Analytics Data'!$CT13</f>
        <v>7.0507542223167498E+18</v>
      </c>
      <c r="AF12" s="19" t="str">
        <f t="shared" ref="AF12:AF75" si="7">IF(COUNTIF($D12:$J12, "")=7, "", "X")</f>
        <v>X</v>
      </c>
      <c r="AH12" s="19" t="str">
        <f t="shared" si="3"/>
        <v/>
      </c>
      <c r="AI12" s="19" t="str">
        <f t="shared" ref="AI12:AI75" si="8">IF($AF12="", "", IF(AND(AI$5="X", E12=""), $AF$6, IF(AND(NOT(E12=""), OR(ISNUMBER(E12)=FALSE, E12&lt;$Y$5, E12&gt;$Y$6)), $AF$7, "")))</f>
        <v/>
      </c>
      <c r="AJ12" s="19" t="str">
        <f t="shared" ref="AJ12:AJ75" si="9">IF($AF12="", "", IF(AND(AJ$5="X", F12=""), $AF$6, IF(AND(NOT(F12=""), ISNUMBER(F12)=FALSE), $AF$7, "")))</f>
        <v/>
      </c>
      <c r="AK12" s="19" t="str">
        <f t="shared" ref="AK12:AK75" ca="1" si="10">IF($AF12="", "", IF(AND(AK$5="X", G12="", NOT($E12=""), $E12&lt;=$Y$7), $AF$6, IF(AND(NOT(G12=""), COUNTIF(AA$11:AA$11, G12)=0), $AF$7, "")))</f>
        <v/>
      </c>
      <c r="AL12" s="19" t="str">
        <f t="shared" si="4"/>
        <v/>
      </c>
      <c r="AM12" s="19" t="str">
        <f t="shared" si="5"/>
        <v/>
      </c>
      <c r="AN12" s="19" t="str">
        <f t="shared" ref="AN12:AN75" ca="1" si="11">IF($AF12="", "", IF(AND(AN$5="X", J12="", $AR$7=TRUE, $AR12="", $Y$7&gt;$AZ12), $AF$6, IF(AND(NOT(J12=""), $AX12="X"), $AF$7, "")))</f>
        <v/>
      </c>
      <c r="AP12" s="19">
        <f>IF(OR($B12="", "", 'Analytics Data'!$BL$7=FALSE), "", COUNTIF('Analytics Data'!$BG$12:$BG$511, $B12))</f>
        <v>1</v>
      </c>
      <c r="AR12" s="65">
        <f>IF($AP12="", "", IF($AP12=1, IFERROR(INDEX('Analytics Data'!$BI$12:$BI$511, MATCH($B12, 'Analytics Data'!$BG$12:$BG$511, 0)), ""), ""))</f>
        <v>7.0181449867056005E+18</v>
      </c>
      <c r="AT12" s="65" t="str">
        <f t="shared" ref="AT12:AT75" si="12">IF(NOT($J12=""), $J12, "")</f>
        <v/>
      </c>
      <c r="AV12" s="65">
        <f>IF(NOT($AT12=""), $AT12, IF($AR12="", "", IF(COUNTIF($AR$11:$AR12, $AR12)&gt;1, "", $AR12)))</f>
        <v>7.0181449867056005E+18</v>
      </c>
      <c r="AX12" s="19" t="str">
        <f>IF(OR($AV12="", $AR$7=FALSE), "", IF(COUNTIF('Analytics Data'!$BI$12:$BI$511, $AV12)=1, "", "X"))</f>
        <v/>
      </c>
      <c r="AZ12" s="43">
        <f t="shared" ref="AZ12:AZ75" si="13">IF($E12="", "", IFERROR(DATE(YEAR($E12), MONTH($E12)+1, 1)-1, ""))</f>
        <v>44957</v>
      </c>
      <c r="BB12" s="19" t="str">
        <f>IF($D12="", "", IF(COUNTIF(Content!$D$11:$D$510, $D12)=0, MAX($BB$10:$BB11)+1, ""))</f>
        <v/>
      </c>
      <c r="BD12" s="19" t="str">
        <f t="shared" ref="BD12:BD75" si="14">IF($E12="", "", TEXT($E12, "mmm yyyy"))</f>
        <v>Jan 2023</v>
      </c>
      <c r="BF12" s="19" t="str">
        <f t="shared" ref="BF12:BF75" ca="1" si="15">IF($AF12="", "", IF(AND($G12="", $E12+$F12&lt;$BF$7), "X", ""))</f>
        <v/>
      </c>
      <c r="BG12" s="19" t="str">
        <f t="shared" ca="1" si="6"/>
        <v/>
      </c>
      <c r="BI12" s="173">
        <f>IF($AV12="", "", IFERROR(INDEX('Analytics Data'!$CA$12:$CA$511, MATCH($AV12, 'Analytics Data'!$BI$12:$BI$511, 0)), ""))</f>
        <v>12</v>
      </c>
      <c r="BK12" s="173">
        <f>IF($AV12="", "", IFERROR(INDEX('Analytics Data'!$BB$12:$BB$511, MATCH($AV12, 'Analytics Data'!$BI$12:$BI$511, 0)), ""))</f>
        <v>3</v>
      </c>
      <c r="BM12" s="41" t="str">
        <f>IF($D12="", "", IFERROR(INDEX(Content!$AB$11:$AB$510, MATCH($D12, Content!$D$11:$D$510, 0)), ""))</f>
        <v>https://spreadsheetsolutions.biz/2021/10/19/5-reasons-you-may-need-better-spreadsheets/</v>
      </c>
      <c r="BN12" s="41" t="str">
        <f>IF($BM12="", "", IF(COUNTIF($BM$11:$BM12, $BM12)&gt;1, "", $BM12))</f>
        <v>https://spreadsheetsolutions.biz/2021/10/19/5-reasons-you-may-need-better-spreadsheets/</v>
      </c>
      <c r="BO12" s="156">
        <f t="shared" ref="BO12:BO75" si="16">IF($BN12="", "", IFERROR(AVERAGEIF($BN$11:$BN$510, $BN12, $BI$11:$BI$510), ""))</f>
        <v>12</v>
      </c>
      <c r="BP12" s="156">
        <f t="shared" ref="BP12:BP75" si="17">IF($BN12="", "", IFERROR(AVERAGEIF($BN$11:$BN$510, $BN12, $BK$11:$BK$510), ""))</f>
        <v>3</v>
      </c>
      <c r="BQ12" s="19">
        <f>IF($BO12="", "", COUNTIF($BO$11:$BO$510, "&gt;"&amp;$BO12)+1+COUNTIF($BO$11:$BO12, $BO12)-1)</f>
        <v>4</v>
      </c>
      <c r="BS12" s="134">
        <f>IF($AV12="", "", IFERROR(INDEX('Analytics Data'!BZ$12:BZ$511, MATCH($AV12, 'Analytics Data'!$BI$12:$BI$511, 0)), ""))</f>
        <v>11</v>
      </c>
      <c r="BT12" s="135">
        <f>IF($AV12="", "", IFERROR(INDEX('Analytics Data'!CA$12:CA$511, MATCH($AV12, 'Analytics Data'!$BI$12:$BI$511, 0)), ""))</f>
        <v>12</v>
      </c>
      <c r="BU12" s="135">
        <f>IF($AV12="", "", IFERROR(INDEX('Analytics Data'!CB$12:CB$511, MATCH($AV12, 'Analytics Data'!$BI$12:$BI$511, 0)), ""))</f>
        <v>0</v>
      </c>
      <c r="BV12" s="135">
        <f>IF($AV12="", "", IFERROR(INDEX('Analytics Data'!CC$12:CC$511, MATCH($AV12, 'Analytics Data'!$BI$12:$BI$511, 0)), ""))</f>
        <v>0</v>
      </c>
      <c r="BW12" s="136">
        <f>IF($AV12="", "", IFERROR(INDEX('Analytics Data'!CD$12:CD$511, MATCH($AV12, 'Analytics Data'!$BI$12:$BI$511, 0)), ""))</f>
        <v>3</v>
      </c>
      <c r="BY12" s="180">
        <f>BZ11+$BZ$8</f>
        <v>8.3333333333333343E-2</v>
      </c>
      <c r="BZ12" s="181">
        <f>BY12+$BY$8</f>
        <v>0.16665509259259259</v>
      </c>
      <c r="CA12" s="185" t="str">
        <f t="shared" ref="CA12:CA22" si="18">CONCATENATE(TEXT($BY12, "hh:mm"), " - ", TEXT($BZ12, "hh:mm"))</f>
        <v>02:00 - 03:59</v>
      </c>
      <c r="CC12" s="19" t="str">
        <f t="shared" ref="CC12:CC75" si="19">IF($F12="", "", IFERROR(INDEX($CA$11:$CA$22, MATCH($F12, $BY$11:$BY$22, 1)), ""))</f>
        <v>10:00 - 11:59</v>
      </c>
      <c r="CE12" s="19" t="str">
        <f t="shared" ref="CE12:CE75" si="20">IF($E12="", "", TEXT($E12, "ddd"))</f>
        <v>Mon</v>
      </c>
      <c r="CG12" s="41" t="str">
        <f t="shared" ref="CG12:CG75" si="21">IF(OR($H12="", $I12=""), "", CONCATENATE($H12, " - ", $I12))</f>
        <v/>
      </c>
    </row>
    <row r="13" spans="1:85" x14ac:dyDescent="0.25">
      <c r="A13" s="11"/>
      <c r="B13" s="41" t="str">
        <f>IF($D13="", "", IFERROR(INDEX(Content!$V$11:$V$510, MATCH($D13, Content!$D$11:$D$510, 0)), ""))</f>
        <v>We don't really understand why you want to struggle to make your own s</v>
      </c>
      <c r="C13" s="11"/>
      <c r="D13" s="80">
        <v>3</v>
      </c>
      <c r="E13" s="81">
        <v>44942</v>
      </c>
      <c r="F13" s="82">
        <v>0.41666666666666669</v>
      </c>
      <c r="G13" s="83" t="s">
        <v>26</v>
      </c>
      <c r="H13" s="101" t="s">
        <v>179</v>
      </c>
      <c r="I13" s="101" t="s">
        <v>62</v>
      </c>
      <c r="J13" s="84"/>
      <c r="K13" s="85"/>
      <c r="L13" s="11"/>
      <c r="M13" s="98">
        <f>IF($AV13="", "", IFERROR(INDEX('Analytics Data'!$CF$12:$CF$511, MATCH($AV13, 'Analytics Data'!$BI$12:$BI$511, 0)), ""))</f>
        <v>3</v>
      </c>
      <c r="N13" s="68"/>
      <c r="O13" s="98">
        <f>IF($M13="", "", COUNTIF($M$11:$M$510, "&gt;"&amp;$M13)+1+COUNTIF($M$11:$M13, $M13)-1)</f>
        <v>19</v>
      </c>
      <c r="P13" s="68"/>
      <c r="Q13" s="91">
        <f>IF($AV13="", "", IFERROR(INDEX('Analytics Data'!BA$12:BA$511, MATCH($AV13, 'Analytics Data'!$BI$12:$BI$511, 0)), ""))</f>
        <v>29</v>
      </c>
      <c r="R13" s="92">
        <f>IF($AV13="", "", IFERROR(INDEX('Analytics Data'!BB$12:BB$511, MATCH($AV13, 'Analytics Data'!$BI$12:$BI$511, 0)), ""))</f>
        <v>0</v>
      </c>
      <c r="S13" s="92">
        <f>IF($AV13="", "", IFERROR(INDEX('Analytics Data'!BC$12:BC$511, MATCH($AV13, 'Analytics Data'!$BI$12:$BI$511, 0)), ""))</f>
        <v>1</v>
      </c>
      <c r="T13" s="92">
        <f>IF($AV13="", "", IFERROR(INDEX('Analytics Data'!BD$12:BD$511, MATCH($AV13, 'Analytics Data'!$BI$12:$BI$511, 0)), ""))</f>
        <v>0</v>
      </c>
      <c r="U13" s="93">
        <f>IF($AV13="", "", IFERROR(INDEX('Analytics Data'!BE$12:BE$511, MATCH($AV13, 'Analytics Data'!$BI$12:$BI$511, 0)), ""))</f>
        <v>0</v>
      </c>
      <c r="V13" s="68"/>
      <c r="AB13" s="19" t="str">
        <f>IF(Campaigns!$B13="", "", Campaigns!$B13)</f>
        <v>Better Spreadsheets</v>
      </c>
      <c r="AC13" s="19" t="str">
        <f>IF('Intro &amp; Setup'!$Z33="", "", 'Intro &amp; Setup'!$Z33)</f>
        <v>Video</v>
      </c>
      <c r="AD13" s="65">
        <f>'Analytics Data'!$CT14</f>
        <v>7.0443349140868598E+18</v>
      </c>
      <c r="AF13" s="19" t="str">
        <f t="shared" si="7"/>
        <v>X</v>
      </c>
      <c r="AH13" s="19" t="str">
        <f t="shared" si="3"/>
        <v/>
      </c>
      <c r="AI13" s="19" t="str">
        <f t="shared" si="8"/>
        <v/>
      </c>
      <c r="AJ13" s="19" t="str">
        <f t="shared" si="9"/>
        <v/>
      </c>
      <c r="AK13" s="19" t="str">
        <f t="shared" ca="1" si="10"/>
        <v/>
      </c>
      <c r="AL13" s="19" t="str">
        <f t="shared" si="4"/>
        <v/>
      </c>
      <c r="AM13" s="19" t="str">
        <f t="shared" si="5"/>
        <v/>
      </c>
      <c r="AN13" s="19" t="str">
        <f t="shared" ca="1" si="11"/>
        <v/>
      </c>
      <c r="AP13" s="19">
        <f>IF(OR($B13="", "", 'Analytics Data'!$BL$7=FALSE), "", COUNTIF('Analytics Data'!$BG$12:$BG$511, $B13))</f>
        <v>1</v>
      </c>
      <c r="AR13" s="65">
        <f>IF($AP13="", "", IF($AP13=1, IFERROR(INDEX('Analytics Data'!$BI$12:$BI$511, MATCH($B13, 'Analytics Data'!$BG$12:$BG$511, 0)), ""), ""))</f>
        <v>7.0206839010900603E+18</v>
      </c>
      <c r="AT13" s="65" t="str">
        <f t="shared" si="12"/>
        <v/>
      </c>
      <c r="AV13" s="65">
        <f>IF(NOT($AT13=""), $AT13, IF($AR13="", "", IF(COUNTIF($AR$11:$AR13, $AR13)&gt;1, "", $AR13)))</f>
        <v>7.0206839010900603E+18</v>
      </c>
      <c r="AX13" s="19" t="str">
        <f>IF(OR($AV13="", $AR$7=FALSE), "", IF(COUNTIF('Analytics Data'!$BI$12:$BI$511, $AV13)=1, "", "X"))</f>
        <v/>
      </c>
      <c r="AZ13" s="43">
        <f t="shared" si="13"/>
        <v>44957</v>
      </c>
      <c r="BB13" s="19" t="str">
        <f>IF($D13="", "", IF(COUNTIF(Content!$D$11:$D$510, $D13)=0, MAX($BB$10:$BB12)+1, ""))</f>
        <v/>
      </c>
      <c r="BD13" s="19" t="str">
        <f t="shared" si="14"/>
        <v>Jan 2023</v>
      </c>
      <c r="BF13" s="19" t="str">
        <f t="shared" ca="1" si="15"/>
        <v/>
      </c>
      <c r="BG13" s="19" t="str">
        <f t="shared" ca="1" si="6"/>
        <v/>
      </c>
      <c r="BI13" s="173">
        <f>IF($AV13="", "", IFERROR(INDEX('Analytics Data'!$CA$12:$CA$511, MATCH($AV13, 'Analytics Data'!$BI$12:$BI$511, 0)), ""))</f>
        <v>0</v>
      </c>
      <c r="BK13" s="173">
        <f>IF($AV13="", "", IFERROR(INDEX('Analytics Data'!$BB$12:$BB$511, MATCH($AV13, 'Analytics Data'!$BI$12:$BI$511, 0)), ""))</f>
        <v>0</v>
      </c>
      <c r="BM13" s="41" t="str">
        <f>IF($D13="", "", IFERROR(INDEX(Content!$AB$11:$AB$510, MATCH($D13, Content!$D$11:$D$510, 0)), ""))</f>
        <v>https://spreadsheetsolutions.biz/diy-spreadsheets/</v>
      </c>
      <c r="BN13" s="41" t="str">
        <f>IF($BM13="", "", IF(COUNTIF($BM$11:$BM13, $BM13)&gt;1, "", $BM13))</f>
        <v/>
      </c>
      <c r="BO13" s="156" t="str">
        <f t="shared" si="16"/>
        <v/>
      </c>
      <c r="BP13" s="156" t="str">
        <f t="shared" si="17"/>
        <v/>
      </c>
      <c r="BQ13" s="19" t="str">
        <f>IF($BO13="", "", COUNTIF($BO$11:$BO$510, "&gt;"&amp;$BO13)+1+COUNTIF($BO$11:$BO13, $BO13)-1)</f>
        <v/>
      </c>
      <c r="BS13" s="134">
        <f>IF($AV13="", "", IFERROR(INDEX('Analytics Data'!BZ$12:BZ$511, MATCH($AV13, 'Analytics Data'!$BI$12:$BI$511, 0)), ""))</f>
        <v>2</v>
      </c>
      <c r="BT13" s="135">
        <f>IF($AV13="", "", IFERROR(INDEX('Analytics Data'!CA$12:CA$511, MATCH($AV13, 'Analytics Data'!$BI$12:$BI$511, 0)), ""))</f>
        <v>0</v>
      </c>
      <c r="BU13" s="135">
        <f>IF($AV13="", "", IFERROR(INDEX('Analytics Data'!CB$12:CB$511, MATCH($AV13, 'Analytics Data'!$BI$12:$BI$511, 0)), ""))</f>
        <v>1</v>
      </c>
      <c r="BV13" s="135">
        <f>IF($AV13="", "", IFERROR(INDEX('Analytics Data'!CC$12:CC$511, MATCH($AV13, 'Analytics Data'!$BI$12:$BI$511, 0)), ""))</f>
        <v>0</v>
      </c>
      <c r="BW13" s="136">
        <f>IF($AV13="", "", IFERROR(INDEX('Analytics Data'!CD$12:CD$511, MATCH($AV13, 'Analytics Data'!$BI$12:$BI$511, 0)), ""))</f>
        <v>0</v>
      </c>
      <c r="BY13" s="180">
        <f t="shared" ref="BY13:BY22" si="22">BZ12+$BZ$8</f>
        <v>0.16666666666666666</v>
      </c>
      <c r="BZ13" s="181">
        <f t="shared" ref="BZ13:BZ22" si="23">BY13+$BY$8</f>
        <v>0.24998842592592591</v>
      </c>
      <c r="CA13" s="185" t="str">
        <f t="shared" si="18"/>
        <v>04:00 - 05:59</v>
      </c>
      <c r="CC13" s="19" t="str">
        <f t="shared" si="19"/>
        <v>10:00 - 11:59</v>
      </c>
      <c r="CE13" s="19" t="str">
        <f t="shared" si="20"/>
        <v>Mon</v>
      </c>
      <c r="CG13" s="41" t="str">
        <f t="shared" si="21"/>
        <v>Excel Help - Image - Plain</v>
      </c>
    </row>
    <row r="14" spans="1:85" x14ac:dyDescent="0.25">
      <c r="A14" s="11"/>
      <c r="B14" s="41" t="str">
        <f>IF($D14="", "", IFERROR(INDEX(Content!$V$11:$V$510, MATCH($D14, Content!$D$11:$D$510, 0)), ""))</f>
        <v xml:space="preserve">We asked people what aspect of their business they would most like to </v>
      </c>
      <c r="C14" s="11"/>
      <c r="D14" s="80">
        <v>4</v>
      </c>
      <c r="E14" s="81">
        <v>44949</v>
      </c>
      <c r="F14" s="82">
        <v>0.41666666666666669</v>
      </c>
      <c r="G14" s="83" t="s">
        <v>26</v>
      </c>
      <c r="H14" s="101" t="s">
        <v>176</v>
      </c>
      <c r="I14" s="101" t="s">
        <v>62</v>
      </c>
      <c r="J14" s="84"/>
      <c r="K14" s="85"/>
      <c r="L14" s="11"/>
      <c r="M14" s="98">
        <f>IF($AV14="", "", IFERROR(INDEX('Analytics Data'!$CF$12:$CF$511, MATCH($AV14, 'Analytics Data'!$BI$12:$BI$511, 0)), ""))</f>
        <v>3</v>
      </c>
      <c r="N14" s="68"/>
      <c r="O14" s="98">
        <f>IF($M14="", "", COUNTIF($M$11:$M$510, "&gt;"&amp;$M14)+1+COUNTIF($M$11:$M14, $M14)-1)</f>
        <v>20</v>
      </c>
      <c r="P14" s="68"/>
      <c r="Q14" s="91">
        <f>IF($AV14="", "", IFERROR(INDEX('Analytics Data'!BA$12:BA$511, MATCH($AV14, 'Analytics Data'!$BI$12:$BI$511, 0)), ""))</f>
        <v>33</v>
      </c>
      <c r="R14" s="92">
        <f>IF($AV14="", "", IFERROR(INDEX('Analytics Data'!BB$12:BB$511, MATCH($AV14, 'Analytics Data'!$BI$12:$BI$511, 0)), ""))</f>
        <v>0</v>
      </c>
      <c r="S14" s="92">
        <f>IF($AV14="", "", IFERROR(INDEX('Analytics Data'!BC$12:BC$511, MATCH($AV14, 'Analytics Data'!$BI$12:$BI$511, 0)), ""))</f>
        <v>0</v>
      </c>
      <c r="T14" s="92">
        <f>IF($AV14="", "", IFERROR(INDEX('Analytics Data'!BD$12:BD$511, MATCH($AV14, 'Analytics Data'!$BI$12:$BI$511, 0)), ""))</f>
        <v>0</v>
      </c>
      <c r="U14" s="93">
        <f>IF($AV14="", "", IFERROR(INDEX('Analytics Data'!BE$12:BE$511, MATCH($AV14, 'Analytics Data'!$BI$12:$BI$511, 0)), ""))</f>
        <v>0</v>
      </c>
      <c r="V14" s="68"/>
      <c r="AB14" s="19" t="str">
        <f>IF(Campaigns!$B14="", "", Campaigns!$B14)</f>
        <v>Excel Help</v>
      </c>
      <c r="AC14" s="19" t="str">
        <f>IF('Intro &amp; Setup'!$Z34="", "", 'Intro &amp; Setup'!$Z34)</f>
        <v>Slider</v>
      </c>
      <c r="AD14" s="65">
        <f>'Analytics Data'!$CT15</f>
        <v>7.0384663334196695E+18</v>
      </c>
      <c r="AF14" s="19" t="str">
        <f t="shared" si="7"/>
        <v>X</v>
      </c>
      <c r="AH14" s="19" t="str">
        <f t="shared" si="3"/>
        <v/>
      </c>
      <c r="AI14" s="19" t="str">
        <f t="shared" si="8"/>
        <v/>
      </c>
      <c r="AJ14" s="19" t="str">
        <f t="shared" si="9"/>
        <v/>
      </c>
      <c r="AK14" s="19" t="str">
        <f t="shared" ca="1" si="10"/>
        <v/>
      </c>
      <c r="AL14" s="19" t="str">
        <f t="shared" si="4"/>
        <v/>
      </c>
      <c r="AM14" s="19" t="str">
        <f t="shared" si="5"/>
        <v/>
      </c>
      <c r="AN14" s="19" t="str">
        <f t="shared" ca="1" si="11"/>
        <v/>
      </c>
      <c r="AP14" s="19">
        <f>IF(OR($B14="", "", 'Analytics Data'!$BL$7=FALSE), "", COUNTIF('Analytics Data'!$BG$12:$BG$511, $B14))</f>
        <v>1</v>
      </c>
      <c r="AR14" s="65">
        <f>IF($AP14="", "", IF($AP14=1, IFERROR(INDEX('Analytics Data'!$BI$12:$BI$511, MATCH($B14, 'Analytics Data'!$BG$12:$BG$511, 0)), ""), ""))</f>
        <v>7.0232194917485998E+18</v>
      </c>
      <c r="AT14" s="65" t="str">
        <f t="shared" si="12"/>
        <v/>
      </c>
      <c r="AV14" s="65">
        <f>IF(NOT($AT14=""), $AT14, IF($AR14="", "", IF(COUNTIF($AR$11:$AR14, $AR14)&gt;1, "", $AR14)))</f>
        <v>7.0232194917485998E+18</v>
      </c>
      <c r="AX14" s="19" t="str">
        <f>IF(OR($AV14="", $AR$7=FALSE), "", IF(COUNTIF('Analytics Data'!$BI$12:$BI$511, $AV14)=1, "", "X"))</f>
        <v/>
      </c>
      <c r="AZ14" s="43">
        <f t="shared" si="13"/>
        <v>44957</v>
      </c>
      <c r="BB14" s="19" t="str">
        <f>IF($D14="", "", IF(COUNTIF(Content!$D$11:$D$510, $D14)=0, MAX($BB$10:$BB13)+1, ""))</f>
        <v/>
      </c>
      <c r="BD14" s="19" t="str">
        <f t="shared" si="14"/>
        <v>Jan 2023</v>
      </c>
      <c r="BF14" s="19" t="str">
        <f t="shared" ca="1" si="15"/>
        <v/>
      </c>
      <c r="BG14" s="19" t="str">
        <f t="shared" ca="1" si="6"/>
        <v/>
      </c>
      <c r="BI14" s="173">
        <f>IF($AV14="", "", IFERROR(INDEX('Analytics Data'!$CA$12:$CA$511, MATCH($AV14, 'Analytics Data'!$BI$12:$BI$511, 0)), ""))</f>
        <v>0</v>
      </c>
      <c r="BK14" s="173">
        <f>IF($AV14="", "", IFERROR(INDEX('Analytics Data'!$BB$12:$BB$511, MATCH($AV14, 'Analytics Data'!$BI$12:$BI$511, 0)), ""))</f>
        <v>0</v>
      </c>
      <c r="BM14" s="41" t="str">
        <f>IF($D14="", "", IFERROR(INDEX(Content!$AB$11:$AB$510, MATCH($D14, Content!$D$11:$D$510, 0)), ""))</f>
        <v>https://spreadsheetsolutions.biz/2022/06/09/what-people-want-for-their-businesses-and-how-spreadsheets-help/</v>
      </c>
      <c r="BN14" s="41" t="str">
        <f>IF($BM14="", "", IF(COUNTIF($BM$11:$BM14, $BM14)&gt;1, "", $BM14))</f>
        <v>https://spreadsheetsolutions.biz/2022/06/09/what-people-want-for-their-businesses-and-how-spreadsheets-help/</v>
      </c>
      <c r="BO14" s="156">
        <f t="shared" si="16"/>
        <v>0</v>
      </c>
      <c r="BP14" s="156">
        <f t="shared" si="17"/>
        <v>0</v>
      </c>
      <c r="BQ14" s="19">
        <f>IF($BO14="", "", COUNTIF($BO$11:$BO$510, "&gt;"&amp;$BO14)+1+COUNTIF($BO$11:$BO14, $BO14)-1)</f>
        <v>13</v>
      </c>
      <c r="BS14" s="134">
        <f>IF($AV14="", "", IFERROR(INDEX('Analytics Data'!BZ$12:BZ$511, MATCH($AV14, 'Analytics Data'!$BI$12:$BI$511, 0)), ""))</f>
        <v>3</v>
      </c>
      <c r="BT14" s="135">
        <f>IF($AV14="", "", IFERROR(INDEX('Analytics Data'!CA$12:CA$511, MATCH($AV14, 'Analytics Data'!$BI$12:$BI$511, 0)), ""))</f>
        <v>0</v>
      </c>
      <c r="BU14" s="135">
        <f>IF($AV14="", "", IFERROR(INDEX('Analytics Data'!CB$12:CB$511, MATCH($AV14, 'Analytics Data'!$BI$12:$BI$511, 0)), ""))</f>
        <v>0</v>
      </c>
      <c r="BV14" s="135">
        <f>IF($AV14="", "", IFERROR(INDEX('Analytics Data'!CC$12:CC$511, MATCH($AV14, 'Analytics Data'!$BI$12:$BI$511, 0)), ""))</f>
        <v>0</v>
      </c>
      <c r="BW14" s="136">
        <f>IF($AV14="", "", IFERROR(INDEX('Analytics Data'!CD$12:CD$511, MATCH($AV14, 'Analytics Data'!$BI$12:$BI$511, 0)), ""))</f>
        <v>0</v>
      </c>
      <c r="BY14" s="180">
        <f t="shared" si="22"/>
        <v>0.24999999999999997</v>
      </c>
      <c r="BZ14" s="181">
        <f t="shared" si="23"/>
        <v>0.33332175925925922</v>
      </c>
      <c r="CA14" s="185" t="str">
        <f t="shared" si="18"/>
        <v>06:00 - 07:59</v>
      </c>
      <c r="CC14" s="19" t="str">
        <f t="shared" si="19"/>
        <v>10:00 - 11:59</v>
      </c>
      <c r="CE14" s="19" t="str">
        <f t="shared" si="20"/>
        <v>Mon</v>
      </c>
      <c r="CG14" s="41" t="str">
        <f t="shared" si="21"/>
        <v>About Spreadsheets - Image - Plain</v>
      </c>
    </row>
    <row r="15" spans="1:85" x14ac:dyDescent="0.25">
      <c r="A15" s="11"/>
      <c r="B15" s="41" t="str">
        <f>IF($D15="", "", IFERROR(INDEX(Content!$V$11:$V$510, MATCH($D15, Content!$D$11:$D$510, 0)), ""))</f>
        <v>We've made hundreds of spreadsheets, and most have been bespoke soluti</v>
      </c>
      <c r="C15" s="11"/>
      <c r="D15" s="80">
        <v>5</v>
      </c>
      <c r="E15" s="81">
        <v>44956</v>
      </c>
      <c r="F15" s="82">
        <v>0.41666666666666669</v>
      </c>
      <c r="G15" s="83" t="s">
        <v>26</v>
      </c>
      <c r="H15" s="101" t="s">
        <v>175</v>
      </c>
      <c r="I15" s="101" t="s">
        <v>62</v>
      </c>
      <c r="J15" s="84"/>
      <c r="K15" s="85"/>
      <c r="L15" s="11"/>
      <c r="M15" s="98">
        <f>IF($AV15="", "", IFERROR(INDEX('Analytics Data'!$CF$12:$CF$511, MATCH($AV15, 'Analytics Data'!$BI$12:$BI$511, 0)), ""))</f>
        <v>24</v>
      </c>
      <c r="N15" s="68"/>
      <c r="O15" s="98">
        <f>IF($M15="", "", COUNTIF($M$11:$M$510, "&gt;"&amp;$M15)+1+COUNTIF($M$11:$M15, $M15)-1)</f>
        <v>5</v>
      </c>
      <c r="P15" s="68"/>
      <c r="Q15" s="91">
        <f>IF($AV15="", "", IFERROR(INDEX('Analytics Data'!BA$12:BA$511, MATCH($AV15, 'Analytics Data'!$BI$12:$BI$511, 0)), ""))</f>
        <v>73</v>
      </c>
      <c r="R15" s="92">
        <f>IF($AV15="", "", IFERROR(INDEX('Analytics Data'!BB$12:BB$511, MATCH($AV15, 'Analytics Data'!$BI$12:$BI$511, 0)), ""))</f>
        <v>3</v>
      </c>
      <c r="S15" s="92">
        <f>IF($AV15="", "", IFERROR(INDEX('Analytics Data'!BC$12:BC$511, MATCH($AV15, 'Analytics Data'!$BI$12:$BI$511, 0)), ""))</f>
        <v>2</v>
      </c>
      <c r="T15" s="92">
        <f>IF($AV15="", "", IFERROR(INDEX('Analytics Data'!BD$12:BD$511, MATCH($AV15, 'Analytics Data'!$BI$12:$BI$511, 0)), ""))</f>
        <v>0</v>
      </c>
      <c r="U15" s="93">
        <f>IF($AV15="", "", IFERROR(INDEX('Analytics Data'!BE$12:BE$511, MATCH($AV15, 'Analytics Data'!$BI$12:$BI$511, 0)), ""))</f>
        <v>1</v>
      </c>
      <c r="V15" s="68"/>
      <c r="AB15" s="19" t="str">
        <f>IF(Campaigns!$B15="", "", Campaigns!$B15)</f>
        <v>Our Process</v>
      </c>
      <c r="AC15" s="19" t="str">
        <f>IF('Intro &amp; Setup'!$Z35="", "", 'Intro &amp; Setup'!$Z35)</f>
        <v/>
      </c>
      <c r="AD15" s="65">
        <f>'Analytics Data'!$CT16</f>
        <v>7.0239575553368904E+18</v>
      </c>
      <c r="AF15" s="19" t="str">
        <f t="shared" si="7"/>
        <v>X</v>
      </c>
      <c r="AH15" s="19" t="str">
        <f t="shared" si="3"/>
        <v/>
      </c>
      <c r="AI15" s="19" t="str">
        <f t="shared" si="8"/>
        <v/>
      </c>
      <c r="AJ15" s="19" t="str">
        <f t="shared" si="9"/>
        <v/>
      </c>
      <c r="AK15" s="19" t="str">
        <f t="shared" ca="1" si="10"/>
        <v/>
      </c>
      <c r="AL15" s="19" t="str">
        <f t="shared" si="4"/>
        <v/>
      </c>
      <c r="AM15" s="19" t="str">
        <f t="shared" si="5"/>
        <v/>
      </c>
      <c r="AN15" s="19" t="str">
        <f t="shared" ca="1" si="11"/>
        <v/>
      </c>
      <c r="AP15" s="19">
        <f>IF(OR($B15="", "", 'Analytics Data'!$BL$7=FALSE), "", COUNTIF('Analytics Data'!$BG$12:$BG$511, $B15))</f>
        <v>1</v>
      </c>
      <c r="AR15" s="65">
        <f>IF($AP15="", "", IF($AP15=1, IFERROR(INDEX('Analytics Data'!$BI$12:$BI$511, MATCH($B15, 'Analytics Data'!$BG$12:$BG$511, 0)), ""), ""))</f>
        <v>7.0257914539225201E+18</v>
      </c>
      <c r="AT15" s="65" t="str">
        <f t="shared" si="12"/>
        <v/>
      </c>
      <c r="AV15" s="65">
        <f>IF(NOT($AT15=""), $AT15, IF($AR15="", "", IF(COUNTIF($AR$11:$AR15, $AR15)&gt;1, "", $AR15)))</f>
        <v>7.0257914539225201E+18</v>
      </c>
      <c r="AX15" s="19" t="str">
        <f>IF(OR($AV15="", $AR$7=FALSE), "", IF(COUNTIF('Analytics Data'!$BI$12:$BI$511, $AV15)=1, "", "X"))</f>
        <v/>
      </c>
      <c r="AZ15" s="43">
        <f t="shared" si="13"/>
        <v>44957</v>
      </c>
      <c r="BB15" s="19" t="str">
        <f>IF($D15="", "", IF(COUNTIF(Content!$D$11:$D$510, $D15)=0, MAX($BB$10:$BB14)+1, ""))</f>
        <v/>
      </c>
      <c r="BD15" s="19" t="str">
        <f t="shared" si="14"/>
        <v>Jan 2023</v>
      </c>
      <c r="BF15" s="19" t="str">
        <f t="shared" ca="1" si="15"/>
        <v/>
      </c>
      <c r="BG15" s="19" t="str">
        <f t="shared" ca="1" si="6"/>
        <v/>
      </c>
      <c r="BI15" s="173">
        <f>IF($AV15="", "", IFERROR(INDEX('Analytics Data'!$CA$12:$CA$511, MATCH($AV15, 'Analytics Data'!$BI$12:$BI$511, 0)), ""))</f>
        <v>12</v>
      </c>
      <c r="BK15" s="173">
        <f>IF($AV15="", "", IFERROR(INDEX('Analytics Data'!$BB$12:$BB$511, MATCH($AV15, 'Analytics Data'!$BI$12:$BI$511, 0)), ""))</f>
        <v>3</v>
      </c>
      <c r="BM15" s="41" t="str">
        <f>IF($D15="", "", IFERROR(INDEX(Content!$AB$11:$AB$510, MATCH($D15, Content!$D$11:$D$510, 0)), ""))</f>
        <v>https://spreadsheetsolutions.biz/</v>
      </c>
      <c r="BN15" s="41" t="str">
        <f>IF($BM15="", "", IF(COUNTIF($BM$11:$BM15, $BM15)&gt;1, "", $BM15))</f>
        <v>https://spreadsheetsolutions.biz/</v>
      </c>
      <c r="BO15" s="156">
        <f t="shared" si="16"/>
        <v>12</v>
      </c>
      <c r="BP15" s="156">
        <f t="shared" si="17"/>
        <v>3</v>
      </c>
      <c r="BQ15" s="19">
        <f>IF($BO15="", "", COUNTIF($BO$11:$BO$510, "&gt;"&amp;$BO15)+1+COUNTIF($BO$11:$BO15, $BO15)-1)</f>
        <v>5</v>
      </c>
      <c r="BS15" s="134">
        <f>IF($AV15="", "", IFERROR(INDEX('Analytics Data'!BZ$12:BZ$511, MATCH($AV15, 'Analytics Data'!$BI$12:$BI$511, 0)), ""))</f>
        <v>7</v>
      </c>
      <c r="BT15" s="135">
        <f>IF($AV15="", "", IFERROR(INDEX('Analytics Data'!CA$12:CA$511, MATCH($AV15, 'Analytics Data'!$BI$12:$BI$511, 0)), ""))</f>
        <v>12</v>
      </c>
      <c r="BU15" s="135">
        <f>IF($AV15="", "", IFERROR(INDEX('Analytics Data'!CB$12:CB$511, MATCH($AV15, 'Analytics Data'!$BI$12:$BI$511, 0)), ""))</f>
        <v>2</v>
      </c>
      <c r="BV15" s="135">
        <f>IF($AV15="", "", IFERROR(INDEX('Analytics Data'!CC$12:CC$511, MATCH($AV15, 'Analytics Data'!$BI$12:$BI$511, 0)), ""))</f>
        <v>0</v>
      </c>
      <c r="BW15" s="136">
        <f>IF($AV15="", "", IFERROR(INDEX('Analytics Data'!CD$12:CD$511, MATCH($AV15, 'Analytics Data'!$BI$12:$BI$511, 0)), ""))</f>
        <v>3</v>
      </c>
      <c r="BY15" s="180">
        <f t="shared" si="22"/>
        <v>0.33333333333333331</v>
      </c>
      <c r="BZ15" s="181">
        <f t="shared" si="23"/>
        <v>0.41665509259259259</v>
      </c>
      <c r="CA15" s="185" t="str">
        <f t="shared" si="18"/>
        <v>08:00 - 09:59</v>
      </c>
      <c r="CC15" s="19" t="str">
        <f t="shared" si="19"/>
        <v>10:00 - 11:59</v>
      </c>
      <c r="CE15" s="19" t="str">
        <f t="shared" si="20"/>
        <v>Mon</v>
      </c>
      <c r="CG15" s="41" t="str">
        <f t="shared" si="21"/>
        <v>Better Spreadsheets - Image - Plain</v>
      </c>
    </row>
    <row r="16" spans="1:85" x14ac:dyDescent="0.25">
      <c r="A16" s="11"/>
      <c r="B16" s="41" t="str">
        <f>IF($D16="", "", IFERROR(INDEX(Content!$V$11:$V$510, MATCH($D16, Content!$D$11:$D$510, 0)), ""))</f>
        <v>So, you want a cracking spreadsheet. You're not quite sure how you wan</v>
      </c>
      <c r="C16" s="11"/>
      <c r="D16" s="80">
        <v>6</v>
      </c>
      <c r="E16" s="81">
        <v>44963</v>
      </c>
      <c r="F16" s="82">
        <v>0.41666666666666669</v>
      </c>
      <c r="G16" s="83" t="s">
        <v>26</v>
      </c>
      <c r="H16" s="101" t="s">
        <v>180</v>
      </c>
      <c r="I16" s="101" t="s">
        <v>62</v>
      </c>
      <c r="J16" s="84"/>
      <c r="K16" s="85"/>
      <c r="L16" s="11"/>
      <c r="M16" s="98">
        <f>IF($AV16="", "", IFERROR(INDEX('Analytics Data'!$CF$12:$CF$511, MATCH($AV16, 'Analytics Data'!$BI$12:$BI$511, 0)), ""))</f>
        <v>12</v>
      </c>
      <c r="N16" s="68"/>
      <c r="O16" s="98">
        <f>IF($M16="", "", COUNTIF($M$11:$M$510, "&gt;"&amp;$M16)+1+COUNTIF($M$11:$M16, $M16)-1)</f>
        <v>10</v>
      </c>
      <c r="P16" s="68"/>
      <c r="Q16" s="91">
        <f>IF($AV16="", "", IFERROR(INDEX('Analytics Data'!BA$12:BA$511, MATCH($AV16, 'Analytics Data'!$BI$12:$BI$511, 0)), ""))</f>
        <v>50</v>
      </c>
      <c r="R16" s="92">
        <f>IF($AV16="", "", IFERROR(INDEX('Analytics Data'!BB$12:BB$511, MATCH($AV16, 'Analytics Data'!$BI$12:$BI$511, 0)), ""))</f>
        <v>1</v>
      </c>
      <c r="S16" s="92">
        <f>IF($AV16="", "", IFERROR(INDEX('Analytics Data'!BC$12:BC$511, MATCH($AV16, 'Analytics Data'!$BI$12:$BI$511, 0)), ""))</f>
        <v>0</v>
      </c>
      <c r="T16" s="92">
        <f>IF($AV16="", "", IFERROR(INDEX('Analytics Data'!BD$12:BD$511, MATCH($AV16, 'Analytics Data'!$BI$12:$BI$511, 0)), ""))</f>
        <v>0</v>
      </c>
      <c r="U16" s="93">
        <f>IF($AV16="", "", IFERROR(INDEX('Analytics Data'!BE$12:BE$511, MATCH($AV16, 'Analytics Data'!$BI$12:$BI$511, 0)), ""))</f>
        <v>1</v>
      </c>
      <c r="V16" s="68"/>
      <c r="AB16" s="19" t="str">
        <f>IF(Campaigns!$B16="", "", Campaigns!$B16)</f>
        <v>Outsourcing</v>
      </c>
      <c r="AC16" s="19" t="str">
        <f>IF('Intro &amp; Setup'!$Z36="", "", 'Intro &amp; Setup'!$Z36)</f>
        <v/>
      </c>
      <c r="AD16" s="65" t="str">
        <f>'Analytics Data'!$CT17</f>
        <v/>
      </c>
      <c r="AF16" s="19" t="str">
        <f t="shared" si="7"/>
        <v>X</v>
      </c>
      <c r="AH16" s="19" t="str">
        <f t="shared" si="3"/>
        <v/>
      </c>
      <c r="AI16" s="19" t="str">
        <f t="shared" si="8"/>
        <v/>
      </c>
      <c r="AJ16" s="19" t="str">
        <f t="shared" si="9"/>
        <v/>
      </c>
      <c r="AK16" s="19" t="str">
        <f t="shared" ca="1" si="10"/>
        <v/>
      </c>
      <c r="AL16" s="19" t="str">
        <f t="shared" si="4"/>
        <v/>
      </c>
      <c r="AM16" s="19" t="str">
        <f t="shared" si="5"/>
        <v/>
      </c>
      <c r="AN16" s="19" t="str">
        <f t="shared" ca="1" si="11"/>
        <v/>
      </c>
      <c r="AP16" s="19">
        <f>IF(OR($B16="", "", 'Analytics Data'!$BL$7=FALSE), "", COUNTIF('Analytics Data'!$BG$12:$BG$511, $B16))</f>
        <v>1</v>
      </c>
      <c r="AR16" s="65">
        <f>IF($AP16="", "", IF($AP16=1, IFERROR(INDEX('Analytics Data'!$BI$12:$BI$511, MATCH($B16, 'Analytics Data'!$BG$12:$BG$511, 0)), ""), ""))</f>
        <v>7.02829297948416E+18</v>
      </c>
      <c r="AT16" s="65" t="str">
        <f t="shared" si="12"/>
        <v/>
      </c>
      <c r="AV16" s="65">
        <f>IF(NOT($AT16=""), $AT16, IF($AR16="", "", IF(COUNTIF($AR$11:$AR16, $AR16)&gt;1, "", $AR16)))</f>
        <v>7.02829297948416E+18</v>
      </c>
      <c r="AX16" s="19" t="str">
        <f>IF(OR($AV16="", $AR$7=FALSE), "", IF(COUNTIF('Analytics Data'!$BI$12:$BI$511, $AV16)=1, "", "X"))</f>
        <v/>
      </c>
      <c r="AZ16" s="43">
        <f t="shared" si="13"/>
        <v>44985</v>
      </c>
      <c r="BB16" s="19" t="str">
        <f>IF($D16="", "", IF(COUNTIF(Content!$D$11:$D$510, $D16)=0, MAX($BB$10:$BB15)+1, ""))</f>
        <v/>
      </c>
      <c r="BD16" s="19" t="str">
        <f t="shared" si="14"/>
        <v>Feb 2023</v>
      </c>
      <c r="BF16" s="19" t="str">
        <f t="shared" ca="1" si="15"/>
        <v/>
      </c>
      <c r="BG16" s="19" t="str">
        <f t="shared" ca="1" si="6"/>
        <v/>
      </c>
      <c r="BI16" s="173">
        <f>IF($AV16="", "", IFERROR(INDEX('Analytics Data'!$CA$12:$CA$511, MATCH($AV16, 'Analytics Data'!$BI$12:$BI$511, 0)), ""))</f>
        <v>4</v>
      </c>
      <c r="BK16" s="173">
        <f>IF($AV16="", "", IFERROR(INDEX('Analytics Data'!$BB$12:$BB$511, MATCH($AV16, 'Analytics Data'!$BI$12:$BI$511, 0)), ""))</f>
        <v>1</v>
      </c>
      <c r="BM16" s="41" t="str">
        <f>IF($D16="", "", IFERROR(INDEX(Content!$AB$11:$AB$510, MATCH($D16, Content!$D$11:$D$510, 0)), ""))</f>
        <v>https://spreadsheetsolutions.biz/ready-made-spreadsheet-solutions/</v>
      </c>
      <c r="BN16" s="41" t="str">
        <f>IF($BM16="", "", IF(COUNTIF($BM$11:$BM16, $BM16)&gt;1, "", $BM16))</f>
        <v>https://spreadsheetsolutions.biz/ready-made-spreadsheet-solutions/</v>
      </c>
      <c r="BO16" s="156">
        <f t="shared" si="16"/>
        <v>4</v>
      </c>
      <c r="BP16" s="156">
        <f t="shared" si="17"/>
        <v>1</v>
      </c>
      <c r="BQ16" s="19">
        <f>IF($BO16="", "", COUNTIF($BO$11:$BO$510, "&gt;"&amp;$BO16)+1+COUNTIF($BO$11:$BO16, $BO16)-1)</f>
        <v>8</v>
      </c>
      <c r="BS16" s="134">
        <f>IF($AV16="", "", IFERROR(INDEX('Analytics Data'!BZ$12:BZ$511, MATCH($AV16, 'Analytics Data'!$BI$12:$BI$511, 0)), ""))</f>
        <v>5</v>
      </c>
      <c r="BT16" s="135">
        <f>IF($AV16="", "", IFERROR(INDEX('Analytics Data'!CA$12:CA$511, MATCH($AV16, 'Analytics Data'!$BI$12:$BI$511, 0)), ""))</f>
        <v>4</v>
      </c>
      <c r="BU16" s="135">
        <f>IF($AV16="", "", IFERROR(INDEX('Analytics Data'!CB$12:CB$511, MATCH($AV16, 'Analytics Data'!$BI$12:$BI$511, 0)), ""))</f>
        <v>0</v>
      </c>
      <c r="BV16" s="135">
        <f>IF($AV16="", "", IFERROR(INDEX('Analytics Data'!CC$12:CC$511, MATCH($AV16, 'Analytics Data'!$BI$12:$BI$511, 0)), ""))</f>
        <v>0</v>
      </c>
      <c r="BW16" s="136">
        <f>IF($AV16="", "", IFERROR(INDEX('Analytics Data'!CD$12:CD$511, MATCH($AV16, 'Analytics Data'!$BI$12:$BI$511, 0)), ""))</f>
        <v>3</v>
      </c>
      <c r="BY16" s="180">
        <f t="shared" si="22"/>
        <v>0.41666666666666669</v>
      </c>
      <c r="BZ16" s="181">
        <f t="shared" si="23"/>
        <v>0.49998842592592596</v>
      </c>
      <c r="CA16" s="185" t="str">
        <f t="shared" si="18"/>
        <v>10:00 - 11:59</v>
      </c>
      <c r="CC16" s="19" t="str">
        <f t="shared" si="19"/>
        <v>10:00 - 11:59</v>
      </c>
      <c r="CE16" s="19" t="str">
        <f t="shared" si="20"/>
        <v>Mon</v>
      </c>
      <c r="CG16" s="41" t="str">
        <f t="shared" si="21"/>
        <v>Ready-made - Image - Plain</v>
      </c>
    </row>
    <row r="17" spans="1:85" x14ac:dyDescent="0.25">
      <c r="A17" s="11"/>
      <c r="B17" s="41" t="str">
        <f>IF($D17="", "", IFERROR(INDEX(Content!$V$11:$V$510, MATCH($D17, Content!$D$11:$D$510, 0)), ""))</f>
        <v xml:space="preserve">What do you expect your software to do for your business? Let us know </v>
      </c>
      <c r="C17" s="11"/>
      <c r="D17" s="80">
        <v>7</v>
      </c>
      <c r="E17" s="81">
        <v>44970</v>
      </c>
      <c r="F17" s="82">
        <v>0.41666666666666669</v>
      </c>
      <c r="G17" s="83" t="s">
        <v>26</v>
      </c>
      <c r="H17" s="101" t="s">
        <v>178</v>
      </c>
      <c r="I17" s="101" t="s">
        <v>204</v>
      </c>
      <c r="J17" s="84"/>
      <c r="K17" s="85"/>
      <c r="L17" s="11"/>
      <c r="M17" s="98">
        <f>IF($AV17="", "", IFERROR(INDEX('Analytics Data'!$CF$12:$CF$511, MATCH($AV17, 'Analytics Data'!$BI$12:$BI$511, 0)), ""))</f>
        <v>10</v>
      </c>
      <c r="N17" s="68"/>
      <c r="O17" s="98">
        <f>IF($M17="", "", COUNTIF($M$11:$M$510, "&gt;"&amp;$M17)+1+COUNTIF($M$11:$M17, $M17)-1)</f>
        <v>13</v>
      </c>
      <c r="P17" s="68"/>
      <c r="Q17" s="91">
        <f>IF($AV17="", "", IFERROR(INDEX('Analytics Data'!BA$12:BA$511, MATCH($AV17, 'Analytics Data'!$BI$12:$BI$511, 0)), ""))</f>
        <v>35</v>
      </c>
      <c r="R17" s="92">
        <f>IF($AV17="", "", IFERROR(INDEX('Analytics Data'!BB$12:BB$511, MATCH($AV17, 'Analytics Data'!$BI$12:$BI$511, 0)), ""))</f>
        <v>1</v>
      </c>
      <c r="S17" s="92">
        <f>IF($AV17="", "", IFERROR(INDEX('Analytics Data'!BC$12:BC$511, MATCH($AV17, 'Analytics Data'!$BI$12:$BI$511, 0)), ""))</f>
        <v>0</v>
      </c>
      <c r="T17" s="92">
        <f>IF($AV17="", "", IFERROR(INDEX('Analytics Data'!BD$12:BD$511, MATCH($AV17, 'Analytics Data'!$BI$12:$BI$511, 0)), ""))</f>
        <v>0</v>
      </c>
      <c r="U17" s="93">
        <f>IF($AV17="", "", IFERROR(INDEX('Analytics Data'!BE$12:BE$511, MATCH($AV17, 'Analytics Data'!$BI$12:$BI$511, 0)), ""))</f>
        <v>1</v>
      </c>
      <c r="V17" s="68"/>
      <c r="AB17" s="19" t="str">
        <f>IF(Campaigns!$B17="", "", Campaigns!$B17)</f>
        <v>Ready-made</v>
      </c>
      <c r="AC17" s="19" t="str">
        <f>IF('Intro &amp; Setup'!$Z37="", "", 'Intro &amp; Setup'!$Z37)</f>
        <v/>
      </c>
      <c r="AD17" s="65" t="str">
        <f>'Analytics Data'!$CT18</f>
        <v/>
      </c>
      <c r="AF17" s="19" t="str">
        <f t="shared" si="7"/>
        <v>X</v>
      </c>
      <c r="AH17" s="19" t="str">
        <f t="shared" si="3"/>
        <v/>
      </c>
      <c r="AI17" s="19" t="str">
        <f t="shared" si="8"/>
        <v/>
      </c>
      <c r="AJ17" s="19" t="str">
        <f t="shared" si="9"/>
        <v/>
      </c>
      <c r="AK17" s="19" t="str">
        <f t="shared" ca="1" si="10"/>
        <v/>
      </c>
      <c r="AL17" s="19" t="str">
        <f t="shared" si="4"/>
        <v/>
      </c>
      <c r="AM17" s="19" t="str">
        <f t="shared" si="5"/>
        <v/>
      </c>
      <c r="AN17" s="19" t="str">
        <f t="shared" ca="1" si="11"/>
        <v/>
      </c>
      <c r="AP17" s="19">
        <f>IF(OR($B17="", "", 'Analytics Data'!$BL$7=FALSE), "", COUNTIF('Analytics Data'!$BG$12:$BG$511, $B17))</f>
        <v>1</v>
      </c>
      <c r="AR17" s="65">
        <f>IF($AP17="", "", IF($AP17=1, IFERROR(INDEX('Analytics Data'!$BI$12:$BI$511, MATCH($B17, 'Analytics Data'!$BG$12:$BG$511, 0)), ""), ""))</f>
        <v>7.0308280301345096E+18</v>
      </c>
      <c r="AT17" s="65" t="str">
        <f t="shared" si="12"/>
        <v/>
      </c>
      <c r="AV17" s="65">
        <f>IF(NOT($AT17=""), $AT17, IF($AR17="", "", IF(COUNTIF($AR$11:$AR17, $AR17)&gt;1, "", $AR17)))</f>
        <v>7.0308280301345096E+18</v>
      </c>
      <c r="AX17" s="19" t="str">
        <f>IF(OR($AV17="", $AR$7=FALSE), "", IF(COUNTIF('Analytics Data'!$BI$12:$BI$511, $AV17)=1, "", "X"))</f>
        <v/>
      </c>
      <c r="AZ17" s="43">
        <f t="shared" si="13"/>
        <v>44985</v>
      </c>
      <c r="BB17" s="19" t="str">
        <f>IF($D17="", "", IF(COUNTIF(Content!$D$11:$D$510, $D17)=0, MAX($BB$10:$BB16)+1, ""))</f>
        <v/>
      </c>
      <c r="BD17" s="19" t="str">
        <f t="shared" si="14"/>
        <v>Feb 2023</v>
      </c>
      <c r="BF17" s="19" t="str">
        <f t="shared" ca="1" si="15"/>
        <v/>
      </c>
      <c r="BG17" s="19" t="str">
        <f t="shared" ca="1" si="6"/>
        <v/>
      </c>
      <c r="BI17" s="173">
        <f>IF($AV17="", "", IFERROR(INDEX('Analytics Data'!$CA$12:$CA$511, MATCH($AV17, 'Analytics Data'!$BI$12:$BI$511, 0)), ""))</f>
        <v>4</v>
      </c>
      <c r="BK17" s="173">
        <f>IF($AV17="", "", IFERROR(INDEX('Analytics Data'!$BB$12:$BB$511, MATCH($AV17, 'Analytics Data'!$BI$12:$BI$511, 0)), ""))</f>
        <v>1</v>
      </c>
      <c r="BM17" s="41" t="str">
        <f>IF($D17="", "", IFERROR(INDEX(Content!$AB$11:$AB$510, MATCH($D17, Content!$D$11:$D$510, 0)), ""))</f>
        <v>https://spreadsheetsolutions.biz/</v>
      </c>
      <c r="BN17" s="41" t="str">
        <f>IF($BM17="", "", IF(COUNTIF($BM$11:$BM17, $BM17)&gt;1, "", $BM17))</f>
        <v/>
      </c>
      <c r="BO17" s="156" t="str">
        <f t="shared" si="16"/>
        <v/>
      </c>
      <c r="BP17" s="156" t="str">
        <f t="shared" si="17"/>
        <v/>
      </c>
      <c r="BQ17" s="19" t="str">
        <f>IF($BO17="", "", COUNTIF($BO$11:$BO$510, "&gt;"&amp;$BO17)+1+COUNTIF($BO$11:$BO17, $BO17)-1)</f>
        <v/>
      </c>
      <c r="BS17" s="134">
        <f>IF($AV17="", "", IFERROR(INDEX('Analytics Data'!BZ$12:BZ$511, MATCH($AV17, 'Analytics Data'!$BI$12:$BI$511, 0)), ""))</f>
        <v>3</v>
      </c>
      <c r="BT17" s="135">
        <f>IF($AV17="", "", IFERROR(INDEX('Analytics Data'!CA$12:CA$511, MATCH($AV17, 'Analytics Data'!$BI$12:$BI$511, 0)), ""))</f>
        <v>4</v>
      </c>
      <c r="BU17" s="135">
        <f>IF($AV17="", "", IFERROR(INDEX('Analytics Data'!CB$12:CB$511, MATCH($AV17, 'Analytics Data'!$BI$12:$BI$511, 0)), ""))</f>
        <v>0</v>
      </c>
      <c r="BV17" s="135">
        <f>IF($AV17="", "", IFERROR(INDEX('Analytics Data'!CC$12:CC$511, MATCH($AV17, 'Analytics Data'!$BI$12:$BI$511, 0)), ""))</f>
        <v>0</v>
      </c>
      <c r="BW17" s="136">
        <f>IF($AV17="", "", IFERROR(INDEX('Analytics Data'!CD$12:CD$511, MATCH($AV17, 'Analytics Data'!$BI$12:$BI$511, 0)), ""))</f>
        <v>3</v>
      </c>
      <c r="BY17" s="180">
        <f t="shared" si="22"/>
        <v>0.5</v>
      </c>
      <c r="BZ17" s="181">
        <f t="shared" si="23"/>
        <v>0.58332175925925922</v>
      </c>
      <c r="CA17" s="185" t="str">
        <f t="shared" si="18"/>
        <v>12:00 - 13:59</v>
      </c>
      <c r="CC17" s="19" t="str">
        <f t="shared" si="19"/>
        <v>10:00 - 11:59</v>
      </c>
      <c r="CE17" s="19" t="str">
        <f t="shared" si="20"/>
        <v>Mon</v>
      </c>
      <c r="CG17" s="41" t="str">
        <f t="shared" si="21"/>
        <v/>
      </c>
    </row>
    <row r="18" spans="1:85" x14ac:dyDescent="0.25">
      <c r="A18" s="11"/>
      <c r="B18" s="41" t="str">
        <f>IF($D18="", "", IFERROR(INDEX(Content!$V$11:$V$510, MATCH($D18, Content!$D$11:$D$510, 0)), ""))</f>
        <v>Who would you get to make your spreadsheets? Most would waste valuable</v>
      </c>
      <c r="C18" s="11"/>
      <c r="D18" s="80">
        <v>8</v>
      </c>
      <c r="E18" s="81">
        <v>44977</v>
      </c>
      <c r="F18" s="82">
        <v>0.41666666666666669</v>
      </c>
      <c r="G18" s="83" t="s">
        <v>26</v>
      </c>
      <c r="H18" s="101" t="s">
        <v>182</v>
      </c>
      <c r="I18" s="101" t="s">
        <v>62</v>
      </c>
      <c r="J18" s="84"/>
      <c r="K18" s="85"/>
      <c r="L18" s="11"/>
      <c r="M18" s="98">
        <f>IF($AV18="", "", IFERROR(INDEX('Analytics Data'!$CF$12:$CF$511, MATCH($AV18, 'Analytics Data'!$BI$12:$BI$511, 0)), ""))</f>
        <v>33</v>
      </c>
      <c r="N18" s="68"/>
      <c r="O18" s="98">
        <f>IF($M18="", "", COUNTIF($M$11:$M$510, "&gt;"&amp;$M18)+1+COUNTIF($M$11:$M18, $M18)-1)</f>
        <v>1</v>
      </c>
      <c r="P18" s="68"/>
      <c r="Q18" s="91">
        <f>IF($AV18="", "", IFERROR(INDEX('Analytics Data'!BA$12:BA$511, MATCH($AV18, 'Analytics Data'!$BI$12:$BI$511, 0)), ""))</f>
        <v>90</v>
      </c>
      <c r="R18" s="92">
        <f>IF($AV18="", "", IFERROR(INDEX('Analytics Data'!BB$12:BB$511, MATCH($AV18, 'Analytics Data'!$BI$12:$BI$511, 0)), ""))</f>
        <v>5</v>
      </c>
      <c r="S18" s="92">
        <f>IF($AV18="", "", IFERROR(INDEX('Analytics Data'!BC$12:BC$511, MATCH($AV18, 'Analytics Data'!$BI$12:$BI$511, 0)), ""))</f>
        <v>1</v>
      </c>
      <c r="T18" s="92">
        <f>IF($AV18="", "", IFERROR(INDEX('Analytics Data'!BD$12:BD$511, MATCH($AV18, 'Analytics Data'!$BI$12:$BI$511, 0)), ""))</f>
        <v>0</v>
      </c>
      <c r="U18" s="93">
        <f>IF($AV18="", "", IFERROR(INDEX('Analytics Data'!BE$12:BE$511, MATCH($AV18, 'Analytics Data'!$BI$12:$BI$511, 0)), ""))</f>
        <v>1</v>
      </c>
      <c r="V18" s="68"/>
      <c r="AB18" s="19" t="str">
        <f>IF(Campaigns!$B18="", "", Campaigns!$B18)</f>
        <v>Resources</v>
      </c>
      <c r="AC18" s="18" t="str">
        <f>IF('Intro &amp; Setup'!$Z38="", "", 'Intro &amp; Setup'!$Z38)</f>
        <v/>
      </c>
      <c r="AD18" s="65" t="str">
        <f>'Analytics Data'!$CT19</f>
        <v/>
      </c>
      <c r="AF18" s="19" t="str">
        <f t="shared" si="7"/>
        <v>X</v>
      </c>
      <c r="AH18" s="19" t="str">
        <f t="shared" si="3"/>
        <v/>
      </c>
      <c r="AI18" s="19" t="str">
        <f t="shared" si="8"/>
        <v/>
      </c>
      <c r="AJ18" s="19" t="str">
        <f t="shared" si="9"/>
        <v/>
      </c>
      <c r="AK18" s="19" t="str">
        <f t="shared" ca="1" si="10"/>
        <v/>
      </c>
      <c r="AL18" s="19" t="str">
        <f t="shared" si="4"/>
        <v/>
      </c>
      <c r="AM18" s="19" t="str">
        <f t="shared" si="5"/>
        <v/>
      </c>
      <c r="AN18" s="19" t="str">
        <f t="shared" ca="1" si="11"/>
        <v/>
      </c>
      <c r="AP18" s="19">
        <f>IF(OR($B18="", "", 'Analytics Data'!$BL$7=FALSE), "", COUNTIF('Analytics Data'!$BG$12:$BG$511, $B18))</f>
        <v>1</v>
      </c>
      <c r="AR18" s="65">
        <f>IF($AP18="", "", IF($AP18=1, IFERROR(INDEX('Analytics Data'!$BI$12:$BI$511, MATCH($B18, 'Analytics Data'!$BG$12:$BG$511, 0)), ""), ""))</f>
        <v>7.0333661387344302E+18</v>
      </c>
      <c r="AT18" s="65" t="str">
        <f t="shared" si="12"/>
        <v/>
      </c>
      <c r="AV18" s="65">
        <f>IF(NOT($AT18=""), $AT18, IF($AR18="", "", IF(COUNTIF($AR$11:$AR18, $AR18)&gt;1, "", $AR18)))</f>
        <v>7.0333661387344302E+18</v>
      </c>
      <c r="AX18" s="19" t="str">
        <f>IF(OR($AV18="", $AR$7=FALSE), "", IF(COUNTIF('Analytics Data'!$BI$12:$BI$511, $AV18)=1, "", "X"))</f>
        <v/>
      </c>
      <c r="AZ18" s="43">
        <f t="shared" si="13"/>
        <v>44985</v>
      </c>
      <c r="BB18" s="19" t="str">
        <f>IF($D18="", "", IF(COUNTIF(Content!$D$11:$D$510, $D18)=0, MAX($BB$10:$BB17)+1, ""))</f>
        <v/>
      </c>
      <c r="BD18" s="19" t="str">
        <f t="shared" si="14"/>
        <v>Feb 2023</v>
      </c>
      <c r="BF18" s="19" t="str">
        <f t="shared" ca="1" si="15"/>
        <v/>
      </c>
      <c r="BG18" s="19" t="str">
        <f t="shared" ca="1" si="6"/>
        <v/>
      </c>
      <c r="BI18" s="173">
        <f>IF($AV18="", "", IFERROR(INDEX('Analytics Data'!$CA$12:$CA$511, MATCH($AV18, 'Analytics Data'!$BI$12:$BI$511, 0)), ""))</f>
        <v>20</v>
      </c>
      <c r="BK18" s="173">
        <f>IF($AV18="", "", IFERROR(INDEX('Analytics Data'!$BB$12:$BB$511, MATCH($AV18, 'Analytics Data'!$BI$12:$BI$511, 0)), ""))</f>
        <v>5</v>
      </c>
      <c r="BM18" s="41" t="str">
        <f>IF($D18="", "", IFERROR(INDEX(Content!$AB$11:$AB$510, MATCH($D18, Content!$D$11:$D$510, 0)), ""))</f>
        <v>https://spreadsheetsolutions.biz/2021/10/15/the-pros-and-cons-of-who-makes-your-spreadsheets/</v>
      </c>
      <c r="BN18" s="41" t="str">
        <f>IF($BM18="", "", IF(COUNTIF($BM$11:$BM18, $BM18)&gt;1, "", $BM18))</f>
        <v>https://spreadsheetsolutions.biz/2021/10/15/the-pros-and-cons-of-who-makes-your-spreadsheets/</v>
      </c>
      <c r="BO18" s="156">
        <f t="shared" si="16"/>
        <v>20</v>
      </c>
      <c r="BP18" s="156">
        <f t="shared" si="17"/>
        <v>5</v>
      </c>
      <c r="BQ18" s="19">
        <f>IF($BO18="", "", COUNTIF($BO$11:$BO$510, "&gt;"&amp;$BO18)+1+COUNTIF($BO$11:$BO18, $BO18)-1)</f>
        <v>2</v>
      </c>
      <c r="BS18" s="134">
        <f>IF($AV18="", "", IFERROR(INDEX('Analytics Data'!BZ$12:BZ$511, MATCH($AV18, 'Analytics Data'!$BI$12:$BI$511, 0)), ""))</f>
        <v>9</v>
      </c>
      <c r="BT18" s="135">
        <f>IF($AV18="", "", IFERROR(INDEX('Analytics Data'!CA$12:CA$511, MATCH($AV18, 'Analytics Data'!$BI$12:$BI$511, 0)), ""))</f>
        <v>20</v>
      </c>
      <c r="BU18" s="135">
        <f>IF($AV18="", "", IFERROR(INDEX('Analytics Data'!CB$12:CB$511, MATCH($AV18, 'Analytics Data'!$BI$12:$BI$511, 0)), ""))</f>
        <v>1</v>
      </c>
      <c r="BV18" s="135">
        <f>IF($AV18="", "", IFERROR(INDEX('Analytics Data'!CC$12:CC$511, MATCH($AV18, 'Analytics Data'!$BI$12:$BI$511, 0)), ""))</f>
        <v>0</v>
      </c>
      <c r="BW18" s="136">
        <f>IF($AV18="", "", IFERROR(INDEX('Analytics Data'!CD$12:CD$511, MATCH($AV18, 'Analytics Data'!$BI$12:$BI$511, 0)), ""))</f>
        <v>3</v>
      </c>
      <c r="BY18" s="180">
        <f t="shared" si="22"/>
        <v>0.58333333333333326</v>
      </c>
      <c r="BZ18" s="181">
        <f t="shared" si="23"/>
        <v>0.66665509259259248</v>
      </c>
      <c r="CA18" s="185" t="str">
        <f t="shared" si="18"/>
        <v>14:00 - 15:59</v>
      </c>
      <c r="CC18" s="19" t="str">
        <f t="shared" si="19"/>
        <v>10:00 - 11:59</v>
      </c>
      <c r="CE18" s="19" t="str">
        <f t="shared" si="20"/>
        <v>Mon</v>
      </c>
      <c r="CG18" s="41" t="str">
        <f t="shared" si="21"/>
        <v>Outsourcing - Image - Plain</v>
      </c>
    </row>
    <row r="19" spans="1:85" x14ac:dyDescent="0.25">
      <c r="A19" s="11"/>
      <c r="B19" s="41" t="str">
        <f>IF($D19="", "", IFERROR(INDEX(Content!$V$11:$V$510, MATCH($D19, Content!$D$11:$D$510, 0)), ""))</f>
        <v>Why should you get someone to make your spreadsheets for you, when you</v>
      </c>
      <c r="C19" s="11"/>
      <c r="D19" s="80">
        <v>9</v>
      </c>
      <c r="E19" s="81">
        <v>44984</v>
      </c>
      <c r="F19" s="82">
        <v>0.41666666666666669</v>
      </c>
      <c r="G19" s="83" t="s">
        <v>26</v>
      </c>
      <c r="H19" s="101" t="s">
        <v>182</v>
      </c>
      <c r="I19" s="101" t="s">
        <v>204</v>
      </c>
      <c r="J19" s="84"/>
      <c r="K19" s="85"/>
      <c r="L19" s="11"/>
      <c r="M19" s="98">
        <f>IF($AV19="", "", IFERROR(INDEX('Analytics Data'!$CF$12:$CF$511, MATCH($AV19, 'Analytics Data'!$BI$12:$BI$511, 0)), ""))</f>
        <v>21</v>
      </c>
      <c r="N19" s="68"/>
      <c r="O19" s="98">
        <f>IF($M19="", "", COUNTIF($M$11:$M$510, "&gt;"&amp;$M19)+1+COUNTIF($M$11:$M19, $M19)-1)</f>
        <v>7</v>
      </c>
      <c r="P19" s="68"/>
      <c r="Q19" s="91">
        <f>IF($AV19="", "", IFERROR(INDEX('Analytics Data'!BA$12:BA$511, MATCH($AV19, 'Analytics Data'!$BI$12:$BI$511, 0)), ""))</f>
        <v>105</v>
      </c>
      <c r="R19" s="92">
        <f>IF($AV19="", "", IFERROR(INDEX('Analytics Data'!BB$12:BB$511, MATCH($AV19, 'Analytics Data'!$BI$12:$BI$511, 0)), ""))</f>
        <v>2</v>
      </c>
      <c r="S19" s="92">
        <f>IF($AV19="", "", IFERROR(INDEX('Analytics Data'!BC$12:BC$511, MATCH($AV19, 'Analytics Data'!$BI$12:$BI$511, 0)), ""))</f>
        <v>0</v>
      </c>
      <c r="T19" s="92">
        <f>IF($AV19="", "", IFERROR(INDEX('Analytics Data'!BD$12:BD$511, MATCH($AV19, 'Analytics Data'!$BI$12:$BI$511, 0)), ""))</f>
        <v>0</v>
      </c>
      <c r="U19" s="93">
        <f>IF($AV19="", "", IFERROR(INDEX('Analytics Data'!BE$12:BE$511, MATCH($AV19, 'Analytics Data'!$BI$12:$BI$511, 0)), ""))</f>
        <v>1</v>
      </c>
      <c r="V19" s="68"/>
      <c r="AB19" s="19" t="str">
        <f>IF(Campaigns!$B19="", "", Campaigns!$B19)</f>
        <v>What Other Say</v>
      </c>
      <c r="AD19" s="65" t="str">
        <f>'Analytics Data'!$CT20</f>
        <v/>
      </c>
      <c r="AF19" s="19" t="str">
        <f t="shared" si="7"/>
        <v>X</v>
      </c>
      <c r="AH19" s="19" t="str">
        <f t="shared" si="3"/>
        <v/>
      </c>
      <c r="AI19" s="19" t="str">
        <f t="shared" si="8"/>
        <v/>
      </c>
      <c r="AJ19" s="19" t="str">
        <f t="shared" si="9"/>
        <v/>
      </c>
      <c r="AK19" s="19" t="str">
        <f t="shared" ca="1" si="10"/>
        <v/>
      </c>
      <c r="AL19" s="19" t="str">
        <f t="shared" si="4"/>
        <v/>
      </c>
      <c r="AM19" s="19" t="str">
        <f t="shared" si="5"/>
        <v/>
      </c>
      <c r="AN19" s="19" t="str">
        <f t="shared" ca="1" si="11"/>
        <v/>
      </c>
      <c r="AP19" s="19">
        <f>IF(OR($B19="", "", 'Analytics Data'!$BL$7=FALSE), "", COUNTIF('Analytics Data'!$BG$12:$BG$511, $B19))</f>
        <v>1</v>
      </c>
      <c r="AR19" s="65">
        <f>IF($AP19="", "", IF($AP19=1, IFERROR(INDEX('Analytics Data'!$BI$12:$BI$511, MATCH($B19, 'Analytics Data'!$BG$12:$BG$511, 0)), ""), ""))</f>
        <v>7.0359015441893202E+18</v>
      </c>
      <c r="AT19" s="65" t="str">
        <f t="shared" si="12"/>
        <v/>
      </c>
      <c r="AV19" s="65">
        <f>IF(NOT($AT19=""), $AT19, IF($AR19="", "", IF(COUNTIF($AR$11:$AR19, $AR19)&gt;1, "", $AR19)))</f>
        <v>7.0359015441893202E+18</v>
      </c>
      <c r="AX19" s="19" t="str">
        <f>IF(OR($AV19="", $AR$7=FALSE), "", IF(COUNTIF('Analytics Data'!$BI$12:$BI$511, $AV19)=1, "", "X"))</f>
        <v/>
      </c>
      <c r="AZ19" s="43">
        <f t="shared" si="13"/>
        <v>44985</v>
      </c>
      <c r="BB19" s="19" t="str">
        <f>IF($D19="", "", IF(COUNTIF(Content!$D$11:$D$510, $D19)=0, MAX($BB$10:$BB18)+1, ""))</f>
        <v/>
      </c>
      <c r="BD19" s="19" t="str">
        <f t="shared" si="14"/>
        <v>Feb 2023</v>
      </c>
      <c r="BF19" s="19" t="str">
        <f t="shared" ca="1" si="15"/>
        <v/>
      </c>
      <c r="BG19" s="19" t="str">
        <f ca="1">IF(AND($G19=$Y$2, $E19&gt;$Y$7), "X", "")</f>
        <v/>
      </c>
      <c r="BI19" s="173">
        <f>IF($AV19="", "", IFERROR(INDEX('Analytics Data'!$CA$12:$CA$511, MATCH($AV19, 'Analytics Data'!$BI$12:$BI$511, 0)), ""))</f>
        <v>8</v>
      </c>
      <c r="BK19" s="173">
        <f>IF($AV19="", "", IFERROR(INDEX('Analytics Data'!$BB$12:$BB$511, MATCH($AV19, 'Analytics Data'!$BI$12:$BI$511, 0)), ""))</f>
        <v>2</v>
      </c>
      <c r="BM19" s="41" t="str">
        <f>IF($D19="", "", IFERROR(INDEX(Content!$AB$11:$AB$510, MATCH($D19, Content!$D$11:$D$510, 0)), ""))</f>
        <v>https://spreadsheetsolutions.biz/2019/08/20/why-you-should-outsource-your-spreadsheet-creation/</v>
      </c>
      <c r="BN19" s="41" t="str">
        <f>IF($BM19="", "", IF(COUNTIF($BM$11:$BM19, $BM19)&gt;1, "", $BM19))</f>
        <v>https://spreadsheetsolutions.biz/2019/08/20/why-you-should-outsource-your-spreadsheet-creation/</v>
      </c>
      <c r="BO19" s="156">
        <f t="shared" si="16"/>
        <v>8</v>
      </c>
      <c r="BP19" s="156">
        <f t="shared" si="17"/>
        <v>2</v>
      </c>
      <c r="BQ19" s="19">
        <f>IF($BO19="", "", COUNTIF($BO$11:$BO$510, "&gt;"&amp;$BO19)+1+COUNTIF($BO$11:$BO19, $BO19)-1)</f>
        <v>7</v>
      </c>
      <c r="BS19" s="134">
        <f>IF($AV19="", "", IFERROR(INDEX('Analytics Data'!BZ$12:BZ$511, MATCH($AV19, 'Analytics Data'!$BI$12:$BI$511, 0)), ""))</f>
        <v>10</v>
      </c>
      <c r="BT19" s="135">
        <f>IF($AV19="", "", IFERROR(INDEX('Analytics Data'!CA$12:CA$511, MATCH($AV19, 'Analytics Data'!$BI$12:$BI$511, 0)), ""))</f>
        <v>8</v>
      </c>
      <c r="BU19" s="135">
        <f>IF($AV19="", "", IFERROR(INDEX('Analytics Data'!CB$12:CB$511, MATCH($AV19, 'Analytics Data'!$BI$12:$BI$511, 0)), ""))</f>
        <v>0</v>
      </c>
      <c r="BV19" s="135">
        <f>IF($AV19="", "", IFERROR(INDEX('Analytics Data'!CC$12:CC$511, MATCH($AV19, 'Analytics Data'!$BI$12:$BI$511, 0)), ""))</f>
        <v>0</v>
      </c>
      <c r="BW19" s="136">
        <f>IF($AV19="", "", IFERROR(INDEX('Analytics Data'!CD$12:CD$511, MATCH($AV19, 'Analytics Data'!$BI$12:$BI$511, 0)), ""))</f>
        <v>3</v>
      </c>
      <c r="BY19" s="180">
        <f t="shared" si="22"/>
        <v>0.66666666666666652</v>
      </c>
      <c r="BZ19" s="181">
        <f t="shared" si="23"/>
        <v>0.74998842592592574</v>
      </c>
      <c r="CA19" s="185" t="str">
        <f t="shared" si="18"/>
        <v>16:00 - 17:59</v>
      </c>
      <c r="CC19" s="19" t="str">
        <f t="shared" si="19"/>
        <v>10:00 - 11:59</v>
      </c>
      <c r="CE19" s="19" t="str">
        <f t="shared" si="20"/>
        <v>Mon</v>
      </c>
      <c r="CG19" s="41" t="str">
        <f t="shared" si="21"/>
        <v/>
      </c>
    </row>
    <row r="20" spans="1:85" x14ac:dyDescent="0.25">
      <c r="A20" s="11"/>
      <c r="B20" s="41" t="str">
        <f>IF($D20="", "", IFERROR(INDEX(Content!$V$11:$V$510, MATCH($D20, Content!$D$11:$D$510, 0)), ""))</f>
        <v>Your business is doing fine. You've heard that spreadsheets can be use</v>
      </c>
      <c r="C20" s="11"/>
      <c r="D20" s="80">
        <v>10</v>
      </c>
      <c r="E20" s="81">
        <v>44991</v>
      </c>
      <c r="F20" s="82">
        <v>0.41666666666666669</v>
      </c>
      <c r="G20" s="83" t="s">
        <v>26</v>
      </c>
      <c r="H20" s="101" t="s">
        <v>176</v>
      </c>
      <c r="I20" s="101" t="s">
        <v>204</v>
      </c>
      <c r="J20" s="84"/>
      <c r="K20" s="85"/>
      <c r="L20" s="11"/>
      <c r="M20" s="98">
        <f>IF($AV20="", "", IFERROR(INDEX('Analytics Data'!$CF$12:$CF$511, MATCH($AV20, 'Analytics Data'!$BI$12:$BI$511, 0)), ""))</f>
        <v>11</v>
      </c>
      <c r="N20" s="68"/>
      <c r="O20" s="98">
        <f>IF($M20="", "", COUNTIF($M$11:$M$510, "&gt;"&amp;$M20)+1+COUNTIF($M$11:$M20, $M20)-1)</f>
        <v>12</v>
      </c>
      <c r="P20" s="68"/>
      <c r="Q20" s="91">
        <f>IF($AV20="", "", IFERROR(INDEX('Analytics Data'!BA$12:BA$511, MATCH($AV20, 'Analytics Data'!$BI$12:$BI$511, 0)), ""))</f>
        <v>65</v>
      </c>
      <c r="R20" s="92">
        <f>IF($AV20="", "", IFERROR(INDEX('Analytics Data'!BB$12:BB$511, MATCH($AV20, 'Analytics Data'!$BI$12:$BI$511, 0)), ""))</f>
        <v>1</v>
      </c>
      <c r="S20" s="92">
        <f>IF($AV20="", "", IFERROR(INDEX('Analytics Data'!BC$12:BC$511, MATCH($AV20, 'Analytics Data'!$BI$12:$BI$511, 0)), ""))</f>
        <v>1</v>
      </c>
      <c r="T20" s="92">
        <f>IF($AV20="", "", IFERROR(INDEX('Analytics Data'!BD$12:BD$511, MATCH($AV20, 'Analytics Data'!$BI$12:$BI$511, 0)), ""))</f>
        <v>0</v>
      </c>
      <c r="U20" s="93">
        <f>IF($AV20="", "", IFERROR(INDEX('Analytics Data'!BE$12:BE$511, MATCH($AV20, 'Analytics Data'!$BI$12:$BI$511, 0)), ""))</f>
        <v>0</v>
      </c>
      <c r="V20" s="68"/>
      <c r="AB20" s="19" t="str">
        <f>IF(Campaigns!$B20="", "", Campaigns!$B20)</f>
        <v/>
      </c>
      <c r="AD20" s="65" t="str">
        <f>'Analytics Data'!$CT21</f>
        <v/>
      </c>
      <c r="AF20" s="19" t="str">
        <f t="shared" si="7"/>
        <v>X</v>
      </c>
      <c r="AH20" s="19" t="str">
        <f t="shared" si="3"/>
        <v/>
      </c>
      <c r="AI20" s="19" t="str">
        <f t="shared" si="8"/>
        <v/>
      </c>
      <c r="AJ20" s="19" t="str">
        <f t="shared" si="9"/>
        <v/>
      </c>
      <c r="AK20" s="19" t="str">
        <f t="shared" ca="1" si="10"/>
        <v/>
      </c>
      <c r="AL20" s="19" t="str">
        <f t="shared" si="4"/>
        <v/>
      </c>
      <c r="AM20" s="19" t="str">
        <f t="shared" si="5"/>
        <v/>
      </c>
      <c r="AN20" s="19" t="str">
        <f t="shared" ca="1" si="11"/>
        <v/>
      </c>
      <c r="AP20" s="19">
        <f>IF(OR($B20="", "", 'Analytics Data'!$BL$7=FALSE), "", COUNTIF('Analytics Data'!$BG$12:$BG$511, $B20))</f>
        <v>1</v>
      </c>
      <c r="AR20" s="65">
        <f>IF($AP20="", "", IF($AP20=1, IFERROR(INDEX('Analytics Data'!$BI$12:$BI$511, MATCH($B20, 'Analytics Data'!$BG$12:$BG$511, 0)), ""), ""))</f>
        <v>7.0384359862209597E+18</v>
      </c>
      <c r="AT20" s="65" t="str">
        <f t="shared" si="12"/>
        <v/>
      </c>
      <c r="AV20" s="65">
        <f>IF(NOT($AT20=""), $AT20, IF($AR20="", "", IF(COUNTIF($AR$11:$AR20, $AR20)&gt;1, "", $AR20)))</f>
        <v>7.0384359862209597E+18</v>
      </c>
      <c r="AX20" s="19" t="str">
        <f>IF(OR($AV20="", $AR$7=FALSE), "", IF(COUNTIF('Analytics Data'!$BI$12:$BI$511, $AV20)=1, "", "X"))</f>
        <v/>
      </c>
      <c r="AZ20" s="43">
        <f t="shared" si="13"/>
        <v>45016</v>
      </c>
      <c r="BB20" s="19" t="str">
        <f>IF($D20="", "", IF(COUNTIF(Content!$D$11:$D$510, $D20)=0, MAX($BB$10:$BB19)+1, ""))</f>
        <v/>
      </c>
      <c r="BD20" s="19" t="str">
        <f t="shared" si="14"/>
        <v>Mar 2023</v>
      </c>
      <c r="BF20" s="19" t="str">
        <f t="shared" ca="1" si="15"/>
        <v/>
      </c>
      <c r="BG20" s="19" t="str">
        <f t="shared" ref="BG20:BG83" ca="1" si="24">IF(AND($G20=$Y$2, $E20&gt;$Y$7), "X", "")</f>
        <v/>
      </c>
      <c r="BI20" s="173">
        <f>IF($AV20="", "", IFERROR(INDEX('Analytics Data'!$CA$12:$CA$511, MATCH($AV20, 'Analytics Data'!$BI$12:$BI$511, 0)), ""))</f>
        <v>4</v>
      </c>
      <c r="BK20" s="173">
        <f>IF($AV20="", "", IFERROR(INDEX('Analytics Data'!$BB$12:$BB$511, MATCH($AV20, 'Analytics Data'!$BI$12:$BI$511, 0)), ""))</f>
        <v>1</v>
      </c>
      <c r="BM20" s="41" t="str">
        <f>IF($D20="", "", IFERROR(INDEX(Content!$AB$11:$AB$510, MATCH($D20, Content!$D$11:$D$510, 0)), ""))</f>
        <v>https://spreadsheetsolutions.biz/2020/03/01/why-your-business-needs-a-bespoke-spreadsheet/</v>
      </c>
      <c r="BN20" s="41" t="str">
        <f>IF($BM20="", "", IF(COUNTIF($BM$11:$BM20, $BM20)&gt;1, "", $BM20))</f>
        <v>https://spreadsheetsolutions.biz/2020/03/01/why-your-business-needs-a-bespoke-spreadsheet/</v>
      </c>
      <c r="BO20" s="156">
        <f t="shared" si="16"/>
        <v>4</v>
      </c>
      <c r="BP20" s="156">
        <f t="shared" si="17"/>
        <v>1</v>
      </c>
      <c r="BQ20" s="19">
        <f>IF($BO20="", "", COUNTIF($BO$11:$BO$510, "&gt;"&amp;$BO20)+1+COUNTIF($BO$11:$BO20, $BO20)-1)</f>
        <v>9</v>
      </c>
      <c r="BS20" s="134">
        <f>IF($AV20="", "", IFERROR(INDEX('Analytics Data'!BZ$12:BZ$511, MATCH($AV20, 'Analytics Data'!$BI$12:$BI$511, 0)), ""))</f>
        <v>6</v>
      </c>
      <c r="BT20" s="135">
        <f>IF($AV20="", "", IFERROR(INDEX('Analytics Data'!CA$12:CA$511, MATCH($AV20, 'Analytics Data'!$BI$12:$BI$511, 0)), ""))</f>
        <v>4</v>
      </c>
      <c r="BU20" s="135">
        <f>IF($AV20="", "", IFERROR(INDEX('Analytics Data'!CB$12:CB$511, MATCH($AV20, 'Analytics Data'!$BI$12:$BI$511, 0)), ""))</f>
        <v>1</v>
      </c>
      <c r="BV20" s="135">
        <f>IF($AV20="", "", IFERROR(INDEX('Analytics Data'!CC$12:CC$511, MATCH($AV20, 'Analytics Data'!$BI$12:$BI$511, 0)), ""))</f>
        <v>0</v>
      </c>
      <c r="BW20" s="136">
        <f>IF($AV20="", "", IFERROR(INDEX('Analytics Data'!CD$12:CD$511, MATCH($AV20, 'Analytics Data'!$BI$12:$BI$511, 0)), ""))</f>
        <v>0</v>
      </c>
      <c r="BY20" s="180">
        <f t="shared" si="22"/>
        <v>0.74999999999999978</v>
      </c>
      <c r="BZ20" s="181">
        <f t="shared" si="23"/>
        <v>0.833321759259259</v>
      </c>
      <c r="CA20" s="185" t="str">
        <f t="shared" si="18"/>
        <v>18:00 - 19:59</v>
      </c>
      <c r="CC20" s="19" t="str">
        <f t="shared" si="19"/>
        <v>10:00 - 11:59</v>
      </c>
      <c r="CE20" s="19" t="str">
        <f t="shared" si="20"/>
        <v>Mon</v>
      </c>
      <c r="CG20" s="41" t="str">
        <f t="shared" si="21"/>
        <v/>
      </c>
    </row>
    <row r="21" spans="1:85" x14ac:dyDescent="0.25">
      <c r="A21" s="11"/>
      <c r="B21" s="41" t="str">
        <f>IF($D21="", "", IFERROR(INDEX(Content!$V$11:$V$510, MATCH($D21, Content!$D$11:$D$510, 0)), ""))</f>
        <v xml:space="preserve">Are you spending ages trying to find the right formula for Excel? Are </v>
      </c>
      <c r="C21" s="11"/>
      <c r="D21" s="80">
        <v>11</v>
      </c>
      <c r="E21" s="81">
        <v>44998</v>
      </c>
      <c r="F21" s="82">
        <v>0.41666666666666669</v>
      </c>
      <c r="G21" s="83" t="s">
        <v>26</v>
      </c>
      <c r="H21" s="101" t="s">
        <v>179</v>
      </c>
      <c r="I21" s="101" t="s">
        <v>62</v>
      </c>
      <c r="J21" s="84"/>
      <c r="K21" s="85"/>
      <c r="L21" s="11"/>
      <c r="M21" s="98">
        <f>IF($AV21="", "", IFERROR(INDEX('Analytics Data'!$CF$12:$CF$511, MATCH($AV21, 'Analytics Data'!$BI$12:$BI$511, 0)), ""))</f>
        <v>8</v>
      </c>
      <c r="N21" s="68"/>
      <c r="O21" s="98">
        <f>IF($M21="", "", COUNTIF($M$11:$M$510, "&gt;"&amp;$M21)+1+COUNTIF($M$11:$M21, $M21)-1)</f>
        <v>15</v>
      </c>
      <c r="P21" s="68"/>
      <c r="Q21" s="91">
        <f>IF($AV21="", "", IFERROR(INDEX('Analytics Data'!BA$12:BA$511, MATCH($AV21, 'Analytics Data'!$BI$12:$BI$511, 0)), ""))</f>
        <v>36</v>
      </c>
      <c r="R21" s="92">
        <f>IF($AV21="", "", IFERROR(INDEX('Analytics Data'!BB$12:BB$511, MATCH($AV21, 'Analytics Data'!$BI$12:$BI$511, 0)), ""))</f>
        <v>1</v>
      </c>
      <c r="S21" s="92">
        <f>IF($AV21="", "", IFERROR(INDEX('Analytics Data'!BC$12:BC$511, MATCH($AV21, 'Analytics Data'!$BI$12:$BI$511, 0)), ""))</f>
        <v>1</v>
      </c>
      <c r="T21" s="92">
        <f>IF($AV21="", "", IFERROR(INDEX('Analytics Data'!BD$12:BD$511, MATCH($AV21, 'Analytics Data'!$BI$12:$BI$511, 0)), ""))</f>
        <v>0</v>
      </c>
      <c r="U21" s="93">
        <f>IF($AV21="", "", IFERROR(INDEX('Analytics Data'!BE$12:BE$511, MATCH($AV21, 'Analytics Data'!$BI$12:$BI$511, 0)), ""))</f>
        <v>0</v>
      </c>
      <c r="V21" s="68"/>
      <c r="AB21" s="19" t="str">
        <f>IF(Campaigns!$B21="", "", Campaigns!$B21)</f>
        <v/>
      </c>
      <c r="AD21" s="65" t="str">
        <f>'Analytics Data'!$CT22</f>
        <v/>
      </c>
      <c r="AF21" s="19" t="str">
        <f t="shared" si="7"/>
        <v>X</v>
      </c>
      <c r="AH21" s="19" t="str">
        <f t="shared" si="3"/>
        <v/>
      </c>
      <c r="AI21" s="19" t="str">
        <f t="shared" si="8"/>
        <v/>
      </c>
      <c r="AJ21" s="19" t="str">
        <f t="shared" si="9"/>
        <v/>
      </c>
      <c r="AK21" s="19" t="str">
        <f t="shared" ca="1" si="10"/>
        <v/>
      </c>
      <c r="AL21" s="19" t="str">
        <f t="shared" si="4"/>
        <v/>
      </c>
      <c r="AM21" s="19" t="str">
        <f t="shared" si="5"/>
        <v/>
      </c>
      <c r="AN21" s="19" t="str">
        <f t="shared" ca="1" si="11"/>
        <v/>
      </c>
      <c r="AP21" s="19">
        <f>IF(OR($B21="", "", 'Analytics Data'!$BL$7=FALSE), "", COUNTIF('Analytics Data'!$BG$12:$BG$511, $B21))</f>
        <v>1</v>
      </c>
      <c r="AR21" s="65">
        <f>IF($AP21="", "", IF($AP21=1, IFERROR(INDEX('Analytics Data'!$BI$12:$BI$511, MATCH($B21, 'Analytics Data'!$BG$12:$BG$511, 0)), ""), ""))</f>
        <v>7.0409844023648696E+18</v>
      </c>
      <c r="AT21" s="65" t="str">
        <f t="shared" si="12"/>
        <v/>
      </c>
      <c r="AV21" s="65">
        <f>IF(NOT($AT21=""), $AT21, IF($AR21="", "", IF(COUNTIF($AR$11:$AR21, $AR21)&gt;1, "", $AR21)))</f>
        <v>7.0409844023648696E+18</v>
      </c>
      <c r="AX21" s="19" t="str">
        <f>IF(OR($AV21="", $AR$7=FALSE), "", IF(COUNTIF('Analytics Data'!$BI$12:$BI$511, $AV21)=1, "", "X"))</f>
        <v/>
      </c>
      <c r="AZ21" s="43">
        <f t="shared" si="13"/>
        <v>45016</v>
      </c>
      <c r="BB21" s="19" t="str">
        <f>IF($D21="", "", IF(COUNTIF(Content!$D$11:$D$510, $D21)=0, MAX($BB$10:$BB20)+1, ""))</f>
        <v/>
      </c>
      <c r="BD21" s="19" t="str">
        <f t="shared" si="14"/>
        <v>Mar 2023</v>
      </c>
      <c r="BF21" s="19" t="str">
        <f t="shared" ca="1" si="15"/>
        <v/>
      </c>
      <c r="BG21" s="19" t="str">
        <f t="shared" ca="1" si="24"/>
        <v/>
      </c>
      <c r="BI21" s="173">
        <f>IF($AV21="", "", IFERROR(INDEX('Analytics Data'!$CA$12:$CA$511, MATCH($AV21, 'Analytics Data'!$BI$12:$BI$511, 0)), ""))</f>
        <v>4</v>
      </c>
      <c r="BK21" s="173">
        <f>IF($AV21="", "", IFERROR(INDEX('Analytics Data'!$BB$12:$BB$511, MATCH($AV21, 'Analytics Data'!$BI$12:$BI$511, 0)), ""))</f>
        <v>1</v>
      </c>
      <c r="BM21" s="41" t="str">
        <f>IF($D21="", "", IFERROR(INDEX(Content!$AB$11:$AB$510, MATCH($D21, Content!$D$11:$D$510, 0)), ""))</f>
        <v>https://spreadsheetsolutions.biz/diy-spreadsheets/</v>
      </c>
      <c r="BN21" s="41" t="str">
        <f>IF($BM21="", "", IF(COUNTIF($BM$11:$BM21, $BM21)&gt;1, "", $BM21))</f>
        <v/>
      </c>
      <c r="BO21" s="156" t="str">
        <f t="shared" si="16"/>
        <v/>
      </c>
      <c r="BP21" s="156" t="str">
        <f t="shared" si="17"/>
        <v/>
      </c>
      <c r="BQ21" s="19" t="str">
        <f>IF($BO21="", "", COUNTIF($BO$11:$BO$510, "&gt;"&amp;$BO21)+1+COUNTIF($BO$11:$BO21, $BO21)-1)</f>
        <v/>
      </c>
      <c r="BS21" s="134">
        <f>IF($AV21="", "", IFERROR(INDEX('Analytics Data'!BZ$12:BZ$511, MATCH($AV21, 'Analytics Data'!$BI$12:$BI$511, 0)), ""))</f>
        <v>3</v>
      </c>
      <c r="BT21" s="135">
        <f>IF($AV21="", "", IFERROR(INDEX('Analytics Data'!CA$12:CA$511, MATCH($AV21, 'Analytics Data'!$BI$12:$BI$511, 0)), ""))</f>
        <v>4</v>
      </c>
      <c r="BU21" s="135">
        <f>IF($AV21="", "", IFERROR(INDEX('Analytics Data'!CB$12:CB$511, MATCH($AV21, 'Analytics Data'!$BI$12:$BI$511, 0)), ""))</f>
        <v>1</v>
      </c>
      <c r="BV21" s="135">
        <f>IF($AV21="", "", IFERROR(INDEX('Analytics Data'!CC$12:CC$511, MATCH($AV21, 'Analytics Data'!$BI$12:$BI$511, 0)), ""))</f>
        <v>0</v>
      </c>
      <c r="BW21" s="136">
        <f>IF($AV21="", "", IFERROR(INDEX('Analytics Data'!CD$12:CD$511, MATCH($AV21, 'Analytics Data'!$BI$12:$BI$511, 0)), ""))</f>
        <v>0</v>
      </c>
      <c r="BY21" s="180">
        <f t="shared" si="22"/>
        <v>0.83333333333333304</v>
      </c>
      <c r="BZ21" s="181">
        <f t="shared" si="23"/>
        <v>0.91665509259259226</v>
      </c>
      <c r="CA21" s="185" t="str">
        <f t="shared" si="18"/>
        <v>20:00 - 21:59</v>
      </c>
      <c r="CC21" s="19" t="str">
        <f t="shared" si="19"/>
        <v>10:00 - 11:59</v>
      </c>
      <c r="CE21" s="19" t="str">
        <f t="shared" si="20"/>
        <v>Mon</v>
      </c>
      <c r="CG21" s="41" t="str">
        <f t="shared" si="21"/>
        <v>Excel Help - Image - Plain</v>
      </c>
    </row>
    <row r="22" spans="1:85" x14ac:dyDescent="0.25">
      <c r="A22" s="11"/>
      <c r="B22" s="41" t="str">
        <f>IF($D22="", "", IFERROR(INDEX(Content!$V$11:$V$510, MATCH($D22, Content!$D$11:$D$510, 0)), ""))</f>
        <v>What do our clients have to say about us? We have many testimonials on</v>
      </c>
      <c r="C22" s="11"/>
      <c r="D22" s="80">
        <v>12</v>
      </c>
      <c r="E22" s="81">
        <v>45005</v>
      </c>
      <c r="F22" s="82">
        <v>0.41666666666666669</v>
      </c>
      <c r="G22" s="83" t="s">
        <v>26</v>
      </c>
      <c r="H22" s="101" t="s">
        <v>183</v>
      </c>
      <c r="I22" s="101" t="s">
        <v>62</v>
      </c>
      <c r="J22" s="84"/>
      <c r="K22" s="85"/>
      <c r="L22" s="11"/>
      <c r="M22" s="98">
        <f>IF($AV22="", "", IFERROR(INDEX('Analytics Data'!$CF$12:$CF$511, MATCH($AV22, 'Analytics Data'!$BI$12:$BI$511, 0)), ""))</f>
        <v>17</v>
      </c>
      <c r="N22" s="68"/>
      <c r="O22" s="98">
        <f>IF($M22="", "", COUNTIF($M$11:$M$510, "&gt;"&amp;$M22)+1+COUNTIF($M$11:$M22, $M22)-1)</f>
        <v>9</v>
      </c>
      <c r="P22" s="68"/>
      <c r="Q22" s="91">
        <f>IF($AV22="", "", IFERROR(INDEX('Analytics Data'!BA$12:BA$511, MATCH($AV22, 'Analytics Data'!$BI$12:$BI$511, 0)), ""))</f>
        <v>57</v>
      </c>
      <c r="R22" s="92">
        <f>IF($AV22="", "", IFERROR(INDEX('Analytics Data'!BB$12:BB$511, MATCH($AV22, 'Analytics Data'!$BI$12:$BI$511, 0)), ""))</f>
        <v>3</v>
      </c>
      <c r="S22" s="92">
        <f>IF($AV22="", "", IFERROR(INDEX('Analytics Data'!BC$12:BC$511, MATCH($AV22, 'Analytics Data'!$BI$12:$BI$511, 0)), ""))</f>
        <v>0</v>
      </c>
      <c r="T22" s="92">
        <f>IF($AV22="", "", IFERROR(INDEX('Analytics Data'!BD$12:BD$511, MATCH($AV22, 'Analytics Data'!$BI$12:$BI$511, 0)), ""))</f>
        <v>0</v>
      </c>
      <c r="U22" s="93">
        <f>IF($AV22="", "", IFERROR(INDEX('Analytics Data'!BE$12:BE$511, MATCH($AV22, 'Analytics Data'!$BI$12:$BI$511, 0)), ""))</f>
        <v>0</v>
      </c>
      <c r="V22" s="68"/>
      <c r="AB22" s="19" t="str">
        <f>IF(Campaigns!$B22="", "", Campaigns!$B22)</f>
        <v/>
      </c>
      <c r="AD22" s="65" t="str">
        <f>'Analytics Data'!$CT23</f>
        <v/>
      </c>
      <c r="AF22" s="19" t="str">
        <f t="shared" si="7"/>
        <v>X</v>
      </c>
      <c r="AH22" s="19" t="str">
        <f t="shared" si="3"/>
        <v/>
      </c>
      <c r="AI22" s="19" t="str">
        <f t="shared" si="8"/>
        <v/>
      </c>
      <c r="AJ22" s="19" t="str">
        <f t="shared" si="9"/>
        <v/>
      </c>
      <c r="AK22" s="19" t="str">
        <f t="shared" ca="1" si="10"/>
        <v/>
      </c>
      <c r="AL22" s="19" t="str">
        <f t="shared" si="4"/>
        <v/>
      </c>
      <c r="AM22" s="19" t="str">
        <f t="shared" si="5"/>
        <v/>
      </c>
      <c r="AN22" s="19" t="str">
        <f t="shared" ca="1" si="11"/>
        <v/>
      </c>
      <c r="AP22" s="19">
        <f>IF(OR($B22="", "", 'Analytics Data'!$BL$7=FALSE), "", COUNTIF('Analytics Data'!$BG$12:$BG$511, $B22))</f>
        <v>1</v>
      </c>
      <c r="AR22" s="65">
        <f>IF($AP22="", "", IF($AP22=1, IFERROR(INDEX('Analytics Data'!$BI$12:$BI$511, MATCH($B22, 'Analytics Data'!$BG$12:$BG$511, 0)), ""), ""))</f>
        <v>7.0435105313950802E+18</v>
      </c>
      <c r="AT22" s="65" t="str">
        <f t="shared" si="12"/>
        <v/>
      </c>
      <c r="AV22" s="65">
        <f>IF(NOT($AT22=""), $AT22, IF($AR22="", "", IF(COUNTIF($AR$11:$AR22, $AR22)&gt;1, "", $AR22)))</f>
        <v>7.0435105313950802E+18</v>
      </c>
      <c r="AX22" s="19" t="str">
        <f>IF(OR($AV22="", $AR$7=FALSE), "", IF(COUNTIF('Analytics Data'!$BI$12:$BI$511, $AV22)=1, "", "X"))</f>
        <v/>
      </c>
      <c r="AZ22" s="43">
        <f t="shared" si="13"/>
        <v>45016</v>
      </c>
      <c r="BB22" s="19" t="str">
        <f>IF($D22="", "", IF(COUNTIF(Content!$D$11:$D$510, $D22)=0, MAX($BB$10:$BB21)+1, ""))</f>
        <v/>
      </c>
      <c r="BD22" s="19" t="str">
        <f t="shared" si="14"/>
        <v>Mar 2023</v>
      </c>
      <c r="BF22" s="19" t="str">
        <f t="shared" ca="1" si="15"/>
        <v/>
      </c>
      <c r="BG22" s="19" t="str">
        <f t="shared" ca="1" si="24"/>
        <v/>
      </c>
      <c r="BI22" s="173">
        <f>IF($AV22="", "", IFERROR(INDEX('Analytics Data'!$CA$12:$CA$511, MATCH($AV22, 'Analytics Data'!$BI$12:$BI$511, 0)), ""))</f>
        <v>12</v>
      </c>
      <c r="BK22" s="173">
        <f>IF($AV22="", "", IFERROR(INDEX('Analytics Data'!$BB$12:$BB$511, MATCH($AV22, 'Analytics Data'!$BI$12:$BI$511, 0)), ""))</f>
        <v>3</v>
      </c>
      <c r="BM22" s="41" t="str">
        <f>IF($D22="", "", IFERROR(INDEX(Content!$AB$11:$AB$510, MATCH($D22, Content!$D$11:$D$510, 0)), ""))</f>
        <v>https://spreadsheetsolutions.biz/testimonials/</v>
      </c>
      <c r="BN22" s="41" t="str">
        <f>IF($BM22="", "", IF(COUNTIF($BM$11:$BM22, $BM22)&gt;1, "", $BM22))</f>
        <v>https://spreadsheetsolutions.biz/testimonials/</v>
      </c>
      <c r="BO22" s="156">
        <f t="shared" si="16"/>
        <v>12</v>
      </c>
      <c r="BP22" s="156">
        <f t="shared" si="17"/>
        <v>3</v>
      </c>
      <c r="BQ22" s="19">
        <f>IF($BO22="", "", COUNTIF($BO$11:$BO$510, "&gt;"&amp;$BO22)+1+COUNTIF($BO$11:$BO22, $BO22)-1)</f>
        <v>6</v>
      </c>
      <c r="BS22" s="134">
        <f>IF($AV22="", "", IFERROR(INDEX('Analytics Data'!BZ$12:BZ$511, MATCH($AV22, 'Analytics Data'!$BI$12:$BI$511, 0)), ""))</f>
        <v>5</v>
      </c>
      <c r="BT22" s="135">
        <f>IF($AV22="", "", IFERROR(INDEX('Analytics Data'!CA$12:CA$511, MATCH($AV22, 'Analytics Data'!$BI$12:$BI$511, 0)), ""))</f>
        <v>12</v>
      </c>
      <c r="BU22" s="135">
        <f>IF($AV22="", "", IFERROR(INDEX('Analytics Data'!CB$12:CB$511, MATCH($AV22, 'Analytics Data'!$BI$12:$BI$511, 0)), ""))</f>
        <v>0</v>
      </c>
      <c r="BV22" s="135">
        <f>IF($AV22="", "", IFERROR(INDEX('Analytics Data'!CC$12:CC$511, MATCH($AV22, 'Analytics Data'!$BI$12:$BI$511, 0)), ""))</f>
        <v>0</v>
      </c>
      <c r="BW22" s="136">
        <f>IF($AV22="", "", IFERROR(INDEX('Analytics Data'!CD$12:CD$511, MATCH($AV22, 'Analytics Data'!$BI$12:$BI$511, 0)), ""))</f>
        <v>0</v>
      </c>
      <c r="BY22" s="182">
        <f t="shared" si="22"/>
        <v>0.9166666666666663</v>
      </c>
      <c r="BZ22" s="183">
        <f t="shared" si="23"/>
        <v>0.99998842592592552</v>
      </c>
      <c r="CA22" s="186" t="str">
        <f t="shared" si="18"/>
        <v>22:00 - 23:59</v>
      </c>
      <c r="CC22" s="19" t="str">
        <f t="shared" si="19"/>
        <v>10:00 - 11:59</v>
      </c>
      <c r="CE22" s="19" t="str">
        <f t="shared" si="20"/>
        <v>Mon</v>
      </c>
      <c r="CG22" s="41" t="str">
        <f t="shared" si="21"/>
        <v>What Other Say - Image - Plain</v>
      </c>
    </row>
    <row r="23" spans="1:85" x14ac:dyDescent="0.25">
      <c r="A23" s="11"/>
      <c r="B23" s="41" t="str">
        <f>IF($D23="", "", IFERROR(INDEX(Content!$V$11:$V$510, MATCH($D23, Content!$D$11:$D$510, 0)), ""))</f>
        <v>We've made over 200 ready-made spreadsheets, and even more bespoke sol</v>
      </c>
      <c r="C23" s="11"/>
      <c r="D23" s="80">
        <v>13</v>
      </c>
      <c r="E23" s="81">
        <v>45012</v>
      </c>
      <c r="F23" s="82">
        <v>0.41666666666666669</v>
      </c>
      <c r="G23" s="83" t="s">
        <v>26</v>
      </c>
      <c r="H23" s="101" t="s">
        <v>175</v>
      </c>
      <c r="I23" s="101" t="s">
        <v>204</v>
      </c>
      <c r="J23" s="84"/>
      <c r="K23" s="85"/>
      <c r="L23" s="11"/>
      <c r="M23" s="98">
        <f>IF($AV23="", "", IFERROR(INDEX('Analytics Data'!$CF$12:$CF$511, MATCH($AV23, 'Analytics Data'!$BI$12:$BI$511, 0)), ""))</f>
        <v>19</v>
      </c>
      <c r="N23" s="68"/>
      <c r="O23" s="98">
        <f>IF($M23="", "", COUNTIF($M$11:$M$510, "&gt;"&amp;$M23)+1+COUNTIF($M$11:$M23, $M23)-1)</f>
        <v>8</v>
      </c>
      <c r="P23" s="68"/>
      <c r="Q23" s="91">
        <f>IF($AV23="", "", IFERROR(INDEX('Analytics Data'!BA$12:BA$511, MATCH($AV23, 'Analytics Data'!$BI$12:$BI$511, 0)), ""))</f>
        <v>59</v>
      </c>
      <c r="R23" s="92">
        <f>IF($AV23="", "", IFERROR(INDEX('Analytics Data'!BB$12:BB$511, MATCH($AV23, 'Analytics Data'!$BI$12:$BI$511, 0)), ""))</f>
        <v>2</v>
      </c>
      <c r="S23" s="92">
        <f>IF($AV23="", "", IFERROR(INDEX('Analytics Data'!BC$12:BC$511, MATCH($AV23, 'Analytics Data'!$BI$12:$BI$511, 0)), ""))</f>
        <v>3</v>
      </c>
      <c r="T23" s="92">
        <f>IF($AV23="", "", IFERROR(INDEX('Analytics Data'!BD$12:BD$511, MATCH($AV23, 'Analytics Data'!$BI$12:$BI$511, 0)), ""))</f>
        <v>0</v>
      </c>
      <c r="U23" s="93">
        <f>IF($AV23="", "", IFERROR(INDEX('Analytics Data'!BE$12:BE$511, MATCH($AV23, 'Analytics Data'!$BI$12:$BI$511, 0)), ""))</f>
        <v>1</v>
      </c>
      <c r="V23" s="68"/>
      <c r="AB23" s="19" t="str">
        <f>IF(Campaigns!$B23="", "", Campaigns!$B23)</f>
        <v/>
      </c>
      <c r="AD23" s="65" t="str">
        <f>'Analytics Data'!$CT24</f>
        <v/>
      </c>
      <c r="AF23" s="19" t="str">
        <f t="shared" si="7"/>
        <v>X</v>
      </c>
      <c r="AH23" s="19" t="str">
        <f t="shared" si="3"/>
        <v/>
      </c>
      <c r="AI23" s="19" t="str">
        <f t="shared" si="8"/>
        <v/>
      </c>
      <c r="AJ23" s="19" t="str">
        <f t="shared" si="9"/>
        <v/>
      </c>
      <c r="AK23" s="19" t="str">
        <f t="shared" ca="1" si="10"/>
        <v/>
      </c>
      <c r="AL23" s="19" t="str">
        <f t="shared" si="4"/>
        <v/>
      </c>
      <c r="AM23" s="19" t="str">
        <f t="shared" si="5"/>
        <v/>
      </c>
      <c r="AN23" s="19" t="str">
        <f t="shared" ca="1" si="11"/>
        <v/>
      </c>
      <c r="AP23" s="19">
        <f>IF(OR($B23="", "", 'Analytics Data'!$BL$7=FALSE), "", COUNTIF('Analytics Data'!$BG$12:$BG$511, $B23))</f>
        <v>1</v>
      </c>
      <c r="AR23" s="65">
        <f>IF($AP23="", "", IF($AP23=1, IFERROR(INDEX('Analytics Data'!$BI$12:$BI$511, MATCH($B23, 'Analytics Data'!$BG$12:$BG$511, 0)), ""), ""))</f>
        <v>7.0460322703646996E+18</v>
      </c>
      <c r="AT23" s="65" t="str">
        <f t="shared" si="12"/>
        <v/>
      </c>
      <c r="AV23" s="65">
        <f>IF(NOT($AT23=""), $AT23, IF($AR23="", "", IF(COUNTIF($AR$11:$AR23, $AR23)&gt;1, "", $AR23)))</f>
        <v>7.0460322703646996E+18</v>
      </c>
      <c r="AX23" s="19" t="str">
        <f>IF(OR($AV23="", $AR$7=FALSE), "", IF(COUNTIF('Analytics Data'!$BI$12:$BI$511, $AV23)=1, "", "X"))</f>
        <v/>
      </c>
      <c r="AZ23" s="43">
        <f t="shared" si="13"/>
        <v>45016</v>
      </c>
      <c r="BB23" s="19" t="str">
        <f>IF($D23="", "", IF(COUNTIF(Content!$D$11:$D$510, $D23)=0, MAX($BB$10:$BB22)+1, ""))</f>
        <v/>
      </c>
      <c r="BD23" s="19" t="str">
        <f t="shared" si="14"/>
        <v>Mar 2023</v>
      </c>
      <c r="BF23" s="19" t="str">
        <f t="shared" ca="1" si="15"/>
        <v/>
      </c>
      <c r="BG23" s="19" t="str">
        <f t="shared" ca="1" si="24"/>
        <v/>
      </c>
      <c r="BI23" s="173">
        <f>IF($AV23="", "", IFERROR(INDEX('Analytics Data'!$CA$12:$CA$511, MATCH($AV23, 'Analytics Data'!$BI$12:$BI$511, 0)), ""))</f>
        <v>8</v>
      </c>
      <c r="BK23" s="173">
        <f>IF($AV23="", "", IFERROR(INDEX('Analytics Data'!$BB$12:$BB$511, MATCH($AV23, 'Analytics Data'!$BI$12:$BI$511, 0)), ""))</f>
        <v>2</v>
      </c>
      <c r="BM23" s="41" t="str">
        <f>IF($D23="", "", IFERROR(INDEX(Content!$AB$11:$AB$510, MATCH($D23, Content!$D$11:$D$510, 0)), ""))</f>
        <v>https://spreadsheetsolutions.biz/</v>
      </c>
      <c r="BN23" s="41" t="str">
        <f>IF($BM23="", "", IF(COUNTIF($BM$11:$BM23, $BM23)&gt;1, "", $BM23))</f>
        <v/>
      </c>
      <c r="BO23" s="156" t="str">
        <f t="shared" si="16"/>
        <v/>
      </c>
      <c r="BP23" s="156" t="str">
        <f t="shared" si="17"/>
        <v/>
      </c>
      <c r="BQ23" s="19" t="str">
        <f>IF($BO23="", "", COUNTIF($BO$11:$BO$510, "&gt;"&amp;$BO23)+1+COUNTIF($BO$11:$BO23, $BO23)-1)</f>
        <v/>
      </c>
      <c r="BS23" s="134">
        <f>IF($AV23="", "", IFERROR(INDEX('Analytics Data'!BZ$12:BZ$511, MATCH($AV23, 'Analytics Data'!$BI$12:$BI$511, 0)), ""))</f>
        <v>5</v>
      </c>
      <c r="BT23" s="135">
        <f>IF($AV23="", "", IFERROR(INDEX('Analytics Data'!CA$12:CA$511, MATCH($AV23, 'Analytics Data'!$BI$12:$BI$511, 0)), ""))</f>
        <v>8</v>
      </c>
      <c r="BU23" s="135">
        <f>IF($AV23="", "", IFERROR(INDEX('Analytics Data'!CB$12:CB$511, MATCH($AV23, 'Analytics Data'!$BI$12:$BI$511, 0)), ""))</f>
        <v>3</v>
      </c>
      <c r="BV23" s="135">
        <f>IF($AV23="", "", IFERROR(INDEX('Analytics Data'!CC$12:CC$511, MATCH($AV23, 'Analytics Data'!$BI$12:$BI$511, 0)), ""))</f>
        <v>0</v>
      </c>
      <c r="BW23" s="136">
        <f>IF($AV23="", "", IFERROR(INDEX('Analytics Data'!CD$12:CD$511, MATCH($AV23, 'Analytics Data'!$BI$12:$BI$511, 0)), ""))</f>
        <v>3</v>
      </c>
      <c r="BY23" s="176"/>
      <c r="BZ23" s="176"/>
      <c r="CA23" s="176"/>
      <c r="CC23" s="19" t="str">
        <f t="shared" si="19"/>
        <v>10:00 - 11:59</v>
      </c>
      <c r="CE23" s="19" t="str">
        <f t="shared" si="20"/>
        <v>Mon</v>
      </c>
      <c r="CG23" s="41" t="str">
        <f t="shared" si="21"/>
        <v/>
      </c>
    </row>
    <row r="24" spans="1:85" x14ac:dyDescent="0.25">
      <c r="A24" s="11"/>
      <c r="B24" s="41" t="str">
        <f>IF($D24="", "", IFERROR(INDEX(Content!$V$11:$V$510, MATCH($D24, Content!$D$11:$D$510, 0)), ""))</f>
        <v>Do you use spreadsheets for your business? If so, you may be wasting t</v>
      </c>
      <c r="C24" s="11"/>
      <c r="D24" s="80">
        <v>14</v>
      </c>
      <c r="E24" s="81">
        <v>45019</v>
      </c>
      <c r="F24" s="82">
        <v>0.41666666666666669</v>
      </c>
      <c r="G24" s="83" t="s">
        <v>26</v>
      </c>
      <c r="H24" s="101" t="s">
        <v>175</v>
      </c>
      <c r="I24" s="101" t="s">
        <v>204</v>
      </c>
      <c r="J24" s="84"/>
      <c r="K24" s="85"/>
      <c r="L24" s="11"/>
      <c r="M24" s="98">
        <f>IF($AV24="", "", IFERROR(INDEX('Analytics Data'!$CF$12:$CF$511, MATCH($AV24, 'Analytics Data'!$BI$12:$BI$511, 0)), ""))</f>
        <v>7</v>
      </c>
      <c r="N24" s="68"/>
      <c r="O24" s="98">
        <f>IF($M24="", "", COUNTIF($M$11:$M$510, "&gt;"&amp;$M24)+1+COUNTIF($M$11:$M24, $M24)-1)</f>
        <v>17</v>
      </c>
      <c r="P24" s="68"/>
      <c r="Q24" s="91">
        <f>IF($AV24="", "", IFERROR(INDEX('Analytics Data'!BA$12:BA$511, MATCH($AV24, 'Analytics Data'!$BI$12:$BI$511, 0)), ""))</f>
        <v>36</v>
      </c>
      <c r="R24" s="92">
        <f>IF($AV24="", "", IFERROR(INDEX('Analytics Data'!BB$12:BB$511, MATCH($AV24, 'Analytics Data'!$BI$12:$BI$511, 0)), ""))</f>
        <v>1</v>
      </c>
      <c r="S24" s="92">
        <f>IF($AV24="", "", IFERROR(INDEX('Analytics Data'!BC$12:BC$511, MATCH($AV24, 'Analytics Data'!$BI$12:$BI$511, 0)), ""))</f>
        <v>0</v>
      </c>
      <c r="T24" s="92">
        <f>IF($AV24="", "", IFERROR(INDEX('Analytics Data'!BD$12:BD$511, MATCH($AV24, 'Analytics Data'!$BI$12:$BI$511, 0)), ""))</f>
        <v>0</v>
      </c>
      <c r="U24" s="93">
        <f>IF($AV24="", "", IFERROR(INDEX('Analytics Data'!BE$12:BE$511, MATCH($AV24, 'Analytics Data'!$BI$12:$BI$511, 0)), ""))</f>
        <v>0</v>
      </c>
      <c r="V24" s="68"/>
      <c r="AB24" s="19" t="str">
        <f>IF(Campaigns!$B24="", "", Campaigns!$B24)</f>
        <v/>
      </c>
      <c r="AD24" s="65" t="str">
        <f>'Analytics Data'!$CT25</f>
        <v/>
      </c>
      <c r="AF24" s="19" t="str">
        <f t="shared" si="7"/>
        <v>X</v>
      </c>
      <c r="AH24" s="19" t="str">
        <f t="shared" si="3"/>
        <v/>
      </c>
      <c r="AI24" s="19" t="str">
        <f t="shared" si="8"/>
        <v/>
      </c>
      <c r="AJ24" s="19" t="str">
        <f t="shared" si="9"/>
        <v/>
      </c>
      <c r="AK24" s="19" t="str">
        <f t="shared" ca="1" si="10"/>
        <v/>
      </c>
      <c r="AL24" s="19" t="str">
        <f t="shared" si="4"/>
        <v/>
      </c>
      <c r="AM24" s="19" t="str">
        <f t="shared" si="5"/>
        <v/>
      </c>
      <c r="AN24" s="19" t="str">
        <f t="shared" ca="1" si="11"/>
        <v/>
      </c>
      <c r="AP24" s="19">
        <f>IF(OR($B24="", "", 'Analytics Data'!$BL$7=FALSE), "", COUNTIF('Analytics Data'!$BG$12:$BG$511, $B24))</f>
        <v>1</v>
      </c>
      <c r="AR24" s="65">
        <f>IF($AP24="", "", IF($AP24=1, IFERROR(INDEX('Analytics Data'!$BI$12:$BI$511, MATCH($B24, 'Analytics Data'!$BG$12:$BG$511, 0)), ""), ""))</f>
        <v>7.0485812283917404E+18</v>
      </c>
      <c r="AT24" s="65" t="str">
        <f t="shared" si="12"/>
        <v/>
      </c>
      <c r="AV24" s="65">
        <f>IF(NOT($AT24=""), $AT24, IF($AR24="", "", IF(COUNTIF($AR$11:$AR24, $AR24)&gt;1, "", $AR24)))</f>
        <v>7.0485812283917404E+18</v>
      </c>
      <c r="AX24" s="19" t="str">
        <f>IF(OR($AV24="", $AR$7=FALSE), "", IF(COUNTIF('Analytics Data'!$BI$12:$BI$511, $AV24)=1, "", "X"))</f>
        <v/>
      </c>
      <c r="AZ24" s="43">
        <f t="shared" si="13"/>
        <v>45046</v>
      </c>
      <c r="BB24" s="19" t="str">
        <f>IF($D24="", "", IF(COUNTIF(Content!$D$11:$D$510, $D24)=0, MAX($BB$10:$BB23)+1, ""))</f>
        <v/>
      </c>
      <c r="BD24" s="19" t="str">
        <f t="shared" si="14"/>
        <v>Apr 2023</v>
      </c>
      <c r="BF24" s="19" t="str">
        <f t="shared" ca="1" si="15"/>
        <v/>
      </c>
      <c r="BG24" s="19" t="str">
        <f t="shared" ca="1" si="24"/>
        <v/>
      </c>
      <c r="BI24" s="173">
        <f>IF($AV24="", "", IFERROR(INDEX('Analytics Data'!$CA$12:$CA$511, MATCH($AV24, 'Analytics Data'!$BI$12:$BI$511, 0)), ""))</f>
        <v>4</v>
      </c>
      <c r="BK24" s="173">
        <f>IF($AV24="", "", IFERROR(INDEX('Analytics Data'!$BB$12:$BB$511, MATCH($AV24, 'Analytics Data'!$BI$12:$BI$511, 0)), ""))</f>
        <v>1</v>
      </c>
      <c r="BM24" s="41" t="str">
        <f>IF($D24="", "", IFERROR(INDEX(Content!$AB$11:$AB$510, MATCH($D24, Content!$D$11:$D$510, 0)), ""))</f>
        <v>https://spreadsheetsolutions.biz/</v>
      </c>
      <c r="BN24" s="41" t="str">
        <f>IF($BM24="", "", IF(COUNTIF($BM$11:$BM24, $BM24)&gt;1, "", $BM24))</f>
        <v/>
      </c>
      <c r="BO24" s="156" t="str">
        <f t="shared" si="16"/>
        <v/>
      </c>
      <c r="BP24" s="156" t="str">
        <f t="shared" si="17"/>
        <v/>
      </c>
      <c r="BQ24" s="19" t="str">
        <f>IF($BO24="", "", COUNTIF($BO$11:$BO$510, "&gt;"&amp;$BO24)+1+COUNTIF($BO$11:$BO24, $BO24)-1)</f>
        <v/>
      </c>
      <c r="BS24" s="134">
        <f>IF($AV24="", "", IFERROR(INDEX('Analytics Data'!BZ$12:BZ$511, MATCH($AV24, 'Analytics Data'!$BI$12:$BI$511, 0)), ""))</f>
        <v>3</v>
      </c>
      <c r="BT24" s="135">
        <f>IF($AV24="", "", IFERROR(INDEX('Analytics Data'!CA$12:CA$511, MATCH($AV24, 'Analytics Data'!$BI$12:$BI$511, 0)), ""))</f>
        <v>4</v>
      </c>
      <c r="BU24" s="135">
        <f>IF($AV24="", "", IFERROR(INDEX('Analytics Data'!CB$12:CB$511, MATCH($AV24, 'Analytics Data'!$BI$12:$BI$511, 0)), ""))</f>
        <v>0</v>
      </c>
      <c r="BV24" s="135">
        <f>IF($AV24="", "", IFERROR(INDEX('Analytics Data'!CC$12:CC$511, MATCH($AV24, 'Analytics Data'!$BI$12:$BI$511, 0)), ""))</f>
        <v>0</v>
      </c>
      <c r="BW24" s="136">
        <f>IF($AV24="", "", IFERROR(INDEX('Analytics Data'!CD$12:CD$511, MATCH($AV24, 'Analytics Data'!$BI$12:$BI$511, 0)), ""))</f>
        <v>0</v>
      </c>
      <c r="BY24" s="176"/>
      <c r="BZ24" s="176"/>
      <c r="CA24" s="176"/>
      <c r="CC24" s="19" t="str">
        <f t="shared" si="19"/>
        <v>10:00 - 11:59</v>
      </c>
      <c r="CE24" s="19" t="str">
        <f t="shared" si="20"/>
        <v>Mon</v>
      </c>
      <c r="CG24" s="41" t="str">
        <f t="shared" si="21"/>
        <v/>
      </c>
    </row>
    <row r="25" spans="1:85" x14ac:dyDescent="0.25">
      <c r="A25" s="11"/>
      <c r="B25" s="41" t="str">
        <f>IF($D25="", "", IFERROR(INDEX(Content!$V$11:$V$510, MATCH($D25, Content!$D$11:$D$510, 0)), ""))</f>
        <v>What should you expect when you want a custom spreadsheet? Some people</v>
      </c>
      <c r="C25" s="11"/>
      <c r="D25" s="80">
        <v>15</v>
      </c>
      <c r="E25" s="81">
        <v>45026</v>
      </c>
      <c r="F25" s="82">
        <v>0.41666666666666669</v>
      </c>
      <c r="G25" s="83" t="s">
        <v>26</v>
      </c>
      <c r="H25" s="101" t="s">
        <v>177</v>
      </c>
      <c r="I25" s="101" t="s">
        <v>204</v>
      </c>
      <c r="J25" s="84"/>
      <c r="K25" s="85"/>
      <c r="L25" s="11"/>
      <c r="M25" s="98">
        <f>IF($AV25="", "", IFERROR(INDEX('Analytics Data'!$CF$12:$CF$511, MATCH($AV25, 'Analytics Data'!$BI$12:$BI$511, 0)), ""))</f>
        <v>12</v>
      </c>
      <c r="N25" s="68"/>
      <c r="O25" s="98">
        <f>IF($M25="", "", COUNTIF($M$11:$M$510, "&gt;"&amp;$M25)+1+COUNTIF($M$11:$M25, $M25)-1)</f>
        <v>11</v>
      </c>
      <c r="P25" s="68"/>
      <c r="Q25" s="91">
        <f>IF($AV25="", "", IFERROR(INDEX('Analytics Data'!BA$12:BA$511, MATCH($AV25, 'Analytics Data'!$BI$12:$BI$511, 0)), ""))</f>
        <v>74</v>
      </c>
      <c r="R25" s="92">
        <f>IF($AV25="", "", IFERROR(INDEX('Analytics Data'!BB$12:BB$511, MATCH($AV25, 'Analytics Data'!$BI$12:$BI$511, 0)), ""))</f>
        <v>1</v>
      </c>
      <c r="S25" s="92">
        <f>IF($AV25="", "", IFERROR(INDEX('Analytics Data'!BC$12:BC$511, MATCH($AV25, 'Analytics Data'!$BI$12:$BI$511, 0)), ""))</f>
        <v>1</v>
      </c>
      <c r="T25" s="92">
        <f>IF($AV25="", "", IFERROR(INDEX('Analytics Data'!BD$12:BD$511, MATCH($AV25, 'Analytics Data'!$BI$12:$BI$511, 0)), ""))</f>
        <v>0</v>
      </c>
      <c r="U25" s="93">
        <f>IF($AV25="", "", IFERROR(INDEX('Analytics Data'!BE$12:BE$511, MATCH($AV25, 'Analytics Data'!$BI$12:$BI$511, 0)), ""))</f>
        <v>0</v>
      </c>
      <c r="V25" s="68"/>
      <c r="AB25" s="19" t="str">
        <f>IF(Campaigns!$B25="", "", Campaigns!$B25)</f>
        <v/>
      </c>
      <c r="AD25" s="65" t="str">
        <f>'Analytics Data'!$CT26</f>
        <v/>
      </c>
      <c r="AF25" s="19" t="str">
        <f t="shared" si="7"/>
        <v>X</v>
      </c>
      <c r="AH25" s="19" t="str">
        <f t="shared" si="3"/>
        <v/>
      </c>
      <c r="AI25" s="19" t="str">
        <f t="shared" si="8"/>
        <v/>
      </c>
      <c r="AJ25" s="19" t="str">
        <f t="shared" si="9"/>
        <v/>
      </c>
      <c r="AK25" s="19" t="str">
        <f t="shared" ca="1" si="10"/>
        <v/>
      </c>
      <c r="AL25" s="19" t="str">
        <f t="shared" si="4"/>
        <v/>
      </c>
      <c r="AM25" s="19" t="str">
        <f t="shared" si="5"/>
        <v/>
      </c>
      <c r="AN25" s="19" t="str">
        <f t="shared" ca="1" si="11"/>
        <v/>
      </c>
      <c r="AP25" s="19">
        <f>IF(OR($B25="", "", 'Analytics Data'!$BL$7=FALSE), "", COUNTIF('Analytics Data'!$BG$12:$BG$511, $B25))</f>
        <v>1</v>
      </c>
      <c r="AR25" s="65">
        <f>IF($AP25="", "", IF($AP25=1, IFERROR(INDEX('Analytics Data'!$BI$12:$BI$511, MATCH($B25, 'Analytics Data'!$BG$12:$BG$511, 0)), ""), ""))</f>
        <v>7.0511018905954499E+18</v>
      </c>
      <c r="AT25" s="65" t="str">
        <f t="shared" si="12"/>
        <v/>
      </c>
      <c r="AV25" s="65">
        <f>IF(NOT($AT25=""), $AT25, IF($AR25="", "", IF(COUNTIF($AR$11:$AR25, $AR25)&gt;1, "", $AR25)))</f>
        <v>7.0511018905954499E+18</v>
      </c>
      <c r="AX25" s="19" t="str">
        <f>IF(OR($AV25="", $AR$7=FALSE), "", IF(COUNTIF('Analytics Data'!$BI$12:$BI$511, $AV25)=1, "", "X"))</f>
        <v/>
      </c>
      <c r="AZ25" s="43">
        <f t="shared" si="13"/>
        <v>45046</v>
      </c>
      <c r="BB25" s="19" t="str">
        <f>IF($D25="", "", IF(COUNTIF(Content!$D$11:$D$510, $D25)=0, MAX($BB$10:$BB24)+1, ""))</f>
        <v/>
      </c>
      <c r="BD25" s="19" t="str">
        <f t="shared" si="14"/>
        <v>Apr 2023</v>
      </c>
      <c r="BF25" s="19" t="str">
        <f t="shared" ca="1" si="15"/>
        <v/>
      </c>
      <c r="BG25" s="19" t="str">
        <f t="shared" ca="1" si="24"/>
        <v/>
      </c>
      <c r="BI25" s="173">
        <f>IF($AV25="", "", IFERROR(INDEX('Analytics Data'!$CA$12:$CA$511, MATCH($AV25, 'Analytics Data'!$BI$12:$BI$511, 0)), ""))</f>
        <v>4</v>
      </c>
      <c r="BK25" s="173">
        <f>IF($AV25="", "", IFERROR(INDEX('Analytics Data'!$BB$12:$BB$511, MATCH($AV25, 'Analytics Data'!$BI$12:$BI$511, 0)), ""))</f>
        <v>1</v>
      </c>
      <c r="BM25" s="41" t="str">
        <f>IF($D25="", "", IFERROR(INDEX(Content!$AB$11:$AB$510, MATCH($D25, Content!$D$11:$D$510, 0)), ""))</f>
        <v>https://spreadsheetsolutions.biz/what-to-expect/</v>
      </c>
      <c r="BN25" s="41" t="str">
        <f>IF($BM25="", "", IF(COUNTIF($BM$11:$BM25, $BM25)&gt;1, "", $BM25))</f>
        <v>https://spreadsheetsolutions.biz/what-to-expect/</v>
      </c>
      <c r="BO25" s="156">
        <f t="shared" si="16"/>
        <v>4</v>
      </c>
      <c r="BP25" s="156">
        <f t="shared" si="17"/>
        <v>1</v>
      </c>
      <c r="BQ25" s="19">
        <f>IF($BO25="", "", COUNTIF($BO$11:$BO$510, "&gt;"&amp;$BO25)+1+COUNTIF($BO$11:$BO25, $BO25)-1)</f>
        <v>10</v>
      </c>
      <c r="BS25" s="134">
        <f>IF($AV25="", "", IFERROR(INDEX('Analytics Data'!BZ$12:BZ$511, MATCH($AV25, 'Analytics Data'!$BI$12:$BI$511, 0)), ""))</f>
        <v>7</v>
      </c>
      <c r="BT25" s="135">
        <f>IF($AV25="", "", IFERROR(INDEX('Analytics Data'!CA$12:CA$511, MATCH($AV25, 'Analytics Data'!$BI$12:$BI$511, 0)), ""))</f>
        <v>4</v>
      </c>
      <c r="BU25" s="135">
        <f>IF($AV25="", "", IFERROR(INDEX('Analytics Data'!CB$12:CB$511, MATCH($AV25, 'Analytics Data'!$BI$12:$BI$511, 0)), ""))</f>
        <v>1</v>
      </c>
      <c r="BV25" s="135">
        <f>IF($AV25="", "", IFERROR(INDEX('Analytics Data'!CC$12:CC$511, MATCH($AV25, 'Analytics Data'!$BI$12:$BI$511, 0)), ""))</f>
        <v>0</v>
      </c>
      <c r="BW25" s="136">
        <f>IF($AV25="", "", IFERROR(INDEX('Analytics Data'!CD$12:CD$511, MATCH($AV25, 'Analytics Data'!$BI$12:$BI$511, 0)), ""))</f>
        <v>0</v>
      </c>
      <c r="CC25" s="19" t="str">
        <f t="shared" si="19"/>
        <v>10:00 - 11:59</v>
      </c>
      <c r="CE25" s="19" t="str">
        <f t="shared" si="20"/>
        <v>Mon</v>
      </c>
      <c r="CG25" s="41" t="str">
        <f t="shared" si="21"/>
        <v/>
      </c>
    </row>
    <row r="26" spans="1:85" x14ac:dyDescent="0.25">
      <c r="A26" s="11"/>
      <c r="B26" s="41" t="str">
        <f>IF($D26="", "", IFERROR(INDEX(Content!$V$11:$V$510, MATCH($D26, Content!$D$11:$D$510, 0)), ""))</f>
        <v>Fancy some free stuff? We all love to get something for nothing, and w</v>
      </c>
      <c r="C26" s="11"/>
      <c r="D26" s="80">
        <v>16</v>
      </c>
      <c r="E26" s="81">
        <v>45033</v>
      </c>
      <c r="F26" s="82">
        <v>0.41666666666666669</v>
      </c>
      <c r="G26" s="83" t="s">
        <v>26</v>
      </c>
      <c r="H26" s="101" t="s">
        <v>181</v>
      </c>
      <c r="I26" s="101" t="s">
        <v>204</v>
      </c>
      <c r="J26" s="84"/>
      <c r="K26" s="85"/>
      <c r="L26" s="11"/>
      <c r="M26" s="98">
        <f>IF($AV26="", "", IFERROR(INDEX('Analytics Data'!$CF$12:$CF$511, MATCH($AV26, 'Analytics Data'!$BI$12:$BI$511, 0)), ""))</f>
        <v>9</v>
      </c>
      <c r="N26" s="68"/>
      <c r="O26" s="98">
        <f>IF($M26="", "", COUNTIF($M$11:$M$510, "&gt;"&amp;$M26)+1+COUNTIF($M$11:$M26, $M26)-1)</f>
        <v>14</v>
      </c>
      <c r="P26" s="68"/>
      <c r="Q26" s="91">
        <f>IF($AV26="", "", IFERROR(INDEX('Analytics Data'!BA$12:BA$511, MATCH($AV26, 'Analytics Data'!$BI$12:$BI$511, 0)), ""))</f>
        <v>55</v>
      </c>
      <c r="R26" s="92">
        <f>IF($AV26="", "", IFERROR(INDEX('Analytics Data'!BB$12:BB$511, MATCH($AV26, 'Analytics Data'!$BI$12:$BI$511, 0)), ""))</f>
        <v>1</v>
      </c>
      <c r="S26" s="92">
        <f>IF($AV26="", "", IFERROR(INDEX('Analytics Data'!BC$12:BC$511, MATCH($AV26, 'Analytics Data'!$BI$12:$BI$511, 0)), ""))</f>
        <v>0</v>
      </c>
      <c r="T26" s="92">
        <f>IF($AV26="", "", IFERROR(INDEX('Analytics Data'!BD$12:BD$511, MATCH($AV26, 'Analytics Data'!$BI$12:$BI$511, 0)), ""))</f>
        <v>0</v>
      </c>
      <c r="U26" s="93">
        <f>IF($AV26="", "", IFERROR(INDEX('Analytics Data'!BE$12:BE$511, MATCH($AV26, 'Analytics Data'!$BI$12:$BI$511, 0)), ""))</f>
        <v>0</v>
      </c>
      <c r="V26" s="68"/>
      <c r="AB26" s="19" t="str">
        <f>IF(Campaigns!$B26="", "", Campaigns!$B26)</f>
        <v/>
      </c>
      <c r="AD26" s="65" t="str">
        <f>'Analytics Data'!$CT27</f>
        <v/>
      </c>
      <c r="AF26" s="19" t="str">
        <f t="shared" si="7"/>
        <v>X</v>
      </c>
      <c r="AH26" s="19" t="str">
        <f t="shared" si="3"/>
        <v/>
      </c>
      <c r="AI26" s="19" t="str">
        <f t="shared" si="8"/>
        <v/>
      </c>
      <c r="AJ26" s="19" t="str">
        <f t="shared" si="9"/>
        <v/>
      </c>
      <c r="AK26" s="19" t="str">
        <f t="shared" ca="1" si="10"/>
        <v/>
      </c>
      <c r="AL26" s="19" t="str">
        <f t="shared" si="4"/>
        <v/>
      </c>
      <c r="AM26" s="19" t="str">
        <f t="shared" si="5"/>
        <v/>
      </c>
      <c r="AN26" s="19" t="str">
        <f t="shared" ca="1" si="11"/>
        <v/>
      </c>
      <c r="AP26" s="19">
        <f>IF(OR($B26="", "", 'Analytics Data'!$BL$7=FALSE), "", COUNTIF('Analytics Data'!$BG$12:$BG$511, $B26))</f>
        <v>1</v>
      </c>
      <c r="AR26" s="65">
        <f>IF($AP26="", "", IF($AP26=1, IFERROR(INDEX('Analytics Data'!$BI$12:$BI$511, MATCH($B26, 'Analytics Data'!$BG$12:$BG$511, 0)), ""), ""))</f>
        <v>7.0536390819933798E+18</v>
      </c>
      <c r="AT26" s="65" t="str">
        <f t="shared" si="12"/>
        <v/>
      </c>
      <c r="AV26" s="65">
        <f>IF(NOT($AT26=""), $AT26, IF($AR26="", "", IF(COUNTIF($AR$11:$AR26, $AR26)&gt;1, "", $AR26)))</f>
        <v>7.0536390819933798E+18</v>
      </c>
      <c r="AX26" s="19" t="str">
        <f>IF(OR($AV26="", $AR$7=FALSE), "", IF(COUNTIF('Analytics Data'!$BI$12:$BI$511, $AV26)=1, "", "X"))</f>
        <v/>
      </c>
      <c r="AZ26" s="43">
        <f t="shared" si="13"/>
        <v>45046</v>
      </c>
      <c r="BB26" s="19" t="str">
        <f>IF($D26="", "", IF(COUNTIF(Content!$D$11:$D$510, $D26)=0, MAX($BB$10:$BB25)+1, ""))</f>
        <v/>
      </c>
      <c r="BD26" s="19" t="str">
        <f t="shared" si="14"/>
        <v>Apr 2023</v>
      </c>
      <c r="BF26" s="19" t="str">
        <f t="shared" ca="1" si="15"/>
        <v/>
      </c>
      <c r="BG26" s="19" t="str">
        <f t="shared" ca="1" si="24"/>
        <v/>
      </c>
      <c r="BI26" s="173">
        <f>IF($AV26="", "", IFERROR(INDEX('Analytics Data'!$CA$12:$CA$511, MATCH($AV26, 'Analytics Data'!$BI$12:$BI$511, 0)), ""))</f>
        <v>4</v>
      </c>
      <c r="BK26" s="173">
        <f>IF($AV26="", "", IFERROR(INDEX('Analytics Data'!$BB$12:$BB$511, MATCH($AV26, 'Analytics Data'!$BI$12:$BI$511, 0)), ""))</f>
        <v>1</v>
      </c>
      <c r="BM26" s="41" t="str">
        <f>IF($D26="", "", IFERROR(INDEX(Content!$AB$11:$AB$510, MATCH($D26, Content!$D$11:$D$510, 0)), ""))</f>
        <v>https://spreadsheetsolutions.biz/free-downloads/</v>
      </c>
      <c r="BN26" s="41" t="str">
        <f>IF($BM26="", "", IF(COUNTIF($BM$11:$BM26, $BM26)&gt;1, "", $BM26))</f>
        <v>https://spreadsheetsolutions.biz/free-downloads/</v>
      </c>
      <c r="BO26" s="156">
        <f t="shared" si="16"/>
        <v>4</v>
      </c>
      <c r="BP26" s="156">
        <f t="shared" si="17"/>
        <v>1</v>
      </c>
      <c r="BQ26" s="19">
        <f>IF($BO26="", "", COUNTIF($BO$11:$BO$510, "&gt;"&amp;$BO26)+1+COUNTIF($BO$11:$BO26, $BO26)-1)</f>
        <v>11</v>
      </c>
      <c r="BS26" s="134">
        <f>IF($AV26="", "", IFERROR(INDEX('Analytics Data'!BZ$12:BZ$511, MATCH($AV26, 'Analytics Data'!$BI$12:$BI$511, 0)), ""))</f>
        <v>5</v>
      </c>
      <c r="BT26" s="135">
        <f>IF($AV26="", "", IFERROR(INDEX('Analytics Data'!CA$12:CA$511, MATCH($AV26, 'Analytics Data'!$BI$12:$BI$511, 0)), ""))</f>
        <v>4</v>
      </c>
      <c r="BU26" s="135">
        <f>IF($AV26="", "", IFERROR(INDEX('Analytics Data'!CB$12:CB$511, MATCH($AV26, 'Analytics Data'!$BI$12:$BI$511, 0)), ""))</f>
        <v>0</v>
      </c>
      <c r="BV26" s="135">
        <f>IF($AV26="", "", IFERROR(INDEX('Analytics Data'!CC$12:CC$511, MATCH($AV26, 'Analytics Data'!$BI$12:$BI$511, 0)), ""))</f>
        <v>0</v>
      </c>
      <c r="BW26" s="136">
        <f>IF($AV26="", "", IFERROR(INDEX('Analytics Data'!CD$12:CD$511, MATCH($AV26, 'Analytics Data'!$BI$12:$BI$511, 0)), ""))</f>
        <v>0</v>
      </c>
      <c r="CC26" s="19" t="str">
        <f t="shared" si="19"/>
        <v>10:00 - 11:59</v>
      </c>
      <c r="CE26" s="19" t="str">
        <f t="shared" si="20"/>
        <v>Mon</v>
      </c>
      <c r="CG26" s="41" t="str">
        <f t="shared" si="21"/>
        <v/>
      </c>
    </row>
    <row r="27" spans="1:85" x14ac:dyDescent="0.25">
      <c r="A27" s="11"/>
      <c r="B27" s="41" t="str">
        <f>IF($D27="", "", IFERROR(INDEX(Content!$V$11:$V$510, MATCH($D27, Content!$D$11:$D$510, 0)), ""))</f>
        <v xml:space="preserve">Are you considering using a spreadsheet for your business, but you've </v>
      </c>
      <c r="C27" s="11"/>
      <c r="D27" s="80">
        <v>17</v>
      </c>
      <c r="E27" s="81">
        <v>45040</v>
      </c>
      <c r="F27" s="82">
        <v>0.41666666666666669</v>
      </c>
      <c r="G27" s="83" t="s">
        <v>26</v>
      </c>
      <c r="H27" s="101" t="s">
        <v>176</v>
      </c>
      <c r="I27" s="101" t="s">
        <v>62</v>
      </c>
      <c r="J27" s="84"/>
      <c r="K27" s="85"/>
      <c r="L27" s="11"/>
      <c r="M27" s="98">
        <f>IF($AV27="", "", IFERROR(INDEX('Analytics Data'!$CF$12:$CF$511, MATCH($AV27, 'Analytics Data'!$BI$12:$BI$511, 0)), ""))</f>
        <v>29</v>
      </c>
      <c r="N27" s="68"/>
      <c r="O27" s="98">
        <f>IF($M27="", "", COUNTIF($M$11:$M$510, "&gt;"&amp;$M27)+1+COUNTIF($M$11:$M27, $M27)-1)</f>
        <v>3</v>
      </c>
      <c r="P27" s="68"/>
      <c r="Q27" s="91">
        <f>IF($AV27="", "", IFERROR(INDEX('Analytics Data'!BA$12:BA$511, MATCH($AV27, 'Analytics Data'!$BI$12:$BI$511, 0)), ""))</f>
        <v>64</v>
      </c>
      <c r="R27" s="92">
        <f>IF($AV27="", "", IFERROR(INDEX('Analytics Data'!BB$12:BB$511, MATCH($AV27, 'Analytics Data'!$BI$12:$BI$511, 0)), ""))</f>
        <v>5</v>
      </c>
      <c r="S27" s="92">
        <f>IF($AV27="", "", IFERROR(INDEX('Analytics Data'!BC$12:BC$511, MATCH($AV27, 'Analytics Data'!$BI$12:$BI$511, 0)), ""))</f>
        <v>0</v>
      </c>
      <c r="T27" s="92">
        <f>IF($AV27="", "", IFERROR(INDEX('Analytics Data'!BD$12:BD$511, MATCH($AV27, 'Analytics Data'!$BI$12:$BI$511, 0)), ""))</f>
        <v>0</v>
      </c>
      <c r="U27" s="93">
        <f>IF($AV27="", "", IFERROR(INDEX('Analytics Data'!BE$12:BE$511, MATCH($AV27, 'Analytics Data'!$BI$12:$BI$511, 0)), ""))</f>
        <v>1</v>
      </c>
      <c r="V27" s="68"/>
      <c r="AB27" s="19" t="str">
        <f>IF(Campaigns!$B27="", "", Campaigns!$B27)</f>
        <v/>
      </c>
      <c r="AD27" s="65" t="str">
        <f>'Analytics Data'!$CT28</f>
        <v/>
      </c>
      <c r="AF27" s="19" t="str">
        <f t="shared" si="7"/>
        <v>X</v>
      </c>
      <c r="AH27" s="19" t="str">
        <f t="shared" si="3"/>
        <v/>
      </c>
      <c r="AI27" s="19" t="str">
        <f t="shared" si="8"/>
        <v/>
      </c>
      <c r="AJ27" s="19" t="str">
        <f t="shared" si="9"/>
        <v/>
      </c>
      <c r="AK27" s="19" t="str">
        <f t="shared" ca="1" si="10"/>
        <v/>
      </c>
      <c r="AL27" s="19" t="str">
        <f t="shared" si="4"/>
        <v/>
      </c>
      <c r="AM27" s="19" t="str">
        <f t="shared" si="5"/>
        <v/>
      </c>
      <c r="AN27" s="19" t="str">
        <f t="shared" ca="1" si="11"/>
        <v/>
      </c>
      <c r="AP27" s="19">
        <f>IF(OR($B27="", "", 'Analytics Data'!$BL$7=FALSE), "", COUNTIF('Analytics Data'!$BG$12:$BG$511, $B27))</f>
        <v>1</v>
      </c>
      <c r="AR27" s="65">
        <f>IF($AP27="", "", IF($AP27=1, IFERROR(INDEX('Analytics Data'!$BI$12:$BI$511, MATCH($B27, 'Analytics Data'!$BG$12:$BG$511, 0)), ""), ""))</f>
        <v>7.0565518754409697E+18</v>
      </c>
      <c r="AT27" s="65" t="str">
        <f t="shared" si="12"/>
        <v/>
      </c>
      <c r="AV27" s="65">
        <f>IF(NOT($AT27=""), $AT27, IF($AR27="", "", IF(COUNTIF($AR$11:$AR27, $AR27)&gt;1, "", $AR27)))</f>
        <v>7.0565518754409697E+18</v>
      </c>
      <c r="AX27" s="19" t="str">
        <f>IF(OR($AV27="", $AR$7=FALSE), "", IF(COUNTIF('Analytics Data'!$BI$12:$BI$511, $AV27)=1, "", "X"))</f>
        <v/>
      </c>
      <c r="AZ27" s="43">
        <f t="shared" si="13"/>
        <v>45046</v>
      </c>
      <c r="BB27" s="19" t="str">
        <f>IF($D27="", "", IF(COUNTIF(Content!$D$11:$D$510, $D27)=0, MAX($BB$10:$BB26)+1, ""))</f>
        <v/>
      </c>
      <c r="BD27" s="19" t="str">
        <f t="shared" si="14"/>
        <v>Apr 2023</v>
      </c>
      <c r="BF27" s="19" t="str">
        <f t="shared" ca="1" si="15"/>
        <v/>
      </c>
      <c r="BG27" s="19" t="str">
        <f t="shared" ca="1" si="24"/>
        <v/>
      </c>
      <c r="BI27" s="173">
        <f>IF($AV27="", "", IFERROR(INDEX('Analytics Data'!$CA$12:$CA$511, MATCH($AV27, 'Analytics Data'!$BI$12:$BI$511, 0)), ""))</f>
        <v>20</v>
      </c>
      <c r="BK27" s="173">
        <f>IF($AV27="", "", IFERROR(INDEX('Analytics Data'!$BB$12:$BB$511, MATCH($AV27, 'Analytics Data'!$BI$12:$BI$511, 0)), ""))</f>
        <v>5</v>
      </c>
      <c r="BM27" s="41" t="str">
        <f>IF($D27="", "", IFERROR(INDEX(Content!$AB$11:$AB$510, MATCH($D27, Content!$D$11:$D$510, 0)), ""))</f>
        <v>https://spreadsheetsolutions.biz/2021/10/25/pros-and-cons-of-using-spreadsheets/</v>
      </c>
      <c r="BN27" s="41" t="str">
        <f>IF($BM27="", "", IF(COUNTIF($BM$11:$BM27, $BM27)&gt;1, "", $BM27))</f>
        <v>https://spreadsheetsolutions.biz/2021/10/25/pros-and-cons-of-using-spreadsheets/</v>
      </c>
      <c r="BO27" s="156">
        <f t="shared" si="16"/>
        <v>20</v>
      </c>
      <c r="BP27" s="156">
        <f t="shared" si="17"/>
        <v>5</v>
      </c>
      <c r="BQ27" s="19">
        <f>IF($BO27="", "", COUNTIF($BO$11:$BO$510, "&gt;"&amp;$BO27)+1+COUNTIF($BO$11:$BO27, $BO27)-1)</f>
        <v>3</v>
      </c>
      <c r="BS27" s="134">
        <f>IF($AV27="", "", IFERROR(INDEX('Analytics Data'!BZ$12:BZ$511, MATCH($AV27, 'Analytics Data'!$BI$12:$BI$511, 0)), ""))</f>
        <v>6</v>
      </c>
      <c r="BT27" s="135">
        <f>IF($AV27="", "", IFERROR(INDEX('Analytics Data'!CA$12:CA$511, MATCH($AV27, 'Analytics Data'!$BI$12:$BI$511, 0)), ""))</f>
        <v>20</v>
      </c>
      <c r="BU27" s="135">
        <f>IF($AV27="", "", IFERROR(INDEX('Analytics Data'!CB$12:CB$511, MATCH($AV27, 'Analytics Data'!$BI$12:$BI$511, 0)), ""))</f>
        <v>0</v>
      </c>
      <c r="BV27" s="135">
        <f>IF($AV27="", "", IFERROR(INDEX('Analytics Data'!CC$12:CC$511, MATCH($AV27, 'Analytics Data'!$BI$12:$BI$511, 0)), ""))</f>
        <v>0</v>
      </c>
      <c r="BW27" s="136">
        <f>IF($AV27="", "", IFERROR(INDEX('Analytics Data'!CD$12:CD$511, MATCH($AV27, 'Analytics Data'!$BI$12:$BI$511, 0)), ""))</f>
        <v>3</v>
      </c>
      <c r="CC27" s="19" t="str">
        <f t="shared" si="19"/>
        <v>10:00 - 11:59</v>
      </c>
      <c r="CE27" s="19" t="str">
        <f t="shared" si="20"/>
        <v>Mon</v>
      </c>
      <c r="CG27" s="41" t="str">
        <f t="shared" si="21"/>
        <v>About Spreadsheets - Image - Plain</v>
      </c>
    </row>
    <row r="28" spans="1:85" x14ac:dyDescent="0.25">
      <c r="A28" s="11"/>
      <c r="B28" s="41" t="str">
        <f>IF($D28="", "", IFERROR(INDEX(Content!$V$11:$V$510, MATCH($D28, Content!$D$11:$D$510, 0)), ""))</f>
        <v>Fancy an eBook? We've written a few, some about spreadsheets, and othe</v>
      </c>
      <c r="C28" s="11"/>
      <c r="D28" s="80">
        <v>18</v>
      </c>
      <c r="E28" s="81">
        <v>45047</v>
      </c>
      <c r="F28" s="82">
        <v>0.41666666666666669</v>
      </c>
      <c r="G28" s="83" t="s">
        <v>26</v>
      </c>
      <c r="H28" s="101" t="s">
        <v>181</v>
      </c>
      <c r="I28" s="101" t="s">
        <v>204</v>
      </c>
      <c r="J28" s="84"/>
      <c r="K28" s="85"/>
      <c r="L28" s="11"/>
      <c r="M28" s="98">
        <f>IF($AV28="", "", IFERROR(INDEX('Analytics Data'!$CF$12:$CF$511, MATCH($AV28, 'Analytics Data'!$BI$12:$BI$511, 0)), ""))</f>
        <v>7</v>
      </c>
      <c r="N28" s="68"/>
      <c r="O28" s="98">
        <f>IF($M28="", "", COUNTIF($M$11:$M$510, "&gt;"&amp;$M28)+1+COUNTIF($M$11:$M28, $M28)-1)</f>
        <v>18</v>
      </c>
      <c r="P28" s="68"/>
      <c r="Q28" s="91">
        <f>IF($AV28="", "", IFERROR(INDEX('Analytics Data'!BA$12:BA$511, MATCH($AV28, 'Analytics Data'!$BI$12:$BI$511, 0)), ""))</f>
        <v>66</v>
      </c>
      <c r="R28" s="92">
        <f>IF($AV28="", "", IFERROR(INDEX('Analytics Data'!BB$12:BB$511, MATCH($AV28, 'Analytics Data'!$BI$12:$BI$511, 0)), ""))</f>
        <v>0</v>
      </c>
      <c r="S28" s="92">
        <f>IF($AV28="", "", IFERROR(INDEX('Analytics Data'!BC$12:BC$511, MATCH($AV28, 'Analytics Data'!$BI$12:$BI$511, 0)), ""))</f>
        <v>1</v>
      </c>
      <c r="T28" s="92">
        <f>IF($AV28="", "", IFERROR(INDEX('Analytics Data'!BD$12:BD$511, MATCH($AV28, 'Analytics Data'!$BI$12:$BI$511, 0)), ""))</f>
        <v>0</v>
      </c>
      <c r="U28" s="93">
        <f>IF($AV28="", "", IFERROR(INDEX('Analytics Data'!BE$12:BE$511, MATCH($AV28, 'Analytics Data'!$BI$12:$BI$511, 0)), ""))</f>
        <v>0</v>
      </c>
      <c r="V28" s="68"/>
      <c r="AB28" s="19" t="str">
        <f>IF(Campaigns!$B28="", "", Campaigns!$B28)</f>
        <v/>
      </c>
      <c r="AD28" s="65" t="str">
        <f>'Analytics Data'!$CT29</f>
        <v/>
      </c>
      <c r="AF28" s="19" t="str">
        <f t="shared" si="7"/>
        <v>X</v>
      </c>
      <c r="AH28" s="19" t="str">
        <f t="shared" si="3"/>
        <v/>
      </c>
      <c r="AI28" s="19" t="str">
        <f t="shared" si="8"/>
        <v/>
      </c>
      <c r="AJ28" s="19" t="str">
        <f t="shared" si="9"/>
        <v/>
      </c>
      <c r="AK28" s="19" t="str">
        <f t="shared" ca="1" si="10"/>
        <v/>
      </c>
      <c r="AL28" s="19" t="str">
        <f t="shared" si="4"/>
        <v/>
      </c>
      <c r="AM28" s="19" t="str">
        <f t="shared" si="5"/>
        <v/>
      </c>
      <c r="AN28" s="19" t="str">
        <f t="shared" ca="1" si="11"/>
        <v/>
      </c>
      <c r="AP28" s="19">
        <f>IF(OR($B28="", "", 'Analytics Data'!$BL$7=FALSE), "", COUNTIF('Analytics Data'!$BG$12:$BG$511, $B28))</f>
        <v>1</v>
      </c>
      <c r="AR28" s="65">
        <f>IF($AP28="", "", IF($AP28=1, IFERROR(INDEX('Analytics Data'!$BI$12:$BI$511, MATCH($B28, 'Analytics Data'!$BG$12:$BG$511, 0)), ""), ""))</f>
        <v>7.0590784708987003E+18</v>
      </c>
      <c r="AT28" s="65" t="str">
        <f t="shared" si="12"/>
        <v/>
      </c>
      <c r="AV28" s="65">
        <f>IF(NOT($AT28=""), $AT28, IF($AR28="", "", IF(COUNTIF($AR$11:$AR28, $AR28)&gt;1, "", $AR28)))</f>
        <v>7.0590784708987003E+18</v>
      </c>
      <c r="AX28" s="19" t="str">
        <f>IF(OR($AV28="", $AR$7=FALSE), "", IF(COUNTIF('Analytics Data'!$BI$12:$BI$511, $AV28)=1, "", "X"))</f>
        <v/>
      </c>
      <c r="AZ28" s="43">
        <f t="shared" si="13"/>
        <v>45077</v>
      </c>
      <c r="BB28" s="19" t="str">
        <f>IF($D28="", "", IF(COUNTIF(Content!$D$11:$D$510, $D28)=0, MAX($BB$10:$BB27)+1, ""))</f>
        <v/>
      </c>
      <c r="BD28" s="19" t="str">
        <f t="shared" si="14"/>
        <v>May 2023</v>
      </c>
      <c r="BF28" s="19" t="str">
        <f t="shared" ca="1" si="15"/>
        <v/>
      </c>
      <c r="BG28" s="19" t="str">
        <f t="shared" ca="1" si="24"/>
        <v/>
      </c>
      <c r="BI28" s="173">
        <f>IF($AV28="", "", IFERROR(INDEX('Analytics Data'!$CA$12:$CA$511, MATCH($AV28, 'Analytics Data'!$BI$12:$BI$511, 0)), ""))</f>
        <v>0</v>
      </c>
      <c r="BK28" s="173">
        <f>IF($AV28="", "", IFERROR(INDEX('Analytics Data'!$BB$12:$BB$511, MATCH($AV28, 'Analytics Data'!$BI$12:$BI$511, 0)), ""))</f>
        <v>0</v>
      </c>
      <c r="BM28" s="41" t="str">
        <f>IF($D28="", "", IFERROR(INDEX(Content!$AB$11:$AB$510, MATCH($D28, Content!$D$11:$D$510, 0)), ""))</f>
        <v>https://spreadsheetsolutions.biz/ebooks/</v>
      </c>
      <c r="BN28" s="41" t="str">
        <f>IF($BM28="", "", IF(COUNTIF($BM$11:$BM28, $BM28)&gt;1, "", $BM28))</f>
        <v>https://spreadsheetsolutions.biz/ebooks/</v>
      </c>
      <c r="BO28" s="156">
        <f t="shared" si="16"/>
        <v>0</v>
      </c>
      <c r="BP28" s="156">
        <f t="shared" si="17"/>
        <v>0</v>
      </c>
      <c r="BQ28" s="19">
        <f>IF($BO28="", "", COUNTIF($BO$11:$BO$510, "&gt;"&amp;$BO28)+1+COUNTIF($BO$11:$BO28, $BO28)-1)</f>
        <v>14</v>
      </c>
      <c r="BS28" s="134">
        <f>IF($AV28="", "", IFERROR(INDEX('Analytics Data'!BZ$12:BZ$511, MATCH($AV28, 'Analytics Data'!$BI$12:$BI$511, 0)), ""))</f>
        <v>6</v>
      </c>
      <c r="BT28" s="135">
        <f>IF($AV28="", "", IFERROR(INDEX('Analytics Data'!CA$12:CA$511, MATCH($AV28, 'Analytics Data'!$BI$12:$BI$511, 0)), ""))</f>
        <v>0</v>
      </c>
      <c r="BU28" s="135">
        <f>IF($AV28="", "", IFERROR(INDEX('Analytics Data'!CB$12:CB$511, MATCH($AV28, 'Analytics Data'!$BI$12:$BI$511, 0)), ""))</f>
        <v>1</v>
      </c>
      <c r="BV28" s="135">
        <f>IF($AV28="", "", IFERROR(INDEX('Analytics Data'!CC$12:CC$511, MATCH($AV28, 'Analytics Data'!$BI$12:$BI$511, 0)), ""))</f>
        <v>0</v>
      </c>
      <c r="BW28" s="136">
        <f>IF($AV28="", "", IFERROR(INDEX('Analytics Data'!CD$12:CD$511, MATCH($AV28, 'Analytics Data'!$BI$12:$BI$511, 0)), ""))</f>
        <v>0</v>
      </c>
      <c r="CC28" s="19" t="str">
        <f t="shared" si="19"/>
        <v>10:00 - 11:59</v>
      </c>
      <c r="CE28" s="19" t="str">
        <f t="shared" si="20"/>
        <v>Mon</v>
      </c>
      <c r="CG28" s="41" t="str">
        <f t="shared" si="21"/>
        <v/>
      </c>
    </row>
    <row r="29" spans="1:85" x14ac:dyDescent="0.25">
      <c r="A29" s="11"/>
      <c r="B29" s="41" t="str">
        <f>IF($D29="", "", IFERROR(INDEX(Content!$V$11:$V$510, MATCH($D29, Content!$D$11:$D$510, 0)), ""))</f>
        <v>Spreadsheets have been around almost as long as I have, and yet most b</v>
      </c>
      <c r="C29" s="11"/>
      <c r="D29" s="80">
        <v>19</v>
      </c>
      <c r="E29" s="81">
        <v>45054</v>
      </c>
      <c r="F29" s="82">
        <v>0.41666666666666669</v>
      </c>
      <c r="G29" s="83" t="s">
        <v>26</v>
      </c>
      <c r="H29" s="101" t="s">
        <v>176</v>
      </c>
      <c r="I29" s="101" t="s">
        <v>62</v>
      </c>
      <c r="J29" s="84"/>
      <c r="K29" s="85"/>
      <c r="L29" s="11"/>
      <c r="M29" s="98">
        <f>IF($AV29="", "", IFERROR(INDEX('Analytics Data'!$CF$12:$CF$511, MATCH($AV29, 'Analytics Data'!$BI$12:$BI$511, 0)), ""))</f>
        <v>8</v>
      </c>
      <c r="N29" s="68"/>
      <c r="O29" s="98">
        <f>IF($M29="", "", COUNTIF($M$11:$M$510, "&gt;"&amp;$M29)+1+COUNTIF($M$11:$M29, $M29)-1)</f>
        <v>16</v>
      </c>
      <c r="P29" s="68"/>
      <c r="Q29" s="91">
        <f>IF($AV29="", "", IFERROR(INDEX('Analytics Data'!BA$12:BA$511, MATCH($AV29, 'Analytics Data'!$BI$12:$BI$511, 0)), ""))</f>
        <v>46</v>
      </c>
      <c r="R29" s="92">
        <f>IF($AV29="", "", IFERROR(INDEX('Analytics Data'!BB$12:BB$511, MATCH($AV29, 'Analytics Data'!$BI$12:$BI$511, 0)), ""))</f>
        <v>1</v>
      </c>
      <c r="S29" s="92">
        <f>IF($AV29="", "", IFERROR(INDEX('Analytics Data'!BC$12:BC$511, MATCH($AV29, 'Analytics Data'!$BI$12:$BI$511, 0)), ""))</f>
        <v>0</v>
      </c>
      <c r="T29" s="92">
        <f>IF($AV29="", "", IFERROR(INDEX('Analytics Data'!BD$12:BD$511, MATCH($AV29, 'Analytics Data'!$BI$12:$BI$511, 0)), ""))</f>
        <v>0</v>
      </c>
      <c r="U29" s="93">
        <f>IF($AV29="", "", IFERROR(INDEX('Analytics Data'!BE$12:BE$511, MATCH($AV29, 'Analytics Data'!$BI$12:$BI$511, 0)), ""))</f>
        <v>0</v>
      </c>
      <c r="V29" s="68"/>
      <c r="AB29" s="19" t="str">
        <f>IF(Campaigns!$B29="", "", Campaigns!$B29)</f>
        <v/>
      </c>
      <c r="AD29" s="65" t="str">
        <f>'Analytics Data'!$CT30</f>
        <v/>
      </c>
      <c r="AF29" s="19" t="str">
        <f t="shared" si="7"/>
        <v>X</v>
      </c>
      <c r="AH29" s="19" t="str">
        <f t="shared" si="3"/>
        <v/>
      </c>
      <c r="AI29" s="19" t="str">
        <f t="shared" si="8"/>
        <v/>
      </c>
      <c r="AJ29" s="19" t="str">
        <f t="shared" si="9"/>
        <v/>
      </c>
      <c r="AK29" s="19" t="str">
        <f t="shared" ca="1" si="10"/>
        <v/>
      </c>
      <c r="AL29" s="19" t="str">
        <f t="shared" si="4"/>
        <v/>
      </c>
      <c r="AM29" s="19" t="str">
        <f t="shared" si="5"/>
        <v/>
      </c>
      <c r="AN29" s="19" t="str">
        <f t="shared" ca="1" si="11"/>
        <v/>
      </c>
      <c r="AP29" s="19">
        <f>IF(OR($B29="", "", 'Analytics Data'!$BL$7=FALSE), "", COUNTIF('Analytics Data'!$BG$12:$BG$511, $B29))</f>
        <v>1</v>
      </c>
      <c r="AR29" s="65">
        <f>IF($AP29="", "", IF($AP29=1, IFERROR(INDEX('Analytics Data'!$BI$12:$BI$511, MATCH($B29, 'Analytics Data'!$BG$12:$BG$511, 0)), ""), ""))</f>
        <v>7.0612634636202004E+18</v>
      </c>
      <c r="AT29" s="65" t="str">
        <f t="shared" si="12"/>
        <v/>
      </c>
      <c r="AV29" s="65">
        <f>IF(NOT($AT29=""), $AT29, IF($AR29="", "", IF(COUNTIF($AR$11:$AR29, $AR29)&gt;1, "", $AR29)))</f>
        <v>7.0612634636202004E+18</v>
      </c>
      <c r="AX29" s="19" t="str">
        <f>IF(OR($AV29="", $AR$7=FALSE), "", IF(COUNTIF('Analytics Data'!$BI$12:$BI$511, $AV29)=1, "", "X"))</f>
        <v/>
      </c>
      <c r="AZ29" s="43">
        <f t="shared" si="13"/>
        <v>45077</v>
      </c>
      <c r="BB29" s="19" t="str">
        <f>IF($D29="", "", IF(COUNTIF(Content!$D$11:$D$510, $D29)=0, MAX($BB$10:$BB28)+1, ""))</f>
        <v/>
      </c>
      <c r="BD29" s="19" t="str">
        <f t="shared" si="14"/>
        <v>May 2023</v>
      </c>
      <c r="BF29" s="19" t="str">
        <f t="shared" ca="1" si="15"/>
        <v/>
      </c>
      <c r="BG29" s="19" t="str">
        <f t="shared" ca="1" si="24"/>
        <v/>
      </c>
      <c r="BI29" s="173">
        <f>IF($AV29="", "", IFERROR(INDEX('Analytics Data'!$CA$12:$CA$511, MATCH($AV29, 'Analytics Data'!$BI$12:$BI$511, 0)), ""))</f>
        <v>4</v>
      </c>
      <c r="BK29" s="173">
        <f>IF($AV29="", "", IFERROR(INDEX('Analytics Data'!$BB$12:$BB$511, MATCH($AV29, 'Analytics Data'!$BI$12:$BI$511, 0)), ""))</f>
        <v>1</v>
      </c>
      <c r="BM29" s="41" t="str">
        <f>IF($D29="", "", IFERROR(INDEX(Content!$AB$11:$AB$510, MATCH($D29, Content!$D$11:$D$510, 0)), ""))</f>
        <v>https://spreadsheetsolutions.biz/2022/06/21/why-people-still-use-spreadsheets/</v>
      </c>
      <c r="BN29" s="41" t="str">
        <f>IF($BM29="", "", IF(COUNTIF($BM$11:$BM29, $BM29)&gt;1, "", $BM29))</f>
        <v>https://spreadsheetsolutions.biz/2022/06/21/why-people-still-use-spreadsheets/</v>
      </c>
      <c r="BO29" s="156">
        <f t="shared" si="16"/>
        <v>4</v>
      </c>
      <c r="BP29" s="156">
        <f t="shared" si="17"/>
        <v>1</v>
      </c>
      <c r="BQ29" s="19">
        <f>IF($BO29="", "", COUNTIF($BO$11:$BO$510, "&gt;"&amp;$BO29)+1+COUNTIF($BO$11:$BO29, $BO29)-1)</f>
        <v>12</v>
      </c>
      <c r="BS29" s="134">
        <f>IF($AV29="", "", IFERROR(INDEX('Analytics Data'!BZ$12:BZ$511, MATCH($AV29, 'Analytics Data'!$BI$12:$BI$511, 0)), ""))</f>
        <v>4</v>
      </c>
      <c r="BT29" s="135">
        <f>IF($AV29="", "", IFERROR(INDEX('Analytics Data'!CA$12:CA$511, MATCH($AV29, 'Analytics Data'!$BI$12:$BI$511, 0)), ""))</f>
        <v>4</v>
      </c>
      <c r="BU29" s="135">
        <f>IF($AV29="", "", IFERROR(INDEX('Analytics Data'!CB$12:CB$511, MATCH($AV29, 'Analytics Data'!$BI$12:$BI$511, 0)), ""))</f>
        <v>0</v>
      </c>
      <c r="BV29" s="135">
        <f>IF($AV29="", "", IFERROR(INDEX('Analytics Data'!CC$12:CC$511, MATCH($AV29, 'Analytics Data'!$BI$12:$BI$511, 0)), ""))</f>
        <v>0</v>
      </c>
      <c r="BW29" s="136">
        <f>IF($AV29="", "", IFERROR(INDEX('Analytics Data'!CD$12:CD$511, MATCH($AV29, 'Analytics Data'!$BI$12:$BI$511, 0)), ""))</f>
        <v>0</v>
      </c>
      <c r="CC29" s="19" t="str">
        <f t="shared" si="19"/>
        <v>10:00 - 11:59</v>
      </c>
      <c r="CE29" s="19" t="str">
        <f t="shared" si="20"/>
        <v>Mon</v>
      </c>
      <c r="CG29" s="41" t="str">
        <f t="shared" si="21"/>
        <v>About Spreadsheets - Image - Plain</v>
      </c>
    </row>
    <row r="30" spans="1:85" x14ac:dyDescent="0.25">
      <c r="A30" s="11"/>
      <c r="B30" s="41" t="str">
        <f>IF($D30="", "", IFERROR(INDEX(Content!$V$11:$V$510, MATCH($D30, Content!$D$11:$D$510, 0)), ""))</f>
        <v>We often get asked how we make spreadsheets, why we hide some cells, a</v>
      </c>
      <c r="C30" s="11"/>
      <c r="D30" s="80">
        <v>20</v>
      </c>
      <c r="E30" s="81">
        <v>45061</v>
      </c>
      <c r="F30" s="82">
        <v>0.41666666666666669</v>
      </c>
      <c r="G30" s="83" t="s">
        <v>26</v>
      </c>
      <c r="H30" s="101" t="s">
        <v>175</v>
      </c>
      <c r="I30" s="101" t="s">
        <v>204</v>
      </c>
      <c r="J30" s="84"/>
      <c r="K30" s="85"/>
      <c r="L30" s="11"/>
      <c r="M30" s="98">
        <f>IF($AV30="", "", IFERROR(INDEX('Analytics Data'!$CF$12:$CF$511, MATCH($AV30, 'Analytics Data'!$BI$12:$BI$511, 0)), ""))</f>
        <v>22</v>
      </c>
      <c r="N30" s="68"/>
      <c r="O30" s="98">
        <f>IF($M30="", "", COUNTIF($M$11:$M$510, "&gt;"&amp;$M30)+1+COUNTIF($M$11:$M30, $M30)-1)</f>
        <v>6</v>
      </c>
      <c r="P30" s="68"/>
      <c r="Q30" s="91">
        <f>IF($AV30="", "", IFERROR(INDEX('Analytics Data'!BA$12:BA$511, MATCH($AV30, 'Analytics Data'!$BI$12:$BI$511, 0)), ""))</f>
        <v>74</v>
      </c>
      <c r="R30" s="92">
        <f>IF($AV30="", "", IFERROR(INDEX('Analytics Data'!BB$12:BB$511, MATCH($AV30, 'Analytics Data'!$BI$12:$BI$511, 0)), ""))</f>
        <v>3</v>
      </c>
      <c r="S30" s="92">
        <f>IF($AV30="", "", IFERROR(INDEX('Analytics Data'!BC$12:BC$511, MATCH($AV30, 'Analytics Data'!$BI$12:$BI$511, 0)), ""))</f>
        <v>0</v>
      </c>
      <c r="T30" s="92">
        <f>IF($AV30="", "", IFERROR(INDEX('Analytics Data'!BD$12:BD$511, MATCH($AV30, 'Analytics Data'!$BI$12:$BI$511, 0)), ""))</f>
        <v>0</v>
      </c>
      <c r="U30" s="93">
        <f>IF($AV30="", "", IFERROR(INDEX('Analytics Data'!BE$12:BE$511, MATCH($AV30, 'Analytics Data'!$BI$12:$BI$511, 0)), ""))</f>
        <v>1</v>
      </c>
      <c r="V30" s="68"/>
      <c r="AB30" s="18" t="str">
        <f>IF(Campaigns!$B30="", "", Campaigns!$B30)</f>
        <v/>
      </c>
      <c r="AD30" s="65" t="str">
        <f>'Analytics Data'!$CT31</f>
        <v/>
      </c>
      <c r="AF30" s="19" t="str">
        <f t="shared" si="7"/>
        <v>X</v>
      </c>
      <c r="AH30" s="19" t="str">
        <f t="shared" si="3"/>
        <v/>
      </c>
      <c r="AI30" s="19" t="str">
        <f t="shared" si="8"/>
        <v/>
      </c>
      <c r="AJ30" s="19" t="str">
        <f t="shared" si="9"/>
        <v/>
      </c>
      <c r="AK30" s="19" t="str">
        <f t="shared" ca="1" si="10"/>
        <v/>
      </c>
      <c r="AL30" s="19" t="str">
        <f t="shared" si="4"/>
        <v/>
      </c>
      <c r="AM30" s="19" t="str">
        <f t="shared" si="5"/>
        <v/>
      </c>
      <c r="AN30" s="19" t="str">
        <f t="shared" ca="1" si="11"/>
        <v/>
      </c>
      <c r="AP30" s="19">
        <f>IF(OR($B30="", "", 'Analytics Data'!$BL$7=FALSE), "", COUNTIF('Analytics Data'!$BG$12:$BG$511, $B30))</f>
        <v>1</v>
      </c>
      <c r="AR30" s="65">
        <f>IF($AP30="", "", IF($AP30=1, IFERROR(INDEX('Analytics Data'!$BI$12:$BI$511, MATCH($B30, 'Analytics Data'!$BG$12:$BG$511, 0)), ""), ""))</f>
        <v>7.0638001853735096E+18</v>
      </c>
      <c r="AT30" s="65" t="str">
        <f t="shared" si="12"/>
        <v/>
      </c>
      <c r="AV30" s="65">
        <f>IF(NOT($AT30=""), $AT30, IF($AR30="", "", IF(COUNTIF($AR$11:$AR30, $AR30)&gt;1, "", $AR30)))</f>
        <v>7.0638001853735096E+18</v>
      </c>
      <c r="AX30" s="19" t="str">
        <f>IF(OR($AV30="", $AR$7=FALSE), "", IF(COUNTIF('Analytics Data'!$BI$12:$BI$511, $AV30)=1, "", "X"))</f>
        <v/>
      </c>
      <c r="AZ30" s="43">
        <f t="shared" si="13"/>
        <v>45077</v>
      </c>
      <c r="BB30" s="19" t="str">
        <f>IF($D30="", "", IF(COUNTIF(Content!$D$11:$D$510, $D30)=0, MAX($BB$10:$BB29)+1, ""))</f>
        <v/>
      </c>
      <c r="BD30" s="19" t="str">
        <f t="shared" si="14"/>
        <v>May 2023</v>
      </c>
      <c r="BF30" s="19" t="str">
        <f t="shared" ca="1" si="15"/>
        <v/>
      </c>
      <c r="BG30" s="19" t="str">
        <f t="shared" ca="1" si="24"/>
        <v/>
      </c>
      <c r="BI30" s="173">
        <f>IF($AV30="", "", IFERROR(INDEX('Analytics Data'!$CA$12:$CA$511, MATCH($AV30, 'Analytics Data'!$BI$12:$BI$511, 0)), ""))</f>
        <v>12</v>
      </c>
      <c r="BK30" s="173">
        <f>IF($AV30="", "", IFERROR(INDEX('Analytics Data'!$BB$12:$BB$511, MATCH($AV30, 'Analytics Data'!$BI$12:$BI$511, 0)), ""))</f>
        <v>3</v>
      </c>
      <c r="BM30" s="41" t="str">
        <f>IF($D30="", "", IFERROR(INDEX(Content!$AB$11:$AB$510, MATCH($D30, Content!$D$11:$D$510, 0)), ""))</f>
        <v>https://spreadsheetsolutions.biz/</v>
      </c>
      <c r="BN30" s="41" t="str">
        <f>IF($BM30="", "", IF(COUNTIF($BM$11:$BM30, $BM30)&gt;1, "", $BM30))</f>
        <v/>
      </c>
      <c r="BO30" s="156" t="str">
        <f t="shared" si="16"/>
        <v/>
      </c>
      <c r="BP30" s="156" t="str">
        <f t="shared" si="17"/>
        <v/>
      </c>
      <c r="BQ30" s="19" t="str">
        <f>IF($BO30="", "", COUNTIF($BO$11:$BO$510, "&gt;"&amp;$BO30)+1+COUNTIF($BO$11:$BO30, $BO30)-1)</f>
        <v/>
      </c>
      <c r="BS30" s="134">
        <f>IF($AV30="", "", IFERROR(INDEX('Analytics Data'!BZ$12:BZ$511, MATCH($AV30, 'Analytics Data'!$BI$12:$BI$511, 0)), ""))</f>
        <v>7</v>
      </c>
      <c r="BT30" s="135">
        <f>IF($AV30="", "", IFERROR(INDEX('Analytics Data'!CA$12:CA$511, MATCH($AV30, 'Analytics Data'!$BI$12:$BI$511, 0)), ""))</f>
        <v>12</v>
      </c>
      <c r="BU30" s="135">
        <f>IF($AV30="", "", IFERROR(INDEX('Analytics Data'!CB$12:CB$511, MATCH($AV30, 'Analytics Data'!$BI$12:$BI$511, 0)), ""))</f>
        <v>0</v>
      </c>
      <c r="BV30" s="135">
        <f>IF($AV30="", "", IFERROR(INDEX('Analytics Data'!CC$12:CC$511, MATCH($AV30, 'Analytics Data'!$BI$12:$BI$511, 0)), ""))</f>
        <v>0</v>
      </c>
      <c r="BW30" s="136">
        <f>IF($AV30="", "", IFERROR(INDEX('Analytics Data'!CD$12:CD$511, MATCH($AV30, 'Analytics Data'!$BI$12:$BI$511, 0)), ""))</f>
        <v>3</v>
      </c>
      <c r="CC30" s="19" t="str">
        <f t="shared" si="19"/>
        <v>10:00 - 11:59</v>
      </c>
      <c r="CE30" s="19" t="str">
        <f t="shared" si="20"/>
        <v>Mon</v>
      </c>
      <c r="CG30" s="41" t="str">
        <f t="shared" si="21"/>
        <v/>
      </c>
    </row>
    <row r="31" spans="1:85" x14ac:dyDescent="0.25">
      <c r="A31" s="11"/>
      <c r="B31" s="41" t="str">
        <f>IF($D31="", "", IFERROR(INDEX(Content!$V$11:$V$510, MATCH($D31, Content!$D$11:$D$510, 0)), ""))</f>
        <v/>
      </c>
      <c r="C31" s="11"/>
      <c r="D31" s="189"/>
      <c r="E31" s="190"/>
      <c r="F31" s="191"/>
      <c r="G31" s="192"/>
      <c r="H31" s="193"/>
      <c r="I31" s="193"/>
      <c r="J31" s="194"/>
      <c r="K31" s="195"/>
      <c r="L31" s="11"/>
      <c r="M31" s="98" t="str">
        <f>IF($AV31="", "", IFERROR(INDEX('Analytics Data'!$CF$12:$CF$511, MATCH($AV31, 'Analytics Data'!$BI$12:$BI$511, 0)), ""))</f>
        <v/>
      </c>
      <c r="N31" s="68"/>
      <c r="O31" s="98" t="str">
        <f>IF($M31="", "", COUNTIF($M$11:$M$510, "&gt;"&amp;$M31)+1+COUNTIF($M$11:$M31, $M31)-1)</f>
        <v/>
      </c>
      <c r="P31" s="68"/>
      <c r="Q31" s="91" t="str">
        <f>IF($AV31="", "", IFERROR(INDEX('Analytics Data'!BA$12:BA$511, MATCH($AV31, 'Analytics Data'!$BI$12:$BI$511, 0)), ""))</f>
        <v/>
      </c>
      <c r="R31" s="92" t="str">
        <f>IF($AV31="", "", IFERROR(INDEX('Analytics Data'!BB$12:BB$511, MATCH($AV31, 'Analytics Data'!$BI$12:$BI$511, 0)), ""))</f>
        <v/>
      </c>
      <c r="S31" s="92" t="str">
        <f>IF($AV31="", "", IFERROR(INDEX('Analytics Data'!BC$12:BC$511, MATCH($AV31, 'Analytics Data'!$BI$12:$BI$511, 0)), ""))</f>
        <v/>
      </c>
      <c r="T31" s="92" t="str">
        <f>IF($AV31="", "", IFERROR(INDEX('Analytics Data'!BD$12:BD$511, MATCH($AV31, 'Analytics Data'!$BI$12:$BI$511, 0)), ""))</f>
        <v/>
      </c>
      <c r="U31" s="93" t="str">
        <f>IF($AV31="", "", IFERROR(INDEX('Analytics Data'!BE$12:BE$511, MATCH($AV31, 'Analytics Data'!$BI$12:$BI$511, 0)), ""))</f>
        <v/>
      </c>
      <c r="V31" s="68"/>
      <c r="AD31" s="65" t="str">
        <f>'Analytics Data'!$CT32</f>
        <v/>
      </c>
      <c r="AF31" s="19" t="str">
        <f t="shared" si="7"/>
        <v/>
      </c>
      <c r="AH31" s="19" t="str">
        <f t="shared" si="3"/>
        <v/>
      </c>
      <c r="AI31" s="19" t="str">
        <f t="shared" si="8"/>
        <v/>
      </c>
      <c r="AJ31" s="19" t="str">
        <f t="shared" si="9"/>
        <v/>
      </c>
      <c r="AK31" s="19" t="str">
        <f t="shared" si="10"/>
        <v/>
      </c>
      <c r="AL31" s="19" t="str">
        <f t="shared" si="4"/>
        <v/>
      </c>
      <c r="AM31" s="19" t="str">
        <f t="shared" si="5"/>
        <v/>
      </c>
      <c r="AN31" s="19" t="str">
        <f t="shared" si="11"/>
        <v/>
      </c>
      <c r="AP31" s="19" t="str">
        <f>IF(OR($B31="", "", 'Analytics Data'!$BL$7=FALSE), "", COUNTIF('Analytics Data'!$BG$12:$BG$511, $B31))</f>
        <v/>
      </c>
      <c r="AR31" s="65" t="str">
        <f>IF($AP31="", "", IF($AP31=1, IFERROR(INDEX('Analytics Data'!$BI$12:$BI$511, MATCH($B31, 'Analytics Data'!$BG$12:$BG$511, 0)), ""), ""))</f>
        <v/>
      </c>
      <c r="AT31" s="65" t="str">
        <f t="shared" si="12"/>
        <v/>
      </c>
      <c r="AV31" s="65" t="str">
        <f>IF(NOT($AT31=""), $AT31, IF($AR31="", "", IF(COUNTIF($AR$11:$AR31, $AR31)&gt;1, "", $AR31)))</f>
        <v/>
      </c>
      <c r="AX31" s="19" t="str">
        <f>IF(OR($AV31="", $AR$7=FALSE), "", IF(COUNTIF('Analytics Data'!$BI$12:$BI$511, $AV31)=1, "", "X"))</f>
        <v/>
      </c>
      <c r="AZ31" s="43" t="str">
        <f t="shared" si="13"/>
        <v/>
      </c>
      <c r="BB31" s="19" t="str">
        <f>IF($D31="", "", IF(COUNTIF(Content!$D$11:$D$510, $D31)=0, MAX($BB$10:$BB30)+1, ""))</f>
        <v/>
      </c>
      <c r="BD31" s="19" t="str">
        <f t="shared" si="14"/>
        <v/>
      </c>
      <c r="BF31" s="19" t="str">
        <f t="shared" si="15"/>
        <v/>
      </c>
      <c r="BG31" s="19" t="str">
        <f t="shared" ca="1" si="24"/>
        <v/>
      </c>
      <c r="BI31" s="173" t="str">
        <f>IF($AV31="", "", IFERROR(INDEX('Analytics Data'!$CA$12:$CA$511, MATCH($AV31, 'Analytics Data'!$BI$12:$BI$511, 0)), ""))</f>
        <v/>
      </c>
      <c r="BK31" s="173" t="str">
        <f>IF($AV31="", "", IFERROR(INDEX('Analytics Data'!$BB$12:$BB$511, MATCH($AV31, 'Analytics Data'!$BI$12:$BI$511, 0)), ""))</f>
        <v/>
      </c>
      <c r="BM31" s="41" t="str">
        <f>IF($D31="", "", IFERROR(INDEX(Content!$AB$11:$AB$510, MATCH($D31, Content!$D$11:$D$510, 0)), ""))</f>
        <v/>
      </c>
      <c r="BN31" s="41" t="str">
        <f>IF($BM31="", "", IF(COUNTIF($BM$11:$BM31, $BM31)&gt;1, "", $BM31))</f>
        <v/>
      </c>
      <c r="BO31" s="156" t="str">
        <f t="shared" si="16"/>
        <v/>
      </c>
      <c r="BP31" s="156" t="str">
        <f t="shared" si="17"/>
        <v/>
      </c>
      <c r="BQ31" s="19" t="str">
        <f>IF($BO31="", "", COUNTIF($BO$11:$BO$510, "&gt;"&amp;$BO31)+1+COUNTIF($BO$11:$BO31, $BO31)-1)</f>
        <v/>
      </c>
      <c r="BS31" s="134" t="str">
        <f>IF($AV31="", "", IFERROR(INDEX('Analytics Data'!BZ$12:BZ$511, MATCH($AV31, 'Analytics Data'!$BI$12:$BI$511, 0)), ""))</f>
        <v/>
      </c>
      <c r="BT31" s="135" t="str">
        <f>IF($AV31="", "", IFERROR(INDEX('Analytics Data'!CA$12:CA$511, MATCH($AV31, 'Analytics Data'!$BI$12:$BI$511, 0)), ""))</f>
        <v/>
      </c>
      <c r="BU31" s="135" t="str">
        <f>IF($AV31="", "", IFERROR(INDEX('Analytics Data'!CB$12:CB$511, MATCH($AV31, 'Analytics Data'!$BI$12:$BI$511, 0)), ""))</f>
        <v/>
      </c>
      <c r="BV31" s="135" t="str">
        <f>IF($AV31="", "", IFERROR(INDEX('Analytics Data'!CC$12:CC$511, MATCH($AV31, 'Analytics Data'!$BI$12:$BI$511, 0)), ""))</f>
        <v/>
      </c>
      <c r="BW31" s="136" t="str">
        <f>IF($AV31="", "", IFERROR(INDEX('Analytics Data'!CD$12:CD$511, MATCH($AV31, 'Analytics Data'!$BI$12:$BI$511, 0)), ""))</f>
        <v/>
      </c>
      <c r="CC31" s="19" t="str">
        <f t="shared" si="19"/>
        <v/>
      </c>
      <c r="CE31" s="19" t="str">
        <f t="shared" si="20"/>
        <v/>
      </c>
      <c r="CG31" s="41" t="str">
        <f t="shared" si="21"/>
        <v/>
      </c>
    </row>
    <row r="32" spans="1:85" x14ac:dyDescent="0.25">
      <c r="A32" s="11"/>
      <c r="B32" s="41" t="str">
        <f>IF($D32="", "", IFERROR(INDEX(Content!$V$11:$V$510, MATCH($D32, Content!$D$11:$D$510, 0)), ""))</f>
        <v/>
      </c>
      <c r="C32" s="11"/>
      <c r="D32" s="196"/>
      <c r="E32" s="197"/>
      <c r="F32" s="198"/>
      <c r="G32" s="199"/>
      <c r="H32" s="200"/>
      <c r="I32" s="200"/>
      <c r="J32" s="201"/>
      <c r="K32" s="202"/>
      <c r="L32" s="11"/>
      <c r="M32" s="98" t="str">
        <f>IF($AV32="", "", IFERROR(INDEX('Analytics Data'!$CF$12:$CF$511, MATCH($AV32, 'Analytics Data'!$BI$12:$BI$511, 0)), ""))</f>
        <v/>
      </c>
      <c r="N32" s="68"/>
      <c r="O32" s="98" t="str">
        <f>IF($M32="", "", COUNTIF($M$11:$M$510, "&gt;"&amp;$M32)+1+COUNTIF($M$11:$M32, $M32)-1)</f>
        <v/>
      </c>
      <c r="P32" s="68"/>
      <c r="Q32" s="91" t="str">
        <f>IF($AV32="", "", IFERROR(INDEX('Analytics Data'!BA$12:BA$511, MATCH($AV32, 'Analytics Data'!$BI$12:$BI$511, 0)), ""))</f>
        <v/>
      </c>
      <c r="R32" s="92" t="str">
        <f>IF($AV32="", "", IFERROR(INDEX('Analytics Data'!BB$12:BB$511, MATCH($AV32, 'Analytics Data'!$BI$12:$BI$511, 0)), ""))</f>
        <v/>
      </c>
      <c r="S32" s="92" t="str">
        <f>IF($AV32="", "", IFERROR(INDEX('Analytics Data'!BC$12:BC$511, MATCH($AV32, 'Analytics Data'!$BI$12:$BI$511, 0)), ""))</f>
        <v/>
      </c>
      <c r="T32" s="92" t="str">
        <f>IF($AV32="", "", IFERROR(INDEX('Analytics Data'!BD$12:BD$511, MATCH($AV32, 'Analytics Data'!$BI$12:$BI$511, 0)), ""))</f>
        <v/>
      </c>
      <c r="U32" s="93" t="str">
        <f>IF($AV32="", "", IFERROR(INDEX('Analytics Data'!BE$12:BE$511, MATCH($AV32, 'Analytics Data'!$BI$12:$BI$511, 0)), ""))</f>
        <v/>
      </c>
      <c r="V32" s="68"/>
      <c r="AD32" s="65" t="str">
        <f>'Analytics Data'!$CT33</f>
        <v/>
      </c>
      <c r="AF32" s="19" t="str">
        <f t="shared" si="7"/>
        <v/>
      </c>
      <c r="AH32" s="19" t="str">
        <f t="shared" si="3"/>
        <v/>
      </c>
      <c r="AI32" s="19" t="str">
        <f t="shared" si="8"/>
        <v/>
      </c>
      <c r="AJ32" s="19" t="str">
        <f t="shared" si="9"/>
        <v/>
      </c>
      <c r="AK32" s="19" t="str">
        <f t="shared" si="10"/>
        <v/>
      </c>
      <c r="AL32" s="19" t="str">
        <f t="shared" si="4"/>
        <v/>
      </c>
      <c r="AM32" s="19" t="str">
        <f t="shared" si="5"/>
        <v/>
      </c>
      <c r="AN32" s="19" t="str">
        <f t="shared" si="11"/>
        <v/>
      </c>
      <c r="AP32" s="19" t="str">
        <f>IF(OR($B32="", "", 'Analytics Data'!$BL$7=FALSE), "", COUNTIF('Analytics Data'!$BG$12:$BG$511, $B32))</f>
        <v/>
      </c>
      <c r="AR32" s="65" t="str">
        <f>IF($AP32="", "", IF($AP32=1, IFERROR(INDEX('Analytics Data'!$BI$12:$BI$511, MATCH($B32, 'Analytics Data'!$BG$12:$BG$511, 0)), ""), ""))</f>
        <v/>
      </c>
      <c r="AT32" s="65" t="str">
        <f t="shared" si="12"/>
        <v/>
      </c>
      <c r="AV32" s="65" t="str">
        <f>IF(NOT($AT32=""), $AT32, IF($AR32="", "", IF(COUNTIF($AR$11:$AR32, $AR32)&gt;1, "", $AR32)))</f>
        <v/>
      </c>
      <c r="AX32" s="19" t="str">
        <f>IF(OR($AV32="", $AR$7=FALSE), "", IF(COUNTIF('Analytics Data'!$BI$12:$BI$511, $AV32)=1, "", "X"))</f>
        <v/>
      </c>
      <c r="AZ32" s="43" t="str">
        <f t="shared" si="13"/>
        <v/>
      </c>
      <c r="BB32" s="19" t="str">
        <f>IF($D32="", "", IF(COUNTIF(Content!$D$11:$D$510, $D32)=0, MAX($BB$10:$BB31)+1, ""))</f>
        <v/>
      </c>
      <c r="BD32" s="19" t="str">
        <f t="shared" si="14"/>
        <v/>
      </c>
      <c r="BF32" s="19" t="str">
        <f t="shared" si="15"/>
        <v/>
      </c>
      <c r="BG32" s="19" t="str">
        <f t="shared" ca="1" si="24"/>
        <v/>
      </c>
      <c r="BI32" s="173" t="str">
        <f>IF($AV32="", "", IFERROR(INDEX('Analytics Data'!$CA$12:$CA$511, MATCH($AV32, 'Analytics Data'!$BI$12:$BI$511, 0)), ""))</f>
        <v/>
      </c>
      <c r="BK32" s="173" t="str">
        <f>IF($AV32="", "", IFERROR(INDEX('Analytics Data'!$BB$12:$BB$511, MATCH($AV32, 'Analytics Data'!$BI$12:$BI$511, 0)), ""))</f>
        <v/>
      </c>
      <c r="BM32" s="41" t="str">
        <f>IF($D32="", "", IFERROR(INDEX(Content!$AB$11:$AB$510, MATCH($D32, Content!$D$11:$D$510, 0)), ""))</f>
        <v/>
      </c>
      <c r="BN32" s="41" t="str">
        <f>IF($BM32="", "", IF(COUNTIF($BM$11:$BM32, $BM32)&gt;1, "", $BM32))</f>
        <v/>
      </c>
      <c r="BO32" s="156" t="str">
        <f t="shared" si="16"/>
        <v/>
      </c>
      <c r="BP32" s="156" t="str">
        <f t="shared" si="17"/>
        <v/>
      </c>
      <c r="BQ32" s="19" t="str">
        <f>IF($BO32="", "", COUNTIF($BO$11:$BO$510, "&gt;"&amp;$BO32)+1+COUNTIF($BO$11:$BO32, $BO32)-1)</f>
        <v/>
      </c>
      <c r="BS32" s="134" t="str">
        <f>IF($AV32="", "", IFERROR(INDEX('Analytics Data'!BZ$12:BZ$511, MATCH($AV32, 'Analytics Data'!$BI$12:$BI$511, 0)), ""))</f>
        <v/>
      </c>
      <c r="BT32" s="135" t="str">
        <f>IF($AV32="", "", IFERROR(INDEX('Analytics Data'!CA$12:CA$511, MATCH($AV32, 'Analytics Data'!$BI$12:$BI$511, 0)), ""))</f>
        <v/>
      </c>
      <c r="BU32" s="135" t="str">
        <f>IF($AV32="", "", IFERROR(INDEX('Analytics Data'!CB$12:CB$511, MATCH($AV32, 'Analytics Data'!$BI$12:$BI$511, 0)), ""))</f>
        <v/>
      </c>
      <c r="BV32" s="135" t="str">
        <f>IF($AV32="", "", IFERROR(INDEX('Analytics Data'!CC$12:CC$511, MATCH($AV32, 'Analytics Data'!$BI$12:$BI$511, 0)), ""))</f>
        <v/>
      </c>
      <c r="BW32" s="136" t="str">
        <f>IF($AV32="", "", IFERROR(INDEX('Analytics Data'!CD$12:CD$511, MATCH($AV32, 'Analytics Data'!$BI$12:$BI$511, 0)), ""))</f>
        <v/>
      </c>
      <c r="CC32" s="19" t="str">
        <f t="shared" si="19"/>
        <v/>
      </c>
      <c r="CE32" s="19" t="str">
        <f t="shared" si="20"/>
        <v/>
      </c>
      <c r="CG32" s="41" t="str">
        <f t="shared" si="21"/>
        <v/>
      </c>
    </row>
    <row r="33" spans="1:85" x14ac:dyDescent="0.25">
      <c r="A33" s="11"/>
      <c r="B33" s="41" t="str">
        <f>IF($D33="", "", IFERROR(INDEX(Content!$V$11:$V$510, MATCH($D33, Content!$D$11:$D$510, 0)), ""))</f>
        <v/>
      </c>
      <c r="C33" s="11"/>
      <c r="D33" s="196"/>
      <c r="E33" s="197"/>
      <c r="F33" s="198"/>
      <c r="G33" s="199"/>
      <c r="H33" s="200"/>
      <c r="I33" s="200"/>
      <c r="J33" s="201"/>
      <c r="K33" s="202"/>
      <c r="L33" s="11"/>
      <c r="M33" s="98" t="str">
        <f>IF($AV33="", "", IFERROR(INDEX('Analytics Data'!$CF$12:$CF$511, MATCH($AV33, 'Analytics Data'!$BI$12:$BI$511, 0)), ""))</f>
        <v/>
      </c>
      <c r="N33" s="68"/>
      <c r="O33" s="98" t="str">
        <f>IF($M33="", "", COUNTIF($M$11:$M$510, "&gt;"&amp;$M33)+1+COUNTIF($M$11:$M33, $M33)-1)</f>
        <v/>
      </c>
      <c r="P33" s="68"/>
      <c r="Q33" s="91" t="str">
        <f>IF($AV33="", "", IFERROR(INDEX('Analytics Data'!BA$12:BA$511, MATCH($AV33, 'Analytics Data'!$BI$12:$BI$511, 0)), ""))</f>
        <v/>
      </c>
      <c r="R33" s="92" t="str">
        <f>IF($AV33="", "", IFERROR(INDEX('Analytics Data'!BB$12:BB$511, MATCH($AV33, 'Analytics Data'!$BI$12:$BI$511, 0)), ""))</f>
        <v/>
      </c>
      <c r="S33" s="92" t="str">
        <f>IF($AV33="", "", IFERROR(INDEX('Analytics Data'!BC$12:BC$511, MATCH($AV33, 'Analytics Data'!$BI$12:$BI$511, 0)), ""))</f>
        <v/>
      </c>
      <c r="T33" s="92" t="str">
        <f>IF($AV33="", "", IFERROR(INDEX('Analytics Data'!BD$12:BD$511, MATCH($AV33, 'Analytics Data'!$BI$12:$BI$511, 0)), ""))</f>
        <v/>
      </c>
      <c r="U33" s="93" t="str">
        <f>IF($AV33="", "", IFERROR(INDEX('Analytics Data'!BE$12:BE$511, MATCH($AV33, 'Analytics Data'!$BI$12:$BI$511, 0)), ""))</f>
        <v/>
      </c>
      <c r="V33" s="68"/>
      <c r="AD33" s="65" t="str">
        <f>'Analytics Data'!$CT34</f>
        <v/>
      </c>
      <c r="AF33" s="19" t="str">
        <f t="shared" si="7"/>
        <v/>
      </c>
      <c r="AH33" s="19" t="str">
        <f t="shared" si="3"/>
        <v/>
      </c>
      <c r="AI33" s="19" t="str">
        <f t="shared" si="8"/>
        <v/>
      </c>
      <c r="AJ33" s="19" t="str">
        <f t="shared" si="9"/>
        <v/>
      </c>
      <c r="AK33" s="19" t="str">
        <f t="shared" si="10"/>
        <v/>
      </c>
      <c r="AL33" s="19" t="str">
        <f t="shared" si="4"/>
        <v/>
      </c>
      <c r="AM33" s="19" t="str">
        <f t="shared" si="5"/>
        <v/>
      </c>
      <c r="AN33" s="19" t="str">
        <f t="shared" si="11"/>
        <v/>
      </c>
      <c r="AP33" s="19" t="str">
        <f>IF(OR($B33="", "", 'Analytics Data'!$BL$7=FALSE), "", COUNTIF('Analytics Data'!$BG$12:$BG$511, $B33))</f>
        <v/>
      </c>
      <c r="AR33" s="65" t="str">
        <f>IF($AP33="", "", IF($AP33=1, IFERROR(INDEX('Analytics Data'!$BI$12:$BI$511, MATCH($B33, 'Analytics Data'!$BG$12:$BG$511, 0)), ""), ""))</f>
        <v/>
      </c>
      <c r="AT33" s="65" t="str">
        <f t="shared" si="12"/>
        <v/>
      </c>
      <c r="AV33" s="65" t="str">
        <f>IF(NOT($AT33=""), $AT33, IF($AR33="", "", IF(COUNTIF($AR$11:$AR33, $AR33)&gt;1, "", $AR33)))</f>
        <v/>
      </c>
      <c r="AX33" s="19" t="str">
        <f>IF(OR($AV33="", $AR$7=FALSE), "", IF(COUNTIF('Analytics Data'!$BI$12:$BI$511, $AV33)=1, "", "X"))</f>
        <v/>
      </c>
      <c r="AZ33" s="43" t="str">
        <f t="shared" si="13"/>
        <v/>
      </c>
      <c r="BB33" s="19" t="str">
        <f>IF($D33="", "", IF(COUNTIF(Content!$D$11:$D$510, $D33)=0, MAX($BB$10:$BB32)+1, ""))</f>
        <v/>
      </c>
      <c r="BD33" s="19" t="str">
        <f t="shared" si="14"/>
        <v/>
      </c>
      <c r="BF33" s="19" t="str">
        <f t="shared" si="15"/>
        <v/>
      </c>
      <c r="BG33" s="19" t="str">
        <f t="shared" ca="1" si="24"/>
        <v/>
      </c>
      <c r="BI33" s="173" t="str">
        <f>IF($AV33="", "", IFERROR(INDEX('Analytics Data'!$CA$12:$CA$511, MATCH($AV33, 'Analytics Data'!$BI$12:$BI$511, 0)), ""))</f>
        <v/>
      </c>
      <c r="BK33" s="173" t="str">
        <f>IF($AV33="", "", IFERROR(INDEX('Analytics Data'!$BB$12:$BB$511, MATCH($AV33, 'Analytics Data'!$BI$12:$BI$511, 0)), ""))</f>
        <v/>
      </c>
      <c r="BM33" s="41" t="str">
        <f>IF($D33="", "", IFERROR(INDEX(Content!$AB$11:$AB$510, MATCH($D33, Content!$D$11:$D$510, 0)), ""))</f>
        <v/>
      </c>
      <c r="BN33" s="41" t="str">
        <f>IF($BM33="", "", IF(COUNTIF($BM$11:$BM33, $BM33)&gt;1, "", $BM33))</f>
        <v/>
      </c>
      <c r="BO33" s="156" t="str">
        <f t="shared" si="16"/>
        <v/>
      </c>
      <c r="BP33" s="156" t="str">
        <f t="shared" si="17"/>
        <v/>
      </c>
      <c r="BQ33" s="19" t="str">
        <f>IF($BO33="", "", COUNTIF($BO$11:$BO$510, "&gt;"&amp;$BO33)+1+COUNTIF($BO$11:$BO33, $BO33)-1)</f>
        <v/>
      </c>
      <c r="BS33" s="134" t="str">
        <f>IF($AV33="", "", IFERROR(INDEX('Analytics Data'!BZ$12:BZ$511, MATCH($AV33, 'Analytics Data'!$BI$12:$BI$511, 0)), ""))</f>
        <v/>
      </c>
      <c r="BT33" s="135" t="str">
        <f>IF($AV33="", "", IFERROR(INDEX('Analytics Data'!CA$12:CA$511, MATCH($AV33, 'Analytics Data'!$BI$12:$BI$511, 0)), ""))</f>
        <v/>
      </c>
      <c r="BU33" s="135" t="str">
        <f>IF($AV33="", "", IFERROR(INDEX('Analytics Data'!CB$12:CB$511, MATCH($AV33, 'Analytics Data'!$BI$12:$BI$511, 0)), ""))</f>
        <v/>
      </c>
      <c r="BV33" s="135" t="str">
        <f>IF($AV33="", "", IFERROR(INDEX('Analytics Data'!CC$12:CC$511, MATCH($AV33, 'Analytics Data'!$BI$12:$BI$511, 0)), ""))</f>
        <v/>
      </c>
      <c r="BW33" s="136" t="str">
        <f>IF($AV33="", "", IFERROR(INDEX('Analytics Data'!CD$12:CD$511, MATCH($AV33, 'Analytics Data'!$BI$12:$BI$511, 0)), ""))</f>
        <v/>
      </c>
      <c r="CC33" s="19" t="str">
        <f t="shared" si="19"/>
        <v/>
      </c>
      <c r="CE33" s="19" t="str">
        <f t="shared" si="20"/>
        <v/>
      </c>
      <c r="CG33" s="41" t="str">
        <f t="shared" si="21"/>
        <v/>
      </c>
    </row>
    <row r="34" spans="1:85" x14ac:dyDescent="0.25">
      <c r="A34" s="11"/>
      <c r="B34" s="41" t="str">
        <f>IF($D34="", "", IFERROR(INDEX(Content!$V$11:$V$510, MATCH($D34, Content!$D$11:$D$510, 0)), ""))</f>
        <v/>
      </c>
      <c r="C34" s="11"/>
      <c r="D34" s="196"/>
      <c r="E34" s="197"/>
      <c r="F34" s="198"/>
      <c r="G34" s="199"/>
      <c r="H34" s="200"/>
      <c r="I34" s="200"/>
      <c r="J34" s="201"/>
      <c r="K34" s="202"/>
      <c r="L34" s="11"/>
      <c r="M34" s="98" t="str">
        <f>IF($AV34="", "", IFERROR(INDEX('Analytics Data'!$CF$12:$CF$511, MATCH($AV34, 'Analytics Data'!$BI$12:$BI$511, 0)), ""))</f>
        <v/>
      </c>
      <c r="N34" s="68"/>
      <c r="O34" s="98" t="str">
        <f>IF($M34="", "", COUNTIF($M$11:$M$510, "&gt;"&amp;$M34)+1+COUNTIF($M$11:$M34, $M34)-1)</f>
        <v/>
      </c>
      <c r="P34" s="68"/>
      <c r="Q34" s="91" t="str">
        <f>IF($AV34="", "", IFERROR(INDEX('Analytics Data'!BA$12:BA$511, MATCH($AV34, 'Analytics Data'!$BI$12:$BI$511, 0)), ""))</f>
        <v/>
      </c>
      <c r="R34" s="92" t="str">
        <f>IF($AV34="", "", IFERROR(INDEX('Analytics Data'!BB$12:BB$511, MATCH($AV34, 'Analytics Data'!$BI$12:$BI$511, 0)), ""))</f>
        <v/>
      </c>
      <c r="S34" s="92" t="str">
        <f>IF($AV34="", "", IFERROR(INDEX('Analytics Data'!BC$12:BC$511, MATCH($AV34, 'Analytics Data'!$BI$12:$BI$511, 0)), ""))</f>
        <v/>
      </c>
      <c r="T34" s="92" t="str">
        <f>IF($AV34="", "", IFERROR(INDEX('Analytics Data'!BD$12:BD$511, MATCH($AV34, 'Analytics Data'!$BI$12:$BI$511, 0)), ""))</f>
        <v/>
      </c>
      <c r="U34" s="93" t="str">
        <f>IF($AV34="", "", IFERROR(INDEX('Analytics Data'!BE$12:BE$511, MATCH($AV34, 'Analytics Data'!$BI$12:$BI$511, 0)), ""))</f>
        <v/>
      </c>
      <c r="V34" s="68"/>
      <c r="AD34" s="65" t="str">
        <f>'Analytics Data'!$CT35</f>
        <v/>
      </c>
      <c r="AF34" s="19" t="str">
        <f t="shared" si="7"/>
        <v/>
      </c>
      <c r="AH34" s="19" t="str">
        <f t="shared" si="3"/>
        <v/>
      </c>
      <c r="AI34" s="19" t="str">
        <f t="shared" si="8"/>
        <v/>
      </c>
      <c r="AJ34" s="19" t="str">
        <f t="shared" si="9"/>
        <v/>
      </c>
      <c r="AK34" s="19" t="str">
        <f t="shared" si="10"/>
        <v/>
      </c>
      <c r="AL34" s="19" t="str">
        <f t="shared" si="4"/>
        <v/>
      </c>
      <c r="AM34" s="19" t="str">
        <f t="shared" si="5"/>
        <v/>
      </c>
      <c r="AN34" s="19" t="str">
        <f t="shared" si="11"/>
        <v/>
      </c>
      <c r="AP34" s="19" t="str">
        <f>IF(OR($B34="", "", 'Analytics Data'!$BL$7=FALSE), "", COUNTIF('Analytics Data'!$BG$12:$BG$511, $B34))</f>
        <v/>
      </c>
      <c r="AR34" s="65" t="str">
        <f>IF($AP34="", "", IF($AP34=1, IFERROR(INDEX('Analytics Data'!$BI$12:$BI$511, MATCH($B34, 'Analytics Data'!$BG$12:$BG$511, 0)), ""), ""))</f>
        <v/>
      </c>
      <c r="AT34" s="65" t="str">
        <f t="shared" si="12"/>
        <v/>
      </c>
      <c r="AV34" s="65" t="str">
        <f>IF(NOT($AT34=""), $AT34, IF($AR34="", "", IF(COUNTIF($AR$11:$AR34, $AR34)&gt;1, "", $AR34)))</f>
        <v/>
      </c>
      <c r="AX34" s="19" t="str">
        <f>IF(OR($AV34="", $AR$7=FALSE), "", IF(COUNTIF('Analytics Data'!$BI$12:$BI$511, $AV34)=1, "", "X"))</f>
        <v/>
      </c>
      <c r="AZ34" s="43" t="str">
        <f t="shared" si="13"/>
        <v/>
      </c>
      <c r="BB34" s="19" t="str">
        <f>IF($D34="", "", IF(COUNTIF(Content!$D$11:$D$510, $D34)=0, MAX($BB$10:$BB33)+1, ""))</f>
        <v/>
      </c>
      <c r="BD34" s="19" t="str">
        <f t="shared" si="14"/>
        <v/>
      </c>
      <c r="BF34" s="19" t="str">
        <f t="shared" si="15"/>
        <v/>
      </c>
      <c r="BG34" s="19" t="str">
        <f t="shared" ca="1" si="24"/>
        <v/>
      </c>
      <c r="BI34" s="173" t="str">
        <f>IF($AV34="", "", IFERROR(INDEX('Analytics Data'!$CA$12:$CA$511, MATCH($AV34, 'Analytics Data'!$BI$12:$BI$511, 0)), ""))</f>
        <v/>
      </c>
      <c r="BK34" s="173" t="str">
        <f>IF($AV34="", "", IFERROR(INDEX('Analytics Data'!$BB$12:$BB$511, MATCH($AV34, 'Analytics Data'!$BI$12:$BI$511, 0)), ""))</f>
        <v/>
      </c>
      <c r="BM34" s="41" t="str">
        <f>IF($D34="", "", IFERROR(INDEX(Content!$AB$11:$AB$510, MATCH($D34, Content!$D$11:$D$510, 0)), ""))</f>
        <v/>
      </c>
      <c r="BN34" s="41" t="str">
        <f>IF($BM34="", "", IF(COUNTIF($BM$11:$BM34, $BM34)&gt;1, "", $BM34))</f>
        <v/>
      </c>
      <c r="BO34" s="156" t="str">
        <f t="shared" si="16"/>
        <v/>
      </c>
      <c r="BP34" s="156" t="str">
        <f t="shared" si="17"/>
        <v/>
      </c>
      <c r="BQ34" s="19" t="str">
        <f>IF($BO34="", "", COUNTIF($BO$11:$BO$510, "&gt;"&amp;$BO34)+1+COUNTIF($BO$11:$BO34, $BO34)-1)</f>
        <v/>
      </c>
      <c r="BS34" s="134" t="str">
        <f>IF($AV34="", "", IFERROR(INDEX('Analytics Data'!BZ$12:BZ$511, MATCH($AV34, 'Analytics Data'!$BI$12:$BI$511, 0)), ""))</f>
        <v/>
      </c>
      <c r="BT34" s="135" t="str">
        <f>IF($AV34="", "", IFERROR(INDEX('Analytics Data'!CA$12:CA$511, MATCH($AV34, 'Analytics Data'!$BI$12:$BI$511, 0)), ""))</f>
        <v/>
      </c>
      <c r="BU34" s="135" t="str">
        <f>IF($AV34="", "", IFERROR(INDEX('Analytics Data'!CB$12:CB$511, MATCH($AV34, 'Analytics Data'!$BI$12:$BI$511, 0)), ""))</f>
        <v/>
      </c>
      <c r="BV34" s="135" t="str">
        <f>IF($AV34="", "", IFERROR(INDEX('Analytics Data'!CC$12:CC$511, MATCH($AV34, 'Analytics Data'!$BI$12:$BI$511, 0)), ""))</f>
        <v/>
      </c>
      <c r="BW34" s="136" t="str">
        <f>IF($AV34="", "", IFERROR(INDEX('Analytics Data'!CD$12:CD$511, MATCH($AV34, 'Analytics Data'!$BI$12:$BI$511, 0)), ""))</f>
        <v/>
      </c>
      <c r="CC34" s="19" t="str">
        <f t="shared" si="19"/>
        <v/>
      </c>
      <c r="CE34" s="19" t="str">
        <f t="shared" si="20"/>
        <v/>
      </c>
      <c r="CG34" s="41" t="str">
        <f t="shared" si="21"/>
        <v/>
      </c>
    </row>
    <row r="35" spans="1:85" x14ac:dyDescent="0.25">
      <c r="A35" s="11"/>
      <c r="B35" s="41" t="str">
        <f>IF($D35="", "", IFERROR(INDEX(Content!$V$11:$V$510, MATCH($D35, Content!$D$11:$D$510, 0)), ""))</f>
        <v/>
      </c>
      <c r="C35" s="11"/>
      <c r="D35" s="196"/>
      <c r="E35" s="197"/>
      <c r="F35" s="198"/>
      <c r="G35" s="199"/>
      <c r="H35" s="200"/>
      <c r="I35" s="200"/>
      <c r="J35" s="201"/>
      <c r="K35" s="202"/>
      <c r="L35" s="11"/>
      <c r="M35" s="98" t="str">
        <f>IF($AV35="", "", IFERROR(INDEX('Analytics Data'!$CF$12:$CF$511, MATCH($AV35, 'Analytics Data'!$BI$12:$BI$511, 0)), ""))</f>
        <v/>
      </c>
      <c r="N35" s="68"/>
      <c r="O35" s="98" t="str">
        <f>IF($M35="", "", COUNTIF($M$11:$M$510, "&gt;"&amp;$M35)+1+COUNTIF($M$11:$M35, $M35)-1)</f>
        <v/>
      </c>
      <c r="P35" s="68"/>
      <c r="Q35" s="91" t="str">
        <f>IF($AV35="", "", IFERROR(INDEX('Analytics Data'!BA$12:BA$511, MATCH($AV35, 'Analytics Data'!$BI$12:$BI$511, 0)), ""))</f>
        <v/>
      </c>
      <c r="R35" s="92" t="str">
        <f>IF($AV35="", "", IFERROR(INDEX('Analytics Data'!BB$12:BB$511, MATCH($AV35, 'Analytics Data'!$BI$12:$BI$511, 0)), ""))</f>
        <v/>
      </c>
      <c r="S35" s="92" t="str">
        <f>IF($AV35="", "", IFERROR(INDEX('Analytics Data'!BC$12:BC$511, MATCH($AV35, 'Analytics Data'!$BI$12:$BI$511, 0)), ""))</f>
        <v/>
      </c>
      <c r="T35" s="92" t="str">
        <f>IF($AV35="", "", IFERROR(INDEX('Analytics Data'!BD$12:BD$511, MATCH($AV35, 'Analytics Data'!$BI$12:$BI$511, 0)), ""))</f>
        <v/>
      </c>
      <c r="U35" s="93" t="str">
        <f>IF($AV35="", "", IFERROR(INDEX('Analytics Data'!BE$12:BE$511, MATCH($AV35, 'Analytics Data'!$BI$12:$BI$511, 0)), ""))</f>
        <v/>
      </c>
      <c r="V35" s="68"/>
      <c r="AD35" s="65" t="str">
        <f>'Analytics Data'!$CT36</f>
        <v/>
      </c>
      <c r="AF35" s="19" t="str">
        <f t="shared" si="7"/>
        <v/>
      </c>
      <c r="AH35" s="19" t="str">
        <f t="shared" si="3"/>
        <v/>
      </c>
      <c r="AI35" s="19" t="str">
        <f t="shared" si="8"/>
        <v/>
      </c>
      <c r="AJ35" s="19" t="str">
        <f t="shared" si="9"/>
        <v/>
      </c>
      <c r="AK35" s="19" t="str">
        <f t="shared" si="10"/>
        <v/>
      </c>
      <c r="AL35" s="19" t="str">
        <f t="shared" si="4"/>
        <v/>
      </c>
      <c r="AM35" s="19" t="str">
        <f t="shared" si="5"/>
        <v/>
      </c>
      <c r="AN35" s="19" t="str">
        <f t="shared" si="11"/>
        <v/>
      </c>
      <c r="AP35" s="19" t="str">
        <f>IF(OR($B35="", "", 'Analytics Data'!$BL$7=FALSE), "", COUNTIF('Analytics Data'!$BG$12:$BG$511, $B35))</f>
        <v/>
      </c>
      <c r="AR35" s="65" t="str">
        <f>IF($AP35="", "", IF($AP35=1, IFERROR(INDEX('Analytics Data'!$BI$12:$BI$511, MATCH($B35, 'Analytics Data'!$BG$12:$BG$511, 0)), ""), ""))</f>
        <v/>
      </c>
      <c r="AT35" s="65" t="str">
        <f t="shared" si="12"/>
        <v/>
      </c>
      <c r="AV35" s="65" t="str">
        <f>IF(NOT($AT35=""), $AT35, IF($AR35="", "", IF(COUNTIF($AR$11:$AR35, $AR35)&gt;1, "", $AR35)))</f>
        <v/>
      </c>
      <c r="AX35" s="19" t="str">
        <f>IF(OR($AV35="", $AR$7=FALSE), "", IF(COUNTIF('Analytics Data'!$BI$12:$BI$511, $AV35)=1, "", "X"))</f>
        <v/>
      </c>
      <c r="AZ35" s="43" t="str">
        <f t="shared" si="13"/>
        <v/>
      </c>
      <c r="BB35" s="19" t="str">
        <f>IF($D35="", "", IF(COUNTIF(Content!$D$11:$D$510, $D35)=0, MAX($BB$10:$BB34)+1, ""))</f>
        <v/>
      </c>
      <c r="BD35" s="19" t="str">
        <f t="shared" si="14"/>
        <v/>
      </c>
      <c r="BF35" s="19" t="str">
        <f t="shared" si="15"/>
        <v/>
      </c>
      <c r="BG35" s="19" t="str">
        <f t="shared" ca="1" si="24"/>
        <v/>
      </c>
      <c r="BI35" s="173" t="str">
        <f>IF($AV35="", "", IFERROR(INDEX('Analytics Data'!$CA$12:$CA$511, MATCH($AV35, 'Analytics Data'!$BI$12:$BI$511, 0)), ""))</f>
        <v/>
      </c>
      <c r="BK35" s="173" t="str">
        <f>IF($AV35="", "", IFERROR(INDEX('Analytics Data'!$BB$12:$BB$511, MATCH($AV35, 'Analytics Data'!$BI$12:$BI$511, 0)), ""))</f>
        <v/>
      </c>
      <c r="BM35" s="41" t="str">
        <f>IF($D35="", "", IFERROR(INDEX(Content!$AB$11:$AB$510, MATCH($D35, Content!$D$11:$D$510, 0)), ""))</f>
        <v/>
      </c>
      <c r="BN35" s="41" t="str">
        <f>IF($BM35="", "", IF(COUNTIF($BM$11:$BM35, $BM35)&gt;1, "", $BM35))</f>
        <v/>
      </c>
      <c r="BO35" s="156" t="str">
        <f t="shared" si="16"/>
        <v/>
      </c>
      <c r="BP35" s="156" t="str">
        <f t="shared" si="17"/>
        <v/>
      </c>
      <c r="BQ35" s="19" t="str">
        <f>IF($BO35="", "", COUNTIF($BO$11:$BO$510, "&gt;"&amp;$BO35)+1+COUNTIF($BO$11:$BO35, $BO35)-1)</f>
        <v/>
      </c>
      <c r="BS35" s="134" t="str">
        <f>IF($AV35="", "", IFERROR(INDEX('Analytics Data'!BZ$12:BZ$511, MATCH($AV35, 'Analytics Data'!$BI$12:$BI$511, 0)), ""))</f>
        <v/>
      </c>
      <c r="BT35" s="135" t="str">
        <f>IF($AV35="", "", IFERROR(INDEX('Analytics Data'!CA$12:CA$511, MATCH($AV35, 'Analytics Data'!$BI$12:$BI$511, 0)), ""))</f>
        <v/>
      </c>
      <c r="BU35" s="135" t="str">
        <f>IF($AV35="", "", IFERROR(INDEX('Analytics Data'!CB$12:CB$511, MATCH($AV35, 'Analytics Data'!$BI$12:$BI$511, 0)), ""))</f>
        <v/>
      </c>
      <c r="BV35" s="135" t="str">
        <f>IF($AV35="", "", IFERROR(INDEX('Analytics Data'!CC$12:CC$511, MATCH($AV35, 'Analytics Data'!$BI$12:$BI$511, 0)), ""))</f>
        <v/>
      </c>
      <c r="BW35" s="136" t="str">
        <f>IF($AV35="", "", IFERROR(INDEX('Analytics Data'!CD$12:CD$511, MATCH($AV35, 'Analytics Data'!$BI$12:$BI$511, 0)), ""))</f>
        <v/>
      </c>
      <c r="CC35" s="19" t="str">
        <f t="shared" si="19"/>
        <v/>
      </c>
      <c r="CE35" s="19" t="str">
        <f t="shared" si="20"/>
        <v/>
      </c>
      <c r="CG35" s="41" t="str">
        <f t="shared" si="21"/>
        <v/>
      </c>
    </row>
    <row r="36" spans="1:85" x14ac:dyDescent="0.25">
      <c r="A36" s="11"/>
      <c r="B36" s="41" t="str">
        <f>IF($D36="", "", IFERROR(INDEX(Content!$V$11:$V$510, MATCH($D36, Content!$D$11:$D$510, 0)), ""))</f>
        <v/>
      </c>
      <c r="C36" s="11"/>
      <c r="D36" s="196"/>
      <c r="E36" s="197"/>
      <c r="F36" s="198"/>
      <c r="G36" s="199"/>
      <c r="H36" s="200"/>
      <c r="I36" s="200"/>
      <c r="J36" s="201"/>
      <c r="K36" s="202"/>
      <c r="L36" s="11"/>
      <c r="M36" s="98" t="str">
        <f>IF($AV36="", "", IFERROR(INDEX('Analytics Data'!$CF$12:$CF$511, MATCH($AV36, 'Analytics Data'!$BI$12:$BI$511, 0)), ""))</f>
        <v/>
      </c>
      <c r="N36" s="68"/>
      <c r="O36" s="98" t="str">
        <f>IF($M36="", "", COUNTIF($M$11:$M$510, "&gt;"&amp;$M36)+1+COUNTIF($M$11:$M36, $M36)-1)</f>
        <v/>
      </c>
      <c r="P36" s="68"/>
      <c r="Q36" s="91" t="str">
        <f>IF($AV36="", "", IFERROR(INDEX('Analytics Data'!BA$12:BA$511, MATCH($AV36, 'Analytics Data'!$BI$12:$BI$511, 0)), ""))</f>
        <v/>
      </c>
      <c r="R36" s="92" t="str">
        <f>IF($AV36="", "", IFERROR(INDEX('Analytics Data'!BB$12:BB$511, MATCH($AV36, 'Analytics Data'!$BI$12:$BI$511, 0)), ""))</f>
        <v/>
      </c>
      <c r="S36" s="92" t="str">
        <f>IF($AV36="", "", IFERROR(INDEX('Analytics Data'!BC$12:BC$511, MATCH($AV36, 'Analytics Data'!$BI$12:$BI$511, 0)), ""))</f>
        <v/>
      </c>
      <c r="T36" s="92" t="str">
        <f>IF($AV36="", "", IFERROR(INDEX('Analytics Data'!BD$12:BD$511, MATCH($AV36, 'Analytics Data'!$BI$12:$BI$511, 0)), ""))</f>
        <v/>
      </c>
      <c r="U36" s="93" t="str">
        <f>IF($AV36="", "", IFERROR(INDEX('Analytics Data'!BE$12:BE$511, MATCH($AV36, 'Analytics Data'!$BI$12:$BI$511, 0)), ""))</f>
        <v/>
      </c>
      <c r="V36" s="68"/>
      <c r="AD36" s="65" t="str">
        <f>'Analytics Data'!$CT37</f>
        <v/>
      </c>
      <c r="AF36" s="19" t="str">
        <f t="shared" si="7"/>
        <v/>
      </c>
      <c r="AH36" s="19" t="str">
        <f t="shared" si="3"/>
        <v/>
      </c>
      <c r="AI36" s="19" t="str">
        <f t="shared" si="8"/>
        <v/>
      </c>
      <c r="AJ36" s="19" t="str">
        <f t="shared" si="9"/>
        <v/>
      </c>
      <c r="AK36" s="19" t="str">
        <f t="shared" si="10"/>
        <v/>
      </c>
      <c r="AL36" s="19" t="str">
        <f t="shared" si="4"/>
        <v/>
      </c>
      <c r="AM36" s="19" t="str">
        <f t="shared" si="5"/>
        <v/>
      </c>
      <c r="AN36" s="19" t="str">
        <f t="shared" si="11"/>
        <v/>
      </c>
      <c r="AP36" s="19" t="str">
        <f>IF(OR($B36="", "", 'Analytics Data'!$BL$7=FALSE), "", COUNTIF('Analytics Data'!$BG$12:$BG$511, $B36))</f>
        <v/>
      </c>
      <c r="AR36" s="65" t="str">
        <f>IF($AP36="", "", IF($AP36=1, IFERROR(INDEX('Analytics Data'!$BI$12:$BI$511, MATCH($B36, 'Analytics Data'!$BG$12:$BG$511, 0)), ""), ""))</f>
        <v/>
      </c>
      <c r="AT36" s="65" t="str">
        <f t="shared" si="12"/>
        <v/>
      </c>
      <c r="AV36" s="65" t="str">
        <f>IF(NOT($AT36=""), $AT36, IF($AR36="", "", IF(COUNTIF($AR$11:$AR36, $AR36)&gt;1, "", $AR36)))</f>
        <v/>
      </c>
      <c r="AX36" s="19" t="str">
        <f>IF(OR($AV36="", $AR$7=FALSE), "", IF(COUNTIF('Analytics Data'!$BI$12:$BI$511, $AV36)=1, "", "X"))</f>
        <v/>
      </c>
      <c r="AZ36" s="43" t="str">
        <f t="shared" si="13"/>
        <v/>
      </c>
      <c r="BB36" s="19" t="str">
        <f>IF($D36="", "", IF(COUNTIF(Content!$D$11:$D$510, $D36)=0, MAX($BB$10:$BB35)+1, ""))</f>
        <v/>
      </c>
      <c r="BD36" s="19" t="str">
        <f t="shared" si="14"/>
        <v/>
      </c>
      <c r="BF36" s="19" t="str">
        <f t="shared" si="15"/>
        <v/>
      </c>
      <c r="BG36" s="19" t="str">
        <f t="shared" ca="1" si="24"/>
        <v/>
      </c>
      <c r="BI36" s="173" t="str">
        <f>IF($AV36="", "", IFERROR(INDEX('Analytics Data'!$CA$12:$CA$511, MATCH($AV36, 'Analytics Data'!$BI$12:$BI$511, 0)), ""))</f>
        <v/>
      </c>
      <c r="BK36" s="173" t="str">
        <f>IF($AV36="", "", IFERROR(INDEX('Analytics Data'!$BB$12:$BB$511, MATCH($AV36, 'Analytics Data'!$BI$12:$BI$511, 0)), ""))</f>
        <v/>
      </c>
      <c r="BM36" s="41" t="str">
        <f>IF($D36="", "", IFERROR(INDEX(Content!$AB$11:$AB$510, MATCH($D36, Content!$D$11:$D$510, 0)), ""))</f>
        <v/>
      </c>
      <c r="BN36" s="41" t="str">
        <f>IF($BM36="", "", IF(COUNTIF($BM$11:$BM36, $BM36)&gt;1, "", $BM36))</f>
        <v/>
      </c>
      <c r="BO36" s="156" t="str">
        <f t="shared" si="16"/>
        <v/>
      </c>
      <c r="BP36" s="156" t="str">
        <f t="shared" si="17"/>
        <v/>
      </c>
      <c r="BQ36" s="19" t="str">
        <f>IF($BO36="", "", COUNTIF($BO$11:$BO$510, "&gt;"&amp;$BO36)+1+COUNTIF($BO$11:$BO36, $BO36)-1)</f>
        <v/>
      </c>
      <c r="BS36" s="134" t="str">
        <f>IF($AV36="", "", IFERROR(INDEX('Analytics Data'!BZ$12:BZ$511, MATCH($AV36, 'Analytics Data'!$BI$12:$BI$511, 0)), ""))</f>
        <v/>
      </c>
      <c r="BT36" s="135" t="str">
        <f>IF($AV36="", "", IFERROR(INDEX('Analytics Data'!CA$12:CA$511, MATCH($AV36, 'Analytics Data'!$BI$12:$BI$511, 0)), ""))</f>
        <v/>
      </c>
      <c r="BU36" s="135" t="str">
        <f>IF($AV36="", "", IFERROR(INDEX('Analytics Data'!CB$12:CB$511, MATCH($AV36, 'Analytics Data'!$BI$12:$BI$511, 0)), ""))</f>
        <v/>
      </c>
      <c r="BV36" s="135" t="str">
        <f>IF($AV36="", "", IFERROR(INDEX('Analytics Data'!CC$12:CC$511, MATCH($AV36, 'Analytics Data'!$BI$12:$BI$511, 0)), ""))</f>
        <v/>
      </c>
      <c r="BW36" s="136" t="str">
        <f>IF($AV36="", "", IFERROR(INDEX('Analytics Data'!CD$12:CD$511, MATCH($AV36, 'Analytics Data'!$BI$12:$BI$511, 0)), ""))</f>
        <v/>
      </c>
      <c r="CC36" s="19" t="str">
        <f t="shared" si="19"/>
        <v/>
      </c>
      <c r="CE36" s="19" t="str">
        <f t="shared" si="20"/>
        <v/>
      </c>
      <c r="CG36" s="41" t="str">
        <f t="shared" si="21"/>
        <v/>
      </c>
    </row>
    <row r="37" spans="1:85" x14ac:dyDescent="0.25">
      <c r="A37" s="11"/>
      <c r="B37" s="41" t="str">
        <f>IF($D37="", "", IFERROR(INDEX(Content!$V$11:$V$510, MATCH($D37, Content!$D$11:$D$510, 0)), ""))</f>
        <v/>
      </c>
      <c r="C37" s="11"/>
      <c r="D37" s="196"/>
      <c r="E37" s="197"/>
      <c r="F37" s="198"/>
      <c r="G37" s="199"/>
      <c r="H37" s="200"/>
      <c r="I37" s="200"/>
      <c r="J37" s="201"/>
      <c r="K37" s="202"/>
      <c r="L37" s="11"/>
      <c r="M37" s="98" t="str">
        <f>IF($AV37="", "", IFERROR(INDEX('Analytics Data'!$CF$12:$CF$511, MATCH($AV37, 'Analytics Data'!$BI$12:$BI$511, 0)), ""))</f>
        <v/>
      </c>
      <c r="N37" s="68"/>
      <c r="O37" s="98" t="str">
        <f>IF($M37="", "", COUNTIF($M$11:$M$510, "&gt;"&amp;$M37)+1+COUNTIF($M$11:$M37, $M37)-1)</f>
        <v/>
      </c>
      <c r="P37" s="68"/>
      <c r="Q37" s="91" t="str">
        <f>IF($AV37="", "", IFERROR(INDEX('Analytics Data'!BA$12:BA$511, MATCH($AV37, 'Analytics Data'!$BI$12:$BI$511, 0)), ""))</f>
        <v/>
      </c>
      <c r="R37" s="92" t="str">
        <f>IF($AV37="", "", IFERROR(INDEX('Analytics Data'!BB$12:BB$511, MATCH($AV37, 'Analytics Data'!$BI$12:$BI$511, 0)), ""))</f>
        <v/>
      </c>
      <c r="S37" s="92" t="str">
        <f>IF($AV37="", "", IFERROR(INDEX('Analytics Data'!BC$12:BC$511, MATCH($AV37, 'Analytics Data'!$BI$12:$BI$511, 0)), ""))</f>
        <v/>
      </c>
      <c r="T37" s="92" t="str">
        <f>IF($AV37="", "", IFERROR(INDEX('Analytics Data'!BD$12:BD$511, MATCH($AV37, 'Analytics Data'!$BI$12:$BI$511, 0)), ""))</f>
        <v/>
      </c>
      <c r="U37" s="93" t="str">
        <f>IF($AV37="", "", IFERROR(INDEX('Analytics Data'!BE$12:BE$511, MATCH($AV37, 'Analytics Data'!$BI$12:$BI$511, 0)), ""))</f>
        <v/>
      </c>
      <c r="V37" s="68"/>
      <c r="AD37" s="65" t="str">
        <f>'Analytics Data'!$CT38</f>
        <v/>
      </c>
      <c r="AF37" s="19" t="str">
        <f t="shared" si="7"/>
        <v/>
      </c>
      <c r="AH37" s="19" t="str">
        <f t="shared" si="3"/>
        <v/>
      </c>
      <c r="AI37" s="19" t="str">
        <f t="shared" si="8"/>
        <v/>
      </c>
      <c r="AJ37" s="19" t="str">
        <f t="shared" si="9"/>
        <v/>
      </c>
      <c r="AK37" s="19" t="str">
        <f t="shared" si="10"/>
        <v/>
      </c>
      <c r="AL37" s="19" t="str">
        <f t="shared" si="4"/>
        <v/>
      </c>
      <c r="AM37" s="19" t="str">
        <f t="shared" si="5"/>
        <v/>
      </c>
      <c r="AN37" s="19" t="str">
        <f t="shared" si="11"/>
        <v/>
      </c>
      <c r="AP37" s="19" t="str">
        <f>IF(OR($B37="", "", 'Analytics Data'!$BL$7=FALSE), "", COUNTIF('Analytics Data'!$BG$12:$BG$511, $B37))</f>
        <v/>
      </c>
      <c r="AR37" s="65" t="str">
        <f>IF($AP37="", "", IF($AP37=1, IFERROR(INDEX('Analytics Data'!$BI$12:$BI$511, MATCH($B37, 'Analytics Data'!$BG$12:$BG$511, 0)), ""), ""))</f>
        <v/>
      </c>
      <c r="AT37" s="65" t="str">
        <f t="shared" si="12"/>
        <v/>
      </c>
      <c r="AV37" s="65" t="str">
        <f>IF(NOT($AT37=""), $AT37, IF($AR37="", "", IF(COUNTIF($AR$11:$AR37, $AR37)&gt;1, "", $AR37)))</f>
        <v/>
      </c>
      <c r="AX37" s="19" t="str">
        <f>IF(OR($AV37="", $AR$7=FALSE), "", IF(COUNTIF('Analytics Data'!$BI$12:$BI$511, $AV37)=1, "", "X"))</f>
        <v/>
      </c>
      <c r="AZ37" s="43" t="str">
        <f t="shared" si="13"/>
        <v/>
      </c>
      <c r="BB37" s="19" t="str">
        <f>IF($D37="", "", IF(COUNTIF(Content!$D$11:$D$510, $D37)=0, MAX($BB$10:$BB36)+1, ""))</f>
        <v/>
      </c>
      <c r="BD37" s="19" t="str">
        <f t="shared" si="14"/>
        <v/>
      </c>
      <c r="BF37" s="19" t="str">
        <f t="shared" si="15"/>
        <v/>
      </c>
      <c r="BG37" s="19" t="str">
        <f t="shared" ca="1" si="24"/>
        <v/>
      </c>
      <c r="BI37" s="173" t="str">
        <f>IF($AV37="", "", IFERROR(INDEX('Analytics Data'!$CA$12:$CA$511, MATCH($AV37, 'Analytics Data'!$BI$12:$BI$511, 0)), ""))</f>
        <v/>
      </c>
      <c r="BK37" s="173" t="str">
        <f>IF($AV37="", "", IFERROR(INDEX('Analytics Data'!$BB$12:$BB$511, MATCH($AV37, 'Analytics Data'!$BI$12:$BI$511, 0)), ""))</f>
        <v/>
      </c>
      <c r="BM37" s="41" t="str">
        <f>IF($D37="", "", IFERROR(INDEX(Content!$AB$11:$AB$510, MATCH($D37, Content!$D$11:$D$510, 0)), ""))</f>
        <v/>
      </c>
      <c r="BN37" s="41" t="str">
        <f>IF($BM37="", "", IF(COUNTIF($BM$11:$BM37, $BM37)&gt;1, "", $BM37))</f>
        <v/>
      </c>
      <c r="BO37" s="156" t="str">
        <f t="shared" si="16"/>
        <v/>
      </c>
      <c r="BP37" s="156" t="str">
        <f t="shared" si="17"/>
        <v/>
      </c>
      <c r="BQ37" s="19" t="str">
        <f>IF($BO37="", "", COUNTIF($BO$11:$BO$510, "&gt;"&amp;$BO37)+1+COUNTIF($BO$11:$BO37, $BO37)-1)</f>
        <v/>
      </c>
      <c r="BS37" s="134" t="str">
        <f>IF($AV37="", "", IFERROR(INDEX('Analytics Data'!BZ$12:BZ$511, MATCH($AV37, 'Analytics Data'!$BI$12:$BI$511, 0)), ""))</f>
        <v/>
      </c>
      <c r="BT37" s="135" t="str">
        <f>IF($AV37="", "", IFERROR(INDEX('Analytics Data'!CA$12:CA$511, MATCH($AV37, 'Analytics Data'!$BI$12:$BI$511, 0)), ""))</f>
        <v/>
      </c>
      <c r="BU37" s="135" t="str">
        <f>IF($AV37="", "", IFERROR(INDEX('Analytics Data'!CB$12:CB$511, MATCH($AV37, 'Analytics Data'!$BI$12:$BI$511, 0)), ""))</f>
        <v/>
      </c>
      <c r="BV37" s="135" t="str">
        <f>IF($AV37="", "", IFERROR(INDEX('Analytics Data'!CC$12:CC$511, MATCH($AV37, 'Analytics Data'!$BI$12:$BI$511, 0)), ""))</f>
        <v/>
      </c>
      <c r="BW37" s="136" t="str">
        <f>IF($AV37="", "", IFERROR(INDEX('Analytics Data'!CD$12:CD$511, MATCH($AV37, 'Analytics Data'!$BI$12:$BI$511, 0)), ""))</f>
        <v/>
      </c>
      <c r="CC37" s="19" t="str">
        <f t="shared" si="19"/>
        <v/>
      </c>
      <c r="CE37" s="19" t="str">
        <f t="shared" si="20"/>
        <v/>
      </c>
      <c r="CG37" s="41" t="str">
        <f t="shared" si="21"/>
        <v/>
      </c>
    </row>
    <row r="38" spans="1:85" x14ac:dyDescent="0.25">
      <c r="A38" s="11"/>
      <c r="B38" s="41" t="str">
        <f>IF($D38="", "", IFERROR(INDEX(Content!$V$11:$V$510, MATCH($D38, Content!$D$11:$D$510, 0)), ""))</f>
        <v/>
      </c>
      <c r="C38" s="11"/>
      <c r="D38" s="196"/>
      <c r="E38" s="197"/>
      <c r="F38" s="198"/>
      <c r="G38" s="199"/>
      <c r="H38" s="200"/>
      <c r="I38" s="200"/>
      <c r="J38" s="201"/>
      <c r="K38" s="202"/>
      <c r="L38" s="11"/>
      <c r="M38" s="98" t="str">
        <f>IF($AV38="", "", IFERROR(INDEX('Analytics Data'!$CF$12:$CF$511, MATCH($AV38, 'Analytics Data'!$BI$12:$BI$511, 0)), ""))</f>
        <v/>
      </c>
      <c r="N38" s="68"/>
      <c r="O38" s="98" t="str">
        <f>IF($M38="", "", COUNTIF($M$11:$M$510, "&gt;"&amp;$M38)+1+COUNTIF($M$11:$M38, $M38)-1)</f>
        <v/>
      </c>
      <c r="P38" s="68"/>
      <c r="Q38" s="91" t="str">
        <f>IF($AV38="", "", IFERROR(INDEX('Analytics Data'!BA$12:BA$511, MATCH($AV38, 'Analytics Data'!$BI$12:$BI$511, 0)), ""))</f>
        <v/>
      </c>
      <c r="R38" s="92" t="str">
        <f>IF($AV38="", "", IFERROR(INDEX('Analytics Data'!BB$12:BB$511, MATCH($AV38, 'Analytics Data'!$BI$12:$BI$511, 0)), ""))</f>
        <v/>
      </c>
      <c r="S38" s="92" t="str">
        <f>IF($AV38="", "", IFERROR(INDEX('Analytics Data'!BC$12:BC$511, MATCH($AV38, 'Analytics Data'!$BI$12:$BI$511, 0)), ""))</f>
        <v/>
      </c>
      <c r="T38" s="92" t="str">
        <f>IF($AV38="", "", IFERROR(INDEX('Analytics Data'!BD$12:BD$511, MATCH($AV38, 'Analytics Data'!$BI$12:$BI$511, 0)), ""))</f>
        <v/>
      </c>
      <c r="U38" s="93" t="str">
        <f>IF($AV38="", "", IFERROR(INDEX('Analytics Data'!BE$12:BE$511, MATCH($AV38, 'Analytics Data'!$BI$12:$BI$511, 0)), ""))</f>
        <v/>
      </c>
      <c r="V38" s="68"/>
      <c r="AD38" s="65" t="str">
        <f>'Analytics Data'!$CT39</f>
        <v/>
      </c>
      <c r="AF38" s="19" t="str">
        <f t="shared" si="7"/>
        <v/>
      </c>
      <c r="AH38" s="19" t="str">
        <f t="shared" si="3"/>
        <v/>
      </c>
      <c r="AI38" s="19" t="str">
        <f t="shared" si="8"/>
        <v/>
      </c>
      <c r="AJ38" s="19" t="str">
        <f t="shared" si="9"/>
        <v/>
      </c>
      <c r="AK38" s="19" t="str">
        <f t="shared" si="10"/>
        <v/>
      </c>
      <c r="AL38" s="19" t="str">
        <f t="shared" si="4"/>
        <v/>
      </c>
      <c r="AM38" s="19" t="str">
        <f t="shared" si="5"/>
        <v/>
      </c>
      <c r="AN38" s="19" t="str">
        <f t="shared" si="11"/>
        <v/>
      </c>
      <c r="AP38" s="19" t="str">
        <f>IF(OR($B38="", "", 'Analytics Data'!$BL$7=FALSE), "", COUNTIF('Analytics Data'!$BG$12:$BG$511, $B38))</f>
        <v/>
      </c>
      <c r="AR38" s="65" t="str">
        <f>IF($AP38="", "", IF($AP38=1, IFERROR(INDEX('Analytics Data'!$BI$12:$BI$511, MATCH($B38, 'Analytics Data'!$BG$12:$BG$511, 0)), ""), ""))</f>
        <v/>
      </c>
      <c r="AT38" s="65" t="str">
        <f t="shared" si="12"/>
        <v/>
      </c>
      <c r="AV38" s="65" t="str">
        <f>IF(NOT($AT38=""), $AT38, IF($AR38="", "", IF(COUNTIF($AR$11:$AR38, $AR38)&gt;1, "", $AR38)))</f>
        <v/>
      </c>
      <c r="AX38" s="19" t="str">
        <f>IF(OR($AV38="", $AR$7=FALSE), "", IF(COUNTIF('Analytics Data'!$BI$12:$BI$511, $AV38)=1, "", "X"))</f>
        <v/>
      </c>
      <c r="AZ38" s="43" t="str">
        <f t="shared" si="13"/>
        <v/>
      </c>
      <c r="BB38" s="19" t="str">
        <f>IF($D38="", "", IF(COUNTIF(Content!$D$11:$D$510, $D38)=0, MAX($BB$10:$BB37)+1, ""))</f>
        <v/>
      </c>
      <c r="BD38" s="19" t="str">
        <f t="shared" si="14"/>
        <v/>
      </c>
      <c r="BF38" s="19" t="str">
        <f t="shared" si="15"/>
        <v/>
      </c>
      <c r="BG38" s="19" t="str">
        <f t="shared" ca="1" si="24"/>
        <v/>
      </c>
      <c r="BI38" s="173" t="str">
        <f>IF($AV38="", "", IFERROR(INDEX('Analytics Data'!$CA$12:$CA$511, MATCH($AV38, 'Analytics Data'!$BI$12:$BI$511, 0)), ""))</f>
        <v/>
      </c>
      <c r="BK38" s="173" t="str">
        <f>IF($AV38="", "", IFERROR(INDEX('Analytics Data'!$BB$12:$BB$511, MATCH($AV38, 'Analytics Data'!$BI$12:$BI$511, 0)), ""))</f>
        <v/>
      </c>
      <c r="BM38" s="41" t="str">
        <f>IF($D38="", "", IFERROR(INDEX(Content!$AB$11:$AB$510, MATCH($D38, Content!$D$11:$D$510, 0)), ""))</f>
        <v/>
      </c>
      <c r="BN38" s="41" t="str">
        <f>IF($BM38="", "", IF(COUNTIF($BM$11:$BM38, $BM38)&gt;1, "", $BM38))</f>
        <v/>
      </c>
      <c r="BO38" s="156" t="str">
        <f t="shared" si="16"/>
        <v/>
      </c>
      <c r="BP38" s="156" t="str">
        <f t="shared" si="17"/>
        <v/>
      </c>
      <c r="BQ38" s="19" t="str">
        <f>IF($BO38="", "", COUNTIF($BO$11:$BO$510, "&gt;"&amp;$BO38)+1+COUNTIF($BO$11:$BO38, $BO38)-1)</f>
        <v/>
      </c>
      <c r="BS38" s="134" t="str">
        <f>IF($AV38="", "", IFERROR(INDEX('Analytics Data'!BZ$12:BZ$511, MATCH($AV38, 'Analytics Data'!$BI$12:$BI$511, 0)), ""))</f>
        <v/>
      </c>
      <c r="BT38" s="135" t="str">
        <f>IF($AV38="", "", IFERROR(INDEX('Analytics Data'!CA$12:CA$511, MATCH($AV38, 'Analytics Data'!$BI$12:$BI$511, 0)), ""))</f>
        <v/>
      </c>
      <c r="BU38" s="135" t="str">
        <f>IF($AV38="", "", IFERROR(INDEX('Analytics Data'!CB$12:CB$511, MATCH($AV38, 'Analytics Data'!$BI$12:$BI$511, 0)), ""))</f>
        <v/>
      </c>
      <c r="BV38" s="135" t="str">
        <f>IF($AV38="", "", IFERROR(INDEX('Analytics Data'!CC$12:CC$511, MATCH($AV38, 'Analytics Data'!$BI$12:$BI$511, 0)), ""))</f>
        <v/>
      </c>
      <c r="BW38" s="136" t="str">
        <f>IF($AV38="", "", IFERROR(INDEX('Analytics Data'!CD$12:CD$511, MATCH($AV38, 'Analytics Data'!$BI$12:$BI$511, 0)), ""))</f>
        <v/>
      </c>
      <c r="CC38" s="19" t="str">
        <f t="shared" si="19"/>
        <v/>
      </c>
      <c r="CE38" s="19" t="str">
        <f t="shared" si="20"/>
        <v/>
      </c>
      <c r="CG38" s="41" t="str">
        <f t="shared" si="21"/>
        <v/>
      </c>
    </row>
    <row r="39" spans="1:85" x14ac:dyDescent="0.25">
      <c r="A39" s="11"/>
      <c r="B39" s="41" t="str">
        <f>IF($D39="", "", IFERROR(INDEX(Content!$V$11:$V$510, MATCH($D39, Content!$D$11:$D$510, 0)), ""))</f>
        <v/>
      </c>
      <c r="C39" s="11"/>
      <c r="D39" s="196"/>
      <c r="E39" s="197"/>
      <c r="F39" s="198"/>
      <c r="G39" s="199"/>
      <c r="H39" s="200"/>
      <c r="I39" s="200"/>
      <c r="J39" s="201"/>
      <c r="K39" s="202"/>
      <c r="L39" s="11"/>
      <c r="M39" s="98" t="str">
        <f>IF($AV39="", "", IFERROR(INDEX('Analytics Data'!$CF$12:$CF$511, MATCH($AV39, 'Analytics Data'!$BI$12:$BI$511, 0)), ""))</f>
        <v/>
      </c>
      <c r="N39" s="68"/>
      <c r="O39" s="98" t="str">
        <f>IF($M39="", "", COUNTIF($M$11:$M$510, "&gt;"&amp;$M39)+1+COUNTIF($M$11:$M39, $M39)-1)</f>
        <v/>
      </c>
      <c r="P39" s="68"/>
      <c r="Q39" s="91" t="str">
        <f>IF($AV39="", "", IFERROR(INDEX('Analytics Data'!BA$12:BA$511, MATCH($AV39, 'Analytics Data'!$BI$12:$BI$511, 0)), ""))</f>
        <v/>
      </c>
      <c r="R39" s="92" t="str">
        <f>IF($AV39="", "", IFERROR(INDEX('Analytics Data'!BB$12:BB$511, MATCH($AV39, 'Analytics Data'!$BI$12:$BI$511, 0)), ""))</f>
        <v/>
      </c>
      <c r="S39" s="92" t="str">
        <f>IF($AV39="", "", IFERROR(INDEX('Analytics Data'!BC$12:BC$511, MATCH($AV39, 'Analytics Data'!$BI$12:$BI$511, 0)), ""))</f>
        <v/>
      </c>
      <c r="T39" s="92" t="str">
        <f>IF($AV39="", "", IFERROR(INDEX('Analytics Data'!BD$12:BD$511, MATCH($AV39, 'Analytics Data'!$BI$12:$BI$511, 0)), ""))</f>
        <v/>
      </c>
      <c r="U39" s="93" t="str">
        <f>IF($AV39="", "", IFERROR(INDEX('Analytics Data'!BE$12:BE$511, MATCH($AV39, 'Analytics Data'!$BI$12:$BI$511, 0)), ""))</f>
        <v/>
      </c>
      <c r="V39" s="68"/>
      <c r="AD39" s="65" t="str">
        <f>'Analytics Data'!$CT40</f>
        <v/>
      </c>
      <c r="AF39" s="19" t="str">
        <f t="shared" si="7"/>
        <v/>
      </c>
      <c r="AH39" s="19" t="str">
        <f t="shared" si="3"/>
        <v/>
      </c>
      <c r="AI39" s="19" t="str">
        <f t="shared" si="8"/>
        <v/>
      </c>
      <c r="AJ39" s="19" t="str">
        <f t="shared" si="9"/>
        <v/>
      </c>
      <c r="AK39" s="19" t="str">
        <f t="shared" si="10"/>
        <v/>
      </c>
      <c r="AL39" s="19" t="str">
        <f t="shared" si="4"/>
        <v/>
      </c>
      <c r="AM39" s="19" t="str">
        <f t="shared" si="5"/>
        <v/>
      </c>
      <c r="AN39" s="19" t="str">
        <f t="shared" si="11"/>
        <v/>
      </c>
      <c r="AP39" s="19" t="str">
        <f>IF(OR($B39="", "", 'Analytics Data'!$BL$7=FALSE), "", COUNTIF('Analytics Data'!$BG$12:$BG$511, $B39))</f>
        <v/>
      </c>
      <c r="AR39" s="65" t="str">
        <f>IF($AP39="", "", IF($AP39=1, IFERROR(INDEX('Analytics Data'!$BI$12:$BI$511, MATCH($B39, 'Analytics Data'!$BG$12:$BG$511, 0)), ""), ""))</f>
        <v/>
      </c>
      <c r="AT39" s="65" t="str">
        <f t="shared" si="12"/>
        <v/>
      </c>
      <c r="AV39" s="65" t="str">
        <f>IF(NOT($AT39=""), $AT39, IF($AR39="", "", IF(COUNTIF($AR$11:$AR39, $AR39)&gt;1, "", $AR39)))</f>
        <v/>
      </c>
      <c r="AX39" s="19" t="str">
        <f>IF(OR($AV39="", $AR$7=FALSE), "", IF(COUNTIF('Analytics Data'!$BI$12:$BI$511, $AV39)=1, "", "X"))</f>
        <v/>
      </c>
      <c r="AZ39" s="43" t="str">
        <f t="shared" si="13"/>
        <v/>
      </c>
      <c r="BB39" s="19" t="str">
        <f>IF($D39="", "", IF(COUNTIF(Content!$D$11:$D$510, $D39)=0, MAX($BB$10:$BB38)+1, ""))</f>
        <v/>
      </c>
      <c r="BD39" s="19" t="str">
        <f t="shared" si="14"/>
        <v/>
      </c>
      <c r="BF39" s="19" t="str">
        <f t="shared" si="15"/>
        <v/>
      </c>
      <c r="BG39" s="19" t="str">
        <f t="shared" ca="1" si="24"/>
        <v/>
      </c>
      <c r="BI39" s="173" t="str">
        <f>IF($AV39="", "", IFERROR(INDEX('Analytics Data'!$CA$12:$CA$511, MATCH($AV39, 'Analytics Data'!$BI$12:$BI$511, 0)), ""))</f>
        <v/>
      </c>
      <c r="BK39" s="173" t="str">
        <f>IF($AV39="", "", IFERROR(INDEX('Analytics Data'!$BB$12:$BB$511, MATCH($AV39, 'Analytics Data'!$BI$12:$BI$511, 0)), ""))</f>
        <v/>
      </c>
      <c r="BM39" s="41" t="str">
        <f>IF($D39="", "", IFERROR(INDEX(Content!$AB$11:$AB$510, MATCH($D39, Content!$D$11:$D$510, 0)), ""))</f>
        <v/>
      </c>
      <c r="BN39" s="41" t="str">
        <f>IF($BM39="", "", IF(COUNTIF($BM$11:$BM39, $BM39)&gt;1, "", $BM39))</f>
        <v/>
      </c>
      <c r="BO39" s="156" t="str">
        <f t="shared" si="16"/>
        <v/>
      </c>
      <c r="BP39" s="156" t="str">
        <f t="shared" si="17"/>
        <v/>
      </c>
      <c r="BQ39" s="19" t="str">
        <f>IF($BO39="", "", COUNTIF($BO$11:$BO$510, "&gt;"&amp;$BO39)+1+COUNTIF($BO$11:$BO39, $BO39)-1)</f>
        <v/>
      </c>
      <c r="BS39" s="134" t="str">
        <f>IF($AV39="", "", IFERROR(INDEX('Analytics Data'!BZ$12:BZ$511, MATCH($AV39, 'Analytics Data'!$BI$12:$BI$511, 0)), ""))</f>
        <v/>
      </c>
      <c r="BT39" s="135" t="str">
        <f>IF($AV39="", "", IFERROR(INDEX('Analytics Data'!CA$12:CA$511, MATCH($AV39, 'Analytics Data'!$BI$12:$BI$511, 0)), ""))</f>
        <v/>
      </c>
      <c r="BU39" s="135" t="str">
        <f>IF($AV39="", "", IFERROR(INDEX('Analytics Data'!CB$12:CB$511, MATCH($AV39, 'Analytics Data'!$BI$12:$BI$511, 0)), ""))</f>
        <v/>
      </c>
      <c r="BV39" s="135" t="str">
        <f>IF($AV39="", "", IFERROR(INDEX('Analytics Data'!CC$12:CC$511, MATCH($AV39, 'Analytics Data'!$BI$12:$BI$511, 0)), ""))</f>
        <v/>
      </c>
      <c r="BW39" s="136" t="str">
        <f>IF($AV39="", "", IFERROR(INDEX('Analytics Data'!CD$12:CD$511, MATCH($AV39, 'Analytics Data'!$BI$12:$BI$511, 0)), ""))</f>
        <v/>
      </c>
      <c r="CC39" s="19" t="str">
        <f t="shared" si="19"/>
        <v/>
      </c>
      <c r="CE39" s="19" t="str">
        <f t="shared" si="20"/>
        <v/>
      </c>
      <c r="CG39" s="41" t="str">
        <f t="shared" si="21"/>
        <v/>
      </c>
    </row>
    <row r="40" spans="1:85" x14ac:dyDescent="0.25">
      <c r="A40" s="11"/>
      <c r="B40" s="41" t="str">
        <f>IF($D40="", "", IFERROR(INDEX(Content!$V$11:$V$510, MATCH($D40, Content!$D$11:$D$510, 0)), ""))</f>
        <v/>
      </c>
      <c r="C40" s="11"/>
      <c r="D40" s="196"/>
      <c r="E40" s="197"/>
      <c r="F40" s="198"/>
      <c r="G40" s="199"/>
      <c r="H40" s="200"/>
      <c r="I40" s="200"/>
      <c r="J40" s="201"/>
      <c r="K40" s="202"/>
      <c r="L40" s="11"/>
      <c r="M40" s="98" t="str">
        <f>IF($AV40="", "", IFERROR(INDEX('Analytics Data'!$CF$12:$CF$511, MATCH($AV40, 'Analytics Data'!$BI$12:$BI$511, 0)), ""))</f>
        <v/>
      </c>
      <c r="N40" s="68"/>
      <c r="O40" s="98" t="str">
        <f>IF($M40="", "", COUNTIF($M$11:$M$510, "&gt;"&amp;$M40)+1+COUNTIF($M$11:$M40, $M40)-1)</f>
        <v/>
      </c>
      <c r="P40" s="68"/>
      <c r="Q40" s="91" t="str">
        <f>IF($AV40="", "", IFERROR(INDEX('Analytics Data'!BA$12:BA$511, MATCH($AV40, 'Analytics Data'!$BI$12:$BI$511, 0)), ""))</f>
        <v/>
      </c>
      <c r="R40" s="92" t="str">
        <f>IF($AV40="", "", IFERROR(INDEX('Analytics Data'!BB$12:BB$511, MATCH($AV40, 'Analytics Data'!$BI$12:$BI$511, 0)), ""))</f>
        <v/>
      </c>
      <c r="S40" s="92" t="str">
        <f>IF($AV40="", "", IFERROR(INDEX('Analytics Data'!BC$12:BC$511, MATCH($AV40, 'Analytics Data'!$BI$12:$BI$511, 0)), ""))</f>
        <v/>
      </c>
      <c r="T40" s="92" t="str">
        <f>IF($AV40="", "", IFERROR(INDEX('Analytics Data'!BD$12:BD$511, MATCH($AV40, 'Analytics Data'!$BI$12:$BI$511, 0)), ""))</f>
        <v/>
      </c>
      <c r="U40" s="93" t="str">
        <f>IF($AV40="", "", IFERROR(INDEX('Analytics Data'!BE$12:BE$511, MATCH($AV40, 'Analytics Data'!$BI$12:$BI$511, 0)), ""))</f>
        <v/>
      </c>
      <c r="V40" s="68"/>
      <c r="AD40" s="65" t="str">
        <f>'Analytics Data'!$CT41</f>
        <v/>
      </c>
      <c r="AF40" s="19" t="str">
        <f t="shared" si="7"/>
        <v/>
      </c>
      <c r="AH40" s="19" t="str">
        <f t="shared" si="3"/>
        <v/>
      </c>
      <c r="AI40" s="19" t="str">
        <f t="shared" si="8"/>
        <v/>
      </c>
      <c r="AJ40" s="19" t="str">
        <f t="shared" si="9"/>
        <v/>
      </c>
      <c r="AK40" s="19" t="str">
        <f t="shared" si="10"/>
        <v/>
      </c>
      <c r="AL40" s="19" t="str">
        <f t="shared" si="4"/>
        <v/>
      </c>
      <c r="AM40" s="19" t="str">
        <f t="shared" si="5"/>
        <v/>
      </c>
      <c r="AN40" s="19" t="str">
        <f t="shared" si="11"/>
        <v/>
      </c>
      <c r="AP40" s="19" t="str">
        <f>IF(OR($B40="", "", 'Analytics Data'!$BL$7=FALSE), "", COUNTIF('Analytics Data'!$BG$12:$BG$511, $B40))</f>
        <v/>
      </c>
      <c r="AR40" s="65" t="str">
        <f>IF($AP40="", "", IF($AP40=1, IFERROR(INDEX('Analytics Data'!$BI$12:$BI$511, MATCH($B40, 'Analytics Data'!$BG$12:$BG$511, 0)), ""), ""))</f>
        <v/>
      </c>
      <c r="AT40" s="65" t="str">
        <f t="shared" si="12"/>
        <v/>
      </c>
      <c r="AV40" s="65" t="str">
        <f>IF(NOT($AT40=""), $AT40, IF($AR40="", "", IF(COUNTIF($AR$11:$AR40, $AR40)&gt;1, "", $AR40)))</f>
        <v/>
      </c>
      <c r="AX40" s="19" t="str">
        <f>IF(OR($AV40="", $AR$7=FALSE), "", IF(COUNTIF('Analytics Data'!$BI$12:$BI$511, $AV40)=1, "", "X"))</f>
        <v/>
      </c>
      <c r="AZ40" s="43" t="str">
        <f t="shared" si="13"/>
        <v/>
      </c>
      <c r="BB40" s="19" t="str">
        <f>IF($D40="", "", IF(COUNTIF(Content!$D$11:$D$510, $D40)=0, MAX($BB$10:$BB39)+1, ""))</f>
        <v/>
      </c>
      <c r="BD40" s="19" t="str">
        <f t="shared" si="14"/>
        <v/>
      </c>
      <c r="BF40" s="19" t="str">
        <f t="shared" si="15"/>
        <v/>
      </c>
      <c r="BG40" s="19" t="str">
        <f t="shared" ca="1" si="24"/>
        <v/>
      </c>
      <c r="BI40" s="173" t="str">
        <f>IF($AV40="", "", IFERROR(INDEX('Analytics Data'!$CA$12:$CA$511, MATCH($AV40, 'Analytics Data'!$BI$12:$BI$511, 0)), ""))</f>
        <v/>
      </c>
      <c r="BK40" s="173" t="str">
        <f>IF($AV40="", "", IFERROR(INDEX('Analytics Data'!$BB$12:$BB$511, MATCH($AV40, 'Analytics Data'!$BI$12:$BI$511, 0)), ""))</f>
        <v/>
      </c>
      <c r="BM40" s="41" t="str">
        <f>IF($D40="", "", IFERROR(INDEX(Content!$AB$11:$AB$510, MATCH($D40, Content!$D$11:$D$510, 0)), ""))</f>
        <v/>
      </c>
      <c r="BN40" s="41" t="str">
        <f>IF($BM40="", "", IF(COUNTIF($BM$11:$BM40, $BM40)&gt;1, "", $BM40))</f>
        <v/>
      </c>
      <c r="BO40" s="156" t="str">
        <f t="shared" si="16"/>
        <v/>
      </c>
      <c r="BP40" s="156" t="str">
        <f t="shared" si="17"/>
        <v/>
      </c>
      <c r="BQ40" s="19" t="str">
        <f>IF($BO40="", "", COUNTIF($BO$11:$BO$510, "&gt;"&amp;$BO40)+1+COUNTIF($BO$11:$BO40, $BO40)-1)</f>
        <v/>
      </c>
      <c r="BS40" s="134" t="str">
        <f>IF($AV40="", "", IFERROR(INDEX('Analytics Data'!BZ$12:BZ$511, MATCH($AV40, 'Analytics Data'!$BI$12:$BI$511, 0)), ""))</f>
        <v/>
      </c>
      <c r="BT40" s="135" t="str">
        <f>IF($AV40="", "", IFERROR(INDEX('Analytics Data'!CA$12:CA$511, MATCH($AV40, 'Analytics Data'!$BI$12:$BI$511, 0)), ""))</f>
        <v/>
      </c>
      <c r="BU40" s="135" t="str">
        <f>IF($AV40="", "", IFERROR(INDEX('Analytics Data'!CB$12:CB$511, MATCH($AV40, 'Analytics Data'!$BI$12:$BI$511, 0)), ""))</f>
        <v/>
      </c>
      <c r="BV40" s="135" t="str">
        <f>IF($AV40="", "", IFERROR(INDEX('Analytics Data'!CC$12:CC$511, MATCH($AV40, 'Analytics Data'!$BI$12:$BI$511, 0)), ""))</f>
        <v/>
      </c>
      <c r="BW40" s="136" t="str">
        <f>IF($AV40="", "", IFERROR(INDEX('Analytics Data'!CD$12:CD$511, MATCH($AV40, 'Analytics Data'!$BI$12:$BI$511, 0)), ""))</f>
        <v/>
      </c>
      <c r="CC40" s="19" t="str">
        <f t="shared" si="19"/>
        <v/>
      </c>
      <c r="CE40" s="19" t="str">
        <f t="shared" si="20"/>
        <v/>
      </c>
      <c r="CG40" s="41" t="str">
        <f t="shared" si="21"/>
        <v/>
      </c>
    </row>
    <row r="41" spans="1:85" x14ac:dyDescent="0.25">
      <c r="A41" s="11"/>
      <c r="B41" s="41" t="str">
        <f>IF($D41="", "", IFERROR(INDEX(Content!$V$11:$V$510, MATCH($D41, Content!$D$11:$D$510, 0)), ""))</f>
        <v/>
      </c>
      <c r="C41" s="11"/>
      <c r="D41" s="196"/>
      <c r="E41" s="197"/>
      <c r="F41" s="198"/>
      <c r="G41" s="199"/>
      <c r="H41" s="200"/>
      <c r="I41" s="200"/>
      <c r="J41" s="201"/>
      <c r="K41" s="202"/>
      <c r="L41" s="11"/>
      <c r="M41" s="98" t="str">
        <f>IF($AV41="", "", IFERROR(INDEX('Analytics Data'!$CF$12:$CF$511, MATCH($AV41, 'Analytics Data'!$BI$12:$BI$511, 0)), ""))</f>
        <v/>
      </c>
      <c r="N41" s="68"/>
      <c r="O41" s="98" t="str">
        <f>IF($M41="", "", COUNTIF($M$11:$M$510, "&gt;"&amp;$M41)+1+COUNTIF($M$11:$M41, $M41)-1)</f>
        <v/>
      </c>
      <c r="P41" s="68"/>
      <c r="Q41" s="91" t="str">
        <f>IF($AV41="", "", IFERROR(INDEX('Analytics Data'!BA$12:BA$511, MATCH($AV41, 'Analytics Data'!$BI$12:$BI$511, 0)), ""))</f>
        <v/>
      </c>
      <c r="R41" s="92" t="str">
        <f>IF($AV41="", "", IFERROR(INDEX('Analytics Data'!BB$12:BB$511, MATCH($AV41, 'Analytics Data'!$BI$12:$BI$511, 0)), ""))</f>
        <v/>
      </c>
      <c r="S41" s="92" t="str">
        <f>IF($AV41="", "", IFERROR(INDEX('Analytics Data'!BC$12:BC$511, MATCH($AV41, 'Analytics Data'!$BI$12:$BI$511, 0)), ""))</f>
        <v/>
      </c>
      <c r="T41" s="92" t="str">
        <f>IF($AV41="", "", IFERROR(INDEX('Analytics Data'!BD$12:BD$511, MATCH($AV41, 'Analytics Data'!$BI$12:$BI$511, 0)), ""))</f>
        <v/>
      </c>
      <c r="U41" s="93" t="str">
        <f>IF($AV41="", "", IFERROR(INDEX('Analytics Data'!BE$12:BE$511, MATCH($AV41, 'Analytics Data'!$BI$12:$BI$511, 0)), ""))</f>
        <v/>
      </c>
      <c r="V41" s="68"/>
      <c r="AD41" s="65" t="str">
        <f>'Analytics Data'!$CT42</f>
        <v/>
      </c>
      <c r="AF41" s="19" t="str">
        <f t="shared" si="7"/>
        <v/>
      </c>
      <c r="AH41" s="19" t="str">
        <f t="shared" si="3"/>
        <v/>
      </c>
      <c r="AI41" s="19" t="str">
        <f t="shared" si="8"/>
        <v/>
      </c>
      <c r="AJ41" s="19" t="str">
        <f t="shared" si="9"/>
        <v/>
      </c>
      <c r="AK41" s="19" t="str">
        <f t="shared" si="10"/>
        <v/>
      </c>
      <c r="AL41" s="19" t="str">
        <f t="shared" si="4"/>
        <v/>
      </c>
      <c r="AM41" s="19" t="str">
        <f t="shared" si="5"/>
        <v/>
      </c>
      <c r="AN41" s="19" t="str">
        <f t="shared" si="11"/>
        <v/>
      </c>
      <c r="AP41" s="19" t="str">
        <f>IF(OR($B41="", "", 'Analytics Data'!$BL$7=FALSE), "", COUNTIF('Analytics Data'!$BG$12:$BG$511, $B41))</f>
        <v/>
      </c>
      <c r="AR41" s="65" t="str">
        <f>IF($AP41="", "", IF($AP41=1, IFERROR(INDEX('Analytics Data'!$BI$12:$BI$511, MATCH($B41, 'Analytics Data'!$BG$12:$BG$511, 0)), ""), ""))</f>
        <v/>
      </c>
      <c r="AT41" s="65" t="str">
        <f t="shared" si="12"/>
        <v/>
      </c>
      <c r="AV41" s="65" t="str">
        <f>IF(NOT($AT41=""), $AT41, IF($AR41="", "", IF(COUNTIF($AR$11:$AR41, $AR41)&gt;1, "", $AR41)))</f>
        <v/>
      </c>
      <c r="AX41" s="19" t="str">
        <f>IF(OR($AV41="", $AR$7=FALSE), "", IF(COUNTIF('Analytics Data'!$BI$12:$BI$511, $AV41)=1, "", "X"))</f>
        <v/>
      </c>
      <c r="AZ41" s="43" t="str">
        <f t="shared" si="13"/>
        <v/>
      </c>
      <c r="BB41" s="19" t="str">
        <f>IF($D41="", "", IF(COUNTIF(Content!$D$11:$D$510, $D41)=0, MAX($BB$10:$BB40)+1, ""))</f>
        <v/>
      </c>
      <c r="BD41" s="19" t="str">
        <f t="shared" si="14"/>
        <v/>
      </c>
      <c r="BF41" s="19" t="str">
        <f t="shared" si="15"/>
        <v/>
      </c>
      <c r="BG41" s="19" t="str">
        <f t="shared" ca="1" si="24"/>
        <v/>
      </c>
      <c r="BI41" s="173" t="str">
        <f>IF($AV41="", "", IFERROR(INDEX('Analytics Data'!$CA$12:$CA$511, MATCH($AV41, 'Analytics Data'!$BI$12:$BI$511, 0)), ""))</f>
        <v/>
      </c>
      <c r="BK41" s="173" t="str">
        <f>IF($AV41="", "", IFERROR(INDEX('Analytics Data'!$BB$12:$BB$511, MATCH($AV41, 'Analytics Data'!$BI$12:$BI$511, 0)), ""))</f>
        <v/>
      </c>
      <c r="BM41" s="41" t="str">
        <f>IF($D41="", "", IFERROR(INDEX(Content!$AB$11:$AB$510, MATCH($D41, Content!$D$11:$D$510, 0)), ""))</f>
        <v/>
      </c>
      <c r="BN41" s="41" t="str">
        <f>IF($BM41="", "", IF(COUNTIF($BM$11:$BM41, $BM41)&gt;1, "", $BM41))</f>
        <v/>
      </c>
      <c r="BO41" s="156" t="str">
        <f t="shared" si="16"/>
        <v/>
      </c>
      <c r="BP41" s="156" t="str">
        <f t="shared" si="17"/>
        <v/>
      </c>
      <c r="BQ41" s="19" t="str">
        <f>IF($BO41="", "", COUNTIF($BO$11:$BO$510, "&gt;"&amp;$BO41)+1+COUNTIF($BO$11:$BO41, $BO41)-1)</f>
        <v/>
      </c>
      <c r="BS41" s="134" t="str">
        <f>IF($AV41="", "", IFERROR(INDEX('Analytics Data'!BZ$12:BZ$511, MATCH($AV41, 'Analytics Data'!$BI$12:$BI$511, 0)), ""))</f>
        <v/>
      </c>
      <c r="BT41" s="135" t="str">
        <f>IF($AV41="", "", IFERROR(INDEX('Analytics Data'!CA$12:CA$511, MATCH($AV41, 'Analytics Data'!$BI$12:$BI$511, 0)), ""))</f>
        <v/>
      </c>
      <c r="BU41" s="135" t="str">
        <f>IF($AV41="", "", IFERROR(INDEX('Analytics Data'!CB$12:CB$511, MATCH($AV41, 'Analytics Data'!$BI$12:$BI$511, 0)), ""))</f>
        <v/>
      </c>
      <c r="BV41" s="135" t="str">
        <f>IF($AV41="", "", IFERROR(INDEX('Analytics Data'!CC$12:CC$511, MATCH($AV41, 'Analytics Data'!$BI$12:$BI$511, 0)), ""))</f>
        <v/>
      </c>
      <c r="BW41" s="136" t="str">
        <f>IF($AV41="", "", IFERROR(INDEX('Analytics Data'!CD$12:CD$511, MATCH($AV41, 'Analytics Data'!$BI$12:$BI$511, 0)), ""))</f>
        <v/>
      </c>
      <c r="CC41" s="19" t="str">
        <f t="shared" si="19"/>
        <v/>
      </c>
      <c r="CE41" s="19" t="str">
        <f t="shared" si="20"/>
        <v/>
      </c>
      <c r="CG41" s="41" t="str">
        <f t="shared" si="21"/>
        <v/>
      </c>
    </row>
    <row r="42" spans="1:85" x14ac:dyDescent="0.25">
      <c r="A42" s="11"/>
      <c r="B42" s="41" t="str">
        <f>IF($D42="", "", IFERROR(INDEX(Content!$V$11:$V$510, MATCH($D42, Content!$D$11:$D$510, 0)), ""))</f>
        <v/>
      </c>
      <c r="C42" s="11"/>
      <c r="D42" s="196"/>
      <c r="E42" s="197"/>
      <c r="F42" s="198"/>
      <c r="G42" s="199"/>
      <c r="H42" s="200"/>
      <c r="I42" s="200"/>
      <c r="J42" s="201"/>
      <c r="K42" s="202"/>
      <c r="L42" s="11"/>
      <c r="M42" s="98" t="str">
        <f>IF($AV42="", "", IFERROR(INDEX('Analytics Data'!$CF$12:$CF$511, MATCH($AV42, 'Analytics Data'!$BI$12:$BI$511, 0)), ""))</f>
        <v/>
      </c>
      <c r="N42" s="68"/>
      <c r="O42" s="98" t="str">
        <f>IF($M42="", "", COUNTIF($M$11:$M$510, "&gt;"&amp;$M42)+1+COUNTIF($M$11:$M42, $M42)-1)</f>
        <v/>
      </c>
      <c r="P42" s="68"/>
      <c r="Q42" s="91" t="str">
        <f>IF($AV42="", "", IFERROR(INDEX('Analytics Data'!BA$12:BA$511, MATCH($AV42, 'Analytics Data'!$BI$12:$BI$511, 0)), ""))</f>
        <v/>
      </c>
      <c r="R42" s="92" t="str">
        <f>IF($AV42="", "", IFERROR(INDEX('Analytics Data'!BB$12:BB$511, MATCH($AV42, 'Analytics Data'!$BI$12:$BI$511, 0)), ""))</f>
        <v/>
      </c>
      <c r="S42" s="92" t="str">
        <f>IF($AV42="", "", IFERROR(INDEX('Analytics Data'!BC$12:BC$511, MATCH($AV42, 'Analytics Data'!$BI$12:$BI$511, 0)), ""))</f>
        <v/>
      </c>
      <c r="T42" s="92" t="str">
        <f>IF($AV42="", "", IFERROR(INDEX('Analytics Data'!BD$12:BD$511, MATCH($AV42, 'Analytics Data'!$BI$12:$BI$511, 0)), ""))</f>
        <v/>
      </c>
      <c r="U42" s="93" t="str">
        <f>IF($AV42="", "", IFERROR(INDEX('Analytics Data'!BE$12:BE$511, MATCH($AV42, 'Analytics Data'!$BI$12:$BI$511, 0)), ""))</f>
        <v/>
      </c>
      <c r="V42" s="68"/>
      <c r="AD42" s="65" t="str">
        <f>'Analytics Data'!$CT43</f>
        <v/>
      </c>
      <c r="AF42" s="19" t="str">
        <f t="shared" si="7"/>
        <v/>
      </c>
      <c r="AH42" s="19" t="str">
        <f t="shared" si="3"/>
        <v/>
      </c>
      <c r="AI42" s="19" t="str">
        <f t="shared" si="8"/>
        <v/>
      </c>
      <c r="AJ42" s="19" t="str">
        <f t="shared" si="9"/>
        <v/>
      </c>
      <c r="AK42" s="19" t="str">
        <f t="shared" si="10"/>
        <v/>
      </c>
      <c r="AL42" s="19" t="str">
        <f t="shared" si="4"/>
        <v/>
      </c>
      <c r="AM42" s="19" t="str">
        <f t="shared" si="5"/>
        <v/>
      </c>
      <c r="AN42" s="19" t="str">
        <f t="shared" si="11"/>
        <v/>
      </c>
      <c r="AP42" s="19" t="str">
        <f>IF(OR($B42="", "", 'Analytics Data'!$BL$7=FALSE), "", COUNTIF('Analytics Data'!$BG$12:$BG$511, $B42))</f>
        <v/>
      </c>
      <c r="AR42" s="65" t="str">
        <f>IF($AP42="", "", IF($AP42=1, IFERROR(INDEX('Analytics Data'!$BI$12:$BI$511, MATCH($B42, 'Analytics Data'!$BG$12:$BG$511, 0)), ""), ""))</f>
        <v/>
      </c>
      <c r="AT42" s="65" t="str">
        <f t="shared" si="12"/>
        <v/>
      </c>
      <c r="AV42" s="65" t="str">
        <f>IF(NOT($AT42=""), $AT42, IF($AR42="", "", IF(COUNTIF($AR$11:$AR42, $AR42)&gt;1, "", $AR42)))</f>
        <v/>
      </c>
      <c r="AX42" s="19" t="str">
        <f>IF(OR($AV42="", $AR$7=FALSE), "", IF(COUNTIF('Analytics Data'!$BI$12:$BI$511, $AV42)=1, "", "X"))</f>
        <v/>
      </c>
      <c r="AZ42" s="43" t="str">
        <f t="shared" si="13"/>
        <v/>
      </c>
      <c r="BB42" s="19" t="str">
        <f>IF($D42="", "", IF(COUNTIF(Content!$D$11:$D$510, $D42)=0, MAX($BB$10:$BB41)+1, ""))</f>
        <v/>
      </c>
      <c r="BD42" s="19" t="str">
        <f t="shared" si="14"/>
        <v/>
      </c>
      <c r="BF42" s="19" t="str">
        <f t="shared" si="15"/>
        <v/>
      </c>
      <c r="BG42" s="19" t="str">
        <f t="shared" ca="1" si="24"/>
        <v/>
      </c>
      <c r="BI42" s="173" t="str">
        <f>IF($AV42="", "", IFERROR(INDEX('Analytics Data'!$CA$12:$CA$511, MATCH($AV42, 'Analytics Data'!$BI$12:$BI$511, 0)), ""))</f>
        <v/>
      </c>
      <c r="BK42" s="173" t="str">
        <f>IF($AV42="", "", IFERROR(INDEX('Analytics Data'!$BB$12:$BB$511, MATCH($AV42, 'Analytics Data'!$BI$12:$BI$511, 0)), ""))</f>
        <v/>
      </c>
      <c r="BM42" s="41" t="str">
        <f>IF($D42="", "", IFERROR(INDEX(Content!$AB$11:$AB$510, MATCH($D42, Content!$D$11:$D$510, 0)), ""))</f>
        <v/>
      </c>
      <c r="BN42" s="41" t="str">
        <f>IF($BM42="", "", IF(COUNTIF($BM$11:$BM42, $BM42)&gt;1, "", $BM42))</f>
        <v/>
      </c>
      <c r="BO42" s="156" t="str">
        <f t="shared" si="16"/>
        <v/>
      </c>
      <c r="BP42" s="156" t="str">
        <f t="shared" si="17"/>
        <v/>
      </c>
      <c r="BQ42" s="19" t="str">
        <f>IF($BO42="", "", COUNTIF($BO$11:$BO$510, "&gt;"&amp;$BO42)+1+COUNTIF($BO$11:$BO42, $BO42)-1)</f>
        <v/>
      </c>
      <c r="BS42" s="134" t="str">
        <f>IF($AV42="", "", IFERROR(INDEX('Analytics Data'!BZ$12:BZ$511, MATCH($AV42, 'Analytics Data'!$BI$12:$BI$511, 0)), ""))</f>
        <v/>
      </c>
      <c r="BT42" s="135" t="str">
        <f>IF($AV42="", "", IFERROR(INDEX('Analytics Data'!CA$12:CA$511, MATCH($AV42, 'Analytics Data'!$BI$12:$BI$511, 0)), ""))</f>
        <v/>
      </c>
      <c r="BU42" s="135" t="str">
        <f>IF($AV42="", "", IFERROR(INDEX('Analytics Data'!CB$12:CB$511, MATCH($AV42, 'Analytics Data'!$BI$12:$BI$511, 0)), ""))</f>
        <v/>
      </c>
      <c r="BV42" s="135" t="str">
        <f>IF($AV42="", "", IFERROR(INDEX('Analytics Data'!CC$12:CC$511, MATCH($AV42, 'Analytics Data'!$BI$12:$BI$511, 0)), ""))</f>
        <v/>
      </c>
      <c r="BW42" s="136" t="str">
        <f>IF($AV42="", "", IFERROR(INDEX('Analytics Data'!CD$12:CD$511, MATCH($AV42, 'Analytics Data'!$BI$12:$BI$511, 0)), ""))</f>
        <v/>
      </c>
      <c r="CC42" s="19" t="str">
        <f t="shared" si="19"/>
        <v/>
      </c>
      <c r="CE42" s="19" t="str">
        <f t="shared" si="20"/>
        <v/>
      </c>
      <c r="CG42" s="41" t="str">
        <f t="shared" si="21"/>
        <v/>
      </c>
    </row>
    <row r="43" spans="1:85" x14ac:dyDescent="0.25">
      <c r="A43" s="11"/>
      <c r="B43" s="41" t="str">
        <f>IF($D43="", "", IFERROR(INDEX(Content!$V$11:$V$510, MATCH($D43, Content!$D$11:$D$510, 0)), ""))</f>
        <v/>
      </c>
      <c r="C43" s="11"/>
      <c r="D43" s="196"/>
      <c r="E43" s="197"/>
      <c r="F43" s="198"/>
      <c r="G43" s="199"/>
      <c r="H43" s="200"/>
      <c r="I43" s="200"/>
      <c r="J43" s="201"/>
      <c r="K43" s="202"/>
      <c r="L43" s="11"/>
      <c r="M43" s="98" t="str">
        <f>IF($AV43="", "", IFERROR(INDEX('Analytics Data'!$CF$12:$CF$511, MATCH($AV43, 'Analytics Data'!$BI$12:$BI$511, 0)), ""))</f>
        <v/>
      </c>
      <c r="N43" s="68"/>
      <c r="O43" s="98" t="str">
        <f>IF($M43="", "", COUNTIF($M$11:$M$510, "&gt;"&amp;$M43)+1+COUNTIF($M$11:$M43, $M43)-1)</f>
        <v/>
      </c>
      <c r="P43" s="68"/>
      <c r="Q43" s="91" t="str">
        <f>IF($AV43="", "", IFERROR(INDEX('Analytics Data'!BA$12:BA$511, MATCH($AV43, 'Analytics Data'!$BI$12:$BI$511, 0)), ""))</f>
        <v/>
      </c>
      <c r="R43" s="92" t="str">
        <f>IF($AV43="", "", IFERROR(INDEX('Analytics Data'!BB$12:BB$511, MATCH($AV43, 'Analytics Data'!$BI$12:$BI$511, 0)), ""))</f>
        <v/>
      </c>
      <c r="S43" s="92" t="str">
        <f>IF($AV43="", "", IFERROR(INDEX('Analytics Data'!BC$12:BC$511, MATCH($AV43, 'Analytics Data'!$BI$12:$BI$511, 0)), ""))</f>
        <v/>
      </c>
      <c r="T43" s="92" t="str">
        <f>IF($AV43="", "", IFERROR(INDEX('Analytics Data'!BD$12:BD$511, MATCH($AV43, 'Analytics Data'!$BI$12:$BI$511, 0)), ""))</f>
        <v/>
      </c>
      <c r="U43" s="93" t="str">
        <f>IF($AV43="", "", IFERROR(INDEX('Analytics Data'!BE$12:BE$511, MATCH($AV43, 'Analytics Data'!$BI$12:$BI$511, 0)), ""))</f>
        <v/>
      </c>
      <c r="V43" s="68"/>
      <c r="AD43" s="65" t="str">
        <f>'Analytics Data'!$CT44</f>
        <v/>
      </c>
      <c r="AF43" s="19" t="str">
        <f t="shared" si="7"/>
        <v/>
      </c>
      <c r="AH43" s="19" t="str">
        <f t="shared" si="3"/>
        <v/>
      </c>
      <c r="AI43" s="19" t="str">
        <f t="shared" si="8"/>
        <v/>
      </c>
      <c r="AJ43" s="19" t="str">
        <f t="shared" si="9"/>
        <v/>
      </c>
      <c r="AK43" s="19" t="str">
        <f t="shared" si="10"/>
        <v/>
      </c>
      <c r="AL43" s="19" t="str">
        <f t="shared" si="4"/>
        <v/>
      </c>
      <c r="AM43" s="19" t="str">
        <f t="shared" si="5"/>
        <v/>
      </c>
      <c r="AN43" s="19" t="str">
        <f t="shared" si="11"/>
        <v/>
      </c>
      <c r="AP43" s="19" t="str">
        <f>IF(OR($B43="", "", 'Analytics Data'!$BL$7=FALSE), "", COUNTIF('Analytics Data'!$BG$12:$BG$511, $B43))</f>
        <v/>
      </c>
      <c r="AR43" s="65" t="str">
        <f>IF($AP43="", "", IF($AP43=1, IFERROR(INDEX('Analytics Data'!$BI$12:$BI$511, MATCH($B43, 'Analytics Data'!$BG$12:$BG$511, 0)), ""), ""))</f>
        <v/>
      </c>
      <c r="AT43" s="65" t="str">
        <f t="shared" si="12"/>
        <v/>
      </c>
      <c r="AV43" s="65" t="str">
        <f>IF(NOT($AT43=""), $AT43, IF($AR43="", "", IF(COUNTIF($AR$11:$AR43, $AR43)&gt;1, "", $AR43)))</f>
        <v/>
      </c>
      <c r="AX43" s="19" t="str">
        <f>IF(OR($AV43="", $AR$7=FALSE), "", IF(COUNTIF('Analytics Data'!$BI$12:$BI$511, $AV43)=1, "", "X"))</f>
        <v/>
      </c>
      <c r="AZ43" s="43" t="str">
        <f t="shared" si="13"/>
        <v/>
      </c>
      <c r="BB43" s="19" t="str">
        <f>IF($D43="", "", IF(COUNTIF(Content!$D$11:$D$510, $D43)=0, MAX($BB$10:$BB42)+1, ""))</f>
        <v/>
      </c>
      <c r="BD43" s="19" t="str">
        <f t="shared" si="14"/>
        <v/>
      </c>
      <c r="BF43" s="19" t="str">
        <f t="shared" si="15"/>
        <v/>
      </c>
      <c r="BG43" s="19" t="str">
        <f t="shared" ca="1" si="24"/>
        <v/>
      </c>
      <c r="BI43" s="173" t="str">
        <f>IF($AV43="", "", IFERROR(INDEX('Analytics Data'!$CA$12:$CA$511, MATCH($AV43, 'Analytics Data'!$BI$12:$BI$511, 0)), ""))</f>
        <v/>
      </c>
      <c r="BK43" s="173" t="str">
        <f>IF($AV43="", "", IFERROR(INDEX('Analytics Data'!$BB$12:$BB$511, MATCH($AV43, 'Analytics Data'!$BI$12:$BI$511, 0)), ""))</f>
        <v/>
      </c>
      <c r="BM43" s="41" t="str">
        <f>IF($D43="", "", IFERROR(INDEX(Content!$AB$11:$AB$510, MATCH($D43, Content!$D$11:$D$510, 0)), ""))</f>
        <v/>
      </c>
      <c r="BN43" s="41" t="str">
        <f>IF($BM43="", "", IF(COUNTIF($BM$11:$BM43, $BM43)&gt;1, "", $BM43))</f>
        <v/>
      </c>
      <c r="BO43" s="156" t="str">
        <f t="shared" si="16"/>
        <v/>
      </c>
      <c r="BP43" s="156" t="str">
        <f t="shared" si="17"/>
        <v/>
      </c>
      <c r="BQ43" s="19" t="str">
        <f>IF($BO43="", "", COUNTIF($BO$11:$BO$510, "&gt;"&amp;$BO43)+1+COUNTIF($BO$11:$BO43, $BO43)-1)</f>
        <v/>
      </c>
      <c r="BS43" s="134" t="str">
        <f>IF($AV43="", "", IFERROR(INDEX('Analytics Data'!BZ$12:BZ$511, MATCH($AV43, 'Analytics Data'!$BI$12:$BI$511, 0)), ""))</f>
        <v/>
      </c>
      <c r="BT43" s="135" t="str">
        <f>IF($AV43="", "", IFERROR(INDEX('Analytics Data'!CA$12:CA$511, MATCH($AV43, 'Analytics Data'!$BI$12:$BI$511, 0)), ""))</f>
        <v/>
      </c>
      <c r="BU43" s="135" t="str">
        <f>IF($AV43="", "", IFERROR(INDEX('Analytics Data'!CB$12:CB$511, MATCH($AV43, 'Analytics Data'!$BI$12:$BI$511, 0)), ""))</f>
        <v/>
      </c>
      <c r="BV43" s="135" t="str">
        <f>IF($AV43="", "", IFERROR(INDEX('Analytics Data'!CC$12:CC$511, MATCH($AV43, 'Analytics Data'!$BI$12:$BI$511, 0)), ""))</f>
        <v/>
      </c>
      <c r="BW43" s="136" t="str">
        <f>IF($AV43="", "", IFERROR(INDEX('Analytics Data'!CD$12:CD$511, MATCH($AV43, 'Analytics Data'!$BI$12:$BI$511, 0)), ""))</f>
        <v/>
      </c>
      <c r="CC43" s="19" t="str">
        <f t="shared" si="19"/>
        <v/>
      </c>
      <c r="CE43" s="19" t="str">
        <f t="shared" si="20"/>
        <v/>
      </c>
      <c r="CG43" s="41" t="str">
        <f t="shared" si="21"/>
        <v/>
      </c>
    </row>
    <row r="44" spans="1:85" x14ac:dyDescent="0.25">
      <c r="A44" s="11"/>
      <c r="B44" s="41" t="str">
        <f>IF($D44="", "", IFERROR(INDEX(Content!$V$11:$V$510, MATCH($D44, Content!$D$11:$D$510, 0)), ""))</f>
        <v/>
      </c>
      <c r="C44" s="11"/>
      <c r="D44" s="196"/>
      <c r="E44" s="197"/>
      <c r="F44" s="198"/>
      <c r="G44" s="199"/>
      <c r="H44" s="200"/>
      <c r="I44" s="200"/>
      <c r="J44" s="201"/>
      <c r="K44" s="202"/>
      <c r="L44" s="11"/>
      <c r="M44" s="98" t="str">
        <f>IF($AV44="", "", IFERROR(INDEX('Analytics Data'!$CF$12:$CF$511, MATCH($AV44, 'Analytics Data'!$BI$12:$BI$511, 0)), ""))</f>
        <v/>
      </c>
      <c r="N44" s="68"/>
      <c r="O44" s="98" t="str">
        <f>IF($M44="", "", COUNTIF($M$11:$M$510, "&gt;"&amp;$M44)+1+COUNTIF($M$11:$M44, $M44)-1)</f>
        <v/>
      </c>
      <c r="P44" s="68"/>
      <c r="Q44" s="91" t="str">
        <f>IF($AV44="", "", IFERROR(INDEX('Analytics Data'!BA$12:BA$511, MATCH($AV44, 'Analytics Data'!$BI$12:$BI$511, 0)), ""))</f>
        <v/>
      </c>
      <c r="R44" s="92" t="str">
        <f>IF($AV44="", "", IFERROR(INDEX('Analytics Data'!BB$12:BB$511, MATCH($AV44, 'Analytics Data'!$BI$12:$BI$511, 0)), ""))</f>
        <v/>
      </c>
      <c r="S44" s="92" t="str">
        <f>IF($AV44="", "", IFERROR(INDEX('Analytics Data'!BC$12:BC$511, MATCH($AV44, 'Analytics Data'!$BI$12:$BI$511, 0)), ""))</f>
        <v/>
      </c>
      <c r="T44" s="92" t="str">
        <f>IF($AV44="", "", IFERROR(INDEX('Analytics Data'!BD$12:BD$511, MATCH($AV44, 'Analytics Data'!$BI$12:$BI$511, 0)), ""))</f>
        <v/>
      </c>
      <c r="U44" s="93" t="str">
        <f>IF($AV44="", "", IFERROR(INDEX('Analytics Data'!BE$12:BE$511, MATCH($AV44, 'Analytics Data'!$BI$12:$BI$511, 0)), ""))</f>
        <v/>
      </c>
      <c r="V44" s="68"/>
      <c r="AD44" s="65" t="str">
        <f>'Analytics Data'!$CT45</f>
        <v/>
      </c>
      <c r="AF44" s="19" t="str">
        <f t="shared" si="7"/>
        <v/>
      </c>
      <c r="AH44" s="19" t="str">
        <f t="shared" si="3"/>
        <v/>
      </c>
      <c r="AI44" s="19" t="str">
        <f t="shared" si="8"/>
        <v/>
      </c>
      <c r="AJ44" s="19" t="str">
        <f t="shared" si="9"/>
        <v/>
      </c>
      <c r="AK44" s="19" t="str">
        <f t="shared" si="10"/>
        <v/>
      </c>
      <c r="AL44" s="19" t="str">
        <f t="shared" si="4"/>
        <v/>
      </c>
      <c r="AM44" s="19" t="str">
        <f t="shared" si="5"/>
        <v/>
      </c>
      <c r="AN44" s="19" t="str">
        <f t="shared" si="11"/>
        <v/>
      </c>
      <c r="AP44" s="19" t="str">
        <f>IF(OR($B44="", "", 'Analytics Data'!$BL$7=FALSE), "", COUNTIF('Analytics Data'!$BG$12:$BG$511, $B44))</f>
        <v/>
      </c>
      <c r="AR44" s="65" t="str">
        <f>IF($AP44="", "", IF($AP44=1, IFERROR(INDEX('Analytics Data'!$BI$12:$BI$511, MATCH($B44, 'Analytics Data'!$BG$12:$BG$511, 0)), ""), ""))</f>
        <v/>
      </c>
      <c r="AT44" s="65" t="str">
        <f t="shared" si="12"/>
        <v/>
      </c>
      <c r="AV44" s="65" t="str">
        <f>IF(NOT($AT44=""), $AT44, IF($AR44="", "", IF(COUNTIF($AR$11:$AR44, $AR44)&gt;1, "", $AR44)))</f>
        <v/>
      </c>
      <c r="AX44" s="19" t="str">
        <f>IF(OR($AV44="", $AR$7=FALSE), "", IF(COUNTIF('Analytics Data'!$BI$12:$BI$511, $AV44)=1, "", "X"))</f>
        <v/>
      </c>
      <c r="AZ44" s="43" t="str">
        <f t="shared" si="13"/>
        <v/>
      </c>
      <c r="BB44" s="19" t="str">
        <f>IF($D44="", "", IF(COUNTIF(Content!$D$11:$D$510, $D44)=0, MAX($BB$10:$BB43)+1, ""))</f>
        <v/>
      </c>
      <c r="BD44" s="19" t="str">
        <f t="shared" si="14"/>
        <v/>
      </c>
      <c r="BF44" s="19" t="str">
        <f t="shared" si="15"/>
        <v/>
      </c>
      <c r="BG44" s="19" t="str">
        <f t="shared" ca="1" si="24"/>
        <v/>
      </c>
      <c r="BI44" s="173" t="str">
        <f>IF($AV44="", "", IFERROR(INDEX('Analytics Data'!$CA$12:$CA$511, MATCH($AV44, 'Analytics Data'!$BI$12:$BI$511, 0)), ""))</f>
        <v/>
      </c>
      <c r="BK44" s="173" t="str">
        <f>IF($AV44="", "", IFERROR(INDEX('Analytics Data'!$BB$12:$BB$511, MATCH($AV44, 'Analytics Data'!$BI$12:$BI$511, 0)), ""))</f>
        <v/>
      </c>
      <c r="BM44" s="41" t="str">
        <f>IF($D44="", "", IFERROR(INDEX(Content!$AB$11:$AB$510, MATCH($D44, Content!$D$11:$D$510, 0)), ""))</f>
        <v/>
      </c>
      <c r="BN44" s="41" t="str">
        <f>IF($BM44="", "", IF(COUNTIF($BM$11:$BM44, $BM44)&gt;1, "", $BM44))</f>
        <v/>
      </c>
      <c r="BO44" s="156" t="str">
        <f t="shared" si="16"/>
        <v/>
      </c>
      <c r="BP44" s="156" t="str">
        <f t="shared" si="17"/>
        <v/>
      </c>
      <c r="BQ44" s="19" t="str">
        <f>IF($BO44="", "", COUNTIF($BO$11:$BO$510, "&gt;"&amp;$BO44)+1+COUNTIF($BO$11:$BO44, $BO44)-1)</f>
        <v/>
      </c>
      <c r="BS44" s="134" t="str">
        <f>IF($AV44="", "", IFERROR(INDEX('Analytics Data'!BZ$12:BZ$511, MATCH($AV44, 'Analytics Data'!$BI$12:$BI$511, 0)), ""))</f>
        <v/>
      </c>
      <c r="BT44" s="135" t="str">
        <f>IF($AV44="", "", IFERROR(INDEX('Analytics Data'!CA$12:CA$511, MATCH($AV44, 'Analytics Data'!$BI$12:$BI$511, 0)), ""))</f>
        <v/>
      </c>
      <c r="BU44" s="135" t="str">
        <f>IF($AV44="", "", IFERROR(INDEX('Analytics Data'!CB$12:CB$511, MATCH($AV44, 'Analytics Data'!$BI$12:$BI$511, 0)), ""))</f>
        <v/>
      </c>
      <c r="BV44" s="135" t="str">
        <f>IF($AV44="", "", IFERROR(INDEX('Analytics Data'!CC$12:CC$511, MATCH($AV44, 'Analytics Data'!$BI$12:$BI$511, 0)), ""))</f>
        <v/>
      </c>
      <c r="BW44" s="136" t="str">
        <f>IF($AV44="", "", IFERROR(INDEX('Analytics Data'!CD$12:CD$511, MATCH($AV44, 'Analytics Data'!$BI$12:$BI$511, 0)), ""))</f>
        <v/>
      </c>
      <c r="CC44" s="19" t="str">
        <f t="shared" si="19"/>
        <v/>
      </c>
      <c r="CE44" s="19" t="str">
        <f t="shared" si="20"/>
        <v/>
      </c>
      <c r="CG44" s="41" t="str">
        <f t="shared" si="21"/>
        <v/>
      </c>
    </row>
    <row r="45" spans="1:85" x14ac:dyDescent="0.25">
      <c r="A45" s="11"/>
      <c r="B45" s="41" t="str">
        <f>IF($D45="", "", IFERROR(INDEX(Content!$V$11:$V$510, MATCH($D45, Content!$D$11:$D$510, 0)), ""))</f>
        <v/>
      </c>
      <c r="C45" s="11"/>
      <c r="D45" s="196"/>
      <c r="E45" s="197"/>
      <c r="F45" s="198"/>
      <c r="G45" s="199"/>
      <c r="H45" s="200"/>
      <c r="I45" s="200"/>
      <c r="J45" s="201"/>
      <c r="K45" s="202"/>
      <c r="L45" s="11"/>
      <c r="M45" s="98" t="str">
        <f>IF($AV45="", "", IFERROR(INDEX('Analytics Data'!$CF$12:$CF$511, MATCH($AV45, 'Analytics Data'!$BI$12:$BI$511, 0)), ""))</f>
        <v/>
      </c>
      <c r="N45" s="68"/>
      <c r="O45" s="98" t="str">
        <f>IF($M45="", "", COUNTIF($M$11:$M$510, "&gt;"&amp;$M45)+1+COUNTIF($M$11:$M45, $M45)-1)</f>
        <v/>
      </c>
      <c r="P45" s="68"/>
      <c r="Q45" s="91" t="str">
        <f>IF($AV45="", "", IFERROR(INDEX('Analytics Data'!BA$12:BA$511, MATCH($AV45, 'Analytics Data'!$BI$12:$BI$511, 0)), ""))</f>
        <v/>
      </c>
      <c r="R45" s="92" t="str">
        <f>IF($AV45="", "", IFERROR(INDEX('Analytics Data'!BB$12:BB$511, MATCH($AV45, 'Analytics Data'!$BI$12:$BI$511, 0)), ""))</f>
        <v/>
      </c>
      <c r="S45" s="92" t="str">
        <f>IF($AV45="", "", IFERROR(INDEX('Analytics Data'!BC$12:BC$511, MATCH($AV45, 'Analytics Data'!$BI$12:$BI$511, 0)), ""))</f>
        <v/>
      </c>
      <c r="T45" s="92" t="str">
        <f>IF($AV45="", "", IFERROR(INDEX('Analytics Data'!BD$12:BD$511, MATCH($AV45, 'Analytics Data'!$BI$12:$BI$511, 0)), ""))</f>
        <v/>
      </c>
      <c r="U45" s="93" t="str">
        <f>IF($AV45="", "", IFERROR(INDEX('Analytics Data'!BE$12:BE$511, MATCH($AV45, 'Analytics Data'!$BI$12:$BI$511, 0)), ""))</f>
        <v/>
      </c>
      <c r="V45" s="68"/>
      <c r="AD45" s="65" t="str">
        <f>'Analytics Data'!$CT46</f>
        <v/>
      </c>
      <c r="AF45" s="19" t="str">
        <f t="shared" si="7"/>
        <v/>
      </c>
      <c r="AH45" s="19" t="str">
        <f t="shared" si="3"/>
        <v/>
      </c>
      <c r="AI45" s="19" t="str">
        <f t="shared" si="8"/>
        <v/>
      </c>
      <c r="AJ45" s="19" t="str">
        <f t="shared" si="9"/>
        <v/>
      </c>
      <c r="AK45" s="19" t="str">
        <f t="shared" si="10"/>
        <v/>
      </c>
      <c r="AL45" s="19" t="str">
        <f t="shared" si="4"/>
        <v/>
      </c>
      <c r="AM45" s="19" t="str">
        <f t="shared" si="5"/>
        <v/>
      </c>
      <c r="AN45" s="19" t="str">
        <f t="shared" si="11"/>
        <v/>
      </c>
      <c r="AP45" s="19" t="str">
        <f>IF(OR($B45="", "", 'Analytics Data'!$BL$7=FALSE), "", COUNTIF('Analytics Data'!$BG$12:$BG$511, $B45))</f>
        <v/>
      </c>
      <c r="AR45" s="65" t="str">
        <f>IF($AP45="", "", IF($AP45=1, IFERROR(INDEX('Analytics Data'!$BI$12:$BI$511, MATCH($B45, 'Analytics Data'!$BG$12:$BG$511, 0)), ""), ""))</f>
        <v/>
      </c>
      <c r="AT45" s="65" t="str">
        <f t="shared" si="12"/>
        <v/>
      </c>
      <c r="AV45" s="65" t="str">
        <f>IF(NOT($AT45=""), $AT45, IF($AR45="", "", IF(COUNTIF($AR$11:$AR45, $AR45)&gt;1, "", $AR45)))</f>
        <v/>
      </c>
      <c r="AX45" s="19" t="str">
        <f>IF(OR($AV45="", $AR$7=FALSE), "", IF(COUNTIF('Analytics Data'!$BI$12:$BI$511, $AV45)=1, "", "X"))</f>
        <v/>
      </c>
      <c r="AZ45" s="43" t="str">
        <f t="shared" si="13"/>
        <v/>
      </c>
      <c r="BB45" s="19" t="str">
        <f>IF($D45="", "", IF(COUNTIF(Content!$D$11:$D$510, $D45)=0, MAX($BB$10:$BB44)+1, ""))</f>
        <v/>
      </c>
      <c r="BD45" s="19" t="str">
        <f t="shared" si="14"/>
        <v/>
      </c>
      <c r="BF45" s="19" t="str">
        <f t="shared" si="15"/>
        <v/>
      </c>
      <c r="BG45" s="19" t="str">
        <f t="shared" ca="1" si="24"/>
        <v/>
      </c>
      <c r="BI45" s="173" t="str">
        <f>IF($AV45="", "", IFERROR(INDEX('Analytics Data'!$CA$12:$CA$511, MATCH($AV45, 'Analytics Data'!$BI$12:$BI$511, 0)), ""))</f>
        <v/>
      </c>
      <c r="BK45" s="173" t="str">
        <f>IF($AV45="", "", IFERROR(INDEX('Analytics Data'!$BB$12:$BB$511, MATCH($AV45, 'Analytics Data'!$BI$12:$BI$511, 0)), ""))</f>
        <v/>
      </c>
      <c r="BM45" s="41" t="str">
        <f>IF($D45="", "", IFERROR(INDEX(Content!$AB$11:$AB$510, MATCH($D45, Content!$D$11:$D$510, 0)), ""))</f>
        <v/>
      </c>
      <c r="BN45" s="41" t="str">
        <f>IF($BM45="", "", IF(COUNTIF($BM$11:$BM45, $BM45)&gt;1, "", $BM45))</f>
        <v/>
      </c>
      <c r="BO45" s="156" t="str">
        <f t="shared" si="16"/>
        <v/>
      </c>
      <c r="BP45" s="156" t="str">
        <f t="shared" si="17"/>
        <v/>
      </c>
      <c r="BQ45" s="19" t="str">
        <f>IF($BO45="", "", COUNTIF($BO$11:$BO$510, "&gt;"&amp;$BO45)+1+COUNTIF($BO$11:$BO45, $BO45)-1)</f>
        <v/>
      </c>
      <c r="BS45" s="134" t="str">
        <f>IF($AV45="", "", IFERROR(INDEX('Analytics Data'!BZ$12:BZ$511, MATCH($AV45, 'Analytics Data'!$BI$12:$BI$511, 0)), ""))</f>
        <v/>
      </c>
      <c r="BT45" s="135" t="str">
        <f>IF($AV45="", "", IFERROR(INDEX('Analytics Data'!CA$12:CA$511, MATCH($AV45, 'Analytics Data'!$BI$12:$BI$511, 0)), ""))</f>
        <v/>
      </c>
      <c r="BU45" s="135" t="str">
        <f>IF($AV45="", "", IFERROR(INDEX('Analytics Data'!CB$12:CB$511, MATCH($AV45, 'Analytics Data'!$BI$12:$BI$511, 0)), ""))</f>
        <v/>
      </c>
      <c r="BV45" s="135" t="str">
        <f>IF($AV45="", "", IFERROR(INDEX('Analytics Data'!CC$12:CC$511, MATCH($AV45, 'Analytics Data'!$BI$12:$BI$511, 0)), ""))</f>
        <v/>
      </c>
      <c r="BW45" s="136" t="str">
        <f>IF($AV45="", "", IFERROR(INDEX('Analytics Data'!CD$12:CD$511, MATCH($AV45, 'Analytics Data'!$BI$12:$BI$511, 0)), ""))</f>
        <v/>
      </c>
      <c r="CC45" s="19" t="str">
        <f t="shared" si="19"/>
        <v/>
      </c>
      <c r="CE45" s="19" t="str">
        <f t="shared" si="20"/>
        <v/>
      </c>
      <c r="CG45" s="41" t="str">
        <f t="shared" si="21"/>
        <v/>
      </c>
    </row>
    <row r="46" spans="1:85" x14ac:dyDescent="0.25">
      <c r="A46" s="11"/>
      <c r="B46" s="41" t="str">
        <f>IF($D46="", "", IFERROR(INDEX(Content!$V$11:$V$510, MATCH($D46, Content!$D$11:$D$510, 0)), ""))</f>
        <v/>
      </c>
      <c r="C46" s="11"/>
      <c r="D46" s="196"/>
      <c r="E46" s="197"/>
      <c r="F46" s="198"/>
      <c r="G46" s="199"/>
      <c r="H46" s="200"/>
      <c r="I46" s="200"/>
      <c r="J46" s="201"/>
      <c r="K46" s="202"/>
      <c r="L46" s="11"/>
      <c r="M46" s="98" t="str">
        <f>IF($AV46="", "", IFERROR(INDEX('Analytics Data'!$CF$12:$CF$511, MATCH($AV46, 'Analytics Data'!$BI$12:$BI$511, 0)), ""))</f>
        <v/>
      </c>
      <c r="N46" s="68"/>
      <c r="O46" s="98" t="str">
        <f>IF($M46="", "", COUNTIF($M$11:$M$510, "&gt;"&amp;$M46)+1+COUNTIF($M$11:$M46, $M46)-1)</f>
        <v/>
      </c>
      <c r="P46" s="68"/>
      <c r="Q46" s="91" t="str">
        <f>IF($AV46="", "", IFERROR(INDEX('Analytics Data'!BA$12:BA$511, MATCH($AV46, 'Analytics Data'!$BI$12:$BI$511, 0)), ""))</f>
        <v/>
      </c>
      <c r="R46" s="92" t="str">
        <f>IF($AV46="", "", IFERROR(INDEX('Analytics Data'!BB$12:BB$511, MATCH($AV46, 'Analytics Data'!$BI$12:$BI$511, 0)), ""))</f>
        <v/>
      </c>
      <c r="S46" s="92" t="str">
        <f>IF($AV46="", "", IFERROR(INDEX('Analytics Data'!BC$12:BC$511, MATCH($AV46, 'Analytics Data'!$BI$12:$BI$511, 0)), ""))</f>
        <v/>
      </c>
      <c r="T46" s="92" t="str">
        <f>IF($AV46="", "", IFERROR(INDEX('Analytics Data'!BD$12:BD$511, MATCH($AV46, 'Analytics Data'!$BI$12:$BI$511, 0)), ""))</f>
        <v/>
      </c>
      <c r="U46" s="93" t="str">
        <f>IF($AV46="", "", IFERROR(INDEX('Analytics Data'!BE$12:BE$511, MATCH($AV46, 'Analytics Data'!$BI$12:$BI$511, 0)), ""))</f>
        <v/>
      </c>
      <c r="V46" s="68"/>
      <c r="AD46" s="65" t="str">
        <f>'Analytics Data'!$CT47</f>
        <v/>
      </c>
      <c r="AF46" s="19" t="str">
        <f t="shared" si="7"/>
        <v/>
      </c>
      <c r="AH46" s="19" t="str">
        <f t="shared" si="3"/>
        <v/>
      </c>
      <c r="AI46" s="19" t="str">
        <f t="shared" si="8"/>
        <v/>
      </c>
      <c r="AJ46" s="19" t="str">
        <f t="shared" si="9"/>
        <v/>
      </c>
      <c r="AK46" s="19" t="str">
        <f t="shared" si="10"/>
        <v/>
      </c>
      <c r="AL46" s="19" t="str">
        <f t="shared" si="4"/>
        <v/>
      </c>
      <c r="AM46" s="19" t="str">
        <f t="shared" si="5"/>
        <v/>
      </c>
      <c r="AN46" s="19" t="str">
        <f t="shared" si="11"/>
        <v/>
      </c>
      <c r="AP46" s="19" t="str">
        <f>IF(OR($B46="", "", 'Analytics Data'!$BL$7=FALSE), "", COUNTIF('Analytics Data'!$BG$12:$BG$511, $B46))</f>
        <v/>
      </c>
      <c r="AR46" s="65" t="str">
        <f>IF($AP46="", "", IF($AP46=1, IFERROR(INDEX('Analytics Data'!$BI$12:$BI$511, MATCH($B46, 'Analytics Data'!$BG$12:$BG$511, 0)), ""), ""))</f>
        <v/>
      </c>
      <c r="AT46" s="65" t="str">
        <f t="shared" si="12"/>
        <v/>
      </c>
      <c r="AV46" s="65" t="str">
        <f>IF(NOT($AT46=""), $AT46, IF($AR46="", "", IF(COUNTIF($AR$11:$AR46, $AR46)&gt;1, "", $AR46)))</f>
        <v/>
      </c>
      <c r="AX46" s="19" t="str">
        <f>IF(OR($AV46="", $AR$7=FALSE), "", IF(COUNTIF('Analytics Data'!$BI$12:$BI$511, $AV46)=1, "", "X"))</f>
        <v/>
      </c>
      <c r="AZ46" s="43" t="str">
        <f t="shared" si="13"/>
        <v/>
      </c>
      <c r="BB46" s="19" t="str">
        <f>IF($D46="", "", IF(COUNTIF(Content!$D$11:$D$510, $D46)=0, MAX($BB$10:$BB45)+1, ""))</f>
        <v/>
      </c>
      <c r="BD46" s="19" t="str">
        <f t="shared" si="14"/>
        <v/>
      </c>
      <c r="BF46" s="19" t="str">
        <f t="shared" si="15"/>
        <v/>
      </c>
      <c r="BG46" s="19" t="str">
        <f t="shared" ca="1" si="24"/>
        <v/>
      </c>
      <c r="BI46" s="173" t="str">
        <f>IF($AV46="", "", IFERROR(INDEX('Analytics Data'!$CA$12:$CA$511, MATCH($AV46, 'Analytics Data'!$BI$12:$BI$511, 0)), ""))</f>
        <v/>
      </c>
      <c r="BK46" s="173" t="str">
        <f>IF($AV46="", "", IFERROR(INDEX('Analytics Data'!$BB$12:$BB$511, MATCH($AV46, 'Analytics Data'!$BI$12:$BI$511, 0)), ""))</f>
        <v/>
      </c>
      <c r="BM46" s="41" t="str">
        <f>IF($D46="", "", IFERROR(INDEX(Content!$AB$11:$AB$510, MATCH($D46, Content!$D$11:$D$510, 0)), ""))</f>
        <v/>
      </c>
      <c r="BN46" s="41" t="str">
        <f>IF($BM46="", "", IF(COUNTIF($BM$11:$BM46, $BM46)&gt;1, "", $BM46))</f>
        <v/>
      </c>
      <c r="BO46" s="156" t="str">
        <f t="shared" si="16"/>
        <v/>
      </c>
      <c r="BP46" s="156" t="str">
        <f t="shared" si="17"/>
        <v/>
      </c>
      <c r="BQ46" s="19" t="str">
        <f>IF($BO46="", "", COUNTIF($BO$11:$BO$510, "&gt;"&amp;$BO46)+1+COUNTIF($BO$11:$BO46, $BO46)-1)</f>
        <v/>
      </c>
      <c r="BS46" s="134" t="str">
        <f>IF($AV46="", "", IFERROR(INDEX('Analytics Data'!BZ$12:BZ$511, MATCH($AV46, 'Analytics Data'!$BI$12:$BI$511, 0)), ""))</f>
        <v/>
      </c>
      <c r="BT46" s="135" t="str">
        <f>IF($AV46="", "", IFERROR(INDEX('Analytics Data'!CA$12:CA$511, MATCH($AV46, 'Analytics Data'!$BI$12:$BI$511, 0)), ""))</f>
        <v/>
      </c>
      <c r="BU46" s="135" t="str">
        <f>IF($AV46="", "", IFERROR(INDEX('Analytics Data'!CB$12:CB$511, MATCH($AV46, 'Analytics Data'!$BI$12:$BI$511, 0)), ""))</f>
        <v/>
      </c>
      <c r="BV46" s="135" t="str">
        <f>IF($AV46="", "", IFERROR(INDEX('Analytics Data'!CC$12:CC$511, MATCH($AV46, 'Analytics Data'!$BI$12:$BI$511, 0)), ""))</f>
        <v/>
      </c>
      <c r="BW46" s="136" t="str">
        <f>IF($AV46="", "", IFERROR(INDEX('Analytics Data'!CD$12:CD$511, MATCH($AV46, 'Analytics Data'!$BI$12:$BI$511, 0)), ""))</f>
        <v/>
      </c>
      <c r="CC46" s="19" t="str">
        <f t="shared" si="19"/>
        <v/>
      </c>
      <c r="CE46" s="19" t="str">
        <f t="shared" si="20"/>
        <v/>
      </c>
      <c r="CG46" s="41" t="str">
        <f t="shared" si="21"/>
        <v/>
      </c>
    </row>
    <row r="47" spans="1:85" x14ac:dyDescent="0.25">
      <c r="A47" s="11"/>
      <c r="B47" s="41" t="str">
        <f>IF($D47="", "", IFERROR(INDEX(Content!$V$11:$V$510, MATCH($D47, Content!$D$11:$D$510, 0)), ""))</f>
        <v/>
      </c>
      <c r="C47" s="11"/>
      <c r="D47" s="196"/>
      <c r="E47" s="197"/>
      <c r="F47" s="198"/>
      <c r="G47" s="199"/>
      <c r="H47" s="200"/>
      <c r="I47" s="200"/>
      <c r="J47" s="201"/>
      <c r="K47" s="202"/>
      <c r="L47" s="11"/>
      <c r="M47" s="98" t="str">
        <f>IF($AV47="", "", IFERROR(INDEX('Analytics Data'!$CF$12:$CF$511, MATCH($AV47, 'Analytics Data'!$BI$12:$BI$511, 0)), ""))</f>
        <v/>
      </c>
      <c r="N47" s="68"/>
      <c r="O47" s="98" t="str">
        <f>IF($M47="", "", COUNTIF($M$11:$M$510, "&gt;"&amp;$M47)+1+COUNTIF($M$11:$M47, $M47)-1)</f>
        <v/>
      </c>
      <c r="P47" s="68"/>
      <c r="Q47" s="91" t="str">
        <f>IF($AV47="", "", IFERROR(INDEX('Analytics Data'!BA$12:BA$511, MATCH($AV47, 'Analytics Data'!$BI$12:$BI$511, 0)), ""))</f>
        <v/>
      </c>
      <c r="R47" s="92" t="str">
        <f>IF($AV47="", "", IFERROR(INDEX('Analytics Data'!BB$12:BB$511, MATCH($AV47, 'Analytics Data'!$BI$12:$BI$511, 0)), ""))</f>
        <v/>
      </c>
      <c r="S47" s="92" t="str">
        <f>IF($AV47="", "", IFERROR(INDEX('Analytics Data'!BC$12:BC$511, MATCH($AV47, 'Analytics Data'!$BI$12:$BI$511, 0)), ""))</f>
        <v/>
      </c>
      <c r="T47" s="92" t="str">
        <f>IF($AV47="", "", IFERROR(INDEX('Analytics Data'!BD$12:BD$511, MATCH($AV47, 'Analytics Data'!$BI$12:$BI$511, 0)), ""))</f>
        <v/>
      </c>
      <c r="U47" s="93" t="str">
        <f>IF($AV47="", "", IFERROR(INDEX('Analytics Data'!BE$12:BE$511, MATCH($AV47, 'Analytics Data'!$BI$12:$BI$511, 0)), ""))</f>
        <v/>
      </c>
      <c r="V47" s="68"/>
      <c r="AD47" s="65" t="str">
        <f>'Analytics Data'!$CT48</f>
        <v/>
      </c>
      <c r="AF47" s="19" t="str">
        <f t="shared" si="7"/>
        <v/>
      </c>
      <c r="AH47" s="19" t="str">
        <f t="shared" si="3"/>
        <v/>
      </c>
      <c r="AI47" s="19" t="str">
        <f t="shared" si="8"/>
        <v/>
      </c>
      <c r="AJ47" s="19" t="str">
        <f t="shared" si="9"/>
        <v/>
      </c>
      <c r="AK47" s="19" t="str">
        <f t="shared" si="10"/>
        <v/>
      </c>
      <c r="AL47" s="19" t="str">
        <f t="shared" si="4"/>
        <v/>
      </c>
      <c r="AM47" s="19" t="str">
        <f t="shared" si="5"/>
        <v/>
      </c>
      <c r="AN47" s="19" t="str">
        <f t="shared" si="11"/>
        <v/>
      </c>
      <c r="AP47" s="19" t="str">
        <f>IF(OR($B47="", "", 'Analytics Data'!$BL$7=FALSE), "", COUNTIF('Analytics Data'!$BG$12:$BG$511, $B47))</f>
        <v/>
      </c>
      <c r="AR47" s="65" t="str">
        <f>IF($AP47="", "", IF($AP47=1, IFERROR(INDEX('Analytics Data'!$BI$12:$BI$511, MATCH($B47, 'Analytics Data'!$BG$12:$BG$511, 0)), ""), ""))</f>
        <v/>
      </c>
      <c r="AT47" s="65" t="str">
        <f t="shared" si="12"/>
        <v/>
      </c>
      <c r="AV47" s="65" t="str">
        <f>IF(NOT($AT47=""), $AT47, IF($AR47="", "", IF(COUNTIF($AR$11:$AR47, $AR47)&gt;1, "", $AR47)))</f>
        <v/>
      </c>
      <c r="AX47" s="19" t="str">
        <f>IF(OR($AV47="", $AR$7=FALSE), "", IF(COUNTIF('Analytics Data'!$BI$12:$BI$511, $AV47)=1, "", "X"))</f>
        <v/>
      </c>
      <c r="AZ47" s="43" t="str">
        <f t="shared" si="13"/>
        <v/>
      </c>
      <c r="BB47" s="19" t="str">
        <f>IF($D47="", "", IF(COUNTIF(Content!$D$11:$D$510, $D47)=0, MAX($BB$10:$BB46)+1, ""))</f>
        <v/>
      </c>
      <c r="BD47" s="19" t="str">
        <f t="shared" si="14"/>
        <v/>
      </c>
      <c r="BF47" s="19" t="str">
        <f t="shared" si="15"/>
        <v/>
      </c>
      <c r="BG47" s="19" t="str">
        <f t="shared" ca="1" si="24"/>
        <v/>
      </c>
      <c r="BI47" s="173" t="str">
        <f>IF($AV47="", "", IFERROR(INDEX('Analytics Data'!$CA$12:$CA$511, MATCH($AV47, 'Analytics Data'!$BI$12:$BI$511, 0)), ""))</f>
        <v/>
      </c>
      <c r="BK47" s="173" t="str">
        <f>IF($AV47="", "", IFERROR(INDEX('Analytics Data'!$BB$12:$BB$511, MATCH($AV47, 'Analytics Data'!$BI$12:$BI$511, 0)), ""))</f>
        <v/>
      </c>
      <c r="BM47" s="41" t="str">
        <f>IF($D47="", "", IFERROR(INDEX(Content!$AB$11:$AB$510, MATCH($D47, Content!$D$11:$D$510, 0)), ""))</f>
        <v/>
      </c>
      <c r="BN47" s="41" t="str">
        <f>IF($BM47="", "", IF(COUNTIF($BM$11:$BM47, $BM47)&gt;1, "", $BM47))</f>
        <v/>
      </c>
      <c r="BO47" s="156" t="str">
        <f t="shared" si="16"/>
        <v/>
      </c>
      <c r="BP47" s="156" t="str">
        <f t="shared" si="17"/>
        <v/>
      </c>
      <c r="BQ47" s="19" t="str">
        <f>IF($BO47="", "", COUNTIF($BO$11:$BO$510, "&gt;"&amp;$BO47)+1+COUNTIF($BO$11:$BO47, $BO47)-1)</f>
        <v/>
      </c>
      <c r="BS47" s="134" t="str">
        <f>IF($AV47="", "", IFERROR(INDEX('Analytics Data'!BZ$12:BZ$511, MATCH($AV47, 'Analytics Data'!$BI$12:$BI$511, 0)), ""))</f>
        <v/>
      </c>
      <c r="BT47" s="135" t="str">
        <f>IF($AV47="", "", IFERROR(INDEX('Analytics Data'!CA$12:CA$511, MATCH($AV47, 'Analytics Data'!$BI$12:$BI$511, 0)), ""))</f>
        <v/>
      </c>
      <c r="BU47" s="135" t="str">
        <f>IF($AV47="", "", IFERROR(INDEX('Analytics Data'!CB$12:CB$511, MATCH($AV47, 'Analytics Data'!$BI$12:$BI$511, 0)), ""))</f>
        <v/>
      </c>
      <c r="BV47" s="135" t="str">
        <f>IF($AV47="", "", IFERROR(INDEX('Analytics Data'!CC$12:CC$511, MATCH($AV47, 'Analytics Data'!$BI$12:$BI$511, 0)), ""))</f>
        <v/>
      </c>
      <c r="BW47" s="136" t="str">
        <f>IF($AV47="", "", IFERROR(INDEX('Analytics Data'!CD$12:CD$511, MATCH($AV47, 'Analytics Data'!$BI$12:$BI$511, 0)), ""))</f>
        <v/>
      </c>
      <c r="CC47" s="19" t="str">
        <f t="shared" si="19"/>
        <v/>
      </c>
      <c r="CE47" s="19" t="str">
        <f t="shared" si="20"/>
        <v/>
      </c>
      <c r="CG47" s="41" t="str">
        <f t="shared" si="21"/>
        <v/>
      </c>
    </row>
    <row r="48" spans="1:85" x14ac:dyDescent="0.25">
      <c r="A48" s="11"/>
      <c r="B48" s="41" t="str">
        <f>IF($D48="", "", IFERROR(INDEX(Content!$V$11:$V$510, MATCH($D48, Content!$D$11:$D$510, 0)), ""))</f>
        <v/>
      </c>
      <c r="C48" s="11"/>
      <c r="D48" s="196"/>
      <c r="E48" s="197"/>
      <c r="F48" s="198"/>
      <c r="G48" s="199"/>
      <c r="H48" s="200"/>
      <c r="I48" s="200"/>
      <c r="J48" s="201"/>
      <c r="K48" s="202"/>
      <c r="L48" s="11"/>
      <c r="M48" s="98" t="str">
        <f>IF($AV48="", "", IFERROR(INDEX('Analytics Data'!$CF$12:$CF$511, MATCH($AV48, 'Analytics Data'!$BI$12:$BI$511, 0)), ""))</f>
        <v/>
      </c>
      <c r="N48" s="68"/>
      <c r="O48" s="98" t="str">
        <f>IF($M48="", "", COUNTIF($M$11:$M$510, "&gt;"&amp;$M48)+1+COUNTIF($M$11:$M48, $M48)-1)</f>
        <v/>
      </c>
      <c r="P48" s="68"/>
      <c r="Q48" s="91" t="str">
        <f>IF($AV48="", "", IFERROR(INDEX('Analytics Data'!BA$12:BA$511, MATCH($AV48, 'Analytics Data'!$BI$12:$BI$511, 0)), ""))</f>
        <v/>
      </c>
      <c r="R48" s="92" t="str">
        <f>IF($AV48="", "", IFERROR(INDEX('Analytics Data'!BB$12:BB$511, MATCH($AV48, 'Analytics Data'!$BI$12:$BI$511, 0)), ""))</f>
        <v/>
      </c>
      <c r="S48" s="92" t="str">
        <f>IF($AV48="", "", IFERROR(INDEX('Analytics Data'!BC$12:BC$511, MATCH($AV48, 'Analytics Data'!$BI$12:$BI$511, 0)), ""))</f>
        <v/>
      </c>
      <c r="T48" s="92" t="str">
        <f>IF($AV48="", "", IFERROR(INDEX('Analytics Data'!BD$12:BD$511, MATCH($AV48, 'Analytics Data'!$BI$12:$BI$511, 0)), ""))</f>
        <v/>
      </c>
      <c r="U48" s="93" t="str">
        <f>IF($AV48="", "", IFERROR(INDEX('Analytics Data'!BE$12:BE$511, MATCH($AV48, 'Analytics Data'!$BI$12:$BI$511, 0)), ""))</f>
        <v/>
      </c>
      <c r="V48" s="68"/>
      <c r="AD48" s="65" t="str">
        <f>'Analytics Data'!$CT49</f>
        <v/>
      </c>
      <c r="AF48" s="19" t="str">
        <f t="shared" si="7"/>
        <v/>
      </c>
      <c r="AH48" s="19" t="str">
        <f t="shared" si="3"/>
        <v/>
      </c>
      <c r="AI48" s="19" t="str">
        <f t="shared" si="8"/>
        <v/>
      </c>
      <c r="AJ48" s="19" t="str">
        <f t="shared" si="9"/>
        <v/>
      </c>
      <c r="AK48" s="19" t="str">
        <f t="shared" si="10"/>
        <v/>
      </c>
      <c r="AL48" s="19" t="str">
        <f t="shared" si="4"/>
        <v/>
      </c>
      <c r="AM48" s="19" t="str">
        <f t="shared" si="5"/>
        <v/>
      </c>
      <c r="AN48" s="19" t="str">
        <f t="shared" si="11"/>
        <v/>
      </c>
      <c r="AP48" s="19" t="str">
        <f>IF(OR($B48="", "", 'Analytics Data'!$BL$7=FALSE), "", COUNTIF('Analytics Data'!$BG$12:$BG$511, $B48))</f>
        <v/>
      </c>
      <c r="AR48" s="65" t="str">
        <f>IF($AP48="", "", IF($AP48=1, IFERROR(INDEX('Analytics Data'!$BI$12:$BI$511, MATCH($B48, 'Analytics Data'!$BG$12:$BG$511, 0)), ""), ""))</f>
        <v/>
      </c>
      <c r="AT48" s="65" t="str">
        <f t="shared" si="12"/>
        <v/>
      </c>
      <c r="AV48" s="65" t="str">
        <f>IF(NOT($AT48=""), $AT48, IF($AR48="", "", IF(COUNTIF($AR$11:$AR48, $AR48)&gt;1, "", $AR48)))</f>
        <v/>
      </c>
      <c r="AX48" s="19" t="str">
        <f>IF(OR($AV48="", $AR$7=FALSE), "", IF(COUNTIF('Analytics Data'!$BI$12:$BI$511, $AV48)=1, "", "X"))</f>
        <v/>
      </c>
      <c r="AZ48" s="43" t="str">
        <f t="shared" si="13"/>
        <v/>
      </c>
      <c r="BB48" s="19" t="str">
        <f>IF($D48="", "", IF(COUNTIF(Content!$D$11:$D$510, $D48)=0, MAX($BB$10:$BB47)+1, ""))</f>
        <v/>
      </c>
      <c r="BD48" s="19" t="str">
        <f t="shared" si="14"/>
        <v/>
      </c>
      <c r="BF48" s="19" t="str">
        <f t="shared" si="15"/>
        <v/>
      </c>
      <c r="BG48" s="19" t="str">
        <f t="shared" ca="1" si="24"/>
        <v/>
      </c>
      <c r="BI48" s="173" t="str">
        <f>IF($AV48="", "", IFERROR(INDEX('Analytics Data'!$CA$12:$CA$511, MATCH($AV48, 'Analytics Data'!$BI$12:$BI$511, 0)), ""))</f>
        <v/>
      </c>
      <c r="BK48" s="173" t="str">
        <f>IF($AV48="", "", IFERROR(INDEX('Analytics Data'!$BB$12:$BB$511, MATCH($AV48, 'Analytics Data'!$BI$12:$BI$511, 0)), ""))</f>
        <v/>
      </c>
      <c r="BM48" s="41" t="str">
        <f>IF($D48="", "", IFERROR(INDEX(Content!$AB$11:$AB$510, MATCH($D48, Content!$D$11:$D$510, 0)), ""))</f>
        <v/>
      </c>
      <c r="BN48" s="41" t="str">
        <f>IF($BM48="", "", IF(COUNTIF($BM$11:$BM48, $BM48)&gt;1, "", $BM48))</f>
        <v/>
      </c>
      <c r="BO48" s="156" t="str">
        <f t="shared" si="16"/>
        <v/>
      </c>
      <c r="BP48" s="156" t="str">
        <f t="shared" si="17"/>
        <v/>
      </c>
      <c r="BQ48" s="19" t="str">
        <f>IF($BO48="", "", COUNTIF($BO$11:$BO$510, "&gt;"&amp;$BO48)+1+COUNTIF($BO$11:$BO48, $BO48)-1)</f>
        <v/>
      </c>
      <c r="BS48" s="134" t="str">
        <f>IF($AV48="", "", IFERROR(INDEX('Analytics Data'!BZ$12:BZ$511, MATCH($AV48, 'Analytics Data'!$BI$12:$BI$511, 0)), ""))</f>
        <v/>
      </c>
      <c r="BT48" s="135" t="str">
        <f>IF($AV48="", "", IFERROR(INDEX('Analytics Data'!CA$12:CA$511, MATCH($AV48, 'Analytics Data'!$BI$12:$BI$511, 0)), ""))</f>
        <v/>
      </c>
      <c r="BU48" s="135" t="str">
        <f>IF($AV48="", "", IFERROR(INDEX('Analytics Data'!CB$12:CB$511, MATCH($AV48, 'Analytics Data'!$BI$12:$BI$511, 0)), ""))</f>
        <v/>
      </c>
      <c r="BV48" s="135" t="str">
        <f>IF($AV48="", "", IFERROR(INDEX('Analytics Data'!CC$12:CC$511, MATCH($AV48, 'Analytics Data'!$BI$12:$BI$511, 0)), ""))</f>
        <v/>
      </c>
      <c r="BW48" s="136" t="str">
        <f>IF($AV48="", "", IFERROR(INDEX('Analytics Data'!CD$12:CD$511, MATCH($AV48, 'Analytics Data'!$BI$12:$BI$511, 0)), ""))</f>
        <v/>
      </c>
      <c r="CC48" s="19" t="str">
        <f t="shared" si="19"/>
        <v/>
      </c>
      <c r="CE48" s="19" t="str">
        <f t="shared" si="20"/>
        <v/>
      </c>
      <c r="CG48" s="41" t="str">
        <f t="shared" si="21"/>
        <v/>
      </c>
    </row>
    <row r="49" spans="1:85" x14ac:dyDescent="0.25">
      <c r="A49" s="11"/>
      <c r="B49" s="41" t="str">
        <f>IF($D49="", "", IFERROR(INDEX(Content!$V$11:$V$510, MATCH($D49, Content!$D$11:$D$510, 0)), ""))</f>
        <v/>
      </c>
      <c r="C49" s="11"/>
      <c r="D49" s="196"/>
      <c r="E49" s="197"/>
      <c r="F49" s="198"/>
      <c r="G49" s="199"/>
      <c r="H49" s="200"/>
      <c r="I49" s="200"/>
      <c r="J49" s="201"/>
      <c r="K49" s="202"/>
      <c r="L49" s="11"/>
      <c r="M49" s="98" t="str">
        <f>IF($AV49="", "", IFERROR(INDEX('Analytics Data'!$CF$12:$CF$511, MATCH($AV49, 'Analytics Data'!$BI$12:$BI$511, 0)), ""))</f>
        <v/>
      </c>
      <c r="N49" s="68"/>
      <c r="O49" s="98" t="str">
        <f>IF($M49="", "", COUNTIF($M$11:$M$510, "&gt;"&amp;$M49)+1+COUNTIF($M$11:$M49, $M49)-1)</f>
        <v/>
      </c>
      <c r="P49" s="68"/>
      <c r="Q49" s="91" t="str">
        <f>IF($AV49="", "", IFERROR(INDEX('Analytics Data'!BA$12:BA$511, MATCH($AV49, 'Analytics Data'!$BI$12:$BI$511, 0)), ""))</f>
        <v/>
      </c>
      <c r="R49" s="92" t="str">
        <f>IF($AV49="", "", IFERROR(INDEX('Analytics Data'!BB$12:BB$511, MATCH($AV49, 'Analytics Data'!$BI$12:$BI$511, 0)), ""))</f>
        <v/>
      </c>
      <c r="S49" s="92" t="str">
        <f>IF($AV49="", "", IFERROR(INDEX('Analytics Data'!BC$12:BC$511, MATCH($AV49, 'Analytics Data'!$BI$12:$BI$511, 0)), ""))</f>
        <v/>
      </c>
      <c r="T49" s="92" t="str">
        <f>IF($AV49="", "", IFERROR(INDEX('Analytics Data'!BD$12:BD$511, MATCH($AV49, 'Analytics Data'!$BI$12:$BI$511, 0)), ""))</f>
        <v/>
      </c>
      <c r="U49" s="93" t="str">
        <f>IF($AV49="", "", IFERROR(INDEX('Analytics Data'!BE$12:BE$511, MATCH($AV49, 'Analytics Data'!$BI$12:$BI$511, 0)), ""))</f>
        <v/>
      </c>
      <c r="V49" s="68"/>
      <c r="AD49" s="65" t="str">
        <f>'Analytics Data'!$CT50</f>
        <v/>
      </c>
      <c r="AF49" s="19" t="str">
        <f t="shared" si="7"/>
        <v/>
      </c>
      <c r="AH49" s="19" t="str">
        <f t="shared" si="3"/>
        <v/>
      </c>
      <c r="AI49" s="19" t="str">
        <f t="shared" si="8"/>
        <v/>
      </c>
      <c r="AJ49" s="19" t="str">
        <f t="shared" si="9"/>
        <v/>
      </c>
      <c r="AK49" s="19" t="str">
        <f t="shared" si="10"/>
        <v/>
      </c>
      <c r="AL49" s="19" t="str">
        <f t="shared" si="4"/>
        <v/>
      </c>
      <c r="AM49" s="19" t="str">
        <f t="shared" si="5"/>
        <v/>
      </c>
      <c r="AN49" s="19" t="str">
        <f t="shared" si="11"/>
        <v/>
      </c>
      <c r="AP49" s="19" t="str">
        <f>IF(OR($B49="", "", 'Analytics Data'!$BL$7=FALSE), "", COUNTIF('Analytics Data'!$BG$12:$BG$511, $B49))</f>
        <v/>
      </c>
      <c r="AR49" s="65" t="str">
        <f>IF($AP49="", "", IF($AP49=1, IFERROR(INDEX('Analytics Data'!$BI$12:$BI$511, MATCH($B49, 'Analytics Data'!$BG$12:$BG$511, 0)), ""), ""))</f>
        <v/>
      </c>
      <c r="AT49" s="65" t="str">
        <f t="shared" si="12"/>
        <v/>
      </c>
      <c r="AV49" s="65" t="str">
        <f>IF(NOT($AT49=""), $AT49, IF($AR49="", "", IF(COUNTIF($AR$11:$AR49, $AR49)&gt;1, "", $AR49)))</f>
        <v/>
      </c>
      <c r="AX49" s="19" t="str">
        <f>IF(OR($AV49="", $AR$7=FALSE), "", IF(COUNTIF('Analytics Data'!$BI$12:$BI$511, $AV49)=1, "", "X"))</f>
        <v/>
      </c>
      <c r="AZ49" s="43" t="str">
        <f t="shared" si="13"/>
        <v/>
      </c>
      <c r="BB49" s="19" t="str">
        <f>IF($D49="", "", IF(COUNTIF(Content!$D$11:$D$510, $D49)=0, MAX($BB$10:$BB48)+1, ""))</f>
        <v/>
      </c>
      <c r="BD49" s="19" t="str">
        <f t="shared" si="14"/>
        <v/>
      </c>
      <c r="BF49" s="19" t="str">
        <f t="shared" si="15"/>
        <v/>
      </c>
      <c r="BG49" s="19" t="str">
        <f t="shared" ca="1" si="24"/>
        <v/>
      </c>
      <c r="BI49" s="173" t="str">
        <f>IF($AV49="", "", IFERROR(INDEX('Analytics Data'!$CA$12:$CA$511, MATCH($AV49, 'Analytics Data'!$BI$12:$BI$511, 0)), ""))</f>
        <v/>
      </c>
      <c r="BK49" s="173" t="str">
        <f>IF($AV49="", "", IFERROR(INDEX('Analytics Data'!$BB$12:$BB$511, MATCH($AV49, 'Analytics Data'!$BI$12:$BI$511, 0)), ""))</f>
        <v/>
      </c>
      <c r="BM49" s="41" t="str">
        <f>IF($D49="", "", IFERROR(INDEX(Content!$AB$11:$AB$510, MATCH($D49, Content!$D$11:$D$510, 0)), ""))</f>
        <v/>
      </c>
      <c r="BN49" s="41" t="str">
        <f>IF($BM49="", "", IF(COUNTIF($BM$11:$BM49, $BM49)&gt;1, "", $BM49))</f>
        <v/>
      </c>
      <c r="BO49" s="156" t="str">
        <f t="shared" si="16"/>
        <v/>
      </c>
      <c r="BP49" s="156" t="str">
        <f t="shared" si="17"/>
        <v/>
      </c>
      <c r="BQ49" s="19" t="str">
        <f>IF($BO49="", "", COUNTIF($BO$11:$BO$510, "&gt;"&amp;$BO49)+1+COUNTIF($BO$11:$BO49, $BO49)-1)</f>
        <v/>
      </c>
      <c r="BS49" s="134" t="str">
        <f>IF($AV49="", "", IFERROR(INDEX('Analytics Data'!BZ$12:BZ$511, MATCH($AV49, 'Analytics Data'!$BI$12:$BI$511, 0)), ""))</f>
        <v/>
      </c>
      <c r="BT49" s="135" t="str">
        <f>IF($AV49="", "", IFERROR(INDEX('Analytics Data'!CA$12:CA$511, MATCH($AV49, 'Analytics Data'!$BI$12:$BI$511, 0)), ""))</f>
        <v/>
      </c>
      <c r="BU49" s="135" t="str">
        <f>IF($AV49="", "", IFERROR(INDEX('Analytics Data'!CB$12:CB$511, MATCH($AV49, 'Analytics Data'!$BI$12:$BI$511, 0)), ""))</f>
        <v/>
      </c>
      <c r="BV49" s="135" t="str">
        <f>IF($AV49="", "", IFERROR(INDEX('Analytics Data'!CC$12:CC$511, MATCH($AV49, 'Analytics Data'!$BI$12:$BI$511, 0)), ""))</f>
        <v/>
      </c>
      <c r="BW49" s="136" t="str">
        <f>IF($AV49="", "", IFERROR(INDEX('Analytics Data'!CD$12:CD$511, MATCH($AV49, 'Analytics Data'!$BI$12:$BI$511, 0)), ""))</f>
        <v/>
      </c>
      <c r="CC49" s="19" t="str">
        <f t="shared" si="19"/>
        <v/>
      </c>
      <c r="CE49" s="19" t="str">
        <f t="shared" si="20"/>
        <v/>
      </c>
      <c r="CG49" s="41" t="str">
        <f t="shared" si="21"/>
        <v/>
      </c>
    </row>
    <row r="50" spans="1:85" x14ac:dyDescent="0.25">
      <c r="A50" s="11"/>
      <c r="B50" s="41" t="str">
        <f>IF($D50="", "", IFERROR(INDEX(Content!$V$11:$V$510, MATCH($D50, Content!$D$11:$D$510, 0)), ""))</f>
        <v/>
      </c>
      <c r="C50" s="11"/>
      <c r="D50" s="196"/>
      <c r="E50" s="197"/>
      <c r="F50" s="198"/>
      <c r="G50" s="199"/>
      <c r="H50" s="200"/>
      <c r="I50" s="200"/>
      <c r="J50" s="201"/>
      <c r="K50" s="202"/>
      <c r="L50" s="11"/>
      <c r="M50" s="98" t="str">
        <f>IF($AV50="", "", IFERROR(INDEX('Analytics Data'!$CF$12:$CF$511, MATCH($AV50, 'Analytics Data'!$BI$12:$BI$511, 0)), ""))</f>
        <v/>
      </c>
      <c r="N50" s="68"/>
      <c r="O50" s="98" t="str">
        <f>IF($M50="", "", COUNTIF($M$11:$M$510, "&gt;"&amp;$M50)+1+COUNTIF($M$11:$M50, $M50)-1)</f>
        <v/>
      </c>
      <c r="P50" s="68"/>
      <c r="Q50" s="91" t="str">
        <f>IF($AV50="", "", IFERROR(INDEX('Analytics Data'!BA$12:BA$511, MATCH($AV50, 'Analytics Data'!$BI$12:$BI$511, 0)), ""))</f>
        <v/>
      </c>
      <c r="R50" s="92" t="str">
        <f>IF($AV50="", "", IFERROR(INDEX('Analytics Data'!BB$12:BB$511, MATCH($AV50, 'Analytics Data'!$BI$12:$BI$511, 0)), ""))</f>
        <v/>
      </c>
      <c r="S50" s="92" t="str">
        <f>IF($AV50="", "", IFERROR(INDEX('Analytics Data'!BC$12:BC$511, MATCH($AV50, 'Analytics Data'!$BI$12:$BI$511, 0)), ""))</f>
        <v/>
      </c>
      <c r="T50" s="92" t="str">
        <f>IF($AV50="", "", IFERROR(INDEX('Analytics Data'!BD$12:BD$511, MATCH($AV50, 'Analytics Data'!$BI$12:$BI$511, 0)), ""))</f>
        <v/>
      </c>
      <c r="U50" s="93" t="str">
        <f>IF($AV50="", "", IFERROR(INDEX('Analytics Data'!BE$12:BE$511, MATCH($AV50, 'Analytics Data'!$BI$12:$BI$511, 0)), ""))</f>
        <v/>
      </c>
      <c r="V50" s="68"/>
      <c r="AD50" s="65" t="str">
        <f>'Analytics Data'!$CT51</f>
        <v/>
      </c>
      <c r="AF50" s="19" t="str">
        <f t="shared" si="7"/>
        <v/>
      </c>
      <c r="AH50" s="19" t="str">
        <f t="shared" si="3"/>
        <v/>
      </c>
      <c r="AI50" s="19" t="str">
        <f t="shared" si="8"/>
        <v/>
      </c>
      <c r="AJ50" s="19" t="str">
        <f t="shared" si="9"/>
        <v/>
      </c>
      <c r="AK50" s="19" t="str">
        <f t="shared" si="10"/>
        <v/>
      </c>
      <c r="AL50" s="19" t="str">
        <f t="shared" si="4"/>
        <v/>
      </c>
      <c r="AM50" s="19" t="str">
        <f t="shared" si="5"/>
        <v/>
      </c>
      <c r="AN50" s="19" t="str">
        <f t="shared" si="11"/>
        <v/>
      </c>
      <c r="AP50" s="19" t="str">
        <f>IF(OR($B50="", "", 'Analytics Data'!$BL$7=FALSE), "", COUNTIF('Analytics Data'!$BG$12:$BG$511, $B50))</f>
        <v/>
      </c>
      <c r="AR50" s="65" t="str">
        <f>IF($AP50="", "", IF($AP50=1, IFERROR(INDEX('Analytics Data'!$BI$12:$BI$511, MATCH($B50, 'Analytics Data'!$BG$12:$BG$511, 0)), ""), ""))</f>
        <v/>
      </c>
      <c r="AT50" s="65" t="str">
        <f t="shared" si="12"/>
        <v/>
      </c>
      <c r="AV50" s="65" t="str">
        <f>IF(NOT($AT50=""), $AT50, IF($AR50="", "", IF(COUNTIF($AR$11:$AR50, $AR50)&gt;1, "", $AR50)))</f>
        <v/>
      </c>
      <c r="AX50" s="19" t="str">
        <f>IF(OR($AV50="", $AR$7=FALSE), "", IF(COUNTIF('Analytics Data'!$BI$12:$BI$511, $AV50)=1, "", "X"))</f>
        <v/>
      </c>
      <c r="AZ50" s="43" t="str">
        <f t="shared" si="13"/>
        <v/>
      </c>
      <c r="BB50" s="19" t="str">
        <f>IF($D50="", "", IF(COUNTIF(Content!$D$11:$D$510, $D50)=0, MAX($BB$10:$BB49)+1, ""))</f>
        <v/>
      </c>
      <c r="BD50" s="19" t="str">
        <f t="shared" si="14"/>
        <v/>
      </c>
      <c r="BF50" s="19" t="str">
        <f t="shared" si="15"/>
        <v/>
      </c>
      <c r="BG50" s="19" t="str">
        <f t="shared" ca="1" si="24"/>
        <v/>
      </c>
      <c r="BI50" s="173" t="str">
        <f>IF($AV50="", "", IFERROR(INDEX('Analytics Data'!$CA$12:$CA$511, MATCH($AV50, 'Analytics Data'!$BI$12:$BI$511, 0)), ""))</f>
        <v/>
      </c>
      <c r="BK50" s="173" t="str">
        <f>IF($AV50="", "", IFERROR(INDEX('Analytics Data'!$BB$12:$BB$511, MATCH($AV50, 'Analytics Data'!$BI$12:$BI$511, 0)), ""))</f>
        <v/>
      </c>
      <c r="BM50" s="41" t="str">
        <f>IF($D50="", "", IFERROR(INDEX(Content!$AB$11:$AB$510, MATCH($D50, Content!$D$11:$D$510, 0)), ""))</f>
        <v/>
      </c>
      <c r="BN50" s="41" t="str">
        <f>IF($BM50="", "", IF(COUNTIF($BM$11:$BM50, $BM50)&gt;1, "", $BM50))</f>
        <v/>
      </c>
      <c r="BO50" s="156" t="str">
        <f t="shared" si="16"/>
        <v/>
      </c>
      <c r="BP50" s="156" t="str">
        <f t="shared" si="17"/>
        <v/>
      </c>
      <c r="BQ50" s="19" t="str">
        <f>IF($BO50="", "", COUNTIF($BO$11:$BO$510, "&gt;"&amp;$BO50)+1+COUNTIF($BO$11:$BO50, $BO50)-1)</f>
        <v/>
      </c>
      <c r="BS50" s="134" t="str">
        <f>IF($AV50="", "", IFERROR(INDEX('Analytics Data'!BZ$12:BZ$511, MATCH($AV50, 'Analytics Data'!$BI$12:$BI$511, 0)), ""))</f>
        <v/>
      </c>
      <c r="BT50" s="135" t="str">
        <f>IF($AV50="", "", IFERROR(INDEX('Analytics Data'!CA$12:CA$511, MATCH($AV50, 'Analytics Data'!$BI$12:$BI$511, 0)), ""))</f>
        <v/>
      </c>
      <c r="BU50" s="135" t="str">
        <f>IF($AV50="", "", IFERROR(INDEX('Analytics Data'!CB$12:CB$511, MATCH($AV50, 'Analytics Data'!$BI$12:$BI$511, 0)), ""))</f>
        <v/>
      </c>
      <c r="BV50" s="135" t="str">
        <f>IF($AV50="", "", IFERROR(INDEX('Analytics Data'!CC$12:CC$511, MATCH($AV50, 'Analytics Data'!$BI$12:$BI$511, 0)), ""))</f>
        <v/>
      </c>
      <c r="BW50" s="136" t="str">
        <f>IF($AV50="", "", IFERROR(INDEX('Analytics Data'!CD$12:CD$511, MATCH($AV50, 'Analytics Data'!$BI$12:$BI$511, 0)), ""))</f>
        <v/>
      </c>
      <c r="CC50" s="19" t="str">
        <f t="shared" si="19"/>
        <v/>
      </c>
      <c r="CE50" s="19" t="str">
        <f t="shared" si="20"/>
        <v/>
      </c>
      <c r="CG50" s="41" t="str">
        <f t="shared" si="21"/>
        <v/>
      </c>
    </row>
    <row r="51" spans="1:85" x14ac:dyDescent="0.25">
      <c r="A51" s="11"/>
      <c r="B51" s="41" t="str">
        <f>IF($D51="", "", IFERROR(INDEX(Content!$V$11:$V$510, MATCH($D51, Content!$D$11:$D$510, 0)), ""))</f>
        <v/>
      </c>
      <c r="C51" s="11"/>
      <c r="D51" s="196"/>
      <c r="E51" s="197"/>
      <c r="F51" s="198"/>
      <c r="G51" s="199"/>
      <c r="H51" s="200"/>
      <c r="I51" s="200"/>
      <c r="J51" s="201"/>
      <c r="K51" s="202"/>
      <c r="L51" s="11"/>
      <c r="M51" s="98" t="str">
        <f>IF($AV51="", "", IFERROR(INDEX('Analytics Data'!$CF$12:$CF$511, MATCH($AV51, 'Analytics Data'!$BI$12:$BI$511, 0)), ""))</f>
        <v/>
      </c>
      <c r="N51" s="68"/>
      <c r="O51" s="98" t="str">
        <f>IF($M51="", "", COUNTIF($M$11:$M$510, "&gt;"&amp;$M51)+1+COUNTIF($M$11:$M51, $M51)-1)</f>
        <v/>
      </c>
      <c r="P51" s="68"/>
      <c r="Q51" s="91" t="str">
        <f>IF($AV51="", "", IFERROR(INDEX('Analytics Data'!BA$12:BA$511, MATCH($AV51, 'Analytics Data'!$BI$12:$BI$511, 0)), ""))</f>
        <v/>
      </c>
      <c r="R51" s="92" t="str">
        <f>IF($AV51="", "", IFERROR(INDEX('Analytics Data'!BB$12:BB$511, MATCH($AV51, 'Analytics Data'!$BI$12:$BI$511, 0)), ""))</f>
        <v/>
      </c>
      <c r="S51" s="92" t="str">
        <f>IF($AV51="", "", IFERROR(INDEX('Analytics Data'!BC$12:BC$511, MATCH($AV51, 'Analytics Data'!$BI$12:$BI$511, 0)), ""))</f>
        <v/>
      </c>
      <c r="T51" s="92" t="str">
        <f>IF($AV51="", "", IFERROR(INDEX('Analytics Data'!BD$12:BD$511, MATCH($AV51, 'Analytics Data'!$BI$12:$BI$511, 0)), ""))</f>
        <v/>
      </c>
      <c r="U51" s="93" t="str">
        <f>IF($AV51="", "", IFERROR(INDEX('Analytics Data'!BE$12:BE$511, MATCH($AV51, 'Analytics Data'!$BI$12:$BI$511, 0)), ""))</f>
        <v/>
      </c>
      <c r="V51" s="68"/>
      <c r="AD51" s="65" t="str">
        <f>'Analytics Data'!$CT52</f>
        <v/>
      </c>
      <c r="AF51" s="19" t="str">
        <f t="shared" si="7"/>
        <v/>
      </c>
      <c r="AH51" s="19" t="str">
        <f t="shared" si="3"/>
        <v/>
      </c>
      <c r="AI51" s="19" t="str">
        <f t="shared" si="8"/>
        <v/>
      </c>
      <c r="AJ51" s="19" t="str">
        <f t="shared" si="9"/>
        <v/>
      </c>
      <c r="AK51" s="19" t="str">
        <f t="shared" si="10"/>
        <v/>
      </c>
      <c r="AL51" s="19" t="str">
        <f t="shared" si="4"/>
        <v/>
      </c>
      <c r="AM51" s="19" t="str">
        <f t="shared" si="5"/>
        <v/>
      </c>
      <c r="AN51" s="19" t="str">
        <f t="shared" si="11"/>
        <v/>
      </c>
      <c r="AP51" s="19" t="str">
        <f>IF(OR($B51="", "", 'Analytics Data'!$BL$7=FALSE), "", COUNTIF('Analytics Data'!$BG$12:$BG$511, $B51))</f>
        <v/>
      </c>
      <c r="AR51" s="65" t="str">
        <f>IF($AP51="", "", IF($AP51=1, IFERROR(INDEX('Analytics Data'!$BI$12:$BI$511, MATCH($B51, 'Analytics Data'!$BG$12:$BG$511, 0)), ""), ""))</f>
        <v/>
      </c>
      <c r="AT51" s="65" t="str">
        <f t="shared" si="12"/>
        <v/>
      </c>
      <c r="AV51" s="65" t="str">
        <f>IF(NOT($AT51=""), $AT51, IF($AR51="", "", IF(COUNTIF($AR$11:$AR51, $AR51)&gt;1, "", $AR51)))</f>
        <v/>
      </c>
      <c r="AX51" s="19" t="str">
        <f>IF(OR($AV51="", $AR$7=FALSE), "", IF(COUNTIF('Analytics Data'!$BI$12:$BI$511, $AV51)=1, "", "X"))</f>
        <v/>
      </c>
      <c r="AZ51" s="43" t="str">
        <f t="shared" si="13"/>
        <v/>
      </c>
      <c r="BB51" s="19" t="str">
        <f>IF($D51="", "", IF(COUNTIF(Content!$D$11:$D$510, $D51)=0, MAX($BB$10:$BB50)+1, ""))</f>
        <v/>
      </c>
      <c r="BD51" s="19" t="str">
        <f t="shared" si="14"/>
        <v/>
      </c>
      <c r="BF51" s="19" t="str">
        <f t="shared" si="15"/>
        <v/>
      </c>
      <c r="BG51" s="19" t="str">
        <f t="shared" ca="1" si="24"/>
        <v/>
      </c>
      <c r="BI51" s="173" t="str">
        <f>IF($AV51="", "", IFERROR(INDEX('Analytics Data'!$CA$12:$CA$511, MATCH($AV51, 'Analytics Data'!$BI$12:$BI$511, 0)), ""))</f>
        <v/>
      </c>
      <c r="BK51" s="173" t="str">
        <f>IF($AV51="", "", IFERROR(INDEX('Analytics Data'!$BB$12:$BB$511, MATCH($AV51, 'Analytics Data'!$BI$12:$BI$511, 0)), ""))</f>
        <v/>
      </c>
      <c r="BM51" s="41" t="str">
        <f>IF($D51="", "", IFERROR(INDEX(Content!$AB$11:$AB$510, MATCH($D51, Content!$D$11:$D$510, 0)), ""))</f>
        <v/>
      </c>
      <c r="BN51" s="41" t="str">
        <f>IF($BM51="", "", IF(COUNTIF($BM$11:$BM51, $BM51)&gt;1, "", $BM51))</f>
        <v/>
      </c>
      <c r="BO51" s="156" t="str">
        <f t="shared" si="16"/>
        <v/>
      </c>
      <c r="BP51" s="156" t="str">
        <f t="shared" si="17"/>
        <v/>
      </c>
      <c r="BQ51" s="19" t="str">
        <f>IF($BO51="", "", COUNTIF($BO$11:$BO$510, "&gt;"&amp;$BO51)+1+COUNTIF($BO$11:$BO51, $BO51)-1)</f>
        <v/>
      </c>
      <c r="BS51" s="134" t="str">
        <f>IF($AV51="", "", IFERROR(INDEX('Analytics Data'!BZ$12:BZ$511, MATCH($AV51, 'Analytics Data'!$BI$12:$BI$511, 0)), ""))</f>
        <v/>
      </c>
      <c r="BT51" s="135" t="str">
        <f>IF($AV51="", "", IFERROR(INDEX('Analytics Data'!CA$12:CA$511, MATCH($AV51, 'Analytics Data'!$BI$12:$BI$511, 0)), ""))</f>
        <v/>
      </c>
      <c r="BU51" s="135" t="str">
        <f>IF($AV51="", "", IFERROR(INDEX('Analytics Data'!CB$12:CB$511, MATCH($AV51, 'Analytics Data'!$BI$12:$BI$511, 0)), ""))</f>
        <v/>
      </c>
      <c r="BV51" s="135" t="str">
        <f>IF($AV51="", "", IFERROR(INDEX('Analytics Data'!CC$12:CC$511, MATCH($AV51, 'Analytics Data'!$BI$12:$BI$511, 0)), ""))</f>
        <v/>
      </c>
      <c r="BW51" s="136" t="str">
        <f>IF($AV51="", "", IFERROR(INDEX('Analytics Data'!CD$12:CD$511, MATCH($AV51, 'Analytics Data'!$BI$12:$BI$511, 0)), ""))</f>
        <v/>
      </c>
      <c r="CC51" s="19" t="str">
        <f t="shared" si="19"/>
        <v/>
      </c>
      <c r="CE51" s="19" t="str">
        <f t="shared" si="20"/>
        <v/>
      </c>
      <c r="CG51" s="41" t="str">
        <f t="shared" si="21"/>
        <v/>
      </c>
    </row>
    <row r="52" spans="1:85" x14ac:dyDescent="0.25">
      <c r="A52" s="11"/>
      <c r="B52" s="41" t="str">
        <f>IF($D52="", "", IFERROR(INDEX(Content!$V$11:$V$510, MATCH($D52, Content!$D$11:$D$510, 0)), ""))</f>
        <v/>
      </c>
      <c r="C52" s="11"/>
      <c r="D52" s="196"/>
      <c r="E52" s="197"/>
      <c r="F52" s="198"/>
      <c r="G52" s="199"/>
      <c r="H52" s="200"/>
      <c r="I52" s="200"/>
      <c r="J52" s="201"/>
      <c r="K52" s="202"/>
      <c r="L52" s="11"/>
      <c r="M52" s="98" t="str">
        <f>IF($AV52="", "", IFERROR(INDEX('Analytics Data'!$CF$12:$CF$511, MATCH($AV52, 'Analytics Data'!$BI$12:$BI$511, 0)), ""))</f>
        <v/>
      </c>
      <c r="N52" s="68"/>
      <c r="O52" s="98" t="str">
        <f>IF($M52="", "", COUNTIF($M$11:$M$510, "&gt;"&amp;$M52)+1+COUNTIF($M$11:$M52, $M52)-1)</f>
        <v/>
      </c>
      <c r="P52" s="68"/>
      <c r="Q52" s="91" t="str">
        <f>IF($AV52="", "", IFERROR(INDEX('Analytics Data'!BA$12:BA$511, MATCH($AV52, 'Analytics Data'!$BI$12:$BI$511, 0)), ""))</f>
        <v/>
      </c>
      <c r="R52" s="92" t="str">
        <f>IF($AV52="", "", IFERROR(INDEX('Analytics Data'!BB$12:BB$511, MATCH($AV52, 'Analytics Data'!$BI$12:$BI$511, 0)), ""))</f>
        <v/>
      </c>
      <c r="S52" s="92" t="str">
        <f>IF($AV52="", "", IFERROR(INDEX('Analytics Data'!BC$12:BC$511, MATCH($AV52, 'Analytics Data'!$BI$12:$BI$511, 0)), ""))</f>
        <v/>
      </c>
      <c r="T52" s="92" t="str">
        <f>IF($AV52="", "", IFERROR(INDEX('Analytics Data'!BD$12:BD$511, MATCH($AV52, 'Analytics Data'!$BI$12:$BI$511, 0)), ""))</f>
        <v/>
      </c>
      <c r="U52" s="93" t="str">
        <f>IF($AV52="", "", IFERROR(INDEX('Analytics Data'!BE$12:BE$511, MATCH($AV52, 'Analytics Data'!$BI$12:$BI$511, 0)), ""))</f>
        <v/>
      </c>
      <c r="V52" s="68"/>
      <c r="AD52" s="65" t="str">
        <f>'Analytics Data'!$CT53</f>
        <v/>
      </c>
      <c r="AF52" s="19" t="str">
        <f t="shared" si="7"/>
        <v/>
      </c>
      <c r="AH52" s="19" t="str">
        <f t="shared" si="3"/>
        <v/>
      </c>
      <c r="AI52" s="19" t="str">
        <f t="shared" si="8"/>
        <v/>
      </c>
      <c r="AJ52" s="19" t="str">
        <f t="shared" si="9"/>
        <v/>
      </c>
      <c r="AK52" s="19" t="str">
        <f t="shared" si="10"/>
        <v/>
      </c>
      <c r="AL52" s="19" t="str">
        <f t="shared" si="4"/>
        <v/>
      </c>
      <c r="AM52" s="19" t="str">
        <f t="shared" si="5"/>
        <v/>
      </c>
      <c r="AN52" s="19" t="str">
        <f t="shared" si="11"/>
        <v/>
      </c>
      <c r="AP52" s="19" t="str">
        <f>IF(OR($B52="", "", 'Analytics Data'!$BL$7=FALSE), "", COUNTIF('Analytics Data'!$BG$12:$BG$511, $B52))</f>
        <v/>
      </c>
      <c r="AR52" s="65" t="str">
        <f>IF($AP52="", "", IF($AP52=1, IFERROR(INDEX('Analytics Data'!$BI$12:$BI$511, MATCH($B52, 'Analytics Data'!$BG$12:$BG$511, 0)), ""), ""))</f>
        <v/>
      </c>
      <c r="AT52" s="65" t="str">
        <f t="shared" si="12"/>
        <v/>
      </c>
      <c r="AV52" s="65" t="str">
        <f>IF(NOT($AT52=""), $AT52, IF($AR52="", "", IF(COUNTIF($AR$11:$AR52, $AR52)&gt;1, "", $AR52)))</f>
        <v/>
      </c>
      <c r="AX52" s="19" t="str">
        <f>IF(OR($AV52="", $AR$7=FALSE), "", IF(COUNTIF('Analytics Data'!$BI$12:$BI$511, $AV52)=1, "", "X"))</f>
        <v/>
      </c>
      <c r="AZ52" s="43" t="str">
        <f t="shared" si="13"/>
        <v/>
      </c>
      <c r="BB52" s="19" t="str">
        <f>IF($D52="", "", IF(COUNTIF(Content!$D$11:$D$510, $D52)=0, MAX($BB$10:$BB51)+1, ""))</f>
        <v/>
      </c>
      <c r="BD52" s="19" t="str">
        <f t="shared" si="14"/>
        <v/>
      </c>
      <c r="BF52" s="19" t="str">
        <f t="shared" si="15"/>
        <v/>
      </c>
      <c r="BG52" s="19" t="str">
        <f t="shared" ca="1" si="24"/>
        <v/>
      </c>
      <c r="BI52" s="173" t="str">
        <f>IF($AV52="", "", IFERROR(INDEX('Analytics Data'!$CA$12:$CA$511, MATCH($AV52, 'Analytics Data'!$BI$12:$BI$511, 0)), ""))</f>
        <v/>
      </c>
      <c r="BK52" s="173" t="str">
        <f>IF($AV52="", "", IFERROR(INDEX('Analytics Data'!$BB$12:$BB$511, MATCH($AV52, 'Analytics Data'!$BI$12:$BI$511, 0)), ""))</f>
        <v/>
      </c>
      <c r="BM52" s="41" t="str">
        <f>IF($D52="", "", IFERROR(INDEX(Content!$AB$11:$AB$510, MATCH($D52, Content!$D$11:$D$510, 0)), ""))</f>
        <v/>
      </c>
      <c r="BN52" s="41" t="str">
        <f>IF($BM52="", "", IF(COUNTIF($BM$11:$BM52, $BM52)&gt;1, "", $BM52))</f>
        <v/>
      </c>
      <c r="BO52" s="156" t="str">
        <f t="shared" si="16"/>
        <v/>
      </c>
      <c r="BP52" s="156" t="str">
        <f t="shared" si="17"/>
        <v/>
      </c>
      <c r="BQ52" s="19" t="str">
        <f>IF($BO52="", "", COUNTIF($BO$11:$BO$510, "&gt;"&amp;$BO52)+1+COUNTIF($BO$11:$BO52, $BO52)-1)</f>
        <v/>
      </c>
      <c r="BS52" s="134" t="str">
        <f>IF($AV52="", "", IFERROR(INDEX('Analytics Data'!BZ$12:BZ$511, MATCH($AV52, 'Analytics Data'!$BI$12:$BI$511, 0)), ""))</f>
        <v/>
      </c>
      <c r="BT52" s="135" t="str">
        <f>IF($AV52="", "", IFERROR(INDEX('Analytics Data'!CA$12:CA$511, MATCH($AV52, 'Analytics Data'!$BI$12:$BI$511, 0)), ""))</f>
        <v/>
      </c>
      <c r="BU52" s="135" t="str">
        <f>IF($AV52="", "", IFERROR(INDEX('Analytics Data'!CB$12:CB$511, MATCH($AV52, 'Analytics Data'!$BI$12:$BI$511, 0)), ""))</f>
        <v/>
      </c>
      <c r="BV52" s="135" t="str">
        <f>IF($AV52="", "", IFERROR(INDEX('Analytics Data'!CC$12:CC$511, MATCH($AV52, 'Analytics Data'!$BI$12:$BI$511, 0)), ""))</f>
        <v/>
      </c>
      <c r="BW52" s="136" t="str">
        <f>IF($AV52="", "", IFERROR(INDEX('Analytics Data'!CD$12:CD$511, MATCH($AV52, 'Analytics Data'!$BI$12:$BI$511, 0)), ""))</f>
        <v/>
      </c>
      <c r="CC52" s="19" t="str">
        <f t="shared" si="19"/>
        <v/>
      </c>
      <c r="CE52" s="19" t="str">
        <f t="shared" si="20"/>
        <v/>
      </c>
      <c r="CG52" s="41" t="str">
        <f t="shared" si="21"/>
        <v/>
      </c>
    </row>
    <row r="53" spans="1:85" x14ac:dyDescent="0.25">
      <c r="A53" s="11"/>
      <c r="B53" s="41" t="str">
        <f>IF($D53="", "", IFERROR(INDEX(Content!$V$11:$V$510, MATCH($D53, Content!$D$11:$D$510, 0)), ""))</f>
        <v/>
      </c>
      <c r="C53" s="11"/>
      <c r="D53" s="196"/>
      <c r="E53" s="197"/>
      <c r="F53" s="198"/>
      <c r="G53" s="199"/>
      <c r="H53" s="200"/>
      <c r="I53" s="200"/>
      <c r="J53" s="201"/>
      <c r="K53" s="202"/>
      <c r="L53" s="11"/>
      <c r="M53" s="98" t="str">
        <f>IF($AV53="", "", IFERROR(INDEX('Analytics Data'!$CF$12:$CF$511, MATCH($AV53, 'Analytics Data'!$BI$12:$BI$511, 0)), ""))</f>
        <v/>
      </c>
      <c r="N53" s="68"/>
      <c r="O53" s="98" t="str">
        <f>IF($M53="", "", COUNTIF($M$11:$M$510, "&gt;"&amp;$M53)+1+COUNTIF($M$11:$M53, $M53)-1)</f>
        <v/>
      </c>
      <c r="P53" s="68"/>
      <c r="Q53" s="91" t="str">
        <f>IF($AV53="", "", IFERROR(INDEX('Analytics Data'!BA$12:BA$511, MATCH($AV53, 'Analytics Data'!$BI$12:$BI$511, 0)), ""))</f>
        <v/>
      </c>
      <c r="R53" s="92" t="str">
        <f>IF($AV53="", "", IFERROR(INDEX('Analytics Data'!BB$12:BB$511, MATCH($AV53, 'Analytics Data'!$BI$12:$BI$511, 0)), ""))</f>
        <v/>
      </c>
      <c r="S53" s="92" t="str">
        <f>IF($AV53="", "", IFERROR(INDEX('Analytics Data'!BC$12:BC$511, MATCH($AV53, 'Analytics Data'!$BI$12:$BI$511, 0)), ""))</f>
        <v/>
      </c>
      <c r="T53" s="92" t="str">
        <f>IF($AV53="", "", IFERROR(INDEX('Analytics Data'!BD$12:BD$511, MATCH($AV53, 'Analytics Data'!$BI$12:$BI$511, 0)), ""))</f>
        <v/>
      </c>
      <c r="U53" s="93" t="str">
        <f>IF($AV53="", "", IFERROR(INDEX('Analytics Data'!BE$12:BE$511, MATCH($AV53, 'Analytics Data'!$BI$12:$BI$511, 0)), ""))</f>
        <v/>
      </c>
      <c r="V53" s="68"/>
      <c r="AD53" s="65" t="str">
        <f>'Analytics Data'!$CT54</f>
        <v/>
      </c>
      <c r="AF53" s="19" t="str">
        <f t="shared" si="7"/>
        <v/>
      </c>
      <c r="AH53" s="19" t="str">
        <f t="shared" si="3"/>
        <v/>
      </c>
      <c r="AI53" s="19" t="str">
        <f t="shared" si="8"/>
        <v/>
      </c>
      <c r="AJ53" s="19" t="str">
        <f t="shared" si="9"/>
        <v/>
      </c>
      <c r="AK53" s="19" t="str">
        <f t="shared" si="10"/>
        <v/>
      </c>
      <c r="AL53" s="19" t="str">
        <f t="shared" si="4"/>
        <v/>
      </c>
      <c r="AM53" s="19" t="str">
        <f t="shared" si="5"/>
        <v/>
      </c>
      <c r="AN53" s="19" t="str">
        <f t="shared" si="11"/>
        <v/>
      </c>
      <c r="AP53" s="19" t="str">
        <f>IF(OR($B53="", "", 'Analytics Data'!$BL$7=FALSE), "", COUNTIF('Analytics Data'!$BG$12:$BG$511, $B53))</f>
        <v/>
      </c>
      <c r="AR53" s="65" t="str">
        <f>IF($AP53="", "", IF($AP53=1, IFERROR(INDEX('Analytics Data'!$BI$12:$BI$511, MATCH($B53, 'Analytics Data'!$BG$12:$BG$511, 0)), ""), ""))</f>
        <v/>
      </c>
      <c r="AT53" s="65" t="str">
        <f t="shared" si="12"/>
        <v/>
      </c>
      <c r="AV53" s="65" t="str">
        <f>IF(NOT($AT53=""), $AT53, IF($AR53="", "", IF(COUNTIF($AR$11:$AR53, $AR53)&gt;1, "", $AR53)))</f>
        <v/>
      </c>
      <c r="AX53" s="19" t="str">
        <f>IF(OR($AV53="", $AR$7=FALSE), "", IF(COUNTIF('Analytics Data'!$BI$12:$BI$511, $AV53)=1, "", "X"))</f>
        <v/>
      </c>
      <c r="AZ53" s="43" t="str">
        <f t="shared" si="13"/>
        <v/>
      </c>
      <c r="BB53" s="19" t="str">
        <f>IF($D53="", "", IF(COUNTIF(Content!$D$11:$D$510, $D53)=0, MAX($BB$10:$BB52)+1, ""))</f>
        <v/>
      </c>
      <c r="BD53" s="19" t="str">
        <f t="shared" si="14"/>
        <v/>
      </c>
      <c r="BF53" s="19" t="str">
        <f t="shared" si="15"/>
        <v/>
      </c>
      <c r="BG53" s="19" t="str">
        <f t="shared" ca="1" si="24"/>
        <v/>
      </c>
      <c r="BI53" s="173" t="str">
        <f>IF($AV53="", "", IFERROR(INDEX('Analytics Data'!$CA$12:$CA$511, MATCH($AV53, 'Analytics Data'!$BI$12:$BI$511, 0)), ""))</f>
        <v/>
      </c>
      <c r="BK53" s="173" t="str">
        <f>IF($AV53="", "", IFERROR(INDEX('Analytics Data'!$BB$12:$BB$511, MATCH($AV53, 'Analytics Data'!$BI$12:$BI$511, 0)), ""))</f>
        <v/>
      </c>
      <c r="BM53" s="41" t="str">
        <f>IF($D53="", "", IFERROR(INDEX(Content!$AB$11:$AB$510, MATCH($D53, Content!$D$11:$D$510, 0)), ""))</f>
        <v/>
      </c>
      <c r="BN53" s="41" t="str">
        <f>IF($BM53="", "", IF(COUNTIF($BM$11:$BM53, $BM53)&gt;1, "", $BM53))</f>
        <v/>
      </c>
      <c r="BO53" s="156" t="str">
        <f t="shared" si="16"/>
        <v/>
      </c>
      <c r="BP53" s="156" t="str">
        <f t="shared" si="17"/>
        <v/>
      </c>
      <c r="BQ53" s="19" t="str">
        <f>IF($BO53="", "", COUNTIF($BO$11:$BO$510, "&gt;"&amp;$BO53)+1+COUNTIF($BO$11:$BO53, $BO53)-1)</f>
        <v/>
      </c>
      <c r="BS53" s="134" t="str">
        <f>IF($AV53="", "", IFERROR(INDEX('Analytics Data'!BZ$12:BZ$511, MATCH($AV53, 'Analytics Data'!$BI$12:$BI$511, 0)), ""))</f>
        <v/>
      </c>
      <c r="BT53" s="135" t="str">
        <f>IF($AV53="", "", IFERROR(INDEX('Analytics Data'!CA$12:CA$511, MATCH($AV53, 'Analytics Data'!$BI$12:$BI$511, 0)), ""))</f>
        <v/>
      </c>
      <c r="BU53" s="135" t="str">
        <f>IF($AV53="", "", IFERROR(INDEX('Analytics Data'!CB$12:CB$511, MATCH($AV53, 'Analytics Data'!$BI$12:$BI$511, 0)), ""))</f>
        <v/>
      </c>
      <c r="BV53" s="135" t="str">
        <f>IF($AV53="", "", IFERROR(INDEX('Analytics Data'!CC$12:CC$511, MATCH($AV53, 'Analytics Data'!$BI$12:$BI$511, 0)), ""))</f>
        <v/>
      </c>
      <c r="BW53" s="136" t="str">
        <f>IF($AV53="", "", IFERROR(INDEX('Analytics Data'!CD$12:CD$511, MATCH($AV53, 'Analytics Data'!$BI$12:$BI$511, 0)), ""))</f>
        <v/>
      </c>
      <c r="CC53" s="19" t="str">
        <f t="shared" si="19"/>
        <v/>
      </c>
      <c r="CE53" s="19" t="str">
        <f t="shared" si="20"/>
        <v/>
      </c>
      <c r="CG53" s="41" t="str">
        <f t="shared" si="21"/>
        <v/>
      </c>
    </row>
    <row r="54" spans="1:85" x14ac:dyDescent="0.25">
      <c r="A54" s="11"/>
      <c r="B54" s="41" t="str">
        <f>IF($D54="", "", IFERROR(INDEX(Content!$V$11:$V$510, MATCH($D54, Content!$D$11:$D$510, 0)), ""))</f>
        <v/>
      </c>
      <c r="C54" s="11"/>
      <c r="D54" s="196"/>
      <c r="E54" s="197"/>
      <c r="F54" s="198"/>
      <c r="G54" s="199"/>
      <c r="H54" s="200"/>
      <c r="I54" s="200"/>
      <c r="J54" s="201"/>
      <c r="K54" s="202"/>
      <c r="L54" s="11"/>
      <c r="M54" s="98" t="str">
        <f>IF($AV54="", "", IFERROR(INDEX('Analytics Data'!$CF$12:$CF$511, MATCH($AV54, 'Analytics Data'!$BI$12:$BI$511, 0)), ""))</f>
        <v/>
      </c>
      <c r="N54" s="68"/>
      <c r="O54" s="98" t="str">
        <f>IF($M54="", "", COUNTIF($M$11:$M$510, "&gt;"&amp;$M54)+1+COUNTIF($M$11:$M54, $M54)-1)</f>
        <v/>
      </c>
      <c r="P54" s="68"/>
      <c r="Q54" s="91" t="str">
        <f>IF($AV54="", "", IFERROR(INDEX('Analytics Data'!BA$12:BA$511, MATCH($AV54, 'Analytics Data'!$BI$12:$BI$511, 0)), ""))</f>
        <v/>
      </c>
      <c r="R54" s="92" t="str">
        <f>IF($AV54="", "", IFERROR(INDEX('Analytics Data'!BB$12:BB$511, MATCH($AV54, 'Analytics Data'!$BI$12:$BI$511, 0)), ""))</f>
        <v/>
      </c>
      <c r="S54" s="92" t="str">
        <f>IF($AV54="", "", IFERROR(INDEX('Analytics Data'!BC$12:BC$511, MATCH($AV54, 'Analytics Data'!$BI$12:$BI$511, 0)), ""))</f>
        <v/>
      </c>
      <c r="T54" s="92" t="str">
        <f>IF($AV54="", "", IFERROR(INDEX('Analytics Data'!BD$12:BD$511, MATCH($AV54, 'Analytics Data'!$BI$12:$BI$511, 0)), ""))</f>
        <v/>
      </c>
      <c r="U54" s="93" t="str">
        <f>IF($AV54="", "", IFERROR(INDEX('Analytics Data'!BE$12:BE$511, MATCH($AV54, 'Analytics Data'!$BI$12:$BI$511, 0)), ""))</f>
        <v/>
      </c>
      <c r="V54" s="68"/>
      <c r="AD54" s="65" t="str">
        <f>'Analytics Data'!$CT55</f>
        <v/>
      </c>
      <c r="AF54" s="19" t="str">
        <f t="shared" si="7"/>
        <v/>
      </c>
      <c r="AH54" s="19" t="str">
        <f t="shared" si="3"/>
        <v/>
      </c>
      <c r="AI54" s="19" t="str">
        <f t="shared" si="8"/>
        <v/>
      </c>
      <c r="AJ54" s="19" t="str">
        <f t="shared" si="9"/>
        <v/>
      </c>
      <c r="AK54" s="19" t="str">
        <f t="shared" si="10"/>
        <v/>
      </c>
      <c r="AL54" s="19" t="str">
        <f t="shared" si="4"/>
        <v/>
      </c>
      <c r="AM54" s="19" t="str">
        <f t="shared" si="5"/>
        <v/>
      </c>
      <c r="AN54" s="19" t="str">
        <f t="shared" si="11"/>
        <v/>
      </c>
      <c r="AP54" s="19" t="str">
        <f>IF(OR($B54="", "", 'Analytics Data'!$BL$7=FALSE), "", COUNTIF('Analytics Data'!$BG$12:$BG$511, $B54))</f>
        <v/>
      </c>
      <c r="AR54" s="65" t="str">
        <f>IF($AP54="", "", IF($AP54=1, IFERROR(INDEX('Analytics Data'!$BI$12:$BI$511, MATCH($B54, 'Analytics Data'!$BG$12:$BG$511, 0)), ""), ""))</f>
        <v/>
      </c>
      <c r="AT54" s="65" t="str">
        <f t="shared" si="12"/>
        <v/>
      </c>
      <c r="AV54" s="65" t="str">
        <f>IF(NOT($AT54=""), $AT54, IF($AR54="", "", IF(COUNTIF($AR$11:$AR54, $AR54)&gt;1, "", $AR54)))</f>
        <v/>
      </c>
      <c r="AX54" s="19" t="str">
        <f>IF(OR($AV54="", $AR$7=FALSE), "", IF(COUNTIF('Analytics Data'!$BI$12:$BI$511, $AV54)=1, "", "X"))</f>
        <v/>
      </c>
      <c r="AZ54" s="43" t="str">
        <f t="shared" si="13"/>
        <v/>
      </c>
      <c r="BB54" s="19" t="str">
        <f>IF($D54="", "", IF(COUNTIF(Content!$D$11:$D$510, $D54)=0, MAX($BB$10:$BB53)+1, ""))</f>
        <v/>
      </c>
      <c r="BD54" s="19" t="str">
        <f t="shared" si="14"/>
        <v/>
      </c>
      <c r="BF54" s="19" t="str">
        <f t="shared" si="15"/>
        <v/>
      </c>
      <c r="BG54" s="19" t="str">
        <f t="shared" ca="1" si="24"/>
        <v/>
      </c>
      <c r="BI54" s="173" t="str">
        <f>IF($AV54="", "", IFERROR(INDEX('Analytics Data'!$CA$12:$CA$511, MATCH($AV54, 'Analytics Data'!$BI$12:$BI$511, 0)), ""))</f>
        <v/>
      </c>
      <c r="BK54" s="173" t="str">
        <f>IF($AV54="", "", IFERROR(INDEX('Analytics Data'!$BB$12:$BB$511, MATCH($AV54, 'Analytics Data'!$BI$12:$BI$511, 0)), ""))</f>
        <v/>
      </c>
      <c r="BM54" s="41" t="str">
        <f>IF($D54="", "", IFERROR(INDEX(Content!$AB$11:$AB$510, MATCH($D54, Content!$D$11:$D$510, 0)), ""))</f>
        <v/>
      </c>
      <c r="BN54" s="41" t="str">
        <f>IF($BM54="", "", IF(COUNTIF($BM$11:$BM54, $BM54)&gt;1, "", $BM54))</f>
        <v/>
      </c>
      <c r="BO54" s="156" t="str">
        <f t="shared" si="16"/>
        <v/>
      </c>
      <c r="BP54" s="156" t="str">
        <f t="shared" si="17"/>
        <v/>
      </c>
      <c r="BQ54" s="19" t="str">
        <f>IF($BO54="", "", COUNTIF($BO$11:$BO$510, "&gt;"&amp;$BO54)+1+COUNTIF($BO$11:$BO54, $BO54)-1)</f>
        <v/>
      </c>
      <c r="BS54" s="134" t="str">
        <f>IF($AV54="", "", IFERROR(INDEX('Analytics Data'!BZ$12:BZ$511, MATCH($AV54, 'Analytics Data'!$BI$12:$BI$511, 0)), ""))</f>
        <v/>
      </c>
      <c r="BT54" s="135" t="str">
        <f>IF($AV54="", "", IFERROR(INDEX('Analytics Data'!CA$12:CA$511, MATCH($AV54, 'Analytics Data'!$BI$12:$BI$511, 0)), ""))</f>
        <v/>
      </c>
      <c r="BU54" s="135" t="str">
        <f>IF($AV54="", "", IFERROR(INDEX('Analytics Data'!CB$12:CB$511, MATCH($AV54, 'Analytics Data'!$BI$12:$BI$511, 0)), ""))</f>
        <v/>
      </c>
      <c r="BV54" s="135" t="str">
        <f>IF($AV54="", "", IFERROR(INDEX('Analytics Data'!CC$12:CC$511, MATCH($AV54, 'Analytics Data'!$BI$12:$BI$511, 0)), ""))</f>
        <v/>
      </c>
      <c r="BW54" s="136" t="str">
        <f>IF($AV54="", "", IFERROR(INDEX('Analytics Data'!CD$12:CD$511, MATCH($AV54, 'Analytics Data'!$BI$12:$BI$511, 0)), ""))</f>
        <v/>
      </c>
      <c r="CC54" s="19" t="str">
        <f t="shared" si="19"/>
        <v/>
      </c>
      <c r="CE54" s="19" t="str">
        <f t="shared" si="20"/>
        <v/>
      </c>
      <c r="CG54" s="41" t="str">
        <f t="shared" si="21"/>
        <v/>
      </c>
    </row>
    <row r="55" spans="1:85" x14ac:dyDescent="0.25">
      <c r="A55" s="11"/>
      <c r="B55" s="41" t="str">
        <f>IF($D55="", "", IFERROR(INDEX(Content!$V$11:$V$510, MATCH($D55, Content!$D$11:$D$510, 0)), ""))</f>
        <v/>
      </c>
      <c r="C55" s="11"/>
      <c r="D55" s="196"/>
      <c r="E55" s="197"/>
      <c r="F55" s="198"/>
      <c r="G55" s="199"/>
      <c r="H55" s="200"/>
      <c r="I55" s="200"/>
      <c r="J55" s="201"/>
      <c r="K55" s="202"/>
      <c r="L55" s="11"/>
      <c r="M55" s="98" t="str">
        <f>IF($AV55="", "", IFERROR(INDEX('Analytics Data'!$CF$12:$CF$511, MATCH($AV55, 'Analytics Data'!$BI$12:$BI$511, 0)), ""))</f>
        <v/>
      </c>
      <c r="N55" s="68"/>
      <c r="O55" s="98" t="str">
        <f>IF($M55="", "", COUNTIF($M$11:$M$510, "&gt;"&amp;$M55)+1+COUNTIF($M$11:$M55, $M55)-1)</f>
        <v/>
      </c>
      <c r="P55" s="68"/>
      <c r="Q55" s="91" t="str">
        <f>IF($AV55="", "", IFERROR(INDEX('Analytics Data'!BA$12:BA$511, MATCH($AV55, 'Analytics Data'!$BI$12:$BI$511, 0)), ""))</f>
        <v/>
      </c>
      <c r="R55" s="92" t="str">
        <f>IF($AV55="", "", IFERROR(INDEX('Analytics Data'!BB$12:BB$511, MATCH($AV55, 'Analytics Data'!$BI$12:$BI$511, 0)), ""))</f>
        <v/>
      </c>
      <c r="S55" s="92" t="str">
        <f>IF($AV55="", "", IFERROR(INDEX('Analytics Data'!BC$12:BC$511, MATCH($AV55, 'Analytics Data'!$BI$12:$BI$511, 0)), ""))</f>
        <v/>
      </c>
      <c r="T55" s="92" t="str">
        <f>IF($AV55="", "", IFERROR(INDEX('Analytics Data'!BD$12:BD$511, MATCH($AV55, 'Analytics Data'!$BI$12:$BI$511, 0)), ""))</f>
        <v/>
      </c>
      <c r="U55" s="93" t="str">
        <f>IF($AV55="", "", IFERROR(INDEX('Analytics Data'!BE$12:BE$511, MATCH($AV55, 'Analytics Data'!$BI$12:$BI$511, 0)), ""))</f>
        <v/>
      </c>
      <c r="V55" s="68"/>
      <c r="AD55" s="65" t="str">
        <f>'Analytics Data'!$CT56</f>
        <v/>
      </c>
      <c r="AF55" s="19" t="str">
        <f t="shared" si="7"/>
        <v/>
      </c>
      <c r="AH55" s="19" t="str">
        <f t="shared" si="3"/>
        <v/>
      </c>
      <c r="AI55" s="19" t="str">
        <f t="shared" si="8"/>
        <v/>
      </c>
      <c r="AJ55" s="19" t="str">
        <f t="shared" si="9"/>
        <v/>
      </c>
      <c r="AK55" s="19" t="str">
        <f t="shared" si="10"/>
        <v/>
      </c>
      <c r="AL55" s="19" t="str">
        <f t="shared" si="4"/>
        <v/>
      </c>
      <c r="AM55" s="19" t="str">
        <f t="shared" si="5"/>
        <v/>
      </c>
      <c r="AN55" s="19" t="str">
        <f t="shared" si="11"/>
        <v/>
      </c>
      <c r="AP55" s="19" t="str">
        <f>IF(OR($B55="", "", 'Analytics Data'!$BL$7=FALSE), "", COUNTIF('Analytics Data'!$BG$12:$BG$511, $B55))</f>
        <v/>
      </c>
      <c r="AR55" s="65" t="str">
        <f>IF($AP55="", "", IF($AP55=1, IFERROR(INDEX('Analytics Data'!$BI$12:$BI$511, MATCH($B55, 'Analytics Data'!$BG$12:$BG$511, 0)), ""), ""))</f>
        <v/>
      </c>
      <c r="AT55" s="65" t="str">
        <f t="shared" si="12"/>
        <v/>
      </c>
      <c r="AV55" s="65" t="str">
        <f>IF(NOT($AT55=""), $AT55, IF($AR55="", "", IF(COUNTIF($AR$11:$AR55, $AR55)&gt;1, "", $AR55)))</f>
        <v/>
      </c>
      <c r="AX55" s="19" t="str">
        <f>IF(OR($AV55="", $AR$7=FALSE), "", IF(COUNTIF('Analytics Data'!$BI$12:$BI$511, $AV55)=1, "", "X"))</f>
        <v/>
      </c>
      <c r="AZ55" s="43" t="str">
        <f t="shared" si="13"/>
        <v/>
      </c>
      <c r="BB55" s="19" t="str">
        <f>IF($D55="", "", IF(COUNTIF(Content!$D$11:$D$510, $D55)=0, MAX($BB$10:$BB54)+1, ""))</f>
        <v/>
      </c>
      <c r="BD55" s="19" t="str">
        <f t="shared" si="14"/>
        <v/>
      </c>
      <c r="BF55" s="19" t="str">
        <f t="shared" si="15"/>
        <v/>
      </c>
      <c r="BG55" s="19" t="str">
        <f t="shared" ca="1" si="24"/>
        <v/>
      </c>
      <c r="BI55" s="173" t="str">
        <f>IF($AV55="", "", IFERROR(INDEX('Analytics Data'!$CA$12:$CA$511, MATCH($AV55, 'Analytics Data'!$BI$12:$BI$511, 0)), ""))</f>
        <v/>
      </c>
      <c r="BK55" s="173" t="str">
        <f>IF($AV55="", "", IFERROR(INDEX('Analytics Data'!$BB$12:$BB$511, MATCH($AV55, 'Analytics Data'!$BI$12:$BI$511, 0)), ""))</f>
        <v/>
      </c>
      <c r="BM55" s="41" t="str">
        <f>IF($D55="", "", IFERROR(INDEX(Content!$AB$11:$AB$510, MATCH($D55, Content!$D$11:$D$510, 0)), ""))</f>
        <v/>
      </c>
      <c r="BN55" s="41" t="str">
        <f>IF($BM55="", "", IF(COUNTIF($BM$11:$BM55, $BM55)&gt;1, "", $BM55))</f>
        <v/>
      </c>
      <c r="BO55" s="156" t="str">
        <f t="shared" si="16"/>
        <v/>
      </c>
      <c r="BP55" s="156" t="str">
        <f t="shared" si="17"/>
        <v/>
      </c>
      <c r="BQ55" s="19" t="str">
        <f>IF($BO55="", "", COUNTIF($BO$11:$BO$510, "&gt;"&amp;$BO55)+1+COUNTIF($BO$11:$BO55, $BO55)-1)</f>
        <v/>
      </c>
      <c r="BS55" s="134" t="str">
        <f>IF($AV55="", "", IFERROR(INDEX('Analytics Data'!BZ$12:BZ$511, MATCH($AV55, 'Analytics Data'!$BI$12:$BI$511, 0)), ""))</f>
        <v/>
      </c>
      <c r="BT55" s="135" t="str">
        <f>IF($AV55="", "", IFERROR(INDEX('Analytics Data'!CA$12:CA$511, MATCH($AV55, 'Analytics Data'!$BI$12:$BI$511, 0)), ""))</f>
        <v/>
      </c>
      <c r="BU55" s="135" t="str">
        <f>IF($AV55="", "", IFERROR(INDEX('Analytics Data'!CB$12:CB$511, MATCH($AV55, 'Analytics Data'!$BI$12:$BI$511, 0)), ""))</f>
        <v/>
      </c>
      <c r="BV55" s="135" t="str">
        <f>IF($AV55="", "", IFERROR(INDEX('Analytics Data'!CC$12:CC$511, MATCH($AV55, 'Analytics Data'!$BI$12:$BI$511, 0)), ""))</f>
        <v/>
      </c>
      <c r="BW55" s="136" t="str">
        <f>IF($AV55="", "", IFERROR(INDEX('Analytics Data'!CD$12:CD$511, MATCH($AV55, 'Analytics Data'!$BI$12:$BI$511, 0)), ""))</f>
        <v/>
      </c>
      <c r="CC55" s="19" t="str">
        <f t="shared" si="19"/>
        <v/>
      </c>
      <c r="CE55" s="19" t="str">
        <f t="shared" si="20"/>
        <v/>
      </c>
      <c r="CG55" s="41" t="str">
        <f t="shared" si="21"/>
        <v/>
      </c>
    </row>
    <row r="56" spans="1:85" x14ac:dyDescent="0.25">
      <c r="A56" s="11"/>
      <c r="B56" s="41" t="str">
        <f>IF($D56="", "", IFERROR(INDEX(Content!$V$11:$V$510, MATCH($D56, Content!$D$11:$D$510, 0)), ""))</f>
        <v/>
      </c>
      <c r="C56" s="11"/>
      <c r="D56" s="196"/>
      <c r="E56" s="197"/>
      <c r="F56" s="198"/>
      <c r="G56" s="199"/>
      <c r="H56" s="200"/>
      <c r="I56" s="200"/>
      <c r="J56" s="201"/>
      <c r="K56" s="202"/>
      <c r="L56" s="11"/>
      <c r="M56" s="98" t="str">
        <f>IF($AV56="", "", IFERROR(INDEX('Analytics Data'!$CF$12:$CF$511, MATCH($AV56, 'Analytics Data'!$BI$12:$BI$511, 0)), ""))</f>
        <v/>
      </c>
      <c r="N56" s="68"/>
      <c r="O56" s="98" t="str">
        <f>IF($M56="", "", COUNTIF($M$11:$M$510, "&gt;"&amp;$M56)+1+COUNTIF($M$11:$M56, $M56)-1)</f>
        <v/>
      </c>
      <c r="P56" s="68"/>
      <c r="Q56" s="91" t="str">
        <f>IF($AV56="", "", IFERROR(INDEX('Analytics Data'!BA$12:BA$511, MATCH($AV56, 'Analytics Data'!$BI$12:$BI$511, 0)), ""))</f>
        <v/>
      </c>
      <c r="R56" s="92" t="str">
        <f>IF($AV56="", "", IFERROR(INDEX('Analytics Data'!BB$12:BB$511, MATCH($AV56, 'Analytics Data'!$BI$12:$BI$511, 0)), ""))</f>
        <v/>
      </c>
      <c r="S56" s="92" t="str">
        <f>IF($AV56="", "", IFERROR(INDEX('Analytics Data'!BC$12:BC$511, MATCH($AV56, 'Analytics Data'!$BI$12:$BI$511, 0)), ""))</f>
        <v/>
      </c>
      <c r="T56" s="92" t="str">
        <f>IF($AV56="", "", IFERROR(INDEX('Analytics Data'!BD$12:BD$511, MATCH($AV56, 'Analytics Data'!$BI$12:$BI$511, 0)), ""))</f>
        <v/>
      </c>
      <c r="U56" s="93" t="str">
        <f>IF($AV56="", "", IFERROR(INDEX('Analytics Data'!BE$12:BE$511, MATCH($AV56, 'Analytics Data'!$BI$12:$BI$511, 0)), ""))</f>
        <v/>
      </c>
      <c r="V56" s="68"/>
      <c r="AD56" s="65" t="str">
        <f>'Analytics Data'!$CT57</f>
        <v/>
      </c>
      <c r="AF56" s="19" t="str">
        <f t="shared" si="7"/>
        <v/>
      </c>
      <c r="AH56" s="19" t="str">
        <f t="shared" si="3"/>
        <v/>
      </c>
      <c r="AI56" s="19" t="str">
        <f t="shared" si="8"/>
        <v/>
      </c>
      <c r="AJ56" s="19" t="str">
        <f t="shared" si="9"/>
        <v/>
      </c>
      <c r="AK56" s="19" t="str">
        <f t="shared" si="10"/>
        <v/>
      </c>
      <c r="AL56" s="19" t="str">
        <f t="shared" si="4"/>
        <v/>
      </c>
      <c r="AM56" s="19" t="str">
        <f t="shared" si="5"/>
        <v/>
      </c>
      <c r="AN56" s="19" t="str">
        <f t="shared" si="11"/>
        <v/>
      </c>
      <c r="AP56" s="19" t="str">
        <f>IF(OR($B56="", "", 'Analytics Data'!$BL$7=FALSE), "", COUNTIF('Analytics Data'!$BG$12:$BG$511, $B56))</f>
        <v/>
      </c>
      <c r="AR56" s="65" t="str">
        <f>IF($AP56="", "", IF($AP56=1, IFERROR(INDEX('Analytics Data'!$BI$12:$BI$511, MATCH($B56, 'Analytics Data'!$BG$12:$BG$511, 0)), ""), ""))</f>
        <v/>
      </c>
      <c r="AT56" s="65" t="str">
        <f t="shared" si="12"/>
        <v/>
      </c>
      <c r="AV56" s="65" t="str">
        <f>IF(NOT($AT56=""), $AT56, IF($AR56="", "", IF(COUNTIF($AR$11:$AR56, $AR56)&gt;1, "", $AR56)))</f>
        <v/>
      </c>
      <c r="AX56" s="19" t="str">
        <f>IF(OR($AV56="", $AR$7=FALSE), "", IF(COUNTIF('Analytics Data'!$BI$12:$BI$511, $AV56)=1, "", "X"))</f>
        <v/>
      </c>
      <c r="AZ56" s="43" t="str">
        <f t="shared" si="13"/>
        <v/>
      </c>
      <c r="BB56" s="19" t="str">
        <f>IF($D56="", "", IF(COUNTIF(Content!$D$11:$D$510, $D56)=0, MAX($BB$10:$BB55)+1, ""))</f>
        <v/>
      </c>
      <c r="BD56" s="19" t="str">
        <f t="shared" si="14"/>
        <v/>
      </c>
      <c r="BF56" s="19" t="str">
        <f t="shared" si="15"/>
        <v/>
      </c>
      <c r="BG56" s="19" t="str">
        <f t="shared" ca="1" si="24"/>
        <v/>
      </c>
      <c r="BI56" s="173" t="str">
        <f>IF($AV56="", "", IFERROR(INDEX('Analytics Data'!$CA$12:$CA$511, MATCH($AV56, 'Analytics Data'!$BI$12:$BI$511, 0)), ""))</f>
        <v/>
      </c>
      <c r="BK56" s="173" t="str">
        <f>IF($AV56="", "", IFERROR(INDEX('Analytics Data'!$BB$12:$BB$511, MATCH($AV56, 'Analytics Data'!$BI$12:$BI$511, 0)), ""))</f>
        <v/>
      </c>
      <c r="BM56" s="41" t="str">
        <f>IF($D56="", "", IFERROR(INDEX(Content!$AB$11:$AB$510, MATCH($D56, Content!$D$11:$D$510, 0)), ""))</f>
        <v/>
      </c>
      <c r="BN56" s="41" t="str">
        <f>IF($BM56="", "", IF(COUNTIF($BM$11:$BM56, $BM56)&gt;1, "", $BM56))</f>
        <v/>
      </c>
      <c r="BO56" s="156" t="str">
        <f t="shared" si="16"/>
        <v/>
      </c>
      <c r="BP56" s="156" t="str">
        <f t="shared" si="17"/>
        <v/>
      </c>
      <c r="BQ56" s="19" t="str">
        <f>IF($BO56="", "", COUNTIF($BO$11:$BO$510, "&gt;"&amp;$BO56)+1+COUNTIF($BO$11:$BO56, $BO56)-1)</f>
        <v/>
      </c>
      <c r="BS56" s="134" t="str">
        <f>IF($AV56="", "", IFERROR(INDEX('Analytics Data'!BZ$12:BZ$511, MATCH($AV56, 'Analytics Data'!$BI$12:$BI$511, 0)), ""))</f>
        <v/>
      </c>
      <c r="BT56" s="135" t="str">
        <f>IF($AV56="", "", IFERROR(INDEX('Analytics Data'!CA$12:CA$511, MATCH($AV56, 'Analytics Data'!$BI$12:$BI$511, 0)), ""))</f>
        <v/>
      </c>
      <c r="BU56" s="135" t="str">
        <f>IF($AV56="", "", IFERROR(INDEX('Analytics Data'!CB$12:CB$511, MATCH($AV56, 'Analytics Data'!$BI$12:$BI$511, 0)), ""))</f>
        <v/>
      </c>
      <c r="BV56" s="135" t="str">
        <f>IF($AV56="", "", IFERROR(INDEX('Analytics Data'!CC$12:CC$511, MATCH($AV56, 'Analytics Data'!$BI$12:$BI$511, 0)), ""))</f>
        <v/>
      </c>
      <c r="BW56" s="136" t="str">
        <f>IF($AV56="", "", IFERROR(INDEX('Analytics Data'!CD$12:CD$511, MATCH($AV56, 'Analytics Data'!$BI$12:$BI$511, 0)), ""))</f>
        <v/>
      </c>
      <c r="CC56" s="19" t="str">
        <f t="shared" si="19"/>
        <v/>
      </c>
      <c r="CE56" s="19" t="str">
        <f t="shared" si="20"/>
        <v/>
      </c>
      <c r="CG56" s="41" t="str">
        <f t="shared" si="21"/>
        <v/>
      </c>
    </row>
    <row r="57" spans="1:85" x14ac:dyDescent="0.25">
      <c r="A57" s="11"/>
      <c r="B57" s="41" t="str">
        <f>IF($D57="", "", IFERROR(INDEX(Content!$V$11:$V$510, MATCH($D57, Content!$D$11:$D$510, 0)), ""))</f>
        <v/>
      </c>
      <c r="C57" s="11"/>
      <c r="D57" s="196"/>
      <c r="E57" s="197"/>
      <c r="F57" s="198"/>
      <c r="G57" s="199"/>
      <c r="H57" s="200"/>
      <c r="I57" s="200"/>
      <c r="J57" s="201"/>
      <c r="K57" s="202"/>
      <c r="L57" s="11"/>
      <c r="M57" s="98" t="str">
        <f>IF($AV57="", "", IFERROR(INDEX('Analytics Data'!$CF$12:$CF$511, MATCH($AV57, 'Analytics Data'!$BI$12:$BI$511, 0)), ""))</f>
        <v/>
      </c>
      <c r="N57" s="68"/>
      <c r="O57" s="98" t="str">
        <f>IF($M57="", "", COUNTIF($M$11:$M$510, "&gt;"&amp;$M57)+1+COUNTIF($M$11:$M57, $M57)-1)</f>
        <v/>
      </c>
      <c r="P57" s="68"/>
      <c r="Q57" s="91" t="str">
        <f>IF($AV57="", "", IFERROR(INDEX('Analytics Data'!BA$12:BA$511, MATCH($AV57, 'Analytics Data'!$BI$12:$BI$511, 0)), ""))</f>
        <v/>
      </c>
      <c r="R57" s="92" t="str">
        <f>IF($AV57="", "", IFERROR(INDEX('Analytics Data'!BB$12:BB$511, MATCH($AV57, 'Analytics Data'!$BI$12:$BI$511, 0)), ""))</f>
        <v/>
      </c>
      <c r="S57" s="92" t="str">
        <f>IF($AV57="", "", IFERROR(INDEX('Analytics Data'!BC$12:BC$511, MATCH($AV57, 'Analytics Data'!$BI$12:$BI$511, 0)), ""))</f>
        <v/>
      </c>
      <c r="T57" s="92" t="str">
        <f>IF($AV57="", "", IFERROR(INDEX('Analytics Data'!BD$12:BD$511, MATCH($AV57, 'Analytics Data'!$BI$12:$BI$511, 0)), ""))</f>
        <v/>
      </c>
      <c r="U57" s="93" t="str">
        <f>IF($AV57="", "", IFERROR(INDEX('Analytics Data'!BE$12:BE$511, MATCH($AV57, 'Analytics Data'!$BI$12:$BI$511, 0)), ""))</f>
        <v/>
      </c>
      <c r="V57" s="68"/>
      <c r="AD57" s="65" t="str">
        <f>'Analytics Data'!$CT58</f>
        <v/>
      </c>
      <c r="AF57" s="19" t="str">
        <f t="shared" si="7"/>
        <v/>
      </c>
      <c r="AH57" s="19" t="str">
        <f t="shared" si="3"/>
        <v/>
      </c>
      <c r="AI57" s="19" t="str">
        <f t="shared" si="8"/>
        <v/>
      </c>
      <c r="AJ57" s="19" t="str">
        <f t="shared" si="9"/>
        <v/>
      </c>
      <c r="AK57" s="19" t="str">
        <f t="shared" si="10"/>
        <v/>
      </c>
      <c r="AL57" s="19" t="str">
        <f t="shared" si="4"/>
        <v/>
      </c>
      <c r="AM57" s="19" t="str">
        <f t="shared" si="5"/>
        <v/>
      </c>
      <c r="AN57" s="19" t="str">
        <f t="shared" si="11"/>
        <v/>
      </c>
      <c r="AP57" s="19" t="str">
        <f>IF(OR($B57="", "", 'Analytics Data'!$BL$7=FALSE), "", COUNTIF('Analytics Data'!$BG$12:$BG$511, $B57))</f>
        <v/>
      </c>
      <c r="AR57" s="65" t="str">
        <f>IF($AP57="", "", IF($AP57=1, IFERROR(INDEX('Analytics Data'!$BI$12:$BI$511, MATCH($B57, 'Analytics Data'!$BG$12:$BG$511, 0)), ""), ""))</f>
        <v/>
      </c>
      <c r="AT57" s="65" t="str">
        <f t="shared" si="12"/>
        <v/>
      </c>
      <c r="AV57" s="65" t="str">
        <f>IF(NOT($AT57=""), $AT57, IF($AR57="", "", IF(COUNTIF($AR$11:$AR57, $AR57)&gt;1, "", $AR57)))</f>
        <v/>
      </c>
      <c r="AX57" s="19" t="str">
        <f>IF(OR($AV57="", $AR$7=FALSE), "", IF(COUNTIF('Analytics Data'!$BI$12:$BI$511, $AV57)=1, "", "X"))</f>
        <v/>
      </c>
      <c r="AZ57" s="43" t="str">
        <f t="shared" si="13"/>
        <v/>
      </c>
      <c r="BB57" s="19" t="str">
        <f>IF($D57="", "", IF(COUNTIF(Content!$D$11:$D$510, $D57)=0, MAX($BB$10:$BB56)+1, ""))</f>
        <v/>
      </c>
      <c r="BD57" s="19" t="str">
        <f t="shared" si="14"/>
        <v/>
      </c>
      <c r="BF57" s="19" t="str">
        <f t="shared" si="15"/>
        <v/>
      </c>
      <c r="BG57" s="19" t="str">
        <f t="shared" ca="1" si="24"/>
        <v/>
      </c>
      <c r="BI57" s="173" t="str">
        <f>IF($AV57="", "", IFERROR(INDEX('Analytics Data'!$CA$12:$CA$511, MATCH($AV57, 'Analytics Data'!$BI$12:$BI$511, 0)), ""))</f>
        <v/>
      </c>
      <c r="BK57" s="173" t="str">
        <f>IF($AV57="", "", IFERROR(INDEX('Analytics Data'!$BB$12:$BB$511, MATCH($AV57, 'Analytics Data'!$BI$12:$BI$511, 0)), ""))</f>
        <v/>
      </c>
      <c r="BM57" s="41" t="str">
        <f>IF($D57="", "", IFERROR(INDEX(Content!$AB$11:$AB$510, MATCH($D57, Content!$D$11:$D$510, 0)), ""))</f>
        <v/>
      </c>
      <c r="BN57" s="41" t="str">
        <f>IF($BM57="", "", IF(COUNTIF($BM$11:$BM57, $BM57)&gt;1, "", $BM57))</f>
        <v/>
      </c>
      <c r="BO57" s="156" t="str">
        <f t="shared" si="16"/>
        <v/>
      </c>
      <c r="BP57" s="156" t="str">
        <f t="shared" si="17"/>
        <v/>
      </c>
      <c r="BQ57" s="19" t="str">
        <f>IF($BO57="", "", COUNTIF($BO$11:$BO$510, "&gt;"&amp;$BO57)+1+COUNTIF($BO$11:$BO57, $BO57)-1)</f>
        <v/>
      </c>
      <c r="BS57" s="134" t="str">
        <f>IF($AV57="", "", IFERROR(INDEX('Analytics Data'!BZ$12:BZ$511, MATCH($AV57, 'Analytics Data'!$BI$12:$BI$511, 0)), ""))</f>
        <v/>
      </c>
      <c r="BT57" s="135" t="str">
        <f>IF($AV57="", "", IFERROR(INDEX('Analytics Data'!CA$12:CA$511, MATCH($AV57, 'Analytics Data'!$BI$12:$BI$511, 0)), ""))</f>
        <v/>
      </c>
      <c r="BU57" s="135" t="str">
        <f>IF($AV57="", "", IFERROR(INDEX('Analytics Data'!CB$12:CB$511, MATCH($AV57, 'Analytics Data'!$BI$12:$BI$511, 0)), ""))</f>
        <v/>
      </c>
      <c r="BV57" s="135" t="str">
        <f>IF($AV57="", "", IFERROR(INDEX('Analytics Data'!CC$12:CC$511, MATCH($AV57, 'Analytics Data'!$BI$12:$BI$511, 0)), ""))</f>
        <v/>
      </c>
      <c r="BW57" s="136" t="str">
        <f>IF($AV57="", "", IFERROR(INDEX('Analytics Data'!CD$12:CD$511, MATCH($AV57, 'Analytics Data'!$BI$12:$BI$511, 0)), ""))</f>
        <v/>
      </c>
      <c r="CC57" s="19" t="str">
        <f t="shared" si="19"/>
        <v/>
      </c>
      <c r="CE57" s="19" t="str">
        <f t="shared" si="20"/>
        <v/>
      </c>
      <c r="CG57" s="41" t="str">
        <f t="shared" si="21"/>
        <v/>
      </c>
    </row>
    <row r="58" spans="1:85" x14ac:dyDescent="0.25">
      <c r="A58" s="11"/>
      <c r="B58" s="41" t="str">
        <f>IF($D58="", "", IFERROR(INDEX(Content!$V$11:$V$510, MATCH($D58, Content!$D$11:$D$510, 0)), ""))</f>
        <v/>
      </c>
      <c r="C58" s="11"/>
      <c r="D58" s="196"/>
      <c r="E58" s="197"/>
      <c r="F58" s="198"/>
      <c r="G58" s="199"/>
      <c r="H58" s="200"/>
      <c r="I58" s="200"/>
      <c r="J58" s="201"/>
      <c r="K58" s="202"/>
      <c r="L58" s="11"/>
      <c r="M58" s="98" t="str">
        <f>IF($AV58="", "", IFERROR(INDEX('Analytics Data'!$CF$12:$CF$511, MATCH($AV58, 'Analytics Data'!$BI$12:$BI$511, 0)), ""))</f>
        <v/>
      </c>
      <c r="N58" s="68"/>
      <c r="O58" s="98" t="str">
        <f>IF($M58="", "", COUNTIF($M$11:$M$510, "&gt;"&amp;$M58)+1+COUNTIF($M$11:$M58, $M58)-1)</f>
        <v/>
      </c>
      <c r="P58" s="68"/>
      <c r="Q58" s="91" t="str">
        <f>IF($AV58="", "", IFERROR(INDEX('Analytics Data'!BA$12:BA$511, MATCH($AV58, 'Analytics Data'!$BI$12:$BI$511, 0)), ""))</f>
        <v/>
      </c>
      <c r="R58" s="92" t="str">
        <f>IF($AV58="", "", IFERROR(INDEX('Analytics Data'!BB$12:BB$511, MATCH($AV58, 'Analytics Data'!$BI$12:$BI$511, 0)), ""))</f>
        <v/>
      </c>
      <c r="S58" s="92" t="str">
        <f>IF($AV58="", "", IFERROR(INDEX('Analytics Data'!BC$12:BC$511, MATCH($AV58, 'Analytics Data'!$BI$12:$BI$511, 0)), ""))</f>
        <v/>
      </c>
      <c r="T58" s="92" t="str">
        <f>IF($AV58="", "", IFERROR(INDEX('Analytics Data'!BD$12:BD$511, MATCH($AV58, 'Analytics Data'!$BI$12:$BI$511, 0)), ""))</f>
        <v/>
      </c>
      <c r="U58" s="93" t="str">
        <f>IF($AV58="", "", IFERROR(INDEX('Analytics Data'!BE$12:BE$511, MATCH($AV58, 'Analytics Data'!$BI$12:$BI$511, 0)), ""))</f>
        <v/>
      </c>
      <c r="V58" s="68"/>
      <c r="AD58" s="65" t="str">
        <f>'Analytics Data'!$CT59</f>
        <v/>
      </c>
      <c r="AF58" s="19" t="str">
        <f t="shared" si="7"/>
        <v/>
      </c>
      <c r="AH58" s="19" t="str">
        <f t="shared" si="3"/>
        <v/>
      </c>
      <c r="AI58" s="19" t="str">
        <f t="shared" si="8"/>
        <v/>
      </c>
      <c r="AJ58" s="19" t="str">
        <f t="shared" si="9"/>
        <v/>
      </c>
      <c r="AK58" s="19" t="str">
        <f t="shared" si="10"/>
        <v/>
      </c>
      <c r="AL58" s="19" t="str">
        <f t="shared" si="4"/>
        <v/>
      </c>
      <c r="AM58" s="19" t="str">
        <f t="shared" si="5"/>
        <v/>
      </c>
      <c r="AN58" s="19" t="str">
        <f t="shared" si="11"/>
        <v/>
      </c>
      <c r="AP58" s="19" t="str">
        <f>IF(OR($B58="", "", 'Analytics Data'!$BL$7=FALSE), "", COUNTIF('Analytics Data'!$BG$12:$BG$511, $B58))</f>
        <v/>
      </c>
      <c r="AR58" s="65" t="str">
        <f>IF($AP58="", "", IF($AP58=1, IFERROR(INDEX('Analytics Data'!$BI$12:$BI$511, MATCH($B58, 'Analytics Data'!$BG$12:$BG$511, 0)), ""), ""))</f>
        <v/>
      </c>
      <c r="AT58" s="65" t="str">
        <f t="shared" si="12"/>
        <v/>
      </c>
      <c r="AV58" s="65" t="str">
        <f>IF(NOT($AT58=""), $AT58, IF($AR58="", "", IF(COUNTIF($AR$11:$AR58, $AR58)&gt;1, "", $AR58)))</f>
        <v/>
      </c>
      <c r="AX58" s="19" t="str">
        <f>IF(OR($AV58="", $AR$7=FALSE), "", IF(COUNTIF('Analytics Data'!$BI$12:$BI$511, $AV58)=1, "", "X"))</f>
        <v/>
      </c>
      <c r="AZ58" s="43" t="str">
        <f t="shared" si="13"/>
        <v/>
      </c>
      <c r="BB58" s="19" t="str">
        <f>IF($D58="", "", IF(COUNTIF(Content!$D$11:$D$510, $D58)=0, MAX($BB$10:$BB57)+1, ""))</f>
        <v/>
      </c>
      <c r="BD58" s="19" t="str">
        <f t="shared" si="14"/>
        <v/>
      </c>
      <c r="BF58" s="19" t="str">
        <f t="shared" si="15"/>
        <v/>
      </c>
      <c r="BG58" s="19" t="str">
        <f t="shared" ca="1" si="24"/>
        <v/>
      </c>
      <c r="BI58" s="173" t="str">
        <f>IF($AV58="", "", IFERROR(INDEX('Analytics Data'!$CA$12:$CA$511, MATCH($AV58, 'Analytics Data'!$BI$12:$BI$511, 0)), ""))</f>
        <v/>
      </c>
      <c r="BK58" s="173" t="str">
        <f>IF($AV58="", "", IFERROR(INDEX('Analytics Data'!$BB$12:$BB$511, MATCH($AV58, 'Analytics Data'!$BI$12:$BI$511, 0)), ""))</f>
        <v/>
      </c>
      <c r="BM58" s="41" t="str">
        <f>IF($D58="", "", IFERROR(INDEX(Content!$AB$11:$AB$510, MATCH($D58, Content!$D$11:$D$510, 0)), ""))</f>
        <v/>
      </c>
      <c r="BN58" s="41" t="str">
        <f>IF($BM58="", "", IF(COUNTIF($BM$11:$BM58, $BM58)&gt;1, "", $BM58))</f>
        <v/>
      </c>
      <c r="BO58" s="156" t="str">
        <f t="shared" si="16"/>
        <v/>
      </c>
      <c r="BP58" s="156" t="str">
        <f t="shared" si="17"/>
        <v/>
      </c>
      <c r="BQ58" s="19" t="str">
        <f>IF($BO58="", "", COUNTIF($BO$11:$BO$510, "&gt;"&amp;$BO58)+1+COUNTIF($BO$11:$BO58, $BO58)-1)</f>
        <v/>
      </c>
      <c r="BS58" s="134" t="str">
        <f>IF($AV58="", "", IFERROR(INDEX('Analytics Data'!BZ$12:BZ$511, MATCH($AV58, 'Analytics Data'!$BI$12:$BI$511, 0)), ""))</f>
        <v/>
      </c>
      <c r="BT58" s="135" t="str">
        <f>IF($AV58="", "", IFERROR(INDEX('Analytics Data'!CA$12:CA$511, MATCH($AV58, 'Analytics Data'!$BI$12:$BI$511, 0)), ""))</f>
        <v/>
      </c>
      <c r="BU58" s="135" t="str">
        <f>IF($AV58="", "", IFERROR(INDEX('Analytics Data'!CB$12:CB$511, MATCH($AV58, 'Analytics Data'!$BI$12:$BI$511, 0)), ""))</f>
        <v/>
      </c>
      <c r="BV58" s="135" t="str">
        <f>IF($AV58="", "", IFERROR(INDEX('Analytics Data'!CC$12:CC$511, MATCH($AV58, 'Analytics Data'!$BI$12:$BI$511, 0)), ""))</f>
        <v/>
      </c>
      <c r="BW58" s="136" t="str">
        <f>IF($AV58="", "", IFERROR(INDEX('Analytics Data'!CD$12:CD$511, MATCH($AV58, 'Analytics Data'!$BI$12:$BI$511, 0)), ""))</f>
        <v/>
      </c>
      <c r="CC58" s="19" t="str">
        <f t="shared" si="19"/>
        <v/>
      </c>
      <c r="CE58" s="19" t="str">
        <f t="shared" si="20"/>
        <v/>
      </c>
      <c r="CG58" s="41" t="str">
        <f t="shared" si="21"/>
        <v/>
      </c>
    </row>
    <row r="59" spans="1:85" x14ac:dyDescent="0.25">
      <c r="A59" s="11"/>
      <c r="B59" s="41" t="str">
        <f>IF($D59="", "", IFERROR(INDEX(Content!$V$11:$V$510, MATCH($D59, Content!$D$11:$D$510, 0)), ""))</f>
        <v/>
      </c>
      <c r="C59" s="11"/>
      <c r="D59" s="196"/>
      <c r="E59" s="197"/>
      <c r="F59" s="198"/>
      <c r="G59" s="199"/>
      <c r="H59" s="200"/>
      <c r="I59" s="200"/>
      <c r="J59" s="201"/>
      <c r="K59" s="202"/>
      <c r="L59" s="11"/>
      <c r="M59" s="98" t="str">
        <f>IF($AV59="", "", IFERROR(INDEX('Analytics Data'!$CF$12:$CF$511, MATCH($AV59, 'Analytics Data'!$BI$12:$BI$511, 0)), ""))</f>
        <v/>
      </c>
      <c r="N59" s="68"/>
      <c r="O59" s="98" t="str">
        <f>IF($M59="", "", COUNTIF($M$11:$M$510, "&gt;"&amp;$M59)+1+COUNTIF($M$11:$M59, $M59)-1)</f>
        <v/>
      </c>
      <c r="P59" s="68"/>
      <c r="Q59" s="91" t="str">
        <f>IF($AV59="", "", IFERROR(INDEX('Analytics Data'!BA$12:BA$511, MATCH($AV59, 'Analytics Data'!$BI$12:$BI$511, 0)), ""))</f>
        <v/>
      </c>
      <c r="R59" s="92" t="str">
        <f>IF($AV59="", "", IFERROR(INDEX('Analytics Data'!BB$12:BB$511, MATCH($AV59, 'Analytics Data'!$BI$12:$BI$511, 0)), ""))</f>
        <v/>
      </c>
      <c r="S59" s="92" t="str">
        <f>IF($AV59="", "", IFERROR(INDEX('Analytics Data'!BC$12:BC$511, MATCH($AV59, 'Analytics Data'!$BI$12:$BI$511, 0)), ""))</f>
        <v/>
      </c>
      <c r="T59" s="92" t="str">
        <f>IF($AV59="", "", IFERROR(INDEX('Analytics Data'!BD$12:BD$511, MATCH($AV59, 'Analytics Data'!$BI$12:$BI$511, 0)), ""))</f>
        <v/>
      </c>
      <c r="U59" s="93" t="str">
        <f>IF($AV59="", "", IFERROR(INDEX('Analytics Data'!BE$12:BE$511, MATCH($AV59, 'Analytics Data'!$BI$12:$BI$511, 0)), ""))</f>
        <v/>
      </c>
      <c r="V59" s="68"/>
      <c r="AD59" s="65" t="str">
        <f>'Analytics Data'!$CT60</f>
        <v/>
      </c>
      <c r="AF59" s="19" t="str">
        <f t="shared" si="7"/>
        <v/>
      </c>
      <c r="AH59" s="19" t="str">
        <f t="shared" si="3"/>
        <v/>
      </c>
      <c r="AI59" s="19" t="str">
        <f t="shared" si="8"/>
        <v/>
      </c>
      <c r="AJ59" s="19" t="str">
        <f t="shared" si="9"/>
        <v/>
      </c>
      <c r="AK59" s="19" t="str">
        <f t="shared" si="10"/>
        <v/>
      </c>
      <c r="AL59" s="19" t="str">
        <f t="shared" si="4"/>
        <v/>
      </c>
      <c r="AM59" s="19" t="str">
        <f t="shared" si="5"/>
        <v/>
      </c>
      <c r="AN59" s="19" t="str">
        <f t="shared" si="11"/>
        <v/>
      </c>
      <c r="AP59" s="19" t="str">
        <f>IF(OR($B59="", "", 'Analytics Data'!$BL$7=FALSE), "", COUNTIF('Analytics Data'!$BG$12:$BG$511, $B59))</f>
        <v/>
      </c>
      <c r="AR59" s="65" t="str">
        <f>IF($AP59="", "", IF($AP59=1, IFERROR(INDEX('Analytics Data'!$BI$12:$BI$511, MATCH($B59, 'Analytics Data'!$BG$12:$BG$511, 0)), ""), ""))</f>
        <v/>
      </c>
      <c r="AT59" s="65" t="str">
        <f t="shared" si="12"/>
        <v/>
      </c>
      <c r="AV59" s="65" t="str">
        <f>IF(NOT($AT59=""), $AT59, IF($AR59="", "", IF(COUNTIF($AR$11:$AR59, $AR59)&gt;1, "", $AR59)))</f>
        <v/>
      </c>
      <c r="AX59" s="19" t="str">
        <f>IF(OR($AV59="", $AR$7=FALSE), "", IF(COUNTIF('Analytics Data'!$BI$12:$BI$511, $AV59)=1, "", "X"))</f>
        <v/>
      </c>
      <c r="AZ59" s="43" t="str">
        <f t="shared" si="13"/>
        <v/>
      </c>
      <c r="BB59" s="19" t="str">
        <f>IF($D59="", "", IF(COUNTIF(Content!$D$11:$D$510, $D59)=0, MAX($BB$10:$BB58)+1, ""))</f>
        <v/>
      </c>
      <c r="BD59" s="19" t="str">
        <f t="shared" si="14"/>
        <v/>
      </c>
      <c r="BF59" s="19" t="str">
        <f t="shared" si="15"/>
        <v/>
      </c>
      <c r="BG59" s="19" t="str">
        <f t="shared" ca="1" si="24"/>
        <v/>
      </c>
      <c r="BI59" s="173" t="str">
        <f>IF($AV59="", "", IFERROR(INDEX('Analytics Data'!$CA$12:$CA$511, MATCH($AV59, 'Analytics Data'!$BI$12:$BI$511, 0)), ""))</f>
        <v/>
      </c>
      <c r="BK59" s="173" t="str">
        <f>IF($AV59="", "", IFERROR(INDEX('Analytics Data'!$BB$12:$BB$511, MATCH($AV59, 'Analytics Data'!$BI$12:$BI$511, 0)), ""))</f>
        <v/>
      </c>
      <c r="BM59" s="41" t="str">
        <f>IF($D59="", "", IFERROR(INDEX(Content!$AB$11:$AB$510, MATCH($D59, Content!$D$11:$D$510, 0)), ""))</f>
        <v/>
      </c>
      <c r="BN59" s="41" t="str">
        <f>IF($BM59="", "", IF(COUNTIF($BM$11:$BM59, $BM59)&gt;1, "", $BM59))</f>
        <v/>
      </c>
      <c r="BO59" s="156" t="str">
        <f t="shared" si="16"/>
        <v/>
      </c>
      <c r="BP59" s="156" t="str">
        <f t="shared" si="17"/>
        <v/>
      </c>
      <c r="BQ59" s="19" t="str">
        <f>IF($BO59="", "", COUNTIF($BO$11:$BO$510, "&gt;"&amp;$BO59)+1+COUNTIF($BO$11:$BO59, $BO59)-1)</f>
        <v/>
      </c>
      <c r="BS59" s="134" t="str">
        <f>IF($AV59="", "", IFERROR(INDEX('Analytics Data'!BZ$12:BZ$511, MATCH($AV59, 'Analytics Data'!$BI$12:$BI$511, 0)), ""))</f>
        <v/>
      </c>
      <c r="BT59" s="135" t="str">
        <f>IF($AV59="", "", IFERROR(INDEX('Analytics Data'!CA$12:CA$511, MATCH($AV59, 'Analytics Data'!$BI$12:$BI$511, 0)), ""))</f>
        <v/>
      </c>
      <c r="BU59" s="135" t="str">
        <f>IF($AV59="", "", IFERROR(INDEX('Analytics Data'!CB$12:CB$511, MATCH($AV59, 'Analytics Data'!$BI$12:$BI$511, 0)), ""))</f>
        <v/>
      </c>
      <c r="BV59" s="135" t="str">
        <f>IF($AV59="", "", IFERROR(INDEX('Analytics Data'!CC$12:CC$511, MATCH($AV59, 'Analytics Data'!$BI$12:$BI$511, 0)), ""))</f>
        <v/>
      </c>
      <c r="BW59" s="136" t="str">
        <f>IF($AV59="", "", IFERROR(INDEX('Analytics Data'!CD$12:CD$511, MATCH($AV59, 'Analytics Data'!$BI$12:$BI$511, 0)), ""))</f>
        <v/>
      </c>
      <c r="CC59" s="19" t="str">
        <f t="shared" si="19"/>
        <v/>
      </c>
      <c r="CE59" s="19" t="str">
        <f t="shared" si="20"/>
        <v/>
      </c>
      <c r="CG59" s="41" t="str">
        <f t="shared" si="21"/>
        <v/>
      </c>
    </row>
    <row r="60" spans="1:85" x14ac:dyDescent="0.25">
      <c r="A60" s="11"/>
      <c r="B60" s="41" t="str">
        <f>IF($D60="", "", IFERROR(INDEX(Content!$V$11:$V$510, MATCH($D60, Content!$D$11:$D$510, 0)), ""))</f>
        <v/>
      </c>
      <c r="C60" s="11"/>
      <c r="D60" s="196"/>
      <c r="E60" s="197"/>
      <c r="F60" s="198"/>
      <c r="G60" s="199"/>
      <c r="H60" s="200"/>
      <c r="I60" s="200"/>
      <c r="J60" s="201"/>
      <c r="K60" s="202"/>
      <c r="L60" s="11"/>
      <c r="M60" s="98" t="str">
        <f>IF($AV60="", "", IFERROR(INDEX('Analytics Data'!$CF$12:$CF$511, MATCH($AV60, 'Analytics Data'!$BI$12:$BI$511, 0)), ""))</f>
        <v/>
      </c>
      <c r="N60" s="68"/>
      <c r="O60" s="98" t="str">
        <f>IF($M60="", "", COUNTIF($M$11:$M$510, "&gt;"&amp;$M60)+1+COUNTIF($M$11:$M60, $M60)-1)</f>
        <v/>
      </c>
      <c r="P60" s="68"/>
      <c r="Q60" s="91" t="str">
        <f>IF($AV60="", "", IFERROR(INDEX('Analytics Data'!BA$12:BA$511, MATCH($AV60, 'Analytics Data'!$BI$12:$BI$511, 0)), ""))</f>
        <v/>
      </c>
      <c r="R60" s="92" t="str">
        <f>IF($AV60="", "", IFERROR(INDEX('Analytics Data'!BB$12:BB$511, MATCH($AV60, 'Analytics Data'!$BI$12:$BI$511, 0)), ""))</f>
        <v/>
      </c>
      <c r="S60" s="92" t="str">
        <f>IF($AV60="", "", IFERROR(INDEX('Analytics Data'!BC$12:BC$511, MATCH($AV60, 'Analytics Data'!$BI$12:$BI$511, 0)), ""))</f>
        <v/>
      </c>
      <c r="T60" s="92" t="str">
        <f>IF($AV60="", "", IFERROR(INDEX('Analytics Data'!BD$12:BD$511, MATCH($AV60, 'Analytics Data'!$BI$12:$BI$511, 0)), ""))</f>
        <v/>
      </c>
      <c r="U60" s="93" t="str">
        <f>IF($AV60="", "", IFERROR(INDEX('Analytics Data'!BE$12:BE$511, MATCH($AV60, 'Analytics Data'!$BI$12:$BI$511, 0)), ""))</f>
        <v/>
      </c>
      <c r="V60" s="68"/>
      <c r="AD60" s="65" t="str">
        <f>'Analytics Data'!$CT61</f>
        <v/>
      </c>
      <c r="AF60" s="19" t="str">
        <f t="shared" si="7"/>
        <v/>
      </c>
      <c r="AH60" s="19" t="str">
        <f t="shared" si="3"/>
        <v/>
      </c>
      <c r="AI60" s="19" t="str">
        <f t="shared" si="8"/>
        <v/>
      </c>
      <c r="AJ60" s="19" t="str">
        <f t="shared" si="9"/>
        <v/>
      </c>
      <c r="AK60" s="19" t="str">
        <f t="shared" si="10"/>
        <v/>
      </c>
      <c r="AL60" s="19" t="str">
        <f t="shared" si="4"/>
        <v/>
      </c>
      <c r="AM60" s="19" t="str">
        <f t="shared" si="5"/>
        <v/>
      </c>
      <c r="AN60" s="19" t="str">
        <f t="shared" si="11"/>
        <v/>
      </c>
      <c r="AP60" s="19" t="str">
        <f>IF(OR($B60="", "", 'Analytics Data'!$BL$7=FALSE), "", COUNTIF('Analytics Data'!$BG$12:$BG$511, $B60))</f>
        <v/>
      </c>
      <c r="AR60" s="65" t="str">
        <f>IF($AP60="", "", IF($AP60=1, IFERROR(INDEX('Analytics Data'!$BI$12:$BI$511, MATCH($B60, 'Analytics Data'!$BG$12:$BG$511, 0)), ""), ""))</f>
        <v/>
      </c>
      <c r="AT60" s="65" t="str">
        <f t="shared" si="12"/>
        <v/>
      </c>
      <c r="AV60" s="65" t="str">
        <f>IF(NOT($AT60=""), $AT60, IF($AR60="", "", IF(COUNTIF($AR$11:$AR60, $AR60)&gt;1, "", $AR60)))</f>
        <v/>
      </c>
      <c r="AX60" s="19" t="str">
        <f>IF(OR($AV60="", $AR$7=FALSE), "", IF(COUNTIF('Analytics Data'!$BI$12:$BI$511, $AV60)=1, "", "X"))</f>
        <v/>
      </c>
      <c r="AZ60" s="43" t="str">
        <f t="shared" si="13"/>
        <v/>
      </c>
      <c r="BB60" s="19" t="str">
        <f>IF($D60="", "", IF(COUNTIF(Content!$D$11:$D$510, $D60)=0, MAX($BB$10:$BB59)+1, ""))</f>
        <v/>
      </c>
      <c r="BD60" s="19" t="str">
        <f t="shared" si="14"/>
        <v/>
      </c>
      <c r="BF60" s="19" t="str">
        <f t="shared" si="15"/>
        <v/>
      </c>
      <c r="BG60" s="19" t="str">
        <f t="shared" ca="1" si="24"/>
        <v/>
      </c>
      <c r="BI60" s="173" t="str">
        <f>IF($AV60="", "", IFERROR(INDEX('Analytics Data'!$CA$12:$CA$511, MATCH($AV60, 'Analytics Data'!$BI$12:$BI$511, 0)), ""))</f>
        <v/>
      </c>
      <c r="BK60" s="173" t="str">
        <f>IF($AV60="", "", IFERROR(INDEX('Analytics Data'!$BB$12:$BB$511, MATCH($AV60, 'Analytics Data'!$BI$12:$BI$511, 0)), ""))</f>
        <v/>
      </c>
      <c r="BM60" s="41" t="str">
        <f>IF($D60="", "", IFERROR(INDEX(Content!$AB$11:$AB$510, MATCH($D60, Content!$D$11:$D$510, 0)), ""))</f>
        <v/>
      </c>
      <c r="BN60" s="41" t="str">
        <f>IF($BM60="", "", IF(COUNTIF($BM$11:$BM60, $BM60)&gt;1, "", $BM60))</f>
        <v/>
      </c>
      <c r="BO60" s="156" t="str">
        <f t="shared" si="16"/>
        <v/>
      </c>
      <c r="BP60" s="156" t="str">
        <f t="shared" si="17"/>
        <v/>
      </c>
      <c r="BQ60" s="19" t="str">
        <f>IF($BO60="", "", COUNTIF($BO$11:$BO$510, "&gt;"&amp;$BO60)+1+COUNTIF($BO$11:$BO60, $BO60)-1)</f>
        <v/>
      </c>
      <c r="BS60" s="134" t="str">
        <f>IF($AV60="", "", IFERROR(INDEX('Analytics Data'!BZ$12:BZ$511, MATCH($AV60, 'Analytics Data'!$BI$12:$BI$511, 0)), ""))</f>
        <v/>
      </c>
      <c r="BT60" s="135" t="str">
        <f>IF($AV60="", "", IFERROR(INDEX('Analytics Data'!CA$12:CA$511, MATCH($AV60, 'Analytics Data'!$BI$12:$BI$511, 0)), ""))</f>
        <v/>
      </c>
      <c r="BU60" s="135" t="str">
        <f>IF($AV60="", "", IFERROR(INDEX('Analytics Data'!CB$12:CB$511, MATCH($AV60, 'Analytics Data'!$BI$12:$BI$511, 0)), ""))</f>
        <v/>
      </c>
      <c r="BV60" s="135" t="str">
        <f>IF($AV60="", "", IFERROR(INDEX('Analytics Data'!CC$12:CC$511, MATCH($AV60, 'Analytics Data'!$BI$12:$BI$511, 0)), ""))</f>
        <v/>
      </c>
      <c r="BW60" s="136" t="str">
        <f>IF($AV60="", "", IFERROR(INDEX('Analytics Data'!CD$12:CD$511, MATCH($AV60, 'Analytics Data'!$BI$12:$BI$511, 0)), ""))</f>
        <v/>
      </c>
      <c r="CC60" s="19" t="str">
        <f t="shared" si="19"/>
        <v/>
      </c>
      <c r="CE60" s="19" t="str">
        <f t="shared" si="20"/>
        <v/>
      </c>
      <c r="CG60" s="41" t="str">
        <f t="shared" si="21"/>
        <v/>
      </c>
    </row>
    <row r="61" spans="1:85" x14ac:dyDescent="0.25">
      <c r="A61" s="11"/>
      <c r="B61" s="41" t="str">
        <f>IF($D61="", "", IFERROR(INDEX(Content!$V$11:$V$510, MATCH($D61, Content!$D$11:$D$510, 0)), ""))</f>
        <v/>
      </c>
      <c r="C61" s="11"/>
      <c r="D61" s="196"/>
      <c r="E61" s="197"/>
      <c r="F61" s="198"/>
      <c r="G61" s="199"/>
      <c r="H61" s="200"/>
      <c r="I61" s="200"/>
      <c r="J61" s="201"/>
      <c r="K61" s="202"/>
      <c r="L61" s="11"/>
      <c r="M61" s="98" t="str">
        <f>IF($AV61="", "", IFERROR(INDEX('Analytics Data'!$CF$12:$CF$511, MATCH($AV61, 'Analytics Data'!$BI$12:$BI$511, 0)), ""))</f>
        <v/>
      </c>
      <c r="N61" s="68"/>
      <c r="O61" s="98" t="str">
        <f>IF($M61="", "", COUNTIF($M$11:$M$510, "&gt;"&amp;$M61)+1+COUNTIF($M$11:$M61, $M61)-1)</f>
        <v/>
      </c>
      <c r="P61" s="68"/>
      <c r="Q61" s="91" t="str">
        <f>IF($AV61="", "", IFERROR(INDEX('Analytics Data'!BA$12:BA$511, MATCH($AV61, 'Analytics Data'!$BI$12:$BI$511, 0)), ""))</f>
        <v/>
      </c>
      <c r="R61" s="92" t="str">
        <f>IF($AV61="", "", IFERROR(INDEX('Analytics Data'!BB$12:BB$511, MATCH($AV61, 'Analytics Data'!$BI$12:$BI$511, 0)), ""))</f>
        <v/>
      </c>
      <c r="S61" s="92" t="str">
        <f>IF($AV61="", "", IFERROR(INDEX('Analytics Data'!BC$12:BC$511, MATCH($AV61, 'Analytics Data'!$BI$12:$BI$511, 0)), ""))</f>
        <v/>
      </c>
      <c r="T61" s="92" t="str">
        <f>IF($AV61="", "", IFERROR(INDEX('Analytics Data'!BD$12:BD$511, MATCH($AV61, 'Analytics Data'!$BI$12:$BI$511, 0)), ""))</f>
        <v/>
      </c>
      <c r="U61" s="93" t="str">
        <f>IF($AV61="", "", IFERROR(INDEX('Analytics Data'!BE$12:BE$511, MATCH($AV61, 'Analytics Data'!$BI$12:$BI$511, 0)), ""))</f>
        <v/>
      </c>
      <c r="V61" s="68"/>
      <c r="AD61" s="65" t="str">
        <f>'Analytics Data'!$CT62</f>
        <v/>
      </c>
      <c r="AF61" s="19" t="str">
        <f t="shared" si="7"/>
        <v/>
      </c>
      <c r="AH61" s="19" t="str">
        <f t="shared" si="3"/>
        <v/>
      </c>
      <c r="AI61" s="19" t="str">
        <f t="shared" si="8"/>
        <v/>
      </c>
      <c r="AJ61" s="19" t="str">
        <f t="shared" si="9"/>
        <v/>
      </c>
      <c r="AK61" s="19" t="str">
        <f t="shared" si="10"/>
        <v/>
      </c>
      <c r="AL61" s="19" t="str">
        <f t="shared" si="4"/>
        <v/>
      </c>
      <c r="AM61" s="19" t="str">
        <f t="shared" si="5"/>
        <v/>
      </c>
      <c r="AN61" s="19" t="str">
        <f t="shared" si="11"/>
        <v/>
      </c>
      <c r="AP61" s="19" t="str">
        <f>IF(OR($B61="", "", 'Analytics Data'!$BL$7=FALSE), "", COUNTIF('Analytics Data'!$BG$12:$BG$511, $B61))</f>
        <v/>
      </c>
      <c r="AR61" s="65" t="str">
        <f>IF($AP61="", "", IF($AP61=1, IFERROR(INDEX('Analytics Data'!$BI$12:$BI$511, MATCH($B61, 'Analytics Data'!$BG$12:$BG$511, 0)), ""), ""))</f>
        <v/>
      </c>
      <c r="AT61" s="65" t="str">
        <f t="shared" si="12"/>
        <v/>
      </c>
      <c r="AV61" s="65" t="str">
        <f>IF(NOT($AT61=""), $AT61, IF($AR61="", "", IF(COUNTIF($AR$11:$AR61, $AR61)&gt;1, "", $AR61)))</f>
        <v/>
      </c>
      <c r="AX61" s="19" t="str">
        <f>IF(OR($AV61="", $AR$7=FALSE), "", IF(COUNTIF('Analytics Data'!$BI$12:$BI$511, $AV61)=1, "", "X"))</f>
        <v/>
      </c>
      <c r="AZ61" s="43" t="str">
        <f t="shared" si="13"/>
        <v/>
      </c>
      <c r="BB61" s="19" t="str">
        <f>IF($D61="", "", IF(COUNTIF(Content!$D$11:$D$510, $D61)=0, MAX($BB$10:$BB60)+1, ""))</f>
        <v/>
      </c>
      <c r="BD61" s="19" t="str">
        <f t="shared" si="14"/>
        <v/>
      </c>
      <c r="BF61" s="19" t="str">
        <f t="shared" si="15"/>
        <v/>
      </c>
      <c r="BG61" s="19" t="str">
        <f t="shared" ca="1" si="24"/>
        <v/>
      </c>
      <c r="BI61" s="173" t="str">
        <f>IF($AV61="", "", IFERROR(INDEX('Analytics Data'!$CA$12:$CA$511, MATCH($AV61, 'Analytics Data'!$BI$12:$BI$511, 0)), ""))</f>
        <v/>
      </c>
      <c r="BK61" s="173" t="str">
        <f>IF($AV61="", "", IFERROR(INDEX('Analytics Data'!$BB$12:$BB$511, MATCH($AV61, 'Analytics Data'!$BI$12:$BI$511, 0)), ""))</f>
        <v/>
      </c>
      <c r="BM61" s="41" t="str">
        <f>IF($D61="", "", IFERROR(INDEX(Content!$AB$11:$AB$510, MATCH($D61, Content!$D$11:$D$510, 0)), ""))</f>
        <v/>
      </c>
      <c r="BN61" s="41" t="str">
        <f>IF($BM61="", "", IF(COUNTIF($BM$11:$BM61, $BM61)&gt;1, "", $BM61))</f>
        <v/>
      </c>
      <c r="BO61" s="156" t="str">
        <f t="shared" si="16"/>
        <v/>
      </c>
      <c r="BP61" s="156" t="str">
        <f t="shared" si="17"/>
        <v/>
      </c>
      <c r="BQ61" s="19" t="str">
        <f>IF($BO61="", "", COUNTIF($BO$11:$BO$510, "&gt;"&amp;$BO61)+1+COUNTIF($BO$11:$BO61, $BO61)-1)</f>
        <v/>
      </c>
      <c r="BS61" s="134" t="str">
        <f>IF($AV61="", "", IFERROR(INDEX('Analytics Data'!BZ$12:BZ$511, MATCH($AV61, 'Analytics Data'!$BI$12:$BI$511, 0)), ""))</f>
        <v/>
      </c>
      <c r="BT61" s="135" t="str">
        <f>IF($AV61="", "", IFERROR(INDEX('Analytics Data'!CA$12:CA$511, MATCH($AV61, 'Analytics Data'!$BI$12:$BI$511, 0)), ""))</f>
        <v/>
      </c>
      <c r="BU61" s="135" t="str">
        <f>IF($AV61="", "", IFERROR(INDEX('Analytics Data'!CB$12:CB$511, MATCH($AV61, 'Analytics Data'!$BI$12:$BI$511, 0)), ""))</f>
        <v/>
      </c>
      <c r="BV61" s="135" t="str">
        <f>IF($AV61="", "", IFERROR(INDEX('Analytics Data'!CC$12:CC$511, MATCH($AV61, 'Analytics Data'!$BI$12:$BI$511, 0)), ""))</f>
        <v/>
      </c>
      <c r="BW61" s="136" t="str">
        <f>IF($AV61="", "", IFERROR(INDEX('Analytics Data'!CD$12:CD$511, MATCH($AV61, 'Analytics Data'!$BI$12:$BI$511, 0)), ""))</f>
        <v/>
      </c>
      <c r="CC61" s="19" t="str">
        <f t="shared" si="19"/>
        <v/>
      </c>
      <c r="CE61" s="19" t="str">
        <f t="shared" si="20"/>
        <v/>
      </c>
      <c r="CG61" s="41" t="str">
        <f t="shared" si="21"/>
        <v/>
      </c>
    </row>
    <row r="62" spans="1:85" x14ac:dyDescent="0.25">
      <c r="A62" s="11"/>
      <c r="B62" s="41" t="str">
        <f>IF($D62="", "", IFERROR(INDEX(Content!$V$11:$V$510, MATCH($D62, Content!$D$11:$D$510, 0)), ""))</f>
        <v/>
      </c>
      <c r="C62" s="11"/>
      <c r="D62" s="196"/>
      <c r="E62" s="197"/>
      <c r="F62" s="198"/>
      <c r="G62" s="199"/>
      <c r="H62" s="200"/>
      <c r="I62" s="200"/>
      <c r="J62" s="201"/>
      <c r="K62" s="202"/>
      <c r="L62" s="11"/>
      <c r="M62" s="98" t="str">
        <f>IF($AV62="", "", IFERROR(INDEX('Analytics Data'!$CF$12:$CF$511, MATCH($AV62, 'Analytics Data'!$BI$12:$BI$511, 0)), ""))</f>
        <v/>
      </c>
      <c r="N62" s="68"/>
      <c r="O62" s="98" t="str">
        <f>IF($M62="", "", COUNTIF($M$11:$M$510, "&gt;"&amp;$M62)+1+COUNTIF($M$11:$M62, $M62)-1)</f>
        <v/>
      </c>
      <c r="P62" s="68"/>
      <c r="Q62" s="91" t="str">
        <f>IF($AV62="", "", IFERROR(INDEX('Analytics Data'!BA$12:BA$511, MATCH($AV62, 'Analytics Data'!$BI$12:$BI$511, 0)), ""))</f>
        <v/>
      </c>
      <c r="R62" s="92" t="str">
        <f>IF($AV62="", "", IFERROR(INDEX('Analytics Data'!BB$12:BB$511, MATCH($AV62, 'Analytics Data'!$BI$12:$BI$511, 0)), ""))</f>
        <v/>
      </c>
      <c r="S62" s="92" t="str">
        <f>IF($AV62="", "", IFERROR(INDEX('Analytics Data'!BC$12:BC$511, MATCH($AV62, 'Analytics Data'!$BI$12:$BI$511, 0)), ""))</f>
        <v/>
      </c>
      <c r="T62" s="92" t="str">
        <f>IF($AV62="", "", IFERROR(INDEX('Analytics Data'!BD$12:BD$511, MATCH($AV62, 'Analytics Data'!$BI$12:$BI$511, 0)), ""))</f>
        <v/>
      </c>
      <c r="U62" s="93" t="str">
        <f>IF($AV62="", "", IFERROR(INDEX('Analytics Data'!BE$12:BE$511, MATCH($AV62, 'Analytics Data'!$BI$12:$BI$511, 0)), ""))</f>
        <v/>
      </c>
      <c r="V62" s="68"/>
      <c r="AD62" s="65" t="str">
        <f>'Analytics Data'!$CT63</f>
        <v/>
      </c>
      <c r="AF62" s="19" t="str">
        <f t="shared" si="7"/>
        <v/>
      </c>
      <c r="AH62" s="19" t="str">
        <f t="shared" si="3"/>
        <v/>
      </c>
      <c r="AI62" s="19" t="str">
        <f t="shared" si="8"/>
        <v/>
      </c>
      <c r="AJ62" s="19" t="str">
        <f t="shared" si="9"/>
        <v/>
      </c>
      <c r="AK62" s="19" t="str">
        <f t="shared" si="10"/>
        <v/>
      </c>
      <c r="AL62" s="19" t="str">
        <f t="shared" si="4"/>
        <v/>
      </c>
      <c r="AM62" s="19" t="str">
        <f t="shared" si="5"/>
        <v/>
      </c>
      <c r="AN62" s="19" t="str">
        <f t="shared" si="11"/>
        <v/>
      </c>
      <c r="AP62" s="19" t="str">
        <f>IF(OR($B62="", "", 'Analytics Data'!$BL$7=FALSE), "", COUNTIF('Analytics Data'!$BG$12:$BG$511, $B62))</f>
        <v/>
      </c>
      <c r="AR62" s="65" t="str">
        <f>IF($AP62="", "", IF($AP62=1, IFERROR(INDEX('Analytics Data'!$BI$12:$BI$511, MATCH($B62, 'Analytics Data'!$BG$12:$BG$511, 0)), ""), ""))</f>
        <v/>
      </c>
      <c r="AT62" s="65" t="str">
        <f t="shared" si="12"/>
        <v/>
      </c>
      <c r="AV62" s="65" t="str">
        <f>IF(NOT($AT62=""), $AT62, IF($AR62="", "", IF(COUNTIF($AR$11:$AR62, $AR62)&gt;1, "", $AR62)))</f>
        <v/>
      </c>
      <c r="AX62" s="19" t="str">
        <f>IF(OR($AV62="", $AR$7=FALSE), "", IF(COUNTIF('Analytics Data'!$BI$12:$BI$511, $AV62)=1, "", "X"))</f>
        <v/>
      </c>
      <c r="AZ62" s="43" t="str">
        <f t="shared" si="13"/>
        <v/>
      </c>
      <c r="BB62" s="19" t="str">
        <f>IF($D62="", "", IF(COUNTIF(Content!$D$11:$D$510, $D62)=0, MAX($BB$10:$BB61)+1, ""))</f>
        <v/>
      </c>
      <c r="BD62" s="19" t="str">
        <f t="shared" si="14"/>
        <v/>
      </c>
      <c r="BF62" s="19" t="str">
        <f t="shared" si="15"/>
        <v/>
      </c>
      <c r="BG62" s="19" t="str">
        <f t="shared" ca="1" si="24"/>
        <v/>
      </c>
      <c r="BI62" s="173" t="str">
        <f>IF($AV62="", "", IFERROR(INDEX('Analytics Data'!$CA$12:$CA$511, MATCH($AV62, 'Analytics Data'!$BI$12:$BI$511, 0)), ""))</f>
        <v/>
      </c>
      <c r="BK62" s="173" t="str">
        <f>IF($AV62="", "", IFERROR(INDEX('Analytics Data'!$BB$12:$BB$511, MATCH($AV62, 'Analytics Data'!$BI$12:$BI$511, 0)), ""))</f>
        <v/>
      </c>
      <c r="BM62" s="41" t="str">
        <f>IF($D62="", "", IFERROR(INDEX(Content!$AB$11:$AB$510, MATCH($D62, Content!$D$11:$D$510, 0)), ""))</f>
        <v/>
      </c>
      <c r="BN62" s="41" t="str">
        <f>IF($BM62="", "", IF(COUNTIF($BM$11:$BM62, $BM62)&gt;1, "", $BM62))</f>
        <v/>
      </c>
      <c r="BO62" s="156" t="str">
        <f t="shared" si="16"/>
        <v/>
      </c>
      <c r="BP62" s="156" t="str">
        <f t="shared" si="17"/>
        <v/>
      </c>
      <c r="BQ62" s="19" t="str">
        <f>IF($BO62="", "", COUNTIF($BO$11:$BO$510, "&gt;"&amp;$BO62)+1+COUNTIF($BO$11:$BO62, $BO62)-1)</f>
        <v/>
      </c>
      <c r="BS62" s="134" t="str">
        <f>IF($AV62="", "", IFERROR(INDEX('Analytics Data'!BZ$12:BZ$511, MATCH($AV62, 'Analytics Data'!$BI$12:$BI$511, 0)), ""))</f>
        <v/>
      </c>
      <c r="BT62" s="135" t="str">
        <f>IF($AV62="", "", IFERROR(INDEX('Analytics Data'!CA$12:CA$511, MATCH($AV62, 'Analytics Data'!$BI$12:$BI$511, 0)), ""))</f>
        <v/>
      </c>
      <c r="BU62" s="135" t="str">
        <f>IF($AV62="", "", IFERROR(INDEX('Analytics Data'!CB$12:CB$511, MATCH($AV62, 'Analytics Data'!$BI$12:$BI$511, 0)), ""))</f>
        <v/>
      </c>
      <c r="BV62" s="135" t="str">
        <f>IF($AV62="", "", IFERROR(INDEX('Analytics Data'!CC$12:CC$511, MATCH($AV62, 'Analytics Data'!$BI$12:$BI$511, 0)), ""))</f>
        <v/>
      </c>
      <c r="BW62" s="136" t="str">
        <f>IF($AV62="", "", IFERROR(INDEX('Analytics Data'!CD$12:CD$511, MATCH($AV62, 'Analytics Data'!$BI$12:$BI$511, 0)), ""))</f>
        <v/>
      </c>
      <c r="CC62" s="19" t="str">
        <f t="shared" si="19"/>
        <v/>
      </c>
      <c r="CE62" s="19" t="str">
        <f t="shared" si="20"/>
        <v/>
      </c>
      <c r="CG62" s="41" t="str">
        <f t="shared" si="21"/>
        <v/>
      </c>
    </row>
    <row r="63" spans="1:85" x14ac:dyDescent="0.25">
      <c r="A63" s="11"/>
      <c r="B63" s="41" t="str">
        <f>IF($D63="", "", IFERROR(INDEX(Content!$V$11:$V$510, MATCH($D63, Content!$D$11:$D$510, 0)), ""))</f>
        <v/>
      </c>
      <c r="C63" s="11"/>
      <c r="D63" s="196"/>
      <c r="E63" s="197"/>
      <c r="F63" s="198"/>
      <c r="G63" s="199"/>
      <c r="H63" s="200"/>
      <c r="I63" s="200"/>
      <c r="J63" s="201"/>
      <c r="K63" s="202"/>
      <c r="L63" s="11"/>
      <c r="M63" s="98" t="str">
        <f>IF($AV63="", "", IFERROR(INDEX('Analytics Data'!$CF$12:$CF$511, MATCH($AV63, 'Analytics Data'!$BI$12:$BI$511, 0)), ""))</f>
        <v/>
      </c>
      <c r="N63" s="68"/>
      <c r="O63" s="98" t="str">
        <f>IF($M63="", "", COUNTIF($M$11:$M$510, "&gt;"&amp;$M63)+1+COUNTIF($M$11:$M63, $M63)-1)</f>
        <v/>
      </c>
      <c r="P63" s="68"/>
      <c r="Q63" s="91" t="str">
        <f>IF($AV63="", "", IFERROR(INDEX('Analytics Data'!BA$12:BA$511, MATCH($AV63, 'Analytics Data'!$BI$12:$BI$511, 0)), ""))</f>
        <v/>
      </c>
      <c r="R63" s="92" t="str">
        <f>IF($AV63="", "", IFERROR(INDEX('Analytics Data'!BB$12:BB$511, MATCH($AV63, 'Analytics Data'!$BI$12:$BI$511, 0)), ""))</f>
        <v/>
      </c>
      <c r="S63" s="92" t="str">
        <f>IF($AV63="", "", IFERROR(INDEX('Analytics Data'!BC$12:BC$511, MATCH($AV63, 'Analytics Data'!$BI$12:$BI$511, 0)), ""))</f>
        <v/>
      </c>
      <c r="T63" s="92" t="str">
        <f>IF($AV63="", "", IFERROR(INDEX('Analytics Data'!BD$12:BD$511, MATCH($AV63, 'Analytics Data'!$BI$12:$BI$511, 0)), ""))</f>
        <v/>
      </c>
      <c r="U63" s="93" t="str">
        <f>IF($AV63="", "", IFERROR(INDEX('Analytics Data'!BE$12:BE$511, MATCH($AV63, 'Analytics Data'!$BI$12:$BI$511, 0)), ""))</f>
        <v/>
      </c>
      <c r="V63" s="68"/>
      <c r="AD63" s="65" t="str">
        <f>'Analytics Data'!$CT64</f>
        <v/>
      </c>
      <c r="AF63" s="19" t="str">
        <f t="shared" si="7"/>
        <v/>
      </c>
      <c r="AH63" s="19" t="str">
        <f t="shared" si="3"/>
        <v/>
      </c>
      <c r="AI63" s="19" t="str">
        <f t="shared" si="8"/>
        <v/>
      </c>
      <c r="AJ63" s="19" t="str">
        <f t="shared" si="9"/>
        <v/>
      </c>
      <c r="AK63" s="19" t="str">
        <f t="shared" si="10"/>
        <v/>
      </c>
      <c r="AL63" s="19" t="str">
        <f t="shared" si="4"/>
        <v/>
      </c>
      <c r="AM63" s="19" t="str">
        <f t="shared" si="5"/>
        <v/>
      </c>
      <c r="AN63" s="19" t="str">
        <f t="shared" si="11"/>
        <v/>
      </c>
      <c r="AP63" s="19" t="str">
        <f>IF(OR($B63="", "", 'Analytics Data'!$BL$7=FALSE), "", COUNTIF('Analytics Data'!$BG$12:$BG$511, $B63))</f>
        <v/>
      </c>
      <c r="AR63" s="65" t="str">
        <f>IF($AP63="", "", IF($AP63=1, IFERROR(INDEX('Analytics Data'!$BI$12:$BI$511, MATCH($B63, 'Analytics Data'!$BG$12:$BG$511, 0)), ""), ""))</f>
        <v/>
      </c>
      <c r="AT63" s="65" t="str">
        <f t="shared" si="12"/>
        <v/>
      </c>
      <c r="AV63" s="65" t="str">
        <f>IF(NOT($AT63=""), $AT63, IF($AR63="", "", IF(COUNTIF($AR$11:$AR63, $AR63)&gt;1, "", $AR63)))</f>
        <v/>
      </c>
      <c r="AX63" s="19" t="str">
        <f>IF(OR($AV63="", $AR$7=FALSE), "", IF(COUNTIF('Analytics Data'!$BI$12:$BI$511, $AV63)=1, "", "X"))</f>
        <v/>
      </c>
      <c r="AZ63" s="43" t="str">
        <f t="shared" si="13"/>
        <v/>
      </c>
      <c r="BB63" s="19" t="str">
        <f>IF($D63="", "", IF(COUNTIF(Content!$D$11:$D$510, $D63)=0, MAX($BB$10:$BB62)+1, ""))</f>
        <v/>
      </c>
      <c r="BD63" s="19" t="str">
        <f t="shared" si="14"/>
        <v/>
      </c>
      <c r="BF63" s="19" t="str">
        <f t="shared" si="15"/>
        <v/>
      </c>
      <c r="BG63" s="19" t="str">
        <f t="shared" ca="1" si="24"/>
        <v/>
      </c>
      <c r="BI63" s="173" t="str">
        <f>IF($AV63="", "", IFERROR(INDEX('Analytics Data'!$CA$12:$CA$511, MATCH($AV63, 'Analytics Data'!$BI$12:$BI$511, 0)), ""))</f>
        <v/>
      </c>
      <c r="BK63" s="173" t="str">
        <f>IF($AV63="", "", IFERROR(INDEX('Analytics Data'!$BB$12:$BB$511, MATCH($AV63, 'Analytics Data'!$BI$12:$BI$511, 0)), ""))</f>
        <v/>
      </c>
      <c r="BM63" s="41" t="str">
        <f>IF($D63="", "", IFERROR(INDEX(Content!$AB$11:$AB$510, MATCH($D63, Content!$D$11:$D$510, 0)), ""))</f>
        <v/>
      </c>
      <c r="BN63" s="41" t="str">
        <f>IF($BM63="", "", IF(COUNTIF($BM$11:$BM63, $BM63)&gt;1, "", $BM63))</f>
        <v/>
      </c>
      <c r="BO63" s="156" t="str">
        <f t="shared" si="16"/>
        <v/>
      </c>
      <c r="BP63" s="156" t="str">
        <f t="shared" si="17"/>
        <v/>
      </c>
      <c r="BQ63" s="19" t="str">
        <f>IF($BO63="", "", COUNTIF($BO$11:$BO$510, "&gt;"&amp;$BO63)+1+COUNTIF($BO$11:$BO63, $BO63)-1)</f>
        <v/>
      </c>
      <c r="BS63" s="134" t="str">
        <f>IF($AV63="", "", IFERROR(INDEX('Analytics Data'!BZ$12:BZ$511, MATCH($AV63, 'Analytics Data'!$BI$12:$BI$511, 0)), ""))</f>
        <v/>
      </c>
      <c r="BT63" s="135" t="str">
        <f>IF($AV63="", "", IFERROR(INDEX('Analytics Data'!CA$12:CA$511, MATCH($AV63, 'Analytics Data'!$BI$12:$BI$511, 0)), ""))</f>
        <v/>
      </c>
      <c r="BU63" s="135" t="str">
        <f>IF($AV63="", "", IFERROR(INDEX('Analytics Data'!CB$12:CB$511, MATCH($AV63, 'Analytics Data'!$BI$12:$BI$511, 0)), ""))</f>
        <v/>
      </c>
      <c r="BV63" s="135" t="str">
        <f>IF($AV63="", "", IFERROR(INDEX('Analytics Data'!CC$12:CC$511, MATCH($AV63, 'Analytics Data'!$BI$12:$BI$511, 0)), ""))</f>
        <v/>
      </c>
      <c r="BW63" s="136" t="str">
        <f>IF($AV63="", "", IFERROR(INDEX('Analytics Data'!CD$12:CD$511, MATCH($AV63, 'Analytics Data'!$BI$12:$BI$511, 0)), ""))</f>
        <v/>
      </c>
      <c r="CC63" s="19" t="str">
        <f t="shared" si="19"/>
        <v/>
      </c>
      <c r="CE63" s="19" t="str">
        <f t="shared" si="20"/>
        <v/>
      </c>
      <c r="CG63" s="41" t="str">
        <f t="shared" si="21"/>
        <v/>
      </c>
    </row>
    <row r="64" spans="1:85" x14ac:dyDescent="0.25">
      <c r="A64" s="11"/>
      <c r="B64" s="41" t="str">
        <f>IF($D64="", "", IFERROR(INDEX(Content!$V$11:$V$510, MATCH($D64, Content!$D$11:$D$510, 0)), ""))</f>
        <v/>
      </c>
      <c r="C64" s="11"/>
      <c r="D64" s="196"/>
      <c r="E64" s="197"/>
      <c r="F64" s="198"/>
      <c r="G64" s="199"/>
      <c r="H64" s="200"/>
      <c r="I64" s="200"/>
      <c r="J64" s="201"/>
      <c r="K64" s="202"/>
      <c r="L64" s="11"/>
      <c r="M64" s="98" t="str">
        <f>IF($AV64="", "", IFERROR(INDEX('Analytics Data'!$CF$12:$CF$511, MATCH($AV64, 'Analytics Data'!$BI$12:$BI$511, 0)), ""))</f>
        <v/>
      </c>
      <c r="N64" s="68"/>
      <c r="O64" s="98" t="str">
        <f>IF($M64="", "", COUNTIF($M$11:$M$510, "&gt;"&amp;$M64)+1+COUNTIF($M$11:$M64, $M64)-1)</f>
        <v/>
      </c>
      <c r="P64" s="68"/>
      <c r="Q64" s="91" t="str">
        <f>IF($AV64="", "", IFERROR(INDEX('Analytics Data'!BA$12:BA$511, MATCH($AV64, 'Analytics Data'!$BI$12:$BI$511, 0)), ""))</f>
        <v/>
      </c>
      <c r="R64" s="92" t="str">
        <f>IF($AV64="", "", IFERROR(INDEX('Analytics Data'!BB$12:BB$511, MATCH($AV64, 'Analytics Data'!$BI$12:$BI$511, 0)), ""))</f>
        <v/>
      </c>
      <c r="S64" s="92" t="str">
        <f>IF($AV64="", "", IFERROR(INDEX('Analytics Data'!BC$12:BC$511, MATCH($AV64, 'Analytics Data'!$BI$12:$BI$511, 0)), ""))</f>
        <v/>
      </c>
      <c r="T64" s="92" t="str">
        <f>IF($AV64="", "", IFERROR(INDEX('Analytics Data'!BD$12:BD$511, MATCH($AV64, 'Analytics Data'!$BI$12:$BI$511, 0)), ""))</f>
        <v/>
      </c>
      <c r="U64" s="93" t="str">
        <f>IF($AV64="", "", IFERROR(INDEX('Analytics Data'!BE$12:BE$511, MATCH($AV64, 'Analytics Data'!$BI$12:$BI$511, 0)), ""))</f>
        <v/>
      </c>
      <c r="V64" s="68"/>
      <c r="AD64" s="65" t="str">
        <f>'Analytics Data'!$CT65</f>
        <v/>
      </c>
      <c r="AF64" s="19" t="str">
        <f t="shared" si="7"/>
        <v/>
      </c>
      <c r="AH64" s="19" t="str">
        <f t="shared" si="3"/>
        <v/>
      </c>
      <c r="AI64" s="19" t="str">
        <f t="shared" si="8"/>
        <v/>
      </c>
      <c r="AJ64" s="19" t="str">
        <f t="shared" si="9"/>
        <v/>
      </c>
      <c r="AK64" s="19" t="str">
        <f t="shared" si="10"/>
        <v/>
      </c>
      <c r="AL64" s="19" t="str">
        <f t="shared" si="4"/>
        <v/>
      </c>
      <c r="AM64" s="19" t="str">
        <f t="shared" si="5"/>
        <v/>
      </c>
      <c r="AN64" s="19" t="str">
        <f t="shared" si="11"/>
        <v/>
      </c>
      <c r="AP64" s="19" t="str">
        <f>IF(OR($B64="", "", 'Analytics Data'!$BL$7=FALSE), "", COUNTIF('Analytics Data'!$BG$12:$BG$511, $B64))</f>
        <v/>
      </c>
      <c r="AR64" s="65" t="str">
        <f>IF($AP64="", "", IF($AP64=1, IFERROR(INDEX('Analytics Data'!$BI$12:$BI$511, MATCH($B64, 'Analytics Data'!$BG$12:$BG$511, 0)), ""), ""))</f>
        <v/>
      </c>
      <c r="AT64" s="65" t="str">
        <f t="shared" si="12"/>
        <v/>
      </c>
      <c r="AV64" s="65" t="str">
        <f>IF(NOT($AT64=""), $AT64, IF($AR64="", "", IF(COUNTIF($AR$11:$AR64, $AR64)&gt;1, "", $AR64)))</f>
        <v/>
      </c>
      <c r="AX64" s="19" t="str">
        <f>IF(OR($AV64="", $AR$7=FALSE), "", IF(COUNTIF('Analytics Data'!$BI$12:$BI$511, $AV64)=1, "", "X"))</f>
        <v/>
      </c>
      <c r="AZ64" s="43" t="str">
        <f t="shared" si="13"/>
        <v/>
      </c>
      <c r="BB64" s="19" t="str">
        <f>IF($D64="", "", IF(COUNTIF(Content!$D$11:$D$510, $D64)=0, MAX($BB$10:$BB63)+1, ""))</f>
        <v/>
      </c>
      <c r="BD64" s="19" t="str">
        <f t="shared" si="14"/>
        <v/>
      </c>
      <c r="BF64" s="19" t="str">
        <f t="shared" si="15"/>
        <v/>
      </c>
      <c r="BG64" s="19" t="str">
        <f t="shared" ca="1" si="24"/>
        <v/>
      </c>
      <c r="BI64" s="173" t="str">
        <f>IF($AV64="", "", IFERROR(INDEX('Analytics Data'!$CA$12:$CA$511, MATCH($AV64, 'Analytics Data'!$BI$12:$BI$511, 0)), ""))</f>
        <v/>
      </c>
      <c r="BK64" s="173" t="str">
        <f>IF($AV64="", "", IFERROR(INDEX('Analytics Data'!$BB$12:$BB$511, MATCH($AV64, 'Analytics Data'!$BI$12:$BI$511, 0)), ""))</f>
        <v/>
      </c>
      <c r="BM64" s="41" t="str">
        <f>IF($D64="", "", IFERROR(INDEX(Content!$AB$11:$AB$510, MATCH($D64, Content!$D$11:$D$510, 0)), ""))</f>
        <v/>
      </c>
      <c r="BN64" s="41" t="str">
        <f>IF($BM64="", "", IF(COUNTIF($BM$11:$BM64, $BM64)&gt;1, "", $BM64))</f>
        <v/>
      </c>
      <c r="BO64" s="156" t="str">
        <f t="shared" si="16"/>
        <v/>
      </c>
      <c r="BP64" s="156" t="str">
        <f t="shared" si="17"/>
        <v/>
      </c>
      <c r="BQ64" s="19" t="str">
        <f>IF($BO64="", "", COUNTIF($BO$11:$BO$510, "&gt;"&amp;$BO64)+1+COUNTIF($BO$11:$BO64, $BO64)-1)</f>
        <v/>
      </c>
      <c r="BS64" s="134" t="str">
        <f>IF($AV64="", "", IFERROR(INDEX('Analytics Data'!BZ$12:BZ$511, MATCH($AV64, 'Analytics Data'!$BI$12:$BI$511, 0)), ""))</f>
        <v/>
      </c>
      <c r="BT64" s="135" t="str">
        <f>IF($AV64="", "", IFERROR(INDEX('Analytics Data'!CA$12:CA$511, MATCH($AV64, 'Analytics Data'!$BI$12:$BI$511, 0)), ""))</f>
        <v/>
      </c>
      <c r="BU64" s="135" t="str">
        <f>IF($AV64="", "", IFERROR(INDEX('Analytics Data'!CB$12:CB$511, MATCH($AV64, 'Analytics Data'!$BI$12:$BI$511, 0)), ""))</f>
        <v/>
      </c>
      <c r="BV64" s="135" t="str">
        <f>IF($AV64="", "", IFERROR(INDEX('Analytics Data'!CC$12:CC$511, MATCH($AV64, 'Analytics Data'!$BI$12:$BI$511, 0)), ""))</f>
        <v/>
      </c>
      <c r="BW64" s="136" t="str">
        <f>IF($AV64="", "", IFERROR(INDEX('Analytics Data'!CD$12:CD$511, MATCH($AV64, 'Analytics Data'!$BI$12:$BI$511, 0)), ""))</f>
        <v/>
      </c>
      <c r="CC64" s="19" t="str">
        <f t="shared" si="19"/>
        <v/>
      </c>
      <c r="CE64" s="19" t="str">
        <f t="shared" si="20"/>
        <v/>
      </c>
      <c r="CG64" s="41" t="str">
        <f t="shared" si="21"/>
        <v/>
      </c>
    </row>
    <row r="65" spans="1:85" x14ac:dyDescent="0.25">
      <c r="A65" s="11"/>
      <c r="B65" s="41" t="str">
        <f>IF($D65="", "", IFERROR(INDEX(Content!$V$11:$V$510, MATCH($D65, Content!$D$11:$D$510, 0)), ""))</f>
        <v/>
      </c>
      <c r="C65" s="11"/>
      <c r="D65" s="196"/>
      <c r="E65" s="197"/>
      <c r="F65" s="198"/>
      <c r="G65" s="199"/>
      <c r="H65" s="200"/>
      <c r="I65" s="200"/>
      <c r="J65" s="201"/>
      <c r="K65" s="202"/>
      <c r="L65" s="11"/>
      <c r="M65" s="98" t="str">
        <f>IF($AV65="", "", IFERROR(INDEX('Analytics Data'!$CF$12:$CF$511, MATCH($AV65, 'Analytics Data'!$BI$12:$BI$511, 0)), ""))</f>
        <v/>
      </c>
      <c r="N65" s="68"/>
      <c r="O65" s="98" t="str">
        <f>IF($M65="", "", COUNTIF($M$11:$M$510, "&gt;"&amp;$M65)+1+COUNTIF($M$11:$M65, $M65)-1)</f>
        <v/>
      </c>
      <c r="P65" s="68"/>
      <c r="Q65" s="91" t="str">
        <f>IF($AV65="", "", IFERROR(INDEX('Analytics Data'!BA$12:BA$511, MATCH($AV65, 'Analytics Data'!$BI$12:$BI$511, 0)), ""))</f>
        <v/>
      </c>
      <c r="R65" s="92" t="str">
        <f>IF($AV65="", "", IFERROR(INDEX('Analytics Data'!BB$12:BB$511, MATCH($AV65, 'Analytics Data'!$BI$12:$BI$511, 0)), ""))</f>
        <v/>
      </c>
      <c r="S65" s="92" t="str">
        <f>IF($AV65="", "", IFERROR(INDEX('Analytics Data'!BC$12:BC$511, MATCH($AV65, 'Analytics Data'!$BI$12:$BI$511, 0)), ""))</f>
        <v/>
      </c>
      <c r="T65" s="92" t="str">
        <f>IF($AV65="", "", IFERROR(INDEX('Analytics Data'!BD$12:BD$511, MATCH($AV65, 'Analytics Data'!$BI$12:$BI$511, 0)), ""))</f>
        <v/>
      </c>
      <c r="U65" s="93" t="str">
        <f>IF($AV65="", "", IFERROR(INDEX('Analytics Data'!BE$12:BE$511, MATCH($AV65, 'Analytics Data'!$BI$12:$BI$511, 0)), ""))</f>
        <v/>
      </c>
      <c r="V65" s="68"/>
      <c r="AD65" s="65" t="str">
        <f>'Analytics Data'!$CT66</f>
        <v/>
      </c>
      <c r="AF65" s="19" t="str">
        <f t="shared" si="7"/>
        <v/>
      </c>
      <c r="AH65" s="19" t="str">
        <f t="shared" si="3"/>
        <v/>
      </c>
      <c r="AI65" s="19" t="str">
        <f t="shared" si="8"/>
        <v/>
      </c>
      <c r="AJ65" s="19" t="str">
        <f t="shared" si="9"/>
        <v/>
      </c>
      <c r="AK65" s="19" t="str">
        <f t="shared" si="10"/>
        <v/>
      </c>
      <c r="AL65" s="19" t="str">
        <f t="shared" si="4"/>
        <v/>
      </c>
      <c r="AM65" s="19" t="str">
        <f t="shared" si="5"/>
        <v/>
      </c>
      <c r="AN65" s="19" t="str">
        <f t="shared" si="11"/>
        <v/>
      </c>
      <c r="AP65" s="19" t="str">
        <f>IF(OR($B65="", "", 'Analytics Data'!$BL$7=FALSE), "", COUNTIF('Analytics Data'!$BG$12:$BG$511, $B65))</f>
        <v/>
      </c>
      <c r="AR65" s="65" t="str">
        <f>IF($AP65="", "", IF($AP65=1, IFERROR(INDEX('Analytics Data'!$BI$12:$BI$511, MATCH($B65, 'Analytics Data'!$BG$12:$BG$511, 0)), ""), ""))</f>
        <v/>
      </c>
      <c r="AT65" s="65" t="str">
        <f t="shared" si="12"/>
        <v/>
      </c>
      <c r="AV65" s="65" t="str">
        <f>IF(NOT($AT65=""), $AT65, IF($AR65="", "", IF(COUNTIF($AR$11:$AR65, $AR65)&gt;1, "", $AR65)))</f>
        <v/>
      </c>
      <c r="AX65" s="19" t="str">
        <f>IF(OR($AV65="", $AR$7=FALSE), "", IF(COUNTIF('Analytics Data'!$BI$12:$BI$511, $AV65)=1, "", "X"))</f>
        <v/>
      </c>
      <c r="AZ65" s="43" t="str">
        <f t="shared" si="13"/>
        <v/>
      </c>
      <c r="BB65" s="19" t="str">
        <f>IF($D65="", "", IF(COUNTIF(Content!$D$11:$D$510, $D65)=0, MAX($BB$10:$BB64)+1, ""))</f>
        <v/>
      </c>
      <c r="BD65" s="19" t="str">
        <f t="shared" si="14"/>
        <v/>
      </c>
      <c r="BF65" s="19" t="str">
        <f t="shared" si="15"/>
        <v/>
      </c>
      <c r="BG65" s="19" t="str">
        <f t="shared" ca="1" si="24"/>
        <v/>
      </c>
      <c r="BI65" s="173" t="str">
        <f>IF($AV65="", "", IFERROR(INDEX('Analytics Data'!$CA$12:$CA$511, MATCH($AV65, 'Analytics Data'!$BI$12:$BI$511, 0)), ""))</f>
        <v/>
      </c>
      <c r="BK65" s="173" t="str">
        <f>IF($AV65="", "", IFERROR(INDEX('Analytics Data'!$BB$12:$BB$511, MATCH($AV65, 'Analytics Data'!$BI$12:$BI$511, 0)), ""))</f>
        <v/>
      </c>
      <c r="BM65" s="41" t="str">
        <f>IF($D65="", "", IFERROR(INDEX(Content!$AB$11:$AB$510, MATCH($D65, Content!$D$11:$D$510, 0)), ""))</f>
        <v/>
      </c>
      <c r="BN65" s="41" t="str">
        <f>IF($BM65="", "", IF(COUNTIF($BM$11:$BM65, $BM65)&gt;1, "", $BM65))</f>
        <v/>
      </c>
      <c r="BO65" s="156" t="str">
        <f t="shared" si="16"/>
        <v/>
      </c>
      <c r="BP65" s="156" t="str">
        <f t="shared" si="17"/>
        <v/>
      </c>
      <c r="BQ65" s="19" t="str">
        <f>IF($BO65="", "", COUNTIF($BO$11:$BO$510, "&gt;"&amp;$BO65)+1+COUNTIF($BO$11:$BO65, $BO65)-1)</f>
        <v/>
      </c>
      <c r="BS65" s="134" t="str">
        <f>IF($AV65="", "", IFERROR(INDEX('Analytics Data'!BZ$12:BZ$511, MATCH($AV65, 'Analytics Data'!$BI$12:$BI$511, 0)), ""))</f>
        <v/>
      </c>
      <c r="BT65" s="135" t="str">
        <f>IF($AV65="", "", IFERROR(INDEX('Analytics Data'!CA$12:CA$511, MATCH($AV65, 'Analytics Data'!$BI$12:$BI$511, 0)), ""))</f>
        <v/>
      </c>
      <c r="BU65" s="135" t="str">
        <f>IF($AV65="", "", IFERROR(INDEX('Analytics Data'!CB$12:CB$511, MATCH($AV65, 'Analytics Data'!$BI$12:$BI$511, 0)), ""))</f>
        <v/>
      </c>
      <c r="BV65" s="135" t="str">
        <f>IF($AV65="", "", IFERROR(INDEX('Analytics Data'!CC$12:CC$511, MATCH($AV65, 'Analytics Data'!$BI$12:$BI$511, 0)), ""))</f>
        <v/>
      </c>
      <c r="BW65" s="136" t="str">
        <f>IF($AV65="", "", IFERROR(INDEX('Analytics Data'!CD$12:CD$511, MATCH($AV65, 'Analytics Data'!$BI$12:$BI$511, 0)), ""))</f>
        <v/>
      </c>
      <c r="CC65" s="19" t="str">
        <f t="shared" si="19"/>
        <v/>
      </c>
      <c r="CE65" s="19" t="str">
        <f t="shared" si="20"/>
        <v/>
      </c>
      <c r="CG65" s="41" t="str">
        <f t="shared" si="21"/>
        <v/>
      </c>
    </row>
    <row r="66" spans="1:85" x14ac:dyDescent="0.25">
      <c r="A66" s="11"/>
      <c r="B66" s="41" t="str">
        <f>IF($D66="", "", IFERROR(INDEX(Content!$V$11:$V$510, MATCH($D66, Content!$D$11:$D$510, 0)), ""))</f>
        <v/>
      </c>
      <c r="C66" s="11"/>
      <c r="D66" s="196"/>
      <c r="E66" s="197"/>
      <c r="F66" s="198"/>
      <c r="G66" s="199"/>
      <c r="H66" s="200"/>
      <c r="I66" s="200"/>
      <c r="J66" s="201"/>
      <c r="K66" s="202"/>
      <c r="L66" s="11"/>
      <c r="M66" s="98" t="str">
        <f>IF($AV66="", "", IFERROR(INDEX('Analytics Data'!$CF$12:$CF$511, MATCH($AV66, 'Analytics Data'!$BI$12:$BI$511, 0)), ""))</f>
        <v/>
      </c>
      <c r="N66" s="68"/>
      <c r="O66" s="98" t="str">
        <f>IF($M66="", "", COUNTIF($M$11:$M$510, "&gt;"&amp;$M66)+1+COUNTIF($M$11:$M66, $M66)-1)</f>
        <v/>
      </c>
      <c r="P66" s="68"/>
      <c r="Q66" s="91" t="str">
        <f>IF($AV66="", "", IFERROR(INDEX('Analytics Data'!BA$12:BA$511, MATCH($AV66, 'Analytics Data'!$BI$12:$BI$511, 0)), ""))</f>
        <v/>
      </c>
      <c r="R66" s="92" t="str">
        <f>IF($AV66="", "", IFERROR(INDEX('Analytics Data'!BB$12:BB$511, MATCH($AV66, 'Analytics Data'!$BI$12:$BI$511, 0)), ""))</f>
        <v/>
      </c>
      <c r="S66" s="92" t="str">
        <f>IF($AV66="", "", IFERROR(INDEX('Analytics Data'!BC$12:BC$511, MATCH($AV66, 'Analytics Data'!$BI$12:$BI$511, 0)), ""))</f>
        <v/>
      </c>
      <c r="T66" s="92" t="str">
        <f>IF($AV66="", "", IFERROR(INDEX('Analytics Data'!BD$12:BD$511, MATCH($AV66, 'Analytics Data'!$BI$12:$BI$511, 0)), ""))</f>
        <v/>
      </c>
      <c r="U66" s="93" t="str">
        <f>IF($AV66="", "", IFERROR(INDEX('Analytics Data'!BE$12:BE$511, MATCH($AV66, 'Analytics Data'!$BI$12:$BI$511, 0)), ""))</f>
        <v/>
      </c>
      <c r="V66" s="68"/>
      <c r="AD66" s="65" t="str">
        <f>'Analytics Data'!$CT67</f>
        <v/>
      </c>
      <c r="AF66" s="19" t="str">
        <f t="shared" si="7"/>
        <v/>
      </c>
      <c r="AH66" s="19" t="str">
        <f t="shared" si="3"/>
        <v/>
      </c>
      <c r="AI66" s="19" t="str">
        <f t="shared" si="8"/>
        <v/>
      </c>
      <c r="AJ66" s="19" t="str">
        <f t="shared" si="9"/>
        <v/>
      </c>
      <c r="AK66" s="19" t="str">
        <f t="shared" si="10"/>
        <v/>
      </c>
      <c r="AL66" s="19" t="str">
        <f t="shared" si="4"/>
        <v/>
      </c>
      <c r="AM66" s="19" t="str">
        <f t="shared" si="5"/>
        <v/>
      </c>
      <c r="AN66" s="19" t="str">
        <f t="shared" si="11"/>
        <v/>
      </c>
      <c r="AP66" s="19" t="str">
        <f>IF(OR($B66="", "", 'Analytics Data'!$BL$7=FALSE), "", COUNTIF('Analytics Data'!$BG$12:$BG$511, $B66))</f>
        <v/>
      </c>
      <c r="AR66" s="65" t="str">
        <f>IF($AP66="", "", IF($AP66=1, IFERROR(INDEX('Analytics Data'!$BI$12:$BI$511, MATCH($B66, 'Analytics Data'!$BG$12:$BG$511, 0)), ""), ""))</f>
        <v/>
      </c>
      <c r="AT66" s="65" t="str">
        <f t="shared" si="12"/>
        <v/>
      </c>
      <c r="AV66" s="65" t="str">
        <f>IF(NOT($AT66=""), $AT66, IF($AR66="", "", IF(COUNTIF($AR$11:$AR66, $AR66)&gt;1, "", $AR66)))</f>
        <v/>
      </c>
      <c r="AX66" s="19" t="str">
        <f>IF(OR($AV66="", $AR$7=FALSE), "", IF(COUNTIF('Analytics Data'!$BI$12:$BI$511, $AV66)=1, "", "X"))</f>
        <v/>
      </c>
      <c r="AZ66" s="43" t="str">
        <f t="shared" si="13"/>
        <v/>
      </c>
      <c r="BB66" s="19" t="str">
        <f>IF($D66="", "", IF(COUNTIF(Content!$D$11:$D$510, $D66)=0, MAX($BB$10:$BB65)+1, ""))</f>
        <v/>
      </c>
      <c r="BD66" s="19" t="str">
        <f t="shared" si="14"/>
        <v/>
      </c>
      <c r="BF66" s="19" t="str">
        <f t="shared" si="15"/>
        <v/>
      </c>
      <c r="BG66" s="19" t="str">
        <f t="shared" ca="1" si="24"/>
        <v/>
      </c>
      <c r="BI66" s="173" t="str">
        <f>IF($AV66="", "", IFERROR(INDEX('Analytics Data'!$CA$12:$CA$511, MATCH($AV66, 'Analytics Data'!$BI$12:$BI$511, 0)), ""))</f>
        <v/>
      </c>
      <c r="BK66" s="173" t="str">
        <f>IF($AV66="", "", IFERROR(INDEX('Analytics Data'!$BB$12:$BB$511, MATCH($AV66, 'Analytics Data'!$BI$12:$BI$511, 0)), ""))</f>
        <v/>
      </c>
      <c r="BM66" s="41" t="str">
        <f>IF($D66="", "", IFERROR(INDEX(Content!$AB$11:$AB$510, MATCH($D66, Content!$D$11:$D$510, 0)), ""))</f>
        <v/>
      </c>
      <c r="BN66" s="41" t="str">
        <f>IF($BM66="", "", IF(COUNTIF($BM$11:$BM66, $BM66)&gt;1, "", $BM66))</f>
        <v/>
      </c>
      <c r="BO66" s="156" t="str">
        <f t="shared" si="16"/>
        <v/>
      </c>
      <c r="BP66" s="156" t="str">
        <f t="shared" si="17"/>
        <v/>
      </c>
      <c r="BQ66" s="19" t="str">
        <f>IF($BO66="", "", COUNTIF($BO$11:$BO$510, "&gt;"&amp;$BO66)+1+COUNTIF($BO$11:$BO66, $BO66)-1)</f>
        <v/>
      </c>
      <c r="BS66" s="134" t="str">
        <f>IF($AV66="", "", IFERROR(INDEX('Analytics Data'!BZ$12:BZ$511, MATCH($AV66, 'Analytics Data'!$BI$12:$BI$511, 0)), ""))</f>
        <v/>
      </c>
      <c r="BT66" s="135" t="str">
        <f>IF($AV66="", "", IFERROR(INDEX('Analytics Data'!CA$12:CA$511, MATCH($AV66, 'Analytics Data'!$BI$12:$BI$511, 0)), ""))</f>
        <v/>
      </c>
      <c r="BU66" s="135" t="str">
        <f>IF($AV66="", "", IFERROR(INDEX('Analytics Data'!CB$12:CB$511, MATCH($AV66, 'Analytics Data'!$BI$12:$BI$511, 0)), ""))</f>
        <v/>
      </c>
      <c r="BV66" s="135" t="str">
        <f>IF($AV66="", "", IFERROR(INDEX('Analytics Data'!CC$12:CC$511, MATCH($AV66, 'Analytics Data'!$BI$12:$BI$511, 0)), ""))</f>
        <v/>
      </c>
      <c r="BW66" s="136" t="str">
        <f>IF($AV66="", "", IFERROR(INDEX('Analytics Data'!CD$12:CD$511, MATCH($AV66, 'Analytics Data'!$BI$12:$BI$511, 0)), ""))</f>
        <v/>
      </c>
      <c r="CC66" s="19" t="str">
        <f t="shared" si="19"/>
        <v/>
      </c>
      <c r="CE66" s="19" t="str">
        <f t="shared" si="20"/>
        <v/>
      </c>
      <c r="CG66" s="41" t="str">
        <f t="shared" si="21"/>
        <v/>
      </c>
    </row>
    <row r="67" spans="1:85" x14ac:dyDescent="0.25">
      <c r="A67" s="11"/>
      <c r="B67" s="41" t="str">
        <f>IF($D67="", "", IFERROR(INDEX(Content!$V$11:$V$510, MATCH($D67, Content!$D$11:$D$510, 0)), ""))</f>
        <v/>
      </c>
      <c r="C67" s="11"/>
      <c r="D67" s="196"/>
      <c r="E67" s="197"/>
      <c r="F67" s="198"/>
      <c r="G67" s="199"/>
      <c r="H67" s="200"/>
      <c r="I67" s="200"/>
      <c r="J67" s="201"/>
      <c r="K67" s="202"/>
      <c r="L67" s="11"/>
      <c r="M67" s="98" t="str">
        <f>IF($AV67="", "", IFERROR(INDEX('Analytics Data'!$CF$12:$CF$511, MATCH($AV67, 'Analytics Data'!$BI$12:$BI$511, 0)), ""))</f>
        <v/>
      </c>
      <c r="N67" s="68"/>
      <c r="O67" s="98" t="str">
        <f>IF($M67="", "", COUNTIF($M$11:$M$510, "&gt;"&amp;$M67)+1+COUNTIF($M$11:$M67, $M67)-1)</f>
        <v/>
      </c>
      <c r="P67" s="68"/>
      <c r="Q67" s="91" t="str">
        <f>IF($AV67="", "", IFERROR(INDEX('Analytics Data'!BA$12:BA$511, MATCH($AV67, 'Analytics Data'!$BI$12:$BI$511, 0)), ""))</f>
        <v/>
      </c>
      <c r="R67" s="92" t="str">
        <f>IF($AV67="", "", IFERROR(INDEX('Analytics Data'!BB$12:BB$511, MATCH($AV67, 'Analytics Data'!$BI$12:$BI$511, 0)), ""))</f>
        <v/>
      </c>
      <c r="S67" s="92" t="str">
        <f>IF($AV67="", "", IFERROR(INDEX('Analytics Data'!BC$12:BC$511, MATCH($AV67, 'Analytics Data'!$BI$12:$BI$511, 0)), ""))</f>
        <v/>
      </c>
      <c r="T67" s="92" t="str">
        <f>IF($AV67="", "", IFERROR(INDEX('Analytics Data'!BD$12:BD$511, MATCH($AV67, 'Analytics Data'!$BI$12:$BI$511, 0)), ""))</f>
        <v/>
      </c>
      <c r="U67" s="93" t="str">
        <f>IF($AV67="", "", IFERROR(INDEX('Analytics Data'!BE$12:BE$511, MATCH($AV67, 'Analytics Data'!$BI$12:$BI$511, 0)), ""))</f>
        <v/>
      </c>
      <c r="V67" s="68"/>
      <c r="AD67" s="65" t="str">
        <f>'Analytics Data'!$CT68</f>
        <v/>
      </c>
      <c r="AF67" s="19" t="str">
        <f t="shared" si="7"/>
        <v/>
      </c>
      <c r="AH67" s="19" t="str">
        <f t="shared" si="3"/>
        <v/>
      </c>
      <c r="AI67" s="19" t="str">
        <f t="shared" si="8"/>
        <v/>
      </c>
      <c r="AJ67" s="19" t="str">
        <f t="shared" si="9"/>
        <v/>
      </c>
      <c r="AK67" s="19" t="str">
        <f t="shared" si="10"/>
        <v/>
      </c>
      <c r="AL67" s="19" t="str">
        <f t="shared" si="4"/>
        <v/>
      </c>
      <c r="AM67" s="19" t="str">
        <f t="shared" si="5"/>
        <v/>
      </c>
      <c r="AN67" s="19" t="str">
        <f t="shared" si="11"/>
        <v/>
      </c>
      <c r="AP67" s="19" t="str">
        <f>IF(OR($B67="", "", 'Analytics Data'!$BL$7=FALSE), "", COUNTIF('Analytics Data'!$BG$12:$BG$511, $B67))</f>
        <v/>
      </c>
      <c r="AR67" s="65" t="str">
        <f>IF($AP67="", "", IF($AP67=1, IFERROR(INDEX('Analytics Data'!$BI$12:$BI$511, MATCH($B67, 'Analytics Data'!$BG$12:$BG$511, 0)), ""), ""))</f>
        <v/>
      </c>
      <c r="AT67" s="65" t="str">
        <f t="shared" si="12"/>
        <v/>
      </c>
      <c r="AV67" s="65" t="str">
        <f>IF(NOT($AT67=""), $AT67, IF($AR67="", "", IF(COUNTIF($AR$11:$AR67, $AR67)&gt;1, "", $AR67)))</f>
        <v/>
      </c>
      <c r="AX67" s="19" t="str">
        <f>IF(OR($AV67="", $AR$7=FALSE), "", IF(COUNTIF('Analytics Data'!$BI$12:$BI$511, $AV67)=1, "", "X"))</f>
        <v/>
      </c>
      <c r="AZ67" s="43" t="str">
        <f t="shared" si="13"/>
        <v/>
      </c>
      <c r="BB67" s="19" t="str">
        <f>IF($D67="", "", IF(COUNTIF(Content!$D$11:$D$510, $D67)=0, MAX($BB$10:$BB66)+1, ""))</f>
        <v/>
      </c>
      <c r="BD67" s="19" t="str">
        <f t="shared" si="14"/>
        <v/>
      </c>
      <c r="BF67" s="19" t="str">
        <f t="shared" si="15"/>
        <v/>
      </c>
      <c r="BG67" s="19" t="str">
        <f t="shared" ca="1" si="24"/>
        <v/>
      </c>
      <c r="BI67" s="173" t="str">
        <f>IF($AV67="", "", IFERROR(INDEX('Analytics Data'!$CA$12:$CA$511, MATCH($AV67, 'Analytics Data'!$BI$12:$BI$511, 0)), ""))</f>
        <v/>
      </c>
      <c r="BK67" s="173" t="str">
        <f>IF($AV67="", "", IFERROR(INDEX('Analytics Data'!$BB$12:$BB$511, MATCH($AV67, 'Analytics Data'!$BI$12:$BI$511, 0)), ""))</f>
        <v/>
      </c>
      <c r="BM67" s="41" t="str">
        <f>IF($D67="", "", IFERROR(INDEX(Content!$AB$11:$AB$510, MATCH($D67, Content!$D$11:$D$510, 0)), ""))</f>
        <v/>
      </c>
      <c r="BN67" s="41" t="str">
        <f>IF($BM67="", "", IF(COUNTIF($BM$11:$BM67, $BM67)&gt;1, "", $BM67))</f>
        <v/>
      </c>
      <c r="BO67" s="156" t="str">
        <f t="shared" si="16"/>
        <v/>
      </c>
      <c r="BP67" s="156" t="str">
        <f t="shared" si="17"/>
        <v/>
      </c>
      <c r="BQ67" s="19" t="str">
        <f>IF($BO67="", "", COUNTIF($BO$11:$BO$510, "&gt;"&amp;$BO67)+1+COUNTIF($BO$11:$BO67, $BO67)-1)</f>
        <v/>
      </c>
      <c r="BS67" s="134" t="str">
        <f>IF($AV67="", "", IFERROR(INDEX('Analytics Data'!BZ$12:BZ$511, MATCH($AV67, 'Analytics Data'!$BI$12:$BI$511, 0)), ""))</f>
        <v/>
      </c>
      <c r="BT67" s="135" t="str">
        <f>IF($AV67="", "", IFERROR(INDEX('Analytics Data'!CA$12:CA$511, MATCH($AV67, 'Analytics Data'!$BI$12:$BI$511, 0)), ""))</f>
        <v/>
      </c>
      <c r="BU67" s="135" t="str">
        <f>IF($AV67="", "", IFERROR(INDEX('Analytics Data'!CB$12:CB$511, MATCH($AV67, 'Analytics Data'!$BI$12:$BI$511, 0)), ""))</f>
        <v/>
      </c>
      <c r="BV67" s="135" t="str">
        <f>IF($AV67="", "", IFERROR(INDEX('Analytics Data'!CC$12:CC$511, MATCH($AV67, 'Analytics Data'!$BI$12:$BI$511, 0)), ""))</f>
        <v/>
      </c>
      <c r="BW67" s="136" t="str">
        <f>IF($AV67="", "", IFERROR(INDEX('Analytics Data'!CD$12:CD$511, MATCH($AV67, 'Analytics Data'!$BI$12:$BI$511, 0)), ""))</f>
        <v/>
      </c>
      <c r="CC67" s="19" t="str">
        <f t="shared" si="19"/>
        <v/>
      </c>
      <c r="CE67" s="19" t="str">
        <f t="shared" si="20"/>
        <v/>
      </c>
      <c r="CG67" s="41" t="str">
        <f t="shared" si="21"/>
        <v/>
      </c>
    </row>
    <row r="68" spans="1:85" x14ac:dyDescent="0.25">
      <c r="A68" s="11"/>
      <c r="B68" s="41" t="str">
        <f>IF($D68="", "", IFERROR(INDEX(Content!$V$11:$V$510, MATCH($D68, Content!$D$11:$D$510, 0)), ""))</f>
        <v/>
      </c>
      <c r="C68" s="11"/>
      <c r="D68" s="196"/>
      <c r="E68" s="197"/>
      <c r="F68" s="198"/>
      <c r="G68" s="199"/>
      <c r="H68" s="200"/>
      <c r="I68" s="200"/>
      <c r="J68" s="201"/>
      <c r="K68" s="202"/>
      <c r="L68" s="11"/>
      <c r="M68" s="98" t="str">
        <f>IF($AV68="", "", IFERROR(INDEX('Analytics Data'!$CF$12:$CF$511, MATCH($AV68, 'Analytics Data'!$BI$12:$BI$511, 0)), ""))</f>
        <v/>
      </c>
      <c r="N68" s="68"/>
      <c r="O68" s="98" t="str">
        <f>IF($M68="", "", COUNTIF($M$11:$M$510, "&gt;"&amp;$M68)+1+COUNTIF($M$11:$M68, $M68)-1)</f>
        <v/>
      </c>
      <c r="P68" s="68"/>
      <c r="Q68" s="91" t="str">
        <f>IF($AV68="", "", IFERROR(INDEX('Analytics Data'!BA$12:BA$511, MATCH($AV68, 'Analytics Data'!$BI$12:$BI$511, 0)), ""))</f>
        <v/>
      </c>
      <c r="R68" s="92" t="str">
        <f>IF($AV68="", "", IFERROR(INDEX('Analytics Data'!BB$12:BB$511, MATCH($AV68, 'Analytics Data'!$BI$12:$BI$511, 0)), ""))</f>
        <v/>
      </c>
      <c r="S68" s="92" t="str">
        <f>IF($AV68="", "", IFERROR(INDEX('Analytics Data'!BC$12:BC$511, MATCH($AV68, 'Analytics Data'!$BI$12:$BI$511, 0)), ""))</f>
        <v/>
      </c>
      <c r="T68" s="92" t="str">
        <f>IF($AV68="", "", IFERROR(INDEX('Analytics Data'!BD$12:BD$511, MATCH($AV68, 'Analytics Data'!$BI$12:$BI$511, 0)), ""))</f>
        <v/>
      </c>
      <c r="U68" s="93" t="str">
        <f>IF($AV68="", "", IFERROR(INDEX('Analytics Data'!BE$12:BE$511, MATCH($AV68, 'Analytics Data'!$BI$12:$BI$511, 0)), ""))</f>
        <v/>
      </c>
      <c r="V68" s="68"/>
      <c r="AD68" s="65" t="str">
        <f>'Analytics Data'!$CT69</f>
        <v/>
      </c>
      <c r="AF68" s="19" t="str">
        <f t="shared" si="7"/>
        <v/>
      </c>
      <c r="AH68" s="19" t="str">
        <f t="shared" si="3"/>
        <v/>
      </c>
      <c r="AI68" s="19" t="str">
        <f t="shared" si="8"/>
        <v/>
      </c>
      <c r="AJ68" s="19" t="str">
        <f t="shared" si="9"/>
        <v/>
      </c>
      <c r="AK68" s="19" t="str">
        <f t="shared" si="10"/>
        <v/>
      </c>
      <c r="AL68" s="19" t="str">
        <f t="shared" si="4"/>
        <v/>
      </c>
      <c r="AM68" s="19" t="str">
        <f t="shared" si="5"/>
        <v/>
      </c>
      <c r="AN68" s="19" t="str">
        <f t="shared" si="11"/>
        <v/>
      </c>
      <c r="AP68" s="19" t="str">
        <f>IF(OR($B68="", "", 'Analytics Data'!$BL$7=FALSE), "", COUNTIF('Analytics Data'!$BG$12:$BG$511, $B68))</f>
        <v/>
      </c>
      <c r="AR68" s="65" t="str">
        <f>IF($AP68="", "", IF($AP68=1, IFERROR(INDEX('Analytics Data'!$BI$12:$BI$511, MATCH($B68, 'Analytics Data'!$BG$12:$BG$511, 0)), ""), ""))</f>
        <v/>
      </c>
      <c r="AT68" s="65" t="str">
        <f t="shared" si="12"/>
        <v/>
      </c>
      <c r="AV68" s="65" t="str">
        <f>IF(NOT($AT68=""), $AT68, IF($AR68="", "", IF(COUNTIF($AR$11:$AR68, $AR68)&gt;1, "", $AR68)))</f>
        <v/>
      </c>
      <c r="AX68" s="19" t="str">
        <f>IF(OR($AV68="", $AR$7=FALSE), "", IF(COUNTIF('Analytics Data'!$BI$12:$BI$511, $AV68)=1, "", "X"))</f>
        <v/>
      </c>
      <c r="AZ68" s="43" t="str">
        <f t="shared" si="13"/>
        <v/>
      </c>
      <c r="BB68" s="19" t="str">
        <f>IF($D68="", "", IF(COUNTIF(Content!$D$11:$D$510, $D68)=0, MAX($BB$10:$BB67)+1, ""))</f>
        <v/>
      </c>
      <c r="BD68" s="19" t="str">
        <f t="shared" si="14"/>
        <v/>
      </c>
      <c r="BF68" s="19" t="str">
        <f t="shared" si="15"/>
        <v/>
      </c>
      <c r="BG68" s="19" t="str">
        <f t="shared" ca="1" si="24"/>
        <v/>
      </c>
      <c r="BI68" s="173" t="str">
        <f>IF($AV68="", "", IFERROR(INDEX('Analytics Data'!$CA$12:$CA$511, MATCH($AV68, 'Analytics Data'!$BI$12:$BI$511, 0)), ""))</f>
        <v/>
      </c>
      <c r="BK68" s="173" t="str">
        <f>IF($AV68="", "", IFERROR(INDEX('Analytics Data'!$BB$12:$BB$511, MATCH($AV68, 'Analytics Data'!$BI$12:$BI$511, 0)), ""))</f>
        <v/>
      </c>
      <c r="BM68" s="41" t="str">
        <f>IF($D68="", "", IFERROR(INDEX(Content!$AB$11:$AB$510, MATCH($D68, Content!$D$11:$D$510, 0)), ""))</f>
        <v/>
      </c>
      <c r="BN68" s="41" t="str">
        <f>IF($BM68="", "", IF(COUNTIF($BM$11:$BM68, $BM68)&gt;1, "", $BM68))</f>
        <v/>
      </c>
      <c r="BO68" s="156" t="str">
        <f t="shared" si="16"/>
        <v/>
      </c>
      <c r="BP68" s="156" t="str">
        <f t="shared" si="17"/>
        <v/>
      </c>
      <c r="BQ68" s="19" t="str">
        <f>IF($BO68="", "", COUNTIF($BO$11:$BO$510, "&gt;"&amp;$BO68)+1+COUNTIF($BO$11:$BO68, $BO68)-1)</f>
        <v/>
      </c>
      <c r="BS68" s="134" t="str">
        <f>IF($AV68="", "", IFERROR(INDEX('Analytics Data'!BZ$12:BZ$511, MATCH($AV68, 'Analytics Data'!$BI$12:$BI$511, 0)), ""))</f>
        <v/>
      </c>
      <c r="BT68" s="135" t="str">
        <f>IF($AV68="", "", IFERROR(INDEX('Analytics Data'!CA$12:CA$511, MATCH($AV68, 'Analytics Data'!$BI$12:$BI$511, 0)), ""))</f>
        <v/>
      </c>
      <c r="BU68" s="135" t="str">
        <f>IF($AV68="", "", IFERROR(INDEX('Analytics Data'!CB$12:CB$511, MATCH($AV68, 'Analytics Data'!$BI$12:$BI$511, 0)), ""))</f>
        <v/>
      </c>
      <c r="BV68" s="135" t="str">
        <f>IF($AV68="", "", IFERROR(INDEX('Analytics Data'!CC$12:CC$511, MATCH($AV68, 'Analytics Data'!$BI$12:$BI$511, 0)), ""))</f>
        <v/>
      </c>
      <c r="BW68" s="136" t="str">
        <f>IF($AV68="", "", IFERROR(INDEX('Analytics Data'!CD$12:CD$511, MATCH($AV68, 'Analytics Data'!$BI$12:$BI$511, 0)), ""))</f>
        <v/>
      </c>
      <c r="CC68" s="19" t="str">
        <f t="shared" si="19"/>
        <v/>
      </c>
      <c r="CE68" s="19" t="str">
        <f t="shared" si="20"/>
        <v/>
      </c>
      <c r="CG68" s="41" t="str">
        <f t="shared" si="21"/>
        <v/>
      </c>
    </row>
    <row r="69" spans="1:85" x14ac:dyDescent="0.25">
      <c r="A69" s="11"/>
      <c r="B69" s="41" t="str">
        <f>IF($D69="", "", IFERROR(INDEX(Content!$V$11:$V$510, MATCH($D69, Content!$D$11:$D$510, 0)), ""))</f>
        <v/>
      </c>
      <c r="C69" s="11"/>
      <c r="D69" s="196"/>
      <c r="E69" s="197"/>
      <c r="F69" s="198"/>
      <c r="G69" s="199"/>
      <c r="H69" s="200"/>
      <c r="I69" s="200"/>
      <c r="J69" s="201"/>
      <c r="K69" s="202"/>
      <c r="L69" s="11"/>
      <c r="M69" s="98" t="str">
        <f>IF($AV69="", "", IFERROR(INDEX('Analytics Data'!$CF$12:$CF$511, MATCH($AV69, 'Analytics Data'!$BI$12:$BI$511, 0)), ""))</f>
        <v/>
      </c>
      <c r="N69" s="68"/>
      <c r="O69" s="98" t="str">
        <f>IF($M69="", "", COUNTIF($M$11:$M$510, "&gt;"&amp;$M69)+1+COUNTIF($M$11:$M69, $M69)-1)</f>
        <v/>
      </c>
      <c r="P69" s="68"/>
      <c r="Q69" s="91" t="str">
        <f>IF($AV69="", "", IFERROR(INDEX('Analytics Data'!BA$12:BA$511, MATCH($AV69, 'Analytics Data'!$BI$12:$BI$511, 0)), ""))</f>
        <v/>
      </c>
      <c r="R69" s="92" t="str">
        <f>IF($AV69="", "", IFERROR(INDEX('Analytics Data'!BB$12:BB$511, MATCH($AV69, 'Analytics Data'!$BI$12:$BI$511, 0)), ""))</f>
        <v/>
      </c>
      <c r="S69" s="92" t="str">
        <f>IF($AV69="", "", IFERROR(INDEX('Analytics Data'!BC$12:BC$511, MATCH($AV69, 'Analytics Data'!$BI$12:$BI$511, 0)), ""))</f>
        <v/>
      </c>
      <c r="T69" s="92" t="str">
        <f>IF($AV69="", "", IFERROR(INDEX('Analytics Data'!BD$12:BD$511, MATCH($AV69, 'Analytics Data'!$BI$12:$BI$511, 0)), ""))</f>
        <v/>
      </c>
      <c r="U69" s="93" t="str">
        <f>IF($AV69="", "", IFERROR(INDEX('Analytics Data'!BE$12:BE$511, MATCH($AV69, 'Analytics Data'!$BI$12:$BI$511, 0)), ""))</f>
        <v/>
      </c>
      <c r="V69" s="68"/>
      <c r="AD69" s="65" t="str">
        <f>'Analytics Data'!$CT70</f>
        <v/>
      </c>
      <c r="AF69" s="19" t="str">
        <f t="shared" si="7"/>
        <v/>
      </c>
      <c r="AH69" s="19" t="str">
        <f t="shared" si="3"/>
        <v/>
      </c>
      <c r="AI69" s="19" t="str">
        <f t="shared" si="8"/>
        <v/>
      </c>
      <c r="AJ69" s="19" t="str">
        <f t="shared" si="9"/>
        <v/>
      </c>
      <c r="AK69" s="19" t="str">
        <f t="shared" si="10"/>
        <v/>
      </c>
      <c r="AL69" s="19" t="str">
        <f t="shared" si="4"/>
        <v/>
      </c>
      <c r="AM69" s="19" t="str">
        <f t="shared" si="5"/>
        <v/>
      </c>
      <c r="AN69" s="19" t="str">
        <f t="shared" si="11"/>
        <v/>
      </c>
      <c r="AP69" s="19" t="str">
        <f>IF(OR($B69="", "", 'Analytics Data'!$BL$7=FALSE), "", COUNTIF('Analytics Data'!$BG$12:$BG$511, $B69))</f>
        <v/>
      </c>
      <c r="AR69" s="65" t="str">
        <f>IF($AP69="", "", IF($AP69=1, IFERROR(INDEX('Analytics Data'!$BI$12:$BI$511, MATCH($B69, 'Analytics Data'!$BG$12:$BG$511, 0)), ""), ""))</f>
        <v/>
      </c>
      <c r="AT69" s="65" t="str">
        <f t="shared" si="12"/>
        <v/>
      </c>
      <c r="AV69" s="65" t="str">
        <f>IF(NOT($AT69=""), $AT69, IF($AR69="", "", IF(COUNTIF($AR$11:$AR69, $AR69)&gt;1, "", $AR69)))</f>
        <v/>
      </c>
      <c r="AX69" s="19" t="str">
        <f>IF(OR($AV69="", $AR$7=FALSE), "", IF(COUNTIF('Analytics Data'!$BI$12:$BI$511, $AV69)=1, "", "X"))</f>
        <v/>
      </c>
      <c r="AZ69" s="43" t="str">
        <f t="shared" si="13"/>
        <v/>
      </c>
      <c r="BB69" s="19" t="str">
        <f>IF($D69="", "", IF(COUNTIF(Content!$D$11:$D$510, $D69)=0, MAX($BB$10:$BB68)+1, ""))</f>
        <v/>
      </c>
      <c r="BD69" s="19" t="str">
        <f t="shared" si="14"/>
        <v/>
      </c>
      <c r="BF69" s="19" t="str">
        <f t="shared" si="15"/>
        <v/>
      </c>
      <c r="BG69" s="19" t="str">
        <f t="shared" ca="1" si="24"/>
        <v/>
      </c>
      <c r="BI69" s="173" t="str">
        <f>IF($AV69="", "", IFERROR(INDEX('Analytics Data'!$CA$12:$CA$511, MATCH($AV69, 'Analytics Data'!$BI$12:$BI$511, 0)), ""))</f>
        <v/>
      </c>
      <c r="BK69" s="173" t="str">
        <f>IF($AV69="", "", IFERROR(INDEX('Analytics Data'!$BB$12:$BB$511, MATCH($AV69, 'Analytics Data'!$BI$12:$BI$511, 0)), ""))</f>
        <v/>
      </c>
      <c r="BM69" s="41" t="str">
        <f>IF($D69="", "", IFERROR(INDEX(Content!$AB$11:$AB$510, MATCH($D69, Content!$D$11:$D$510, 0)), ""))</f>
        <v/>
      </c>
      <c r="BN69" s="41" t="str">
        <f>IF($BM69="", "", IF(COUNTIF($BM$11:$BM69, $BM69)&gt;1, "", $BM69))</f>
        <v/>
      </c>
      <c r="BO69" s="156" t="str">
        <f t="shared" si="16"/>
        <v/>
      </c>
      <c r="BP69" s="156" t="str">
        <f t="shared" si="17"/>
        <v/>
      </c>
      <c r="BQ69" s="19" t="str">
        <f>IF($BO69="", "", COUNTIF($BO$11:$BO$510, "&gt;"&amp;$BO69)+1+COUNTIF($BO$11:$BO69, $BO69)-1)</f>
        <v/>
      </c>
      <c r="BS69" s="134" t="str">
        <f>IF($AV69="", "", IFERROR(INDEX('Analytics Data'!BZ$12:BZ$511, MATCH($AV69, 'Analytics Data'!$BI$12:$BI$511, 0)), ""))</f>
        <v/>
      </c>
      <c r="BT69" s="135" t="str">
        <f>IF($AV69="", "", IFERROR(INDEX('Analytics Data'!CA$12:CA$511, MATCH($AV69, 'Analytics Data'!$BI$12:$BI$511, 0)), ""))</f>
        <v/>
      </c>
      <c r="BU69" s="135" t="str">
        <f>IF($AV69="", "", IFERROR(INDEX('Analytics Data'!CB$12:CB$511, MATCH($AV69, 'Analytics Data'!$BI$12:$BI$511, 0)), ""))</f>
        <v/>
      </c>
      <c r="BV69" s="135" t="str">
        <f>IF($AV69="", "", IFERROR(INDEX('Analytics Data'!CC$12:CC$511, MATCH($AV69, 'Analytics Data'!$BI$12:$BI$511, 0)), ""))</f>
        <v/>
      </c>
      <c r="BW69" s="136" t="str">
        <f>IF($AV69="", "", IFERROR(INDEX('Analytics Data'!CD$12:CD$511, MATCH($AV69, 'Analytics Data'!$BI$12:$BI$511, 0)), ""))</f>
        <v/>
      </c>
      <c r="CC69" s="19" t="str">
        <f t="shared" si="19"/>
        <v/>
      </c>
      <c r="CE69" s="19" t="str">
        <f t="shared" si="20"/>
        <v/>
      </c>
      <c r="CG69" s="41" t="str">
        <f t="shared" si="21"/>
        <v/>
      </c>
    </row>
    <row r="70" spans="1:85" x14ac:dyDescent="0.25">
      <c r="A70" s="11"/>
      <c r="B70" s="41" t="str">
        <f>IF($D70="", "", IFERROR(INDEX(Content!$V$11:$V$510, MATCH($D70, Content!$D$11:$D$510, 0)), ""))</f>
        <v/>
      </c>
      <c r="C70" s="11"/>
      <c r="D70" s="196"/>
      <c r="E70" s="197"/>
      <c r="F70" s="198"/>
      <c r="G70" s="199"/>
      <c r="H70" s="200"/>
      <c r="I70" s="200"/>
      <c r="J70" s="201"/>
      <c r="K70" s="202"/>
      <c r="L70" s="11"/>
      <c r="M70" s="98" t="str">
        <f>IF($AV70="", "", IFERROR(INDEX('Analytics Data'!$CF$12:$CF$511, MATCH($AV70, 'Analytics Data'!$BI$12:$BI$511, 0)), ""))</f>
        <v/>
      </c>
      <c r="N70" s="68"/>
      <c r="O70" s="98" t="str">
        <f>IF($M70="", "", COUNTIF($M$11:$M$510, "&gt;"&amp;$M70)+1+COUNTIF($M$11:$M70, $M70)-1)</f>
        <v/>
      </c>
      <c r="P70" s="68"/>
      <c r="Q70" s="91" t="str">
        <f>IF($AV70="", "", IFERROR(INDEX('Analytics Data'!BA$12:BA$511, MATCH($AV70, 'Analytics Data'!$BI$12:$BI$511, 0)), ""))</f>
        <v/>
      </c>
      <c r="R70" s="92" t="str">
        <f>IF($AV70="", "", IFERROR(INDEX('Analytics Data'!BB$12:BB$511, MATCH($AV70, 'Analytics Data'!$BI$12:$BI$511, 0)), ""))</f>
        <v/>
      </c>
      <c r="S70" s="92" t="str">
        <f>IF($AV70="", "", IFERROR(INDEX('Analytics Data'!BC$12:BC$511, MATCH($AV70, 'Analytics Data'!$BI$12:$BI$511, 0)), ""))</f>
        <v/>
      </c>
      <c r="T70" s="92" t="str">
        <f>IF($AV70="", "", IFERROR(INDEX('Analytics Data'!BD$12:BD$511, MATCH($AV70, 'Analytics Data'!$BI$12:$BI$511, 0)), ""))</f>
        <v/>
      </c>
      <c r="U70" s="93" t="str">
        <f>IF($AV70="", "", IFERROR(INDEX('Analytics Data'!BE$12:BE$511, MATCH($AV70, 'Analytics Data'!$BI$12:$BI$511, 0)), ""))</f>
        <v/>
      </c>
      <c r="V70" s="68"/>
      <c r="AD70" s="65" t="str">
        <f>'Analytics Data'!$CT71</f>
        <v/>
      </c>
      <c r="AF70" s="19" t="str">
        <f t="shared" si="7"/>
        <v/>
      </c>
      <c r="AH70" s="19" t="str">
        <f t="shared" si="3"/>
        <v/>
      </c>
      <c r="AI70" s="19" t="str">
        <f t="shared" si="8"/>
        <v/>
      </c>
      <c r="AJ70" s="19" t="str">
        <f t="shared" si="9"/>
        <v/>
      </c>
      <c r="AK70" s="19" t="str">
        <f t="shared" si="10"/>
        <v/>
      </c>
      <c r="AL70" s="19" t="str">
        <f t="shared" si="4"/>
        <v/>
      </c>
      <c r="AM70" s="19" t="str">
        <f t="shared" si="5"/>
        <v/>
      </c>
      <c r="AN70" s="19" t="str">
        <f t="shared" si="11"/>
        <v/>
      </c>
      <c r="AP70" s="19" t="str">
        <f>IF(OR($B70="", "", 'Analytics Data'!$BL$7=FALSE), "", COUNTIF('Analytics Data'!$BG$12:$BG$511, $B70))</f>
        <v/>
      </c>
      <c r="AR70" s="65" t="str">
        <f>IF($AP70="", "", IF($AP70=1, IFERROR(INDEX('Analytics Data'!$BI$12:$BI$511, MATCH($B70, 'Analytics Data'!$BG$12:$BG$511, 0)), ""), ""))</f>
        <v/>
      </c>
      <c r="AT70" s="65" t="str">
        <f t="shared" si="12"/>
        <v/>
      </c>
      <c r="AV70" s="65" t="str">
        <f>IF(NOT($AT70=""), $AT70, IF($AR70="", "", IF(COUNTIF($AR$11:$AR70, $AR70)&gt;1, "", $AR70)))</f>
        <v/>
      </c>
      <c r="AX70" s="19" t="str">
        <f>IF(OR($AV70="", $AR$7=FALSE), "", IF(COUNTIF('Analytics Data'!$BI$12:$BI$511, $AV70)=1, "", "X"))</f>
        <v/>
      </c>
      <c r="AZ70" s="43" t="str">
        <f t="shared" si="13"/>
        <v/>
      </c>
      <c r="BB70" s="19" t="str">
        <f>IF($D70="", "", IF(COUNTIF(Content!$D$11:$D$510, $D70)=0, MAX($BB$10:$BB69)+1, ""))</f>
        <v/>
      </c>
      <c r="BD70" s="19" t="str">
        <f t="shared" si="14"/>
        <v/>
      </c>
      <c r="BF70" s="19" t="str">
        <f t="shared" si="15"/>
        <v/>
      </c>
      <c r="BG70" s="19" t="str">
        <f t="shared" ca="1" si="24"/>
        <v/>
      </c>
      <c r="BI70" s="173" t="str">
        <f>IF($AV70="", "", IFERROR(INDEX('Analytics Data'!$CA$12:$CA$511, MATCH($AV70, 'Analytics Data'!$BI$12:$BI$511, 0)), ""))</f>
        <v/>
      </c>
      <c r="BK70" s="173" t="str">
        <f>IF($AV70="", "", IFERROR(INDEX('Analytics Data'!$BB$12:$BB$511, MATCH($AV70, 'Analytics Data'!$BI$12:$BI$511, 0)), ""))</f>
        <v/>
      </c>
      <c r="BM70" s="41" t="str">
        <f>IF($D70="", "", IFERROR(INDEX(Content!$AB$11:$AB$510, MATCH($D70, Content!$D$11:$D$510, 0)), ""))</f>
        <v/>
      </c>
      <c r="BN70" s="41" t="str">
        <f>IF($BM70="", "", IF(COUNTIF($BM$11:$BM70, $BM70)&gt;1, "", $BM70))</f>
        <v/>
      </c>
      <c r="BO70" s="156" t="str">
        <f t="shared" si="16"/>
        <v/>
      </c>
      <c r="BP70" s="156" t="str">
        <f t="shared" si="17"/>
        <v/>
      </c>
      <c r="BQ70" s="19" t="str">
        <f>IF($BO70="", "", COUNTIF($BO$11:$BO$510, "&gt;"&amp;$BO70)+1+COUNTIF($BO$11:$BO70, $BO70)-1)</f>
        <v/>
      </c>
      <c r="BS70" s="134" t="str">
        <f>IF($AV70="", "", IFERROR(INDEX('Analytics Data'!BZ$12:BZ$511, MATCH($AV70, 'Analytics Data'!$BI$12:$BI$511, 0)), ""))</f>
        <v/>
      </c>
      <c r="BT70" s="135" t="str">
        <f>IF($AV70="", "", IFERROR(INDEX('Analytics Data'!CA$12:CA$511, MATCH($AV70, 'Analytics Data'!$BI$12:$BI$511, 0)), ""))</f>
        <v/>
      </c>
      <c r="BU70" s="135" t="str">
        <f>IF($AV70="", "", IFERROR(INDEX('Analytics Data'!CB$12:CB$511, MATCH($AV70, 'Analytics Data'!$BI$12:$BI$511, 0)), ""))</f>
        <v/>
      </c>
      <c r="BV70" s="135" t="str">
        <f>IF($AV70="", "", IFERROR(INDEX('Analytics Data'!CC$12:CC$511, MATCH($AV70, 'Analytics Data'!$BI$12:$BI$511, 0)), ""))</f>
        <v/>
      </c>
      <c r="BW70" s="136" t="str">
        <f>IF($AV70="", "", IFERROR(INDEX('Analytics Data'!CD$12:CD$511, MATCH($AV70, 'Analytics Data'!$BI$12:$BI$511, 0)), ""))</f>
        <v/>
      </c>
      <c r="CC70" s="19" t="str">
        <f t="shared" si="19"/>
        <v/>
      </c>
      <c r="CE70" s="19" t="str">
        <f t="shared" si="20"/>
        <v/>
      </c>
      <c r="CG70" s="41" t="str">
        <f t="shared" si="21"/>
        <v/>
      </c>
    </row>
    <row r="71" spans="1:85" x14ac:dyDescent="0.25">
      <c r="A71" s="11"/>
      <c r="B71" s="41" t="str">
        <f>IF($D71="", "", IFERROR(INDEX(Content!$V$11:$V$510, MATCH($D71, Content!$D$11:$D$510, 0)), ""))</f>
        <v/>
      </c>
      <c r="C71" s="11"/>
      <c r="D71" s="196"/>
      <c r="E71" s="197"/>
      <c r="F71" s="198"/>
      <c r="G71" s="199"/>
      <c r="H71" s="200"/>
      <c r="I71" s="200"/>
      <c r="J71" s="201"/>
      <c r="K71" s="202"/>
      <c r="L71" s="11"/>
      <c r="M71" s="98" t="str">
        <f>IF($AV71="", "", IFERROR(INDEX('Analytics Data'!$CF$12:$CF$511, MATCH($AV71, 'Analytics Data'!$BI$12:$BI$511, 0)), ""))</f>
        <v/>
      </c>
      <c r="N71" s="68"/>
      <c r="O71" s="98" t="str">
        <f>IF($M71="", "", COUNTIF($M$11:$M$510, "&gt;"&amp;$M71)+1+COUNTIF($M$11:$M71, $M71)-1)</f>
        <v/>
      </c>
      <c r="P71" s="68"/>
      <c r="Q71" s="91" t="str">
        <f>IF($AV71="", "", IFERROR(INDEX('Analytics Data'!BA$12:BA$511, MATCH($AV71, 'Analytics Data'!$BI$12:$BI$511, 0)), ""))</f>
        <v/>
      </c>
      <c r="R71" s="92" t="str">
        <f>IF($AV71="", "", IFERROR(INDEX('Analytics Data'!BB$12:BB$511, MATCH($AV71, 'Analytics Data'!$BI$12:$BI$511, 0)), ""))</f>
        <v/>
      </c>
      <c r="S71" s="92" t="str">
        <f>IF($AV71="", "", IFERROR(INDEX('Analytics Data'!BC$12:BC$511, MATCH($AV71, 'Analytics Data'!$BI$12:$BI$511, 0)), ""))</f>
        <v/>
      </c>
      <c r="T71" s="92" t="str">
        <f>IF($AV71="", "", IFERROR(INDEX('Analytics Data'!BD$12:BD$511, MATCH($AV71, 'Analytics Data'!$BI$12:$BI$511, 0)), ""))</f>
        <v/>
      </c>
      <c r="U71" s="93" t="str">
        <f>IF($AV71="", "", IFERROR(INDEX('Analytics Data'!BE$12:BE$511, MATCH($AV71, 'Analytics Data'!$BI$12:$BI$511, 0)), ""))</f>
        <v/>
      </c>
      <c r="V71" s="68"/>
      <c r="AD71" s="65" t="str">
        <f>'Analytics Data'!$CT72</f>
        <v/>
      </c>
      <c r="AF71" s="19" t="str">
        <f t="shared" si="7"/>
        <v/>
      </c>
      <c r="AH71" s="19" t="str">
        <f t="shared" si="3"/>
        <v/>
      </c>
      <c r="AI71" s="19" t="str">
        <f t="shared" si="8"/>
        <v/>
      </c>
      <c r="AJ71" s="19" t="str">
        <f t="shared" si="9"/>
        <v/>
      </c>
      <c r="AK71" s="19" t="str">
        <f t="shared" si="10"/>
        <v/>
      </c>
      <c r="AL71" s="19" t="str">
        <f t="shared" si="4"/>
        <v/>
      </c>
      <c r="AM71" s="19" t="str">
        <f t="shared" si="5"/>
        <v/>
      </c>
      <c r="AN71" s="19" t="str">
        <f t="shared" si="11"/>
        <v/>
      </c>
      <c r="AP71" s="19" t="str">
        <f>IF(OR($B71="", "", 'Analytics Data'!$BL$7=FALSE), "", COUNTIF('Analytics Data'!$BG$12:$BG$511, $B71))</f>
        <v/>
      </c>
      <c r="AR71" s="65" t="str">
        <f>IF($AP71="", "", IF($AP71=1, IFERROR(INDEX('Analytics Data'!$BI$12:$BI$511, MATCH($B71, 'Analytics Data'!$BG$12:$BG$511, 0)), ""), ""))</f>
        <v/>
      </c>
      <c r="AT71" s="65" t="str">
        <f t="shared" si="12"/>
        <v/>
      </c>
      <c r="AV71" s="65" t="str">
        <f>IF(NOT($AT71=""), $AT71, IF($AR71="", "", IF(COUNTIF($AR$11:$AR71, $AR71)&gt;1, "", $AR71)))</f>
        <v/>
      </c>
      <c r="AX71" s="19" t="str">
        <f>IF(OR($AV71="", $AR$7=FALSE), "", IF(COUNTIF('Analytics Data'!$BI$12:$BI$511, $AV71)=1, "", "X"))</f>
        <v/>
      </c>
      <c r="AZ71" s="43" t="str">
        <f t="shared" si="13"/>
        <v/>
      </c>
      <c r="BB71" s="19" t="str">
        <f>IF($D71="", "", IF(COUNTIF(Content!$D$11:$D$510, $D71)=0, MAX($BB$10:$BB70)+1, ""))</f>
        <v/>
      </c>
      <c r="BD71" s="19" t="str">
        <f t="shared" si="14"/>
        <v/>
      </c>
      <c r="BF71" s="19" t="str">
        <f t="shared" si="15"/>
        <v/>
      </c>
      <c r="BG71" s="19" t="str">
        <f t="shared" ca="1" si="24"/>
        <v/>
      </c>
      <c r="BI71" s="173" t="str">
        <f>IF($AV71="", "", IFERROR(INDEX('Analytics Data'!$CA$12:$CA$511, MATCH($AV71, 'Analytics Data'!$BI$12:$BI$511, 0)), ""))</f>
        <v/>
      </c>
      <c r="BK71" s="173" t="str">
        <f>IF($AV71="", "", IFERROR(INDEX('Analytics Data'!$BB$12:$BB$511, MATCH($AV71, 'Analytics Data'!$BI$12:$BI$511, 0)), ""))</f>
        <v/>
      </c>
      <c r="BM71" s="41" t="str">
        <f>IF($D71="", "", IFERROR(INDEX(Content!$AB$11:$AB$510, MATCH($D71, Content!$D$11:$D$510, 0)), ""))</f>
        <v/>
      </c>
      <c r="BN71" s="41" t="str">
        <f>IF($BM71="", "", IF(COUNTIF($BM$11:$BM71, $BM71)&gt;1, "", $BM71))</f>
        <v/>
      </c>
      <c r="BO71" s="156" t="str">
        <f t="shared" si="16"/>
        <v/>
      </c>
      <c r="BP71" s="156" t="str">
        <f t="shared" si="17"/>
        <v/>
      </c>
      <c r="BQ71" s="19" t="str">
        <f>IF($BO71="", "", COUNTIF($BO$11:$BO$510, "&gt;"&amp;$BO71)+1+COUNTIF($BO$11:$BO71, $BO71)-1)</f>
        <v/>
      </c>
      <c r="BS71" s="134" t="str">
        <f>IF($AV71="", "", IFERROR(INDEX('Analytics Data'!BZ$12:BZ$511, MATCH($AV71, 'Analytics Data'!$BI$12:$BI$511, 0)), ""))</f>
        <v/>
      </c>
      <c r="BT71" s="135" t="str">
        <f>IF($AV71="", "", IFERROR(INDEX('Analytics Data'!CA$12:CA$511, MATCH($AV71, 'Analytics Data'!$BI$12:$BI$511, 0)), ""))</f>
        <v/>
      </c>
      <c r="BU71" s="135" t="str">
        <f>IF($AV71="", "", IFERROR(INDEX('Analytics Data'!CB$12:CB$511, MATCH($AV71, 'Analytics Data'!$BI$12:$BI$511, 0)), ""))</f>
        <v/>
      </c>
      <c r="BV71" s="135" t="str">
        <f>IF($AV71="", "", IFERROR(INDEX('Analytics Data'!CC$12:CC$511, MATCH($AV71, 'Analytics Data'!$BI$12:$BI$511, 0)), ""))</f>
        <v/>
      </c>
      <c r="BW71" s="136" t="str">
        <f>IF($AV71="", "", IFERROR(INDEX('Analytics Data'!CD$12:CD$511, MATCH($AV71, 'Analytics Data'!$BI$12:$BI$511, 0)), ""))</f>
        <v/>
      </c>
      <c r="CC71" s="19" t="str">
        <f t="shared" si="19"/>
        <v/>
      </c>
      <c r="CE71" s="19" t="str">
        <f t="shared" si="20"/>
        <v/>
      </c>
      <c r="CG71" s="41" t="str">
        <f t="shared" si="21"/>
        <v/>
      </c>
    </row>
    <row r="72" spans="1:85" x14ac:dyDescent="0.25">
      <c r="A72" s="11"/>
      <c r="B72" s="41" t="str">
        <f>IF($D72="", "", IFERROR(INDEX(Content!$V$11:$V$510, MATCH($D72, Content!$D$11:$D$510, 0)), ""))</f>
        <v/>
      </c>
      <c r="C72" s="11"/>
      <c r="D72" s="196"/>
      <c r="E72" s="197"/>
      <c r="F72" s="198"/>
      <c r="G72" s="199"/>
      <c r="H72" s="200"/>
      <c r="I72" s="200"/>
      <c r="J72" s="201"/>
      <c r="K72" s="202"/>
      <c r="L72" s="11"/>
      <c r="M72" s="98" t="str">
        <f>IF($AV72="", "", IFERROR(INDEX('Analytics Data'!$CF$12:$CF$511, MATCH($AV72, 'Analytics Data'!$BI$12:$BI$511, 0)), ""))</f>
        <v/>
      </c>
      <c r="N72" s="68"/>
      <c r="O72" s="98" t="str">
        <f>IF($M72="", "", COUNTIF($M$11:$M$510, "&gt;"&amp;$M72)+1+COUNTIF($M$11:$M72, $M72)-1)</f>
        <v/>
      </c>
      <c r="P72" s="68"/>
      <c r="Q72" s="91" t="str">
        <f>IF($AV72="", "", IFERROR(INDEX('Analytics Data'!BA$12:BA$511, MATCH($AV72, 'Analytics Data'!$BI$12:$BI$511, 0)), ""))</f>
        <v/>
      </c>
      <c r="R72" s="92" t="str">
        <f>IF($AV72="", "", IFERROR(INDEX('Analytics Data'!BB$12:BB$511, MATCH($AV72, 'Analytics Data'!$BI$12:$BI$511, 0)), ""))</f>
        <v/>
      </c>
      <c r="S72" s="92" t="str">
        <f>IF($AV72="", "", IFERROR(INDEX('Analytics Data'!BC$12:BC$511, MATCH($AV72, 'Analytics Data'!$BI$12:$BI$511, 0)), ""))</f>
        <v/>
      </c>
      <c r="T72" s="92" t="str">
        <f>IF($AV72="", "", IFERROR(INDEX('Analytics Data'!BD$12:BD$511, MATCH($AV72, 'Analytics Data'!$BI$12:$BI$511, 0)), ""))</f>
        <v/>
      </c>
      <c r="U72" s="93" t="str">
        <f>IF($AV72="", "", IFERROR(INDEX('Analytics Data'!BE$12:BE$511, MATCH($AV72, 'Analytics Data'!$BI$12:$BI$511, 0)), ""))</f>
        <v/>
      </c>
      <c r="V72" s="68"/>
      <c r="AD72" s="65" t="str">
        <f>'Analytics Data'!$CT73</f>
        <v/>
      </c>
      <c r="AF72" s="19" t="str">
        <f t="shared" si="7"/>
        <v/>
      </c>
      <c r="AH72" s="19" t="str">
        <f t="shared" si="3"/>
        <v/>
      </c>
      <c r="AI72" s="19" t="str">
        <f t="shared" si="8"/>
        <v/>
      </c>
      <c r="AJ72" s="19" t="str">
        <f t="shared" si="9"/>
        <v/>
      </c>
      <c r="AK72" s="19" t="str">
        <f t="shared" si="10"/>
        <v/>
      </c>
      <c r="AL72" s="19" t="str">
        <f t="shared" si="4"/>
        <v/>
      </c>
      <c r="AM72" s="19" t="str">
        <f t="shared" si="5"/>
        <v/>
      </c>
      <c r="AN72" s="19" t="str">
        <f t="shared" si="11"/>
        <v/>
      </c>
      <c r="AP72" s="19" t="str">
        <f>IF(OR($B72="", "", 'Analytics Data'!$BL$7=FALSE), "", COUNTIF('Analytics Data'!$BG$12:$BG$511, $B72))</f>
        <v/>
      </c>
      <c r="AR72" s="65" t="str">
        <f>IF($AP72="", "", IF($AP72=1, IFERROR(INDEX('Analytics Data'!$BI$12:$BI$511, MATCH($B72, 'Analytics Data'!$BG$12:$BG$511, 0)), ""), ""))</f>
        <v/>
      </c>
      <c r="AT72" s="65" t="str">
        <f t="shared" si="12"/>
        <v/>
      </c>
      <c r="AV72" s="65" t="str">
        <f>IF(NOT($AT72=""), $AT72, IF($AR72="", "", IF(COUNTIF($AR$11:$AR72, $AR72)&gt;1, "", $AR72)))</f>
        <v/>
      </c>
      <c r="AX72" s="19" t="str">
        <f>IF(OR($AV72="", $AR$7=FALSE), "", IF(COUNTIF('Analytics Data'!$BI$12:$BI$511, $AV72)=1, "", "X"))</f>
        <v/>
      </c>
      <c r="AZ72" s="43" t="str">
        <f t="shared" si="13"/>
        <v/>
      </c>
      <c r="BB72" s="19" t="str">
        <f>IF($D72="", "", IF(COUNTIF(Content!$D$11:$D$510, $D72)=0, MAX($BB$10:$BB71)+1, ""))</f>
        <v/>
      </c>
      <c r="BD72" s="19" t="str">
        <f t="shared" si="14"/>
        <v/>
      </c>
      <c r="BF72" s="19" t="str">
        <f t="shared" si="15"/>
        <v/>
      </c>
      <c r="BG72" s="19" t="str">
        <f t="shared" ca="1" si="24"/>
        <v/>
      </c>
      <c r="BI72" s="173" t="str">
        <f>IF($AV72="", "", IFERROR(INDEX('Analytics Data'!$CA$12:$CA$511, MATCH($AV72, 'Analytics Data'!$BI$12:$BI$511, 0)), ""))</f>
        <v/>
      </c>
      <c r="BK72" s="173" t="str">
        <f>IF($AV72="", "", IFERROR(INDEX('Analytics Data'!$BB$12:$BB$511, MATCH($AV72, 'Analytics Data'!$BI$12:$BI$511, 0)), ""))</f>
        <v/>
      </c>
      <c r="BM72" s="41" t="str">
        <f>IF($D72="", "", IFERROR(INDEX(Content!$AB$11:$AB$510, MATCH($D72, Content!$D$11:$D$510, 0)), ""))</f>
        <v/>
      </c>
      <c r="BN72" s="41" t="str">
        <f>IF($BM72="", "", IF(COUNTIF($BM$11:$BM72, $BM72)&gt;1, "", $BM72))</f>
        <v/>
      </c>
      <c r="BO72" s="156" t="str">
        <f t="shared" si="16"/>
        <v/>
      </c>
      <c r="BP72" s="156" t="str">
        <f t="shared" si="17"/>
        <v/>
      </c>
      <c r="BQ72" s="19" t="str">
        <f>IF($BO72="", "", COUNTIF($BO$11:$BO$510, "&gt;"&amp;$BO72)+1+COUNTIF($BO$11:$BO72, $BO72)-1)</f>
        <v/>
      </c>
      <c r="BS72" s="134" t="str">
        <f>IF($AV72="", "", IFERROR(INDEX('Analytics Data'!BZ$12:BZ$511, MATCH($AV72, 'Analytics Data'!$BI$12:$BI$511, 0)), ""))</f>
        <v/>
      </c>
      <c r="BT72" s="135" t="str">
        <f>IF($AV72="", "", IFERROR(INDEX('Analytics Data'!CA$12:CA$511, MATCH($AV72, 'Analytics Data'!$BI$12:$BI$511, 0)), ""))</f>
        <v/>
      </c>
      <c r="BU72" s="135" t="str">
        <f>IF($AV72="", "", IFERROR(INDEX('Analytics Data'!CB$12:CB$511, MATCH($AV72, 'Analytics Data'!$BI$12:$BI$511, 0)), ""))</f>
        <v/>
      </c>
      <c r="BV72" s="135" t="str">
        <f>IF($AV72="", "", IFERROR(INDEX('Analytics Data'!CC$12:CC$511, MATCH($AV72, 'Analytics Data'!$BI$12:$BI$511, 0)), ""))</f>
        <v/>
      </c>
      <c r="BW72" s="136" t="str">
        <f>IF($AV72="", "", IFERROR(INDEX('Analytics Data'!CD$12:CD$511, MATCH($AV72, 'Analytics Data'!$BI$12:$BI$511, 0)), ""))</f>
        <v/>
      </c>
      <c r="CC72" s="19" t="str">
        <f t="shared" si="19"/>
        <v/>
      </c>
      <c r="CE72" s="19" t="str">
        <f t="shared" si="20"/>
        <v/>
      </c>
      <c r="CG72" s="41" t="str">
        <f t="shared" si="21"/>
        <v/>
      </c>
    </row>
    <row r="73" spans="1:85" x14ac:dyDescent="0.25">
      <c r="A73" s="11"/>
      <c r="B73" s="41" t="str">
        <f>IF($D73="", "", IFERROR(INDEX(Content!$V$11:$V$510, MATCH($D73, Content!$D$11:$D$510, 0)), ""))</f>
        <v/>
      </c>
      <c r="C73" s="11"/>
      <c r="D73" s="196"/>
      <c r="E73" s="197"/>
      <c r="F73" s="198"/>
      <c r="G73" s="199"/>
      <c r="H73" s="200"/>
      <c r="I73" s="200"/>
      <c r="J73" s="201"/>
      <c r="K73" s="202"/>
      <c r="L73" s="11"/>
      <c r="M73" s="98" t="str">
        <f>IF($AV73="", "", IFERROR(INDEX('Analytics Data'!$CF$12:$CF$511, MATCH($AV73, 'Analytics Data'!$BI$12:$BI$511, 0)), ""))</f>
        <v/>
      </c>
      <c r="N73" s="68"/>
      <c r="O73" s="98" t="str">
        <f>IF($M73="", "", COUNTIF($M$11:$M$510, "&gt;"&amp;$M73)+1+COUNTIF($M$11:$M73, $M73)-1)</f>
        <v/>
      </c>
      <c r="P73" s="68"/>
      <c r="Q73" s="91" t="str">
        <f>IF($AV73="", "", IFERROR(INDEX('Analytics Data'!BA$12:BA$511, MATCH($AV73, 'Analytics Data'!$BI$12:$BI$511, 0)), ""))</f>
        <v/>
      </c>
      <c r="R73" s="92" t="str">
        <f>IF($AV73="", "", IFERROR(INDEX('Analytics Data'!BB$12:BB$511, MATCH($AV73, 'Analytics Data'!$BI$12:$BI$511, 0)), ""))</f>
        <v/>
      </c>
      <c r="S73" s="92" t="str">
        <f>IF($AV73="", "", IFERROR(INDEX('Analytics Data'!BC$12:BC$511, MATCH($AV73, 'Analytics Data'!$BI$12:$BI$511, 0)), ""))</f>
        <v/>
      </c>
      <c r="T73" s="92" t="str">
        <f>IF($AV73="", "", IFERROR(INDEX('Analytics Data'!BD$12:BD$511, MATCH($AV73, 'Analytics Data'!$BI$12:$BI$511, 0)), ""))</f>
        <v/>
      </c>
      <c r="U73" s="93" t="str">
        <f>IF($AV73="", "", IFERROR(INDEX('Analytics Data'!BE$12:BE$511, MATCH($AV73, 'Analytics Data'!$BI$12:$BI$511, 0)), ""))</f>
        <v/>
      </c>
      <c r="V73" s="68"/>
      <c r="AD73" s="65" t="str">
        <f>'Analytics Data'!$CT74</f>
        <v/>
      </c>
      <c r="AF73" s="19" t="str">
        <f t="shared" si="7"/>
        <v/>
      </c>
      <c r="AH73" s="19" t="str">
        <f t="shared" si="3"/>
        <v/>
      </c>
      <c r="AI73" s="19" t="str">
        <f t="shared" si="8"/>
        <v/>
      </c>
      <c r="AJ73" s="19" t="str">
        <f t="shared" si="9"/>
        <v/>
      </c>
      <c r="AK73" s="19" t="str">
        <f t="shared" si="10"/>
        <v/>
      </c>
      <c r="AL73" s="19" t="str">
        <f t="shared" si="4"/>
        <v/>
      </c>
      <c r="AM73" s="19" t="str">
        <f t="shared" si="5"/>
        <v/>
      </c>
      <c r="AN73" s="19" t="str">
        <f t="shared" si="11"/>
        <v/>
      </c>
      <c r="AP73" s="19" t="str">
        <f>IF(OR($B73="", "", 'Analytics Data'!$BL$7=FALSE), "", COUNTIF('Analytics Data'!$BG$12:$BG$511, $B73))</f>
        <v/>
      </c>
      <c r="AR73" s="65" t="str">
        <f>IF($AP73="", "", IF($AP73=1, IFERROR(INDEX('Analytics Data'!$BI$12:$BI$511, MATCH($B73, 'Analytics Data'!$BG$12:$BG$511, 0)), ""), ""))</f>
        <v/>
      </c>
      <c r="AT73" s="65" t="str">
        <f t="shared" si="12"/>
        <v/>
      </c>
      <c r="AV73" s="65" t="str">
        <f>IF(NOT($AT73=""), $AT73, IF($AR73="", "", IF(COUNTIF($AR$11:$AR73, $AR73)&gt;1, "", $AR73)))</f>
        <v/>
      </c>
      <c r="AX73" s="19" t="str">
        <f>IF(OR($AV73="", $AR$7=FALSE), "", IF(COUNTIF('Analytics Data'!$BI$12:$BI$511, $AV73)=1, "", "X"))</f>
        <v/>
      </c>
      <c r="AZ73" s="43" t="str">
        <f t="shared" si="13"/>
        <v/>
      </c>
      <c r="BB73" s="19" t="str">
        <f>IF($D73="", "", IF(COUNTIF(Content!$D$11:$D$510, $D73)=0, MAX($BB$10:$BB72)+1, ""))</f>
        <v/>
      </c>
      <c r="BD73" s="19" t="str">
        <f t="shared" si="14"/>
        <v/>
      </c>
      <c r="BF73" s="19" t="str">
        <f t="shared" si="15"/>
        <v/>
      </c>
      <c r="BG73" s="19" t="str">
        <f t="shared" ca="1" si="24"/>
        <v/>
      </c>
      <c r="BI73" s="173" t="str">
        <f>IF($AV73="", "", IFERROR(INDEX('Analytics Data'!$CA$12:$CA$511, MATCH($AV73, 'Analytics Data'!$BI$12:$BI$511, 0)), ""))</f>
        <v/>
      </c>
      <c r="BK73" s="173" t="str">
        <f>IF($AV73="", "", IFERROR(INDEX('Analytics Data'!$BB$12:$BB$511, MATCH($AV73, 'Analytics Data'!$BI$12:$BI$511, 0)), ""))</f>
        <v/>
      </c>
      <c r="BM73" s="41" t="str">
        <f>IF($D73="", "", IFERROR(INDEX(Content!$AB$11:$AB$510, MATCH($D73, Content!$D$11:$D$510, 0)), ""))</f>
        <v/>
      </c>
      <c r="BN73" s="41" t="str">
        <f>IF($BM73="", "", IF(COUNTIF($BM$11:$BM73, $BM73)&gt;1, "", $BM73))</f>
        <v/>
      </c>
      <c r="BO73" s="156" t="str">
        <f t="shared" si="16"/>
        <v/>
      </c>
      <c r="BP73" s="156" t="str">
        <f t="shared" si="17"/>
        <v/>
      </c>
      <c r="BQ73" s="19" t="str">
        <f>IF($BO73="", "", COUNTIF($BO$11:$BO$510, "&gt;"&amp;$BO73)+1+COUNTIF($BO$11:$BO73, $BO73)-1)</f>
        <v/>
      </c>
      <c r="BS73" s="134" t="str">
        <f>IF($AV73="", "", IFERROR(INDEX('Analytics Data'!BZ$12:BZ$511, MATCH($AV73, 'Analytics Data'!$BI$12:$BI$511, 0)), ""))</f>
        <v/>
      </c>
      <c r="BT73" s="135" t="str">
        <f>IF($AV73="", "", IFERROR(INDEX('Analytics Data'!CA$12:CA$511, MATCH($AV73, 'Analytics Data'!$BI$12:$BI$511, 0)), ""))</f>
        <v/>
      </c>
      <c r="BU73" s="135" t="str">
        <f>IF($AV73="", "", IFERROR(INDEX('Analytics Data'!CB$12:CB$511, MATCH($AV73, 'Analytics Data'!$BI$12:$BI$511, 0)), ""))</f>
        <v/>
      </c>
      <c r="BV73" s="135" t="str">
        <f>IF($AV73="", "", IFERROR(INDEX('Analytics Data'!CC$12:CC$511, MATCH($AV73, 'Analytics Data'!$BI$12:$BI$511, 0)), ""))</f>
        <v/>
      </c>
      <c r="BW73" s="136" t="str">
        <f>IF($AV73="", "", IFERROR(INDEX('Analytics Data'!CD$12:CD$511, MATCH($AV73, 'Analytics Data'!$BI$12:$BI$511, 0)), ""))</f>
        <v/>
      </c>
      <c r="CC73" s="19" t="str">
        <f t="shared" si="19"/>
        <v/>
      </c>
      <c r="CE73" s="19" t="str">
        <f t="shared" si="20"/>
        <v/>
      </c>
      <c r="CG73" s="41" t="str">
        <f t="shared" si="21"/>
        <v/>
      </c>
    </row>
    <row r="74" spans="1:85" x14ac:dyDescent="0.25">
      <c r="A74" s="11"/>
      <c r="B74" s="41" t="str">
        <f>IF($D74="", "", IFERROR(INDEX(Content!$V$11:$V$510, MATCH($D74, Content!$D$11:$D$510, 0)), ""))</f>
        <v/>
      </c>
      <c r="C74" s="11"/>
      <c r="D74" s="196"/>
      <c r="E74" s="197"/>
      <c r="F74" s="198"/>
      <c r="G74" s="199"/>
      <c r="H74" s="200"/>
      <c r="I74" s="200"/>
      <c r="J74" s="201"/>
      <c r="K74" s="202"/>
      <c r="L74" s="11"/>
      <c r="M74" s="98" t="str">
        <f>IF($AV74="", "", IFERROR(INDEX('Analytics Data'!$CF$12:$CF$511, MATCH($AV74, 'Analytics Data'!$BI$12:$BI$511, 0)), ""))</f>
        <v/>
      </c>
      <c r="N74" s="68"/>
      <c r="O74" s="98" t="str">
        <f>IF($M74="", "", COUNTIF($M$11:$M$510, "&gt;"&amp;$M74)+1+COUNTIF($M$11:$M74, $M74)-1)</f>
        <v/>
      </c>
      <c r="P74" s="68"/>
      <c r="Q74" s="91" t="str">
        <f>IF($AV74="", "", IFERROR(INDEX('Analytics Data'!BA$12:BA$511, MATCH($AV74, 'Analytics Data'!$BI$12:$BI$511, 0)), ""))</f>
        <v/>
      </c>
      <c r="R74" s="92" t="str">
        <f>IF($AV74="", "", IFERROR(INDEX('Analytics Data'!BB$12:BB$511, MATCH($AV74, 'Analytics Data'!$BI$12:$BI$511, 0)), ""))</f>
        <v/>
      </c>
      <c r="S74" s="92" t="str">
        <f>IF($AV74="", "", IFERROR(INDEX('Analytics Data'!BC$12:BC$511, MATCH($AV74, 'Analytics Data'!$BI$12:$BI$511, 0)), ""))</f>
        <v/>
      </c>
      <c r="T74" s="92" t="str">
        <f>IF($AV74="", "", IFERROR(INDEX('Analytics Data'!BD$12:BD$511, MATCH($AV74, 'Analytics Data'!$BI$12:$BI$511, 0)), ""))</f>
        <v/>
      </c>
      <c r="U74" s="93" t="str">
        <f>IF($AV74="", "", IFERROR(INDEX('Analytics Data'!BE$12:BE$511, MATCH($AV74, 'Analytics Data'!$BI$12:$BI$511, 0)), ""))</f>
        <v/>
      </c>
      <c r="V74" s="68"/>
      <c r="AD74" s="65" t="str">
        <f>'Analytics Data'!$CT75</f>
        <v/>
      </c>
      <c r="AF74" s="19" t="str">
        <f t="shared" si="7"/>
        <v/>
      </c>
      <c r="AH74" s="19" t="str">
        <f t="shared" si="3"/>
        <v/>
      </c>
      <c r="AI74" s="19" t="str">
        <f t="shared" si="8"/>
        <v/>
      </c>
      <c r="AJ74" s="19" t="str">
        <f t="shared" si="9"/>
        <v/>
      </c>
      <c r="AK74" s="19" t="str">
        <f t="shared" si="10"/>
        <v/>
      </c>
      <c r="AL74" s="19" t="str">
        <f t="shared" si="4"/>
        <v/>
      </c>
      <c r="AM74" s="19" t="str">
        <f t="shared" si="5"/>
        <v/>
      </c>
      <c r="AN74" s="19" t="str">
        <f t="shared" si="11"/>
        <v/>
      </c>
      <c r="AP74" s="19" t="str">
        <f>IF(OR($B74="", "", 'Analytics Data'!$BL$7=FALSE), "", COUNTIF('Analytics Data'!$BG$12:$BG$511, $B74))</f>
        <v/>
      </c>
      <c r="AR74" s="65" t="str">
        <f>IF($AP74="", "", IF($AP74=1, IFERROR(INDEX('Analytics Data'!$BI$12:$BI$511, MATCH($B74, 'Analytics Data'!$BG$12:$BG$511, 0)), ""), ""))</f>
        <v/>
      </c>
      <c r="AT74" s="65" t="str">
        <f t="shared" si="12"/>
        <v/>
      </c>
      <c r="AV74" s="65" t="str">
        <f>IF(NOT($AT74=""), $AT74, IF($AR74="", "", IF(COUNTIF($AR$11:$AR74, $AR74)&gt;1, "", $AR74)))</f>
        <v/>
      </c>
      <c r="AX74" s="19" t="str">
        <f>IF(OR($AV74="", $AR$7=FALSE), "", IF(COUNTIF('Analytics Data'!$BI$12:$BI$511, $AV74)=1, "", "X"))</f>
        <v/>
      </c>
      <c r="AZ74" s="43" t="str">
        <f t="shared" si="13"/>
        <v/>
      </c>
      <c r="BB74" s="19" t="str">
        <f>IF($D74="", "", IF(COUNTIF(Content!$D$11:$D$510, $D74)=0, MAX($BB$10:$BB73)+1, ""))</f>
        <v/>
      </c>
      <c r="BD74" s="19" t="str">
        <f t="shared" si="14"/>
        <v/>
      </c>
      <c r="BF74" s="19" t="str">
        <f t="shared" si="15"/>
        <v/>
      </c>
      <c r="BG74" s="19" t="str">
        <f t="shared" ca="1" si="24"/>
        <v/>
      </c>
      <c r="BI74" s="173" t="str">
        <f>IF($AV74="", "", IFERROR(INDEX('Analytics Data'!$CA$12:$CA$511, MATCH($AV74, 'Analytics Data'!$BI$12:$BI$511, 0)), ""))</f>
        <v/>
      </c>
      <c r="BK74" s="173" t="str">
        <f>IF($AV74="", "", IFERROR(INDEX('Analytics Data'!$BB$12:$BB$511, MATCH($AV74, 'Analytics Data'!$BI$12:$BI$511, 0)), ""))</f>
        <v/>
      </c>
      <c r="BM74" s="41" t="str">
        <f>IF($D74="", "", IFERROR(INDEX(Content!$AB$11:$AB$510, MATCH($D74, Content!$D$11:$D$510, 0)), ""))</f>
        <v/>
      </c>
      <c r="BN74" s="41" t="str">
        <f>IF($BM74="", "", IF(COUNTIF($BM$11:$BM74, $BM74)&gt;1, "", $BM74))</f>
        <v/>
      </c>
      <c r="BO74" s="156" t="str">
        <f t="shared" si="16"/>
        <v/>
      </c>
      <c r="BP74" s="156" t="str">
        <f t="shared" si="17"/>
        <v/>
      </c>
      <c r="BQ74" s="19" t="str">
        <f>IF($BO74="", "", COUNTIF($BO$11:$BO$510, "&gt;"&amp;$BO74)+1+COUNTIF($BO$11:$BO74, $BO74)-1)</f>
        <v/>
      </c>
      <c r="BS74" s="134" t="str">
        <f>IF($AV74="", "", IFERROR(INDEX('Analytics Data'!BZ$12:BZ$511, MATCH($AV74, 'Analytics Data'!$BI$12:$BI$511, 0)), ""))</f>
        <v/>
      </c>
      <c r="BT74" s="135" t="str">
        <f>IF($AV74="", "", IFERROR(INDEX('Analytics Data'!CA$12:CA$511, MATCH($AV74, 'Analytics Data'!$BI$12:$BI$511, 0)), ""))</f>
        <v/>
      </c>
      <c r="BU74" s="135" t="str">
        <f>IF($AV74="", "", IFERROR(INDEX('Analytics Data'!CB$12:CB$511, MATCH($AV74, 'Analytics Data'!$BI$12:$BI$511, 0)), ""))</f>
        <v/>
      </c>
      <c r="BV74" s="135" t="str">
        <f>IF($AV74="", "", IFERROR(INDEX('Analytics Data'!CC$12:CC$511, MATCH($AV74, 'Analytics Data'!$BI$12:$BI$511, 0)), ""))</f>
        <v/>
      </c>
      <c r="BW74" s="136" t="str">
        <f>IF($AV74="", "", IFERROR(INDEX('Analytics Data'!CD$12:CD$511, MATCH($AV74, 'Analytics Data'!$BI$12:$BI$511, 0)), ""))</f>
        <v/>
      </c>
      <c r="CC74" s="19" t="str">
        <f t="shared" si="19"/>
        <v/>
      </c>
      <c r="CE74" s="19" t="str">
        <f t="shared" si="20"/>
        <v/>
      </c>
      <c r="CG74" s="41" t="str">
        <f t="shared" si="21"/>
        <v/>
      </c>
    </row>
    <row r="75" spans="1:85" x14ac:dyDescent="0.25">
      <c r="A75" s="11"/>
      <c r="B75" s="41" t="str">
        <f>IF($D75="", "", IFERROR(INDEX(Content!$V$11:$V$510, MATCH($D75, Content!$D$11:$D$510, 0)), ""))</f>
        <v/>
      </c>
      <c r="C75" s="11"/>
      <c r="D75" s="196"/>
      <c r="E75" s="197"/>
      <c r="F75" s="198"/>
      <c r="G75" s="199"/>
      <c r="H75" s="200"/>
      <c r="I75" s="200"/>
      <c r="J75" s="201"/>
      <c r="K75" s="202"/>
      <c r="L75" s="11"/>
      <c r="M75" s="98" t="str">
        <f>IF($AV75="", "", IFERROR(INDEX('Analytics Data'!$CF$12:$CF$511, MATCH($AV75, 'Analytics Data'!$BI$12:$BI$511, 0)), ""))</f>
        <v/>
      </c>
      <c r="N75" s="68"/>
      <c r="O75" s="98" t="str">
        <f>IF($M75="", "", COUNTIF($M$11:$M$510, "&gt;"&amp;$M75)+1+COUNTIF($M$11:$M75, $M75)-1)</f>
        <v/>
      </c>
      <c r="P75" s="68"/>
      <c r="Q75" s="91" t="str">
        <f>IF($AV75="", "", IFERROR(INDEX('Analytics Data'!BA$12:BA$511, MATCH($AV75, 'Analytics Data'!$BI$12:$BI$511, 0)), ""))</f>
        <v/>
      </c>
      <c r="R75" s="92" t="str">
        <f>IF($AV75="", "", IFERROR(INDEX('Analytics Data'!BB$12:BB$511, MATCH($AV75, 'Analytics Data'!$BI$12:$BI$511, 0)), ""))</f>
        <v/>
      </c>
      <c r="S75" s="92" t="str">
        <f>IF($AV75="", "", IFERROR(INDEX('Analytics Data'!BC$12:BC$511, MATCH($AV75, 'Analytics Data'!$BI$12:$BI$511, 0)), ""))</f>
        <v/>
      </c>
      <c r="T75" s="92" t="str">
        <f>IF($AV75="", "", IFERROR(INDEX('Analytics Data'!BD$12:BD$511, MATCH($AV75, 'Analytics Data'!$BI$12:$BI$511, 0)), ""))</f>
        <v/>
      </c>
      <c r="U75" s="93" t="str">
        <f>IF($AV75="", "", IFERROR(INDEX('Analytics Data'!BE$12:BE$511, MATCH($AV75, 'Analytics Data'!$BI$12:$BI$511, 0)), ""))</f>
        <v/>
      </c>
      <c r="V75" s="68"/>
      <c r="AD75" s="65" t="str">
        <f>'Analytics Data'!$CT76</f>
        <v/>
      </c>
      <c r="AF75" s="19" t="str">
        <f t="shared" si="7"/>
        <v/>
      </c>
      <c r="AH75" s="19" t="str">
        <f t="shared" ref="AH75:AH138" si="25">IF($AF75="", "", IF(AND(AH$5="X", D75=""), $AF$6, IF(AND(NOT(D75=""), OR(ISNUMBER(D75)=FALSE, COUNTIF($D$11:$D$510, $D75)&gt;1)), $AF$7, "")))</f>
        <v/>
      </c>
      <c r="AI75" s="19" t="str">
        <f t="shared" si="8"/>
        <v/>
      </c>
      <c r="AJ75" s="19" t="str">
        <f t="shared" si="9"/>
        <v/>
      </c>
      <c r="AK75" s="19" t="str">
        <f t="shared" si="10"/>
        <v/>
      </c>
      <c r="AL75" s="19" t="str">
        <f t="shared" ref="AL75:AL138" si="26">IF($AF75="", "", IF(AND(AL$5="X", H75=""), $AF$6, IF(AND(NOT(H75=""), COUNTIF(AB$11:AB$30, H75)=0), $AF$7, "")))</f>
        <v/>
      </c>
      <c r="AM75" s="19" t="str">
        <f t="shared" ref="AM75:AM138" si="27">IF($AF75="", "", IF(AND(AM$5="X", I75=""), $AF$6, IF(AND(NOT(I75=""), COUNTIF(AC$11:AC$18, I75)=0), $AF$7, "")))</f>
        <v/>
      </c>
      <c r="AN75" s="19" t="str">
        <f t="shared" si="11"/>
        <v/>
      </c>
      <c r="AP75" s="19" t="str">
        <f>IF(OR($B75="", "", 'Analytics Data'!$BL$7=FALSE), "", COUNTIF('Analytics Data'!$BG$12:$BG$511, $B75))</f>
        <v/>
      </c>
      <c r="AR75" s="65" t="str">
        <f>IF($AP75="", "", IF($AP75=1, IFERROR(INDEX('Analytics Data'!$BI$12:$BI$511, MATCH($B75, 'Analytics Data'!$BG$12:$BG$511, 0)), ""), ""))</f>
        <v/>
      </c>
      <c r="AT75" s="65" t="str">
        <f t="shared" si="12"/>
        <v/>
      </c>
      <c r="AV75" s="65" t="str">
        <f>IF(NOT($AT75=""), $AT75, IF($AR75="", "", IF(COUNTIF($AR$11:$AR75, $AR75)&gt;1, "", $AR75)))</f>
        <v/>
      </c>
      <c r="AX75" s="19" t="str">
        <f>IF(OR($AV75="", $AR$7=FALSE), "", IF(COUNTIF('Analytics Data'!$BI$12:$BI$511, $AV75)=1, "", "X"))</f>
        <v/>
      </c>
      <c r="AZ75" s="43" t="str">
        <f t="shared" si="13"/>
        <v/>
      </c>
      <c r="BB75" s="19" t="str">
        <f>IF($D75="", "", IF(COUNTIF(Content!$D$11:$D$510, $D75)=0, MAX($BB$10:$BB74)+1, ""))</f>
        <v/>
      </c>
      <c r="BD75" s="19" t="str">
        <f t="shared" si="14"/>
        <v/>
      </c>
      <c r="BF75" s="19" t="str">
        <f t="shared" si="15"/>
        <v/>
      </c>
      <c r="BG75" s="19" t="str">
        <f t="shared" ca="1" si="24"/>
        <v/>
      </c>
      <c r="BI75" s="173" t="str">
        <f>IF($AV75="", "", IFERROR(INDEX('Analytics Data'!$CA$12:$CA$511, MATCH($AV75, 'Analytics Data'!$BI$12:$BI$511, 0)), ""))</f>
        <v/>
      </c>
      <c r="BK75" s="173" t="str">
        <f>IF($AV75="", "", IFERROR(INDEX('Analytics Data'!$BB$12:$BB$511, MATCH($AV75, 'Analytics Data'!$BI$12:$BI$511, 0)), ""))</f>
        <v/>
      </c>
      <c r="BM75" s="41" t="str">
        <f>IF($D75="", "", IFERROR(INDEX(Content!$AB$11:$AB$510, MATCH($D75, Content!$D$11:$D$510, 0)), ""))</f>
        <v/>
      </c>
      <c r="BN75" s="41" t="str">
        <f>IF($BM75="", "", IF(COUNTIF($BM$11:$BM75, $BM75)&gt;1, "", $BM75))</f>
        <v/>
      </c>
      <c r="BO75" s="156" t="str">
        <f t="shared" si="16"/>
        <v/>
      </c>
      <c r="BP75" s="156" t="str">
        <f t="shared" si="17"/>
        <v/>
      </c>
      <c r="BQ75" s="19" t="str">
        <f>IF($BO75="", "", COUNTIF($BO$11:$BO$510, "&gt;"&amp;$BO75)+1+COUNTIF($BO$11:$BO75, $BO75)-1)</f>
        <v/>
      </c>
      <c r="BS75" s="134" t="str">
        <f>IF($AV75="", "", IFERROR(INDEX('Analytics Data'!BZ$12:BZ$511, MATCH($AV75, 'Analytics Data'!$BI$12:$BI$511, 0)), ""))</f>
        <v/>
      </c>
      <c r="BT75" s="135" t="str">
        <f>IF($AV75="", "", IFERROR(INDEX('Analytics Data'!CA$12:CA$511, MATCH($AV75, 'Analytics Data'!$BI$12:$BI$511, 0)), ""))</f>
        <v/>
      </c>
      <c r="BU75" s="135" t="str">
        <f>IF($AV75="", "", IFERROR(INDEX('Analytics Data'!CB$12:CB$511, MATCH($AV75, 'Analytics Data'!$BI$12:$BI$511, 0)), ""))</f>
        <v/>
      </c>
      <c r="BV75" s="135" t="str">
        <f>IF($AV75="", "", IFERROR(INDEX('Analytics Data'!CC$12:CC$511, MATCH($AV75, 'Analytics Data'!$BI$12:$BI$511, 0)), ""))</f>
        <v/>
      </c>
      <c r="BW75" s="136" t="str">
        <f>IF($AV75="", "", IFERROR(INDEX('Analytics Data'!CD$12:CD$511, MATCH($AV75, 'Analytics Data'!$BI$12:$BI$511, 0)), ""))</f>
        <v/>
      </c>
      <c r="CC75" s="19" t="str">
        <f t="shared" si="19"/>
        <v/>
      </c>
      <c r="CE75" s="19" t="str">
        <f t="shared" si="20"/>
        <v/>
      </c>
      <c r="CG75" s="41" t="str">
        <f t="shared" si="21"/>
        <v/>
      </c>
    </row>
    <row r="76" spans="1:85" x14ac:dyDescent="0.25">
      <c r="A76" s="11"/>
      <c r="B76" s="41" t="str">
        <f>IF($D76="", "", IFERROR(INDEX(Content!$V$11:$V$510, MATCH($D76, Content!$D$11:$D$510, 0)), ""))</f>
        <v/>
      </c>
      <c r="C76" s="11"/>
      <c r="D76" s="196"/>
      <c r="E76" s="197"/>
      <c r="F76" s="198"/>
      <c r="G76" s="199"/>
      <c r="H76" s="200"/>
      <c r="I76" s="200"/>
      <c r="J76" s="201"/>
      <c r="K76" s="202"/>
      <c r="L76" s="11"/>
      <c r="M76" s="98" t="str">
        <f>IF($AV76="", "", IFERROR(INDEX('Analytics Data'!$CF$12:$CF$511, MATCH($AV76, 'Analytics Data'!$BI$12:$BI$511, 0)), ""))</f>
        <v/>
      </c>
      <c r="N76" s="68"/>
      <c r="O76" s="98" t="str">
        <f>IF($M76="", "", COUNTIF($M$11:$M$510, "&gt;"&amp;$M76)+1+COUNTIF($M$11:$M76, $M76)-1)</f>
        <v/>
      </c>
      <c r="P76" s="68"/>
      <c r="Q76" s="91" t="str">
        <f>IF($AV76="", "", IFERROR(INDEX('Analytics Data'!BA$12:BA$511, MATCH($AV76, 'Analytics Data'!$BI$12:$BI$511, 0)), ""))</f>
        <v/>
      </c>
      <c r="R76" s="92" t="str">
        <f>IF($AV76="", "", IFERROR(INDEX('Analytics Data'!BB$12:BB$511, MATCH($AV76, 'Analytics Data'!$BI$12:$BI$511, 0)), ""))</f>
        <v/>
      </c>
      <c r="S76" s="92" t="str">
        <f>IF($AV76="", "", IFERROR(INDEX('Analytics Data'!BC$12:BC$511, MATCH($AV76, 'Analytics Data'!$BI$12:$BI$511, 0)), ""))</f>
        <v/>
      </c>
      <c r="T76" s="92" t="str">
        <f>IF($AV76="", "", IFERROR(INDEX('Analytics Data'!BD$12:BD$511, MATCH($AV76, 'Analytics Data'!$BI$12:$BI$511, 0)), ""))</f>
        <v/>
      </c>
      <c r="U76" s="93" t="str">
        <f>IF($AV76="", "", IFERROR(INDEX('Analytics Data'!BE$12:BE$511, MATCH($AV76, 'Analytics Data'!$BI$12:$BI$511, 0)), ""))</f>
        <v/>
      </c>
      <c r="V76" s="68"/>
      <c r="AD76" s="65" t="str">
        <f>'Analytics Data'!$CT77</f>
        <v/>
      </c>
      <c r="AF76" s="19" t="str">
        <f t="shared" ref="AF76:AF139" si="28">IF(COUNTIF($D76:$J76, "")=7, "", "X")</f>
        <v/>
      </c>
      <c r="AH76" s="19" t="str">
        <f t="shared" si="25"/>
        <v/>
      </c>
      <c r="AI76" s="19" t="str">
        <f t="shared" ref="AI76:AI139" si="29">IF($AF76="", "", IF(AND(AI$5="X", E76=""), $AF$6, IF(AND(NOT(E76=""), OR(ISNUMBER(E76)=FALSE, E76&lt;$Y$5, E76&gt;$Y$6)), $AF$7, "")))</f>
        <v/>
      </c>
      <c r="AJ76" s="19" t="str">
        <f t="shared" ref="AJ76:AJ139" si="30">IF($AF76="", "", IF(AND(AJ$5="X", F76=""), $AF$6, IF(AND(NOT(F76=""), ISNUMBER(F76)=FALSE), $AF$7, "")))</f>
        <v/>
      </c>
      <c r="AK76" s="19" t="str">
        <f t="shared" ref="AK76:AK139" si="31">IF($AF76="", "", IF(AND(AK$5="X", G76="", NOT($E76=""), $E76&lt;=$Y$7), $AF$6, IF(AND(NOT(G76=""), COUNTIF(AA$11:AA$11, G76)=0), $AF$7, "")))</f>
        <v/>
      </c>
      <c r="AL76" s="19" t="str">
        <f t="shared" si="26"/>
        <v/>
      </c>
      <c r="AM76" s="19" t="str">
        <f t="shared" si="27"/>
        <v/>
      </c>
      <c r="AN76" s="19" t="str">
        <f t="shared" ref="AN76:AN139" si="32">IF($AF76="", "", IF(AND(AN$5="X", J76="", $AR$7=TRUE, $AR76="", $Y$7&gt;$AZ76), $AF$6, IF(AND(NOT(J76=""), $AX76="X"), $AF$7, "")))</f>
        <v/>
      </c>
      <c r="AP76" s="19" t="str">
        <f>IF(OR($B76="", "", 'Analytics Data'!$BL$7=FALSE), "", COUNTIF('Analytics Data'!$BG$12:$BG$511, $B76))</f>
        <v/>
      </c>
      <c r="AR76" s="65" t="str">
        <f>IF($AP76="", "", IF($AP76=1, IFERROR(INDEX('Analytics Data'!$BI$12:$BI$511, MATCH($B76, 'Analytics Data'!$BG$12:$BG$511, 0)), ""), ""))</f>
        <v/>
      </c>
      <c r="AT76" s="65" t="str">
        <f t="shared" ref="AT76:AT139" si="33">IF(NOT($J76=""), $J76, "")</f>
        <v/>
      </c>
      <c r="AV76" s="65" t="str">
        <f>IF(NOT($AT76=""), $AT76, IF($AR76="", "", IF(COUNTIF($AR$11:$AR76, $AR76)&gt;1, "", $AR76)))</f>
        <v/>
      </c>
      <c r="AX76" s="19" t="str">
        <f>IF(OR($AV76="", $AR$7=FALSE), "", IF(COUNTIF('Analytics Data'!$BI$12:$BI$511, $AV76)=1, "", "X"))</f>
        <v/>
      </c>
      <c r="AZ76" s="43" t="str">
        <f t="shared" ref="AZ76:AZ139" si="34">IF($E76="", "", IFERROR(DATE(YEAR($E76), MONTH($E76)+1, 1)-1, ""))</f>
        <v/>
      </c>
      <c r="BB76" s="19" t="str">
        <f>IF($D76="", "", IF(COUNTIF(Content!$D$11:$D$510, $D76)=0, MAX($BB$10:$BB75)+1, ""))</f>
        <v/>
      </c>
      <c r="BD76" s="19" t="str">
        <f t="shared" ref="BD76:BD139" si="35">IF($E76="", "", TEXT($E76, "mmm yyyy"))</f>
        <v/>
      </c>
      <c r="BF76" s="19" t="str">
        <f t="shared" ref="BF76:BF139" si="36">IF($AF76="", "", IF(AND($G76="", $E76+$F76&lt;$BF$7), "X", ""))</f>
        <v/>
      </c>
      <c r="BG76" s="19" t="str">
        <f t="shared" ca="1" si="24"/>
        <v/>
      </c>
      <c r="BI76" s="173" t="str">
        <f>IF($AV76="", "", IFERROR(INDEX('Analytics Data'!$CA$12:$CA$511, MATCH($AV76, 'Analytics Data'!$BI$12:$BI$511, 0)), ""))</f>
        <v/>
      </c>
      <c r="BK76" s="173" t="str">
        <f>IF($AV76="", "", IFERROR(INDEX('Analytics Data'!$BB$12:$BB$511, MATCH($AV76, 'Analytics Data'!$BI$12:$BI$511, 0)), ""))</f>
        <v/>
      </c>
      <c r="BM76" s="41" t="str">
        <f>IF($D76="", "", IFERROR(INDEX(Content!$AB$11:$AB$510, MATCH($D76, Content!$D$11:$D$510, 0)), ""))</f>
        <v/>
      </c>
      <c r="BN76" s="41" t="str">
        <f>IF($BM76="", "", IF(COUNTIF($BM$11:$BM76, $BM76)&gt;1, "", $BM76))</f>
        <v/>
      </c>
      <c r="BO76" s="156" t="str">
        <f t="shared" ref="BO76:BO139" si="37">IF($BN76="", "", IFERROR(AVERAGEIF($BN$11:$BN$510, $BN76, $BI$11:$BI$510), ""))</f>
        <v/>
      </c>
      <c r="BP76" s="156" t="str">
        <f t="shared" ref="BP76:BP139" si="38">IF($BN76="", "", IFERROR(AVERAGEIF($BN$11:$BN$510, $BN76, $BK$11:$BK$510), ""))</f>
        <v/>
      </c>
      <c r="BQ76" s="19" t="str">
        <f>IF($BO76="", "", COUNTIF($BO$11:$BO$510, "&gt;"&amp;$BO76)+1+COUNTIF($BO$11:$BO76, $BO76)-1)</f>
        <v/>
      </c>
      <c r="BS76" s="134" t="str">
        <f>IF($AV76="", "", IFERROR(INDEX('Analytics Data'!BZ$12:BZ$511, MATCH($AV76, 'Analytics Data'!$BI$12:$BI$511, 0)), ""))</f>
        <v/>
      </c>
      <c r="BT76" s="135" t="str">
        <f>IF($AV76="", "", IFERROR(INDEX('Analytics Data'!CA$12:CA$511, MATCH($AV76, 'Analytics Data'!$BI$12:$BI$511, 0)), ""))</f>
        <v/>
      </c>
      <c r="BU76" s="135" t="str">
        <f>IF($AV76="", "", IFERROR(INDEX('Analytics Data'!CB$12:CB$511, MATCH($AV76, 'Analytics Data'!$BI$12:$BI$511, 0)), ""))</f>
        <v/>
      </c>
      <c r="BV76" s="135" t="str">
        <f>IF($AV76="", "", IFERROR(INDEX('Analytics Data'!CC$12:CC$511, MATCH($AV76, 'Analytics Data'!$BI$12:$BI$511, 0)), ""))</f>
        <v/>
      </c>
      <c r="BW76" s="136" t="str">
        <f>IF($AV76="", "", IFERROR(INDEX('Analytics Data'!CD$12:CD$511, MATCH($AV76, 'Analytics Data'!$BI$12:$BI$511, 0)), ""))</f>
        <v/>
      </c>
      <c r="CC76" s="19" t="str">
        <f t="shared" ref="CC76:CC139" si="39">IF($F76="", "", IFERROR(INDEX($CA$11:$CA$22, MATCH($F76, $BY$11:$BY$22, 1)), ""))</f>
        <v/>
      </c>
      <c r="CE76" s="19" t="str">
        <f t="shared" ref="CE76:CE139" si="40">IF($E76="", "", TEXT($E76, "ddd"))</f>
        <v/>
      </c>
      <c r="CG76" s="41" t="str">
        <f t="shared" ref="CG76:CG139" si="41">IF(OR($H76="", $I76=""), "", CONCATENATE($H76, " - ", $I76))</f>
        <v/>
      </c>
    </row>
    <row r="77" spans="1:85" x14ac:dyDescent="0.25">
      <c r="A77" s="11"/>
      <c r="B77" s="41" t="str">
        <f>IF($D77="", "", IFERROR(INDEX(Content!$V$11:$V$510, MATCH($D77, Content!$D$11:$D$510, 0)), ""))</f>
        <v/>
      </c>
      <c r="C77" s="11"/>
      <c r="D77" s="196"/>
      <c r="E77" s="197"/>
      <c r="F77" s="198"/>
      <c r="G77" s="199"/>
      <c r="H77" s="200"/>
      <c r="I77" s="200"/>
      <c r="J77" s="201"/>
      <c r="K77" s="202"/>
      <c r="L77" s="11"/>
      <c r="M77" s="98" t="str">
        <f>IF($AV77="", "", IFERROR(INDEX('Analytics Data'!$CF$12:$CF$511, MATCH($AV77, 'Analytics Data'!$BI$12:$BI$511, 0)), ""))</f>
        <v/>
      </c>
      <c r="N77" s="68"/>
      <c r="O77" s="98" t="str">
        <f>IF($M77="", "", COUNTIF($M$11:$M$510, "&gt;"&amp;$M77)+1+COUNTIF($M$11:$M77, $M77)-1)</f>
        <v/>
      </c>
      <c r="P77" s="68"/>
      <c r="Q77" s="91" t="str">
        <f>IF($AV77="", "", IFERROR(INDEX('Analytics Data'!BA$12:BA$511, MATCH($AV77, 'Analytics Data'!$BI$12:$BI$511, 0)), ""))</f>
        <v/>
      </c>
      <c r="R77" s="92" t="str">
        <f>IF($AV77="", "", IFERROR(INDEX('Analytics Data'!BB$12:BB$511, MATCH($AV77, 'Analytics Data'!$BI$12:$BI$511, 0)), ""))</f>
        <v/>
      </c>
      <c r="S77" s="92" t="str">
        <f>IF($AV77="", "", IFERROR(INDEX('Analytics Data'!BC$12:BC$511, MATCH($AV77, 'Analytics Data'!$BI$12:$BI$511, 0)), ""))</f>
        <v/>
      </c>
      <c r="T77" s="92" t="str">
        <f>IF($AV77="", "", IFERROR(INDEX('Analytics Data'!BD$12:BD$511, MATCH($AV77, 'Analytics Data'!$BI$12:$BI$511, 0)), ""))</f>
        <v/>
      </c>
      <c r="U77" s="93" t="str">
        <f>IF($AV77="", "", IFERROR(INDEX('Analytics Data'!BE$12:BE$511, MATCH($AV77, 'Analytics Data'!$BI$12:$BI$511, 0)), ""))</f>
        <v/>
      </c>
      <c r="V77" s="68"/>
      <c r="AD77" s="65" t="str">
        <f>'Analytics Data'!$CT78</f>
        <v/>
      </c>
      <c r="AF77" s="19" t="str">
        <f t="shared" si="28"/>
        <v/>
      </c>
      <c r="AH77" s="19" t="str">
        <f t="shared" si="25"/>
        <v/>
      </c>
      <c r="AI77" s="19" t="str">
        <f t="shared" si="29"/>
        <v/>
      </c>
      <c r="AJ77" s="19" t="str">
        <f t="shared" si="30"/>
        <v/>
      </c>
      <c r="AK77" s="19" t="str">
        <f t="shared" si="31"/>
        <v/>
      </c>
      <c r="AL77" s="19" t="str">
        <f t="shared" si="26"/>
        <v/>
      </c>
      <c r="AM77" s="19" t="str">
        <f t="shared" si="27"/>
        <v/>
      </c>
      <c r="AN77" s="19" t="str">
        <f t="shared" si="32"/>
        <v/>
      </c>
      <c r="AP77" s="19" t="str">
        <f>IF(OR($B77="", "", 'Analytics Data'!$BL$7=FALSE), "", COUNTIF('Analytics Data'!$BG$12:$BG$511, $B77))</f>
        <v/>
      </c>
      <c r="AR77" s="65" t="str">
        <f>IF($AP77="", "", IF($AP77=1, IFERROR(INDEX('Analytics Data'!$BI$12:$BI$511, MATCH($B77, 'Analytics Data'!$BG$12:$BG$511, 0)), ""), ""))</f>
        <v/>
      </c>
      <c r="AT77" s="65" t="str">
        <f t="shared" si="33"/>
        <v/>
      </c>
      <c r="AV77" s="65" t="str">
        <f>IF(NOT($AT77=""), $AT77, IF($AR77="", "", IF(COUNTIF($AR$11:$AR77, $AR77)&gt;1, "", $AR77)))</f>
        <v/>
      </c>
      <c r="AX77" s="19" t="str">
        <f>IF(OR($AV77="", $AR$7=FALSE), "", IF(COUNTIF('Analytics Data'!$BI$12:$BI$511, $AV77)=1, "", "X"))</f>
        <v/>
      </c>
      <c r="AZ77" s="43" t="str">
        <f t="shared" si="34"/>
        <v/>
      </c>
      <c r="BB77" s="19" t="str">
        <f>IF($D77="", "", IF(COUNTIF(Content!$D$11:$D$510, $D77)=0, MAX($BB$10:$BB76)+1, ""))</f>
        <v/>
      </c>
      <c r="BD77" s="19" t="str">
        <f t="shared" si="35"/>
        <v/>
      </c>
      <c r="BF77" s="19" t="str">
        <f t="shared" si="36"/>
        <v/>
      </c>
      <c r="BG77" s="19" t="str">
        <f t="shared" ca="1" si="24"/>
        <v/>
      </c>
      <c r="BI77" s="173" t="str">
        <f>IF($AV77="", "", IFERROR(INDEX('Analytics Data'!$CA$12:$CA$511, MATCH($AV77, 'Analytics Data'!$BI$12:$BI$511, 0)), ""))</f>
        <v/>
      </c>
      <c r="BK77" s="173" t="str">
        <f>IF($AV77="", "", IFERROR(INDEX('Analytics Data'!$BB$12:$BB$511, MATCH($AV77, 'Analytics Data'!$BI$12:$BI$511, 0)), ""))</f>
        <v/>
      </c>
      <c r="BM77" s="41" t="str">
        <f>IF($D77="", "", IFERROR(INDEX(Content!$AB$11:$AB$510, MATCH($D77, Content!$D$11:$D$510, 0)), ""))</f>
        <v/>
      </c>
      <c r="BN77" s="41" t="str">
        <f>IF($BM77="", "", IF(COUNTIF($BM$11:$BM77, $BM77)&gt;1, "", $BM77))</f>
        <v/>
      </c>
      <c r="BO77" s="156" t="str">
        <f t="shared" si="37"/>
        <v/>
      </c>
      <c r="BP77" s="156" t="str">
        <f t="shared" si="38"/>
        <v/>
      </c>
      <c r="BQ77" s="19" t="str">
        <f>IF($BO77="", "", COUNTIF($BO$11:$BO$510, "&gt;"&amp;$BO77)+1+COUNTIF($BO$11:$BO77, $BO77)-1)</f>
        <v/>
      </c>
      <c r="BS77" s="134" t="str">
        <f>IF($AV77="", "", IFERROR(INDEX('Analytics Data'!BZ$12:BZ$511, MATCH($AV77, 'Analytics Data'!$BI$12:$BI$511, 0)), ""))</f>
        <v/>
      </c>
      <c r="BT77" s="135" t="str">
        <f>IF($AV77="", "", IFERROR(INDEX('Analytics Data'!CA$12:CA$511, MATCH($AV77, 'Analytics Data'!$BI$12:$BI$511, 0)), ""))</f>
        <v/>
      </c>
      <c r="BU77" s="135" t="str">
        <f>IF($AV77="", "", IFERROR(INDEX('Analytics Data'!CB$12:CB$511, MATCH($AV77, 'Analytics Data'!$BI$12:$BI$511, 0)), ""))</f>
        <v/>
      </c>
      <c r="BV77" s="135" t="str">
        <f>IF($AV77="", "", IFERROR(INDEX('Analytics Data'!CC$12:CC$511, MATCH($AV77, 'Analytics Data'!$BI$12:$BI$511, 0)), ""))</f>
        <v/>
      </c>
      <c r="BW77" s="136" t="str">
        <f>IF($AV77="", "", IFERROR(INDEX('Analytics Data'!CD$12:CD$511, MATCH($AV77, 'Analytics Data'!$BI$12:$BI$511, 0)), ""))</f>
        <v/>
      </c>
      <c r="CC77" s="19" t="str">
        <f t="shared" si="39"/>
        <v/>
      </c>
      <c r="CE77" s="19" t="str">
        <f t="shared" si="40"/>
        <v/>
      </c>
      <c r="CG77" s="41" t="str">
        <f t="shared" si="41"/>
        <v/>
      </c>
    </row>
    <row r="78" spans="1:85" x14ac:dyDescent="0.25">
      <c r="A78" s="11"/>
      <c r="B78" s="41" t="str">
        <f>IF($D78="", "", IFERROR(INDEX(Content!$V$11:$V$510, MATCH($D78, Content!$D$11:$D$510, 0)), ""))</f>
        <v/>
      </c>
      <c r="C78" s="11"/>
      <c r="D78" s="196"/>
      <c r="E78" s="197"/>
      <c r="F78" s="198"/>
      <c r="G78" s="199"/>
      <c r="H78" s="200"/>
      <c r="I78" s="200"/>
      <c r="J78" s="201"/>
      <c r="K78" s="202"/>
      <c r="L78" s="11"/>
      <c r="M78" s="98" t="str">
        <f>IF($AV78="", "", IFERROR(INDEX('Analytics Data'!$CF$12:$CF$511, MATCH($AV78, 'Analytics Data'!$BI$12:$BI$511, 0)), ""))</f>
        <v/>
      </c>
      <c r="N78" s="68"/>
      <c r="O78" s="98" t="str">
        <f>IF($M78="", "", COUNTIF($M$11:$M$510, "&gt;"&amp;$M78)+1+COUNTIF($M$11:$M78, $M78)-1)</f>
        <v/>
      </c>
      <c r="P78" s="68"/>
      <c r="Q78" s="91" t="str">
        <f>IF($AV78="", "", IFERROR(INDEX('Analytics Data'!BA$12:BA$511, MATCH($AV78, 'Analytics Data'!$BI$12:$BI$511, 0)), ""))</f>
        <v/>
      </c>
      <c r="R78" s="92" t="str">
        <f>IF($AV78="", "", IFERROR(INDEX('Analytics Data'!BB$12:BB$511, MATCH($AV78, 'Analytics Data'!$BI$12:$BI$511, 0)), ""))</f>
        <v/>
      </c>
      <c r="S78" s="92" t="str">
        <f>IF($AV78="", "", IFERROR(INDEX('Analytics Data'!BC$12:BC$511, MATCH($AV78, 'Analytics Data'!$BI$12:$BI$511, 0)), ""))</f>
        <v/>
      </c>
      <c r="T78" s="92" t="str">
        <f>IF($AV78="", "", IFERROR(INDEX('Analytics Data'!BD$12:BD$511, MATCH($AV78, 'Analytics Data'!$BI$12:$BI$511, 0)), ""))</f>
        <v/>
      </c>
      <c r="U78" s="93" t="str">
        <f>IF($AV78="", "", IFERROR(INDEX('Analytics Data'!BE$12:BE$511, MATCH($AV78, 'Analytics Data'!$BI$12:$BI$511, 0)), ""))</f>
        <v/>
      </c>
      <c r="V78" s="68"/>
      <c r="AD78" s="65" t="str">
        <f>'Analytics Data'!$CT79</f>
        <v/>
      </c>
      <c r="AF78" s="19" t="str">
        <f t="shared" si="28"/>
        <v/>
      </c>
      <c r="AH78" s="19" t="str">
        <f t="shared" si="25"/>
        <v/>
      </c>
      <c r="AI78" s="19" t="str">
        <f t="shared" si="29"/>
        <v/>
      </c>
      <c r="AJ78" s="19" t="str">
        <f t="shared" si="30"/>
        <v/>
      </c>
      <c r="AK78" s="19" t="str">
        <f t="shared" si="31"/>
        <v/>
      </c>
      <c r="AL78" s="19" t="str">
        <f t="shared" si="26"/>
        <v/>
      </c>
      <c r="AM78" s="19" t="str">
        <f t="shared" si="27"/>
        <v/>
      </c>
      <c r="AN78" s="19" t="str">
        <f t="shared" si="32"/>
        <v/>
      </c>
      <c r="AP78" s="19" t="str">
        <f>IF(OR($B78="", "", 'Analytics Data'!$BL$7=FALSE), "", COUNTIF('Analytics Data'!$BG$12:$BG$511, $B78))</f>
        <v/>
      </c>
      <c r="AR78" s="65" t="str">
        <f>IF($AP78="", "", IF($AP78=1, IFERROR(INDEX('Analytics Data'!$BI$12:$BI$511, MATCH($B78, 'Analytics Data'!$BG$12:$BG$511, 0)), ""), ""))</f>
        <v/>
      </c>
      <c r="AT78" s="65" t="str">
        <f t="shared" si="33"/>
        <v/>
      </c>
      <c r="AV78" s="65" t="str">
        <f>IF(NOT($AT78=""), $AT78, IF($AR78="", "", IF(COUNTIF($AR$11:$AR78, $AR78)&gt;1, "", $AR78)))</f>
        <v/>
      </c>
      <c r="AX78" s="19" t="str">
        <f>IF(OR($AV78="", $AR$7=FALSE), "", IF(COUNTIF('Analytics Data'!$BI$12:$BI$511, $AV78)=1, "", "X"))</f>
        <v/>
      </c>
      <c r="AZ78" s="43" t="str">
        <f t="shared" si="34"/>
        <v/>
      </c>
      <c r="BB78" s="19" t="str">
        <f>IF($D78="", "", IF(COUNTIF(Content!$D$11:$D$510, $D78)=0, MAX($BB$10:$BB77)+1, ""))</f>
        <v/>
      </c>
      <c r="BD78" s="19" t="str">
        <f t="shared" si="35"/>
        <v/>
      </c>
      <c r="BF78" s="19" t="str">
        <f t="shared" si="36"/>
        <v/>
      </c>
      <c r="BG78" s="19" t="str">
        <f t="shared" ca="1" si="24"/>
        <v/>
      </c>
      <c r="BI78" s="173" t="str">
        <f>IF($AV78="", "", IFERROR(INDEX('Analytics Data'!$CA$12:$CA$511, MATCH($AV78, 'Analytics Data'!$BI$12:$BI$511, 0)), ""))</f>
        <v/>
      </c>
      <c r="BK78" s="173" t="str">
        <f>IF($AV78="", "", IFERROR(INDEX('Analytics Data'!$BB$12:$BB$511, MATCH($AV78, 'Analytics Data'!$BI$12:$BI$511, 0)), ""))</f>
        <v/>
      </c>
      <c r="BM78" s="41" t="str">
        <f>IF($D78="", "", IFERROR(INDEX(Content!$AB$11:$AB$510, MATCH($D78, Content!$D$11:$D$510, 0)), ""))</f>
        <v/>
      </c>
      <c r="BN78" s="41" t="str">
        <f>IF($BM78="", "", IF(COUNTIF($BM$11:$BM78, $BM78)&gt;1, "", $BM78))</f>
        <v/>
      </c>
      <c r="BO78" s="156" t="str">
        <f t="shared" si="37"/>
        <v/>
      </c>
      <c r="BP78" s="156" t="str">
        <f t="shared" si="38"/>
        <v/>
      </c>
      <c r="BQ78" s="19" t="str">
        <f>IF($BO78="", "", COUNTIF($BO$11:$BO$510, "&gt;"&amp;$BO78)+1+COUNTIF($BO$11:$BO78, $BO78)-1)</f>
        <v/>
      </c>
      <c r="BS78" s="134" t="str">
        <f>IF($AV78="", "", IFERROR(INDEX('Analytics Data'!BZ$12:BZ$511, MATCH($AV78, 'Analytics Data'!$BI$12:$BI$511, 0)), ""))</f>
        <v/>
      </c>
      <c r="BT78" s="135" t="str">
        <f>IF($AV78="", "", IFERROR(INDEX('Analytics Data'!CA$12:CA$511, MATCH($AV78, 'Analytics Data'!$BI$12:$BI$511, 0)), ""))</f>
        <v/>
      </c>
      <c r="BU78" s="135" t="str">
        <f>IF($AV78="", "", IFERROR(INDEX('Analytics Data'!CB$12:CB$511, MATCH($AV78, 'Analytics Data'!$BI$12:$BI$511, 0)), ""))</f>
        <v/>
      </c>
      <c r="BV78" s="135" t="str">
        <f>IF($AV78="", "", IFERROR(INDEX('Analytics Data'!CC$12:CC$511, MATCH($AV78, 'Analytics Data'!$BI$12:$BI$511, 0)), ""))</f>
        <v/>
      </c>
      <c r="BW78" s="136" t="str">
        <f>IF($AV78="", "", IFERROR(INDEX('Analytics Data'!CD$12:CD$511, MATCH($AV78, 'Analytics Data'!$BI$12:$BI$511, 0)), ""))</f>
        <v/>
      </c>
      <c r="CC78" s="19" t="str">
        <f t="shared" si="39"/>
        <v/>
      </c>
      <c r="CE78" s="19" t="str">
        <f t="shared" si="40"/>
        <v/>
      </c>
      <c r="CG78" s="41" t="str">
        <f t="shared" si="41"/>
        <v/>
      </c>
    </row>
    <row r="79" spans="1:85" x14ac:dyDescent="0.25">
      <c r="A79" s="11"/>
      <c r="B79" s="41" t="str">
        <f>IF($D79="", "", IFERROR(INDEX(Content!$V$11:$V$510, MATCH($D79, Content!$D$11:$D$510, 0)), ""))</f>
        <v/>
      </c>
      <c r="C79" s="11"/>
      <c r="D79" s="196"/>
      <c r="E79" s="197"/>
      <c r="F79" s="198"/>
      <c r="G79" s="199"/>
      <c r="H79" s="200"/>
      <c r="I79" s="200"/>
      <c r="J79" s="201"/>
      <c r="K79" s="202"/>
      <c r="L79" s="11"/>
      <c r="M79" s="98" t="str">
        <f>IF($AV79="", "", IFERROR(INDEX('Analytics Data'!$CF$12:$CF$511, MATCH($AV79, 'Analytics Data'!$BI$12:$BI$511, 0)), ""))</f>
        <v/>
      </c>
      <c r="N79" s="68"/>
      <c r="O79" s="98" t="str">
        <f>IF($M79="", "", COUNTIF($M$11:$M$510, "&gt;"&amp;$M79)+1+COUNTIF($M$11:$M79, $M79)-1)</f>
        <v/>
      </c>
      <c r="P79" s="68"/>
      <c r="Q79" s="91" t="str">
        <f>IF($AV79="", "", IFERROR(INDEX('Analytics Data'!BA$12:BA$511, MATCH($AV79, 'Analytics Data'!$BI$12:$BI$511, 0)), ""))</f>
        <v/>
      </c>
      <c r="R79" s="92" t="str">
        <f>IF($AV79="", "", IFERROR(INDEX('Analytics Data'!BB$12:BB$511, MATCH($AV79, 'Analytics Data'!$BI$12:$BI$511, 0)), ""))</f>
        <v/>
      </c>
      <c r="S79" s="92" t="str">
        <f>IF($AV79="", "", IFERROR(INDEX('Analytics Data'!BC$12:BC$511, MATCH($AV79, 'Analytics Data'!$BI$12:$BI$511, 0)), ""))</f>
        <v/>
      </c>
      <c r="T79" s="92" t="str">
        <f>IF($AV79="", "", IFERROR(INDEX('Analytics Data'!BD$12:BD$511, MATCH($AV79, 'Analytics Data'!$BI$12:$BI$511, 0)), ""))</f>
        <v/>
      </c>
      <c r="U79" s="93" t="str">
        <f>IF($AV79="", "", IFERROR(INDEX('Analytics Data'!BE$12:BE$511, MATCH($AV79, 'Analytics Data'!$BI$12:$BI$511, 0)), ""))</f>
        <v/>
      </c>
      <c r="V79" s="68"/>
      <c r="AD79" s="65" t="str">
        <f>'Analytics Data'!$CT80</f>
        <v/>
      </c>
      <c r="AF79" s="19" t="str">
        <f t="shared" si="28"/>
        <v/>
      </c>
      <c r="AH79" s="19" t="str">
        <f t="shared" si="25"/>
        <v/>
      </c>
      <c r="AI79" s="19" t="str">
        <f t="shared" si="29"/>
        <v/>
      </c>
      <c r="AJ79" s="19" t="str">
        <f t="shared" si="30"/>
        <v/>
      </c>
      <c r="AK79" s="19" t="str">
        <f t="shared" si="31"/>
        <v/>
      </c>
      <c r="AL79" s="19" t="str">
        <f t="shared" si="26"/>
        <v/>
      </c>
      <c r="AM79" s="19" t="str">
        <f t="shared" si="27"/>
        <v/>
      </c>
      <c r="AN79" s="19" t="str">
        <f t="shared" si="32"/>
        <v/>
      </c>
      <c r="AP79" s="19" t="str">
        <f>IF(OR($B79="", "", 'Analytics Data'!$BL$7=FALSE), "", COUNTIF('Analytics Data'!$BG$12:$BG$511, $B79))</f>
        <v/>
      </c>
      <c r="AR79" s="65" t="str">
        <f>IF($AP79="", "", IF($AP79=1, IFERROR(INDEX('Analytics Data'!$BI$12:$BI$511, MATCH($B79, 'Analytics Data'!$BG$12:$BG$511, 0)), ""), ""))</f>
        <v/>
      </c>
      <c r="AT79" s="65" t="str">
        <f t="shared" si="33"/>
        <v/>
      </c>
      <c r="AV79" s="65" t="str">
        <f>IF(NOT($AT79=""), $AT79, IF($AR79="", "", IF(COUNTIF($AR$11:$AR79, $AR79)&gt;1, "", $AR79)))</f>
        <v/>
      </c>
      <c r="AX79" s="19" t="str">
        <f>IF(OR($AV79="", $AR$7=FALSE), "", IF(COUNTIF('Analytics Data'!$BI$12:$BI$511, $AV79)=1, "", "X"))</f>
        <v/>
      </c>
      <c r="AZ79" s="43" t="str">
        <f t="shared" si="34"/>
        <v/>
      </c>
      <c r="BB79" s="19" t="str">
        <f>IF($D79="", "", IF(COUNTIF(Content!$D$11:$D$510, $D79)=0, MAX($BB$10:$BB78)+1, ""))</f>
        <v/>
      </c>
      <c r="BD79" s="19" t="str">
        <f t="shared" si="35"/>
        <v/>
      </c>
      <c r="BF79" s="19" t="str">
        <f t="shared" si="36"/>
        <v/>
      </c>
      <c r="BG79" s="19" t="str">
        <f t="shared" ca="1" si="24"/>
        <v/>
      </c>
      <c r="BI79" s="173" t="str">
        <f>IF($AV79="", "", IFERROR(INDEX('Analytics Data'!$CA$12:$CA$511, MATCH($AV79, 'Analytics Data'!$BI$12:$BI$511, 0)), ""))</f>
        <v/>
      </c>
      <c r="BK79" s="173" t="str">
        <f>IF($AV79="", "", IFERROR(INDEX('Analytics Data'!$BB$12:$BB$511, MATCH($AV79, 'Analytics Data'!$BI$12:$BI$511, 0)), ""))</f>
        <v/>
      </c>
      <c r="BM79" s="41" t="str">
        <f>IF($D79="", "", IFERROR(INDEX(Content!$AB$11:$AB$510, MATCH($D79, Content!$D$11:$D$510, 0)), ""))</f>
        <v/>
      </c>
      <c r="BN79" s="41" t="str">
        <f>IF($BM79="", "", IF(COUNTIF($BM$11:$BM79, $BM79)&gt;1, "", $BM79))</f>
        <v/>
      </c>
      <c r="BO79" s="156" t="str">
        <f t="shared" si="37"/>
        <v/>
      </c>
      <c r="BP79" s="156" t="str">
        <f t="shared" si="38"/>
        <v/>
      </c>
      <c r="BQ79" s="19" t="str">
        <f>IF($BO79="", "", COUNTIF($BO$11:$BO$510, "&gt;"&amp;$BO79)+1+COUNTIF($BO$11:$BO79, $BO79)-1)</f>
        <v/>
      </c>
      <c r="BS79" s="134" t="str">
        <f>IF($AV79="", "", IFERROR(INDEX('Analytics Data'!BZ$12:BZ$511, MATCH($AV79, 'Analytics Data'!$BI$12:$BI$511, 0)), ""))</f>
        <v/>
      </c>
      <c r="BT79" s="135" t="str">
        <f>IF($AV79="", "", IFERROR(INDEX('Analytics Data'!CA$12:CA$511, MATCH($AV79, 'Analytics Data'!$BI$12:$BI$511, 0)), ""))</f>
        <v/>
      </c>
      <c r="BU79" s="135" t="str">
        <f>IF($AV79="", "", IFERROR(INDEX('Analytics Data'!CB$12:CB$511, MATCH($AV79, 'Analytics Data'!$BI$12:$BI$511, 0)), ""))</f>
        <v/>
      </c>
      <c r="BV79" s="135" t="str">
        <f>IF($AV79="", "", IFERROR(INDEX('Analytics Data'!CC$12:CC$511, MATCH($AV79, 'Analytics Data'!$BI$12:$BI$511, 0)), ""))</f>
        <v/>
      </c>
      <c r="BW79" s="136" t="str">
        <f>IF($AV79="", "", IFERROR(INDEX('Analytics Data'!CD$12:CD$511, MATCH($AV79, 'Analytics Data'!$BI$12:$BI$511, 0)), ""))</f>
        <v/>
      </c>
      <c r="CC79" s="19" t="str">
        <f t="shared" si="39"/>
        <v/>
      </c>
      <c r="CE79" s="19" t="str">
        <f t="shared" si="40"/>
        <v/>
      </c>
      <c r="CG79" s="41" t="str">
        <f t="shared" si="41"/>
        <v/>
      </c>
    </row>
    <row r="80" spans="1:85" x14ac:dyDescent="0.25">
      <c r="A80" s="11"/>
      <c r="B80" s="41" t="str">
        <f>IF($D80="", "", IFERROR(INDEX(Content!$V$11:$V$510, MATCH($D80, Content!$D$11:$D$510, 0)), ""))</f>
        <v/>
      </c>
      <c r="C80" s="11"/>
      <c r="D80" s="196"/>
      <c r="E80" s="197"/>
      <c r="F80" s="198"/>
      <c r="G80" s="199"/>
      <c r="H80" s="200"/>
      <c r="I80" s="200"/>
      <c r="J80" s="201"/>
      <c r="K80" s="202"/>
      <c r="L80" s="11"/>
      <c r="M80" s="98" t="str">
        <f>IF($AV80="", "", IFERROR(INDEX('Analytics Data'!$CF$12:$CF$511, MATCH($AV80, 'Analytics Data'!$BI$12:$BI$511, 0)), ""))</f>
        <v/>
      </c>
      <c r="N80" s="68"/>
      <c r="O80" s="98" t="str">
        <f>IF($M80="", "", COUNTIF($M$11:$M$510, "&gt;"&amp;$M80)+1+COUNTIF($M$11:$M80, $M80)-1)</f>
        <v/>
      </c>
      <c r="P80" s="68"/>
      <c r="Q80" s="91" t="str">
        <f>IF($AV80="", "", IFERROR(INDEX('Analytics Data'!BA$12:BA$511, MATCH($AV80, 'Analytics Data'!$BI$12:$BI$511, 0)), ""))</f>
        <v/>
      </c>
      <c r="R80" s="92" t="str">
        <f>IF($AV80="", "", IFERROR(INDEX('Analytics Data'!BB$12:BB$511, MATCH($AV80, 'Analytics Data'!$BI$12:$BI$511, 0)), ""))</f>
        <v/>
      </c>
      <c r="S80" s="92" t="str">
        <f>IF($AV80="", "", IFERROR(INDEX('Analytics Data'!BC$12:BC$511, MATCH($AV80, 'Analytics Data'!$BI$12:$BI$511, 0)), ""))</f>
        <v/>
      </c>
      <c r="T80" s="92" t="str">
        <f>IF($AV80="", "", IFERROR(INDEX('Analytics Data'!BD$12:BD$511, MATCH($AV80, 'Analytics Data'!$BI$12:$BI$511, 0)), ""))</f>
        <v/>
      </c>
      <c r="U80" s="93" t="str">
        <f>IF($AV80="", "", IFERROR(INDEX('Analytics Data'!BE$12:BE$511, MATCH($AV80, 'Analytics Data'!$BI$12:$BI$511, 0)), ""))</f>
        <v/>
      </c>
      <c r="V80" s="68"/>
      <c r="AD80" s="65" t="str">
        <f>'Analytics Data'!$CT81</f>
        <v/>
      </c>
      <c r="AF80" s="19" t="str">
        <f t="shared" si="28"/>
        <v/>
      </c>
      <c r="AH80" s="19" t="str">
        <f t="shared" si="25"/>
        <v/>
      </c>
      <c r="AI80" s="19" t="str">
        <f t="shared" si="29"/>
        <v/>
      </c>
      <c r="AJ80" s="19" t="str">
        <f t="shared" si="30"/>
        <v/>
      </c>
      <c r="AK80" s="19" t="str">
        <f t="shared" si="31"/>
        <v/>
      </c>
      <c r="AL80" s="19" t="str">
        <f t="shared" si="26"/>
        <v/>
      </c>
      <c r="AM80" s="19" t="str">
        <f t="shared" si="27"/>
        <v/>
      </c>
      <c r="AN80" s="19" t="str">
        <f t="shared" si="32"/>
        <v/>
      </c>
      <c r="AP80" s="19" t="str">
        <f>IF(OR($B80="", "", 'Analytics Data'!$BL$7=FALSE), "", COUNTIF('Analytics Data'!$BG$12:$BG$511, $B80))</f>
        <v/>
      </c>
      <c r="AR80" s="65" t="str">
        <f>IF($AP80="", "", IF($AP80=1, IFERROR(INDEX('Analytics Data'!$BI$12:$BI$511, MATCH($B80, 'Analytics Data'!$BG$12:$BG$511, 0)), ""), ""))</f>
        <v/>
      </c>
      <c r="AT80" s="65" t="str">
        <f t="shared" si="33"/>
        <v/>
      </c>
      <c r="AV80" s="65" t="str">
        <f>IF(NOT($AT80=""), $AT80, IF($AR80="", "", IF(COUNTIF($AR$11:$AR80, $AR80)&gt;1, "", $AR80)))</f>
        <v/>
      </c>
      <c r="AX80" s="19" t="str">
        <f>IF(OR($AV80="", $AR$7=FALSE), "", IF(COUNTIF('Analytics Data'!$BI$12:$BI$511, $AV80)=1, "", "X"))</f>
        <v/>
      </c>
      <c r="AZ80" s="43" t="str">
        <f t="shared" si="34"/>
        <v/>
      </c>
      <c r="BB80" s="19" t="str">
        <f>IF($D80="", "", IF(COUNTIF(Content!$D$11:$D$510, $D80)=0, MAX($BB$10:$BB79)+1, ""))</f>
        <v/>
      </c>
      <c r="BD80" s="19" t="str">
        <f t="shared" si="35"/>
        <v/>
      </c>
      <c r="BF80" s="19" t="str">
        <f t="shared" si="36"/>
        <v/>
      </c>
      <c r="BG80" s="19" t="str">
        <f t="shared" ca="1" si="24"/>
        <v/>
      </c>
      <c r="BI80" s="173" t="str">
        <f>IF($AV80="", "", IFERROR(INDEX('Analytics Data'!$CA$12:$CA$511, MATCH($AV80, 'Analytics Data'!$BI$12:$BI$511, 0)), ""))</f>
        <v/>
      </c>
      <c r="BK80" s="173" t="str">
        <f>IF($AV80="", "", IFERROR(INDEX('Analytics Data'!$BB$12:$BB$511, MATCH($AV80, 'Analytics Data'!$BI$12:$BI$511, 0)), ""))</f>
        <v/>
      </c>
      <c r="BM80" s="41" t="str">
        <f>IF($D80="", "", IFERROR(INDEX(Content!$AB$11:$AB$510, MATCH($D80, Content!$D$11:$D$510, 0)), ""))</f>
        <v/>
      </c>
      <c r="BN80" s="41" t="str">
        <f>IF($BM80="", "", IF(COUNTIF($BM$11:$BM80, $BM80)&gt;1, "", $BM80))</f>
        <v/>
      </c>
      <c r="BO80" s="156" t="str">
        <f t="shared" si="37"/>
        <v/>
      </c>
      <c r="BP80" s="156" t="str">
        <f t="shared" si="38"/>
        <v/>
      </c>
      <c r="BQ80" s="19" t="str">
        <f>IF($BO80="", "", COUNTIF($BO$11:$BO$510, "&gt;"&amp;$BO80)+1+COUNTIF($BO$11:$BO80, $BO80)-1)</f>
        <v/>
      </c>
      <c r="BS80" s="134" t="str">
        <f>IF($AV80="", "", IFERROR(INDEX('Analytics Data'!BZ$12:BZ$511, MATCH($AV80, 'Analytics Data'!$BI$12:$BI$511, 0)), ""))</f>
        <v/>
      </c>
      <c r="BT80" s="135" t="str">
        <f>IF($AV80="", "", IFERROR(INDEX('Analytics Data'!CA$12:CA$511, MATCH($AV80, 'Analytics Data'!$BI$12:$BI$511, 0)), ""))</f>
        <v/>
      </c>
      <c r="BU80" s="135" t="str">
        <f>IF($AV80="", "", IFERROR(INDEX('Analytics Data'!CB$12:CB$511, MATCH($AV80, 'Analytics Data'!$BI$12:$BI$511, 0)), ""))</f>
        <v/>
      </c>
      <c r="BV80" s="135" t="str">
        <f>IF($AV80="", "", IFERROR(INDEX('Analytics Data'!CC$12:CC$511, MATCH($AV80, 'Analytics Data'!$BI$12:$BI$511, 0)), ""))</f>
        <v/>
      </c>
      <c r="BW80" s="136" t="str">
        <f>IF($AV80="", "", IFERROR(INDEX('Analytics Data'!CD$12:CD$511, MATCH($AV80, 'Analytics Data'!$BI$12:$BI$511, 0)), ""))</f>
        <v/>
      </c>
      <c r="CC80" s="19" t="str">
        <f t="shared" si="39"/>
        <v/>
      </c>
      <c r="CE80" s="19" t="str">
        <f t="shared" si="40"/>
        <v/>
      </c>
      <c r="CG80" s="41" t="str">
        <f t="shared" si="41"/>
        <v/>
      </c>
    </row>
    <row r="81" spans="1:85" x14ac:dyDescent="0.25">
      <c r="A81" s="11"/>
      <c r="B81" s="41" t="str">
        <f>IF($D81="", "", IFERROR(INDEX(Content!$V$11:$V$510, MATCH($D81, Content!$D$11:$D$510, 0)), ""))</f>
        <v/>
      </c>
      <c r="C81" s="11"/>
      <c r="D81" s="196"/>
      <c r="E81" s="197"/>
      <c r="F81" s="198"/>
      <c r="G81" s="199"/>
      <c r="H81" s="200"/>
      <c r="I81" s="200"/>
      <c r="J81" s="201"/>
      <c r="K81" s="202"/>
      <c r="L81" s="11"/>
      <c r="M81" s="98" t="str">
        <f>IF($AV81="", "", IFERROR(INDEX('Analytics Data'!$CF$12:$CF$511, MATCH($AV81, 'Analytics Data'!$BI$12:$BI$511, 0)), ""))</f>
        <v/>
      </c>
      <c r="N81" s="68"/>
      <c r="O81" s="98" t="str">
        <f>IF($M81="", "", COUNTIF($M$11:$M$510, "&gt;"&amp;$M81)+1+COUNTIF($M$11:$M81, $M81)-1)</f>
        <v/>
      </c>
      <c r="P81" s="68"/>
      <c r="Q81" s="91" t="str">
        <f>IF($AV81="", "", IFERROR(INDEX('Analytics Data'!BA$12:BA$511, MATCH($AV81, 'Analytics Data'!$BI$12:$BI$511, 0)), ""))</f>
        <v/>
      </c>
      <c r="R81" s="92" t="str">
        <f>IF($AV81="", "", IFERROR(INDEX('Analytics Data'!BB$12:BB$511, MATCH($AV81, 'Analytics Data'!$BI$12:$BI$511, 0)), ""))</f>
        <v/>
      </c>
      <c r="S81" s="92" t="str">
        <f>IF($AV81="", "", IFERROR(INDEX('Analytics Data'!BC$12:BC$511, MATCH($AV81, 'Analytics Data'!$BI$12:$BI$511, 0)), ""))</f>
        <v/>
      </c>
      <c r="T81" s="92" t="str">
        <f>IF($AV81="", "", IFERROR(INDEX('Analytics Data'!BD$12:BD$511, MATCH($AV81, 'Analytics Data'!$BI$12:$BI$511, 0)), ""))</f>
        <v/>
      </c>
      <c r="U81" s="93" t="str">
        <f>IF($AV81="", "", IFERROR(INDEX('Analytics Data'!BE$12:BE$511, MATCH($AV81, 'Analytics Data'!$BI$12:$BI$511, 0)), ""))</f>
        <v/>
      </c>
      <c r="V81" s="68"/>
      <c r="AD81" s="65" t="str">
        <f>'Analytics Data'!$CT82</f>
        <v/>
      </c>
      <c r="AF81" s="19" t="str">
        <f t="shared" si="28"/>
        <v/>
      </c>
      <c r="AH81" s="19" t="str">
        <f t="shared" si="25"/>
        <v/>
      </c>
      <c r="AI81" s="19" t="str">
        <f t="shared" si="29"/>
        <v/>
      </c>
      <c r="AJ81" s="19" t="str">
        <f t="shared" si="30"/>
        <v/>
      </c>
      <c r="AK81" s="19" t="str">
        <f t="shared" si="31"/>
        <v/>
      </c>
      <c r="AL81" s="19" t="str">
        <f t="shared" si="26"/>
        <v/>
      </c>
      <c r="AM81" s="19" t="str">
        <f t="shared" si="27"/>
        <v/>
      </c>
      <c r="AN81" s="19" t="str">
        <f t="shared" si="32"/>
        <v/>
      </c>
      <c r="AP81" s="19" t="str">
        <f>IF(OR($B81="", "", 'Analytics Data'!$BL$7=FALSE), "", COUNTIF('Analytics Data'!$BG$12:$BG$511, $B81))</f>
        <v/>
      </c>
      <c r="AR81" s="65" t="str">
        <f>IF($AP81="", "", IF($AP81=1, IFERROR(INDEX('Analytics Data'!$BI$12:$BI$511, MATCH($B81, 'Analytics Data'!$BG$12:$BG$511, 0)), ""), ""))</f>
        <v/>
      </c>
      <c r="AT81" s="65" t="str">
        <f t="shared" si="33"/>
        <v/>
      </c>
      <c r="AV81" s="65" t="str">
        <f>IF(NOT($AT81=""), $AT81, IF($AR81="", "", IF(COUNTIF($AR$11:$AR81, $AR81)&gt;1, "", $AR81)))</f>
        <v/>
      </c>
      <c r="AX81" s="19" t="str">
        <f>IF(OR($AV81="", $AR$7=FALSE), "", IF(COUNTIF('Analytics Data'!$BI$12:$BI$511, $AV81)=1, "", "X"))</f>
        <v/>
      </c>
      <c r="AZ81" s="43" t="str">
        <f t="shared" si="34"/>
        <v/>
      </c>
      <c r="BB81" s="19" t="str">
        <f>IF($D81="", "", IF(COUNTIF(Content!$D$11:$D$510, $D81)=0, MAX($BB$10:$BB80)+1, ""))</f>
        <v/>
      </c>
      <c r="BD81" s="19" t="str">
        <f t="shared" si="35"/>
        <v/>
      </c>
      <c r="BF81" s="19" t="str">
        <f t="shared" si="36"/>
        <v/>
      </c>
      <c r="BG81" s="19" t="str">
        <f t="shared" ca="1" si="24"/>
        <v/>
      </c>
      <c r="BI81" s="173" t="str">
        <f>IF($AV81="", "", IFERROR(INDEX('Analytics Data'!$CA$12:$CA$511, MATCH($AV81, 'Analytics Data'!$BI$12:$BI$511, 0)), ""))</f>
        <v/>
      </c>
      <c r="BK81" s="173" t="str">
        <f>IF($AV81="", "", IFERROR(INDEX('Analytics Data'!$BB$12:$BB$511, MATCH($AV81, 'Analytics Data'!$BI$12:$BI$511, 0)), ""))</f>
        <v/>
      </c>
      <c r="BM81" s="41" t="str">
        <f>IF($D81="", "", IFERROR(INDEX(Content!$AB$11:$AB$510, MATCH($D81, Content!$D$11:$D$510, 0)), ""))</f>
        <v/>
      </c>
      <c r="BN81" s="41" t="str">
        <f>IF($BM81="", "", IF(COUNTIF($BM$11:$BM81, $BM81)&gt;1, "", $BM81))</f>
        <v/>
      </c>
      <c r="BO81" s="156" t="str">
        <f t="shared" si="37"/>
        <v/>
      </c>
      <c r="BP81" s="156" t="str">
        <f t="shared" si="38"/>
        <v/>
      </c>
      <c r="BQ81" s="19" t="str">
        <f>IF($BO81="", "", COUNTIF($BO$11:$BO$510, "&gt;"&amp;$BO81)+1+COUNTIF($BO$11:$BO81, $BO81)-1)</f>
        <v/>
      </c>
      <c r="BS81" s="134" t="str">
        <f>IF($AV81="", "", IFERROR(INDEX('Analytics Data'!BZ$12:BZ$511, MATCH($AV81, 'Analytics Data'!$BI$12:$BI$511, 0)), ""))</f>
        <v/>
      </c>
      <c r="BT81" s="135" t="str">
        <f>IF($AV81="", "", IFERROR(INDEX('Analytics Data'!CA$12:CA$511, MATCH($AV81, 'Analytics Data'!$BI$12:$BI$511, 0)), ""))</f>
        <v/>
      </c>
      <c r="BU81" s="135" t="str">
        <f>IF($AV81="", "", IFERROR(INDEX('Analytics Data'!CB$12:CB$511, MATCH($AV81, 'Analytics Data'!$BI$12:$BI$511, 0)), ""))</f>
        <v/>
      </c>
      <c r="BV81" s="135" t="str">
        <f>IF($AV81="", "", IFERROR(INDEX('Analytics Data'!CC$12:CC$511, MATCH($AV81, 'Analytics Data'!$BI$12:$BI$511, 0)), ""))</f>
        <v/>
      </c>
      <c r="BW81" s="136" t="str">
        <f>IF($AV81="", "", IFERROR(INDEX('Analytics Data'!CD$12:CD$511, MATCH($AV81, 'Analytics Data'!$BI$12:$BI$511, 0)), ""))</f>
        <v/>
      </c>
      <c r="CC81" s="19" t="str">
        <f t="shared" si="39"/>
        <v/>
      </c>
      <c r="CE81" s="19" t="str">
        <f t="shared" si="40"/>
        <v/>
      </c>
      <c r="CG81" s="41" t="str">
        <f t="shared" si="41"/>
        <v/>
      </c>
    </row>
    <row r="82" spans="1:85" x14ac:dyDescent="0.25">
      <c r="A82" s="11"/>
      <c r="B82" s="41" t="str">
        <f>IF($D82="", "", IFERROR(INDEX(Content!$V$11:$V$510, MATCH($D82, Content!$D$11:$D$510, 0)), ""))</f>
        <v/>
      </c>
      <c r="C82" s="11"/>
      <c r="D82" s="196"/>
      <c r="E82" s="197"/>
      <c r="F82" s="198"/>
      <c r="G82" s="199"/>
      <c r="H82" s="200"/>
      <c r="I82" s="200"/>
      <c r="J82" s="201"/>
      <c r="K82" s="202"/>
      <c r="L82" s="11"/>
      <c r="M82" s="98" t="str">
        <f>IF($AV82="", "", IFERROR(INDEX('Analytics Data'!$CF$12:$CF$511, MATCH($AV82, 'Analytics Data'!$BI$12:$BI$511, 0)), ""))</f>
        <v/>
      </c>
      <c r="N82" s="68"/>
      <c r="O82" s="98" t="str">
        <f>IF($M82="", "", COUNTIF($M$11:$M$510, "&gt;"&amp;$M82)+1+COUNTIF($M$11:$M82, $M82)-1)</f>
        <v/>
      </c>
      <c r="P82" s="68"/>
      <c r="Q82" s="91" t="str">
        <f>IF($AV82="", "", IFERROR(INDEX('Analytics Data'!BA$12:BA$511, MATCH($AV82, 'Analytics Data'!$BI$12:$BI$511, 0)), ""))</f>
        <v/>
      </c>
      <c r="R82" s="92" t="str">
        <f>IF($AV82="", "", IFERROR(INDEX('Analytics Data'!BB$12:BB$511, MATCH($AV82, 'Analytics Data'!$BI$12:$BI$511, 0)), ""))</f>
        <v/>
      </c>
      <c r="S82" s="92" t="str">
        <f>IF($AV82="", "", IFERROR(INDEX('Analytics Data'!BC$12:BC$511, MATCH($AV82, 'Analytics Data'!$BI$12:$BI$511, 0)), ""))</f>
        <v/>
      </c>
      <c r="T82" s="92" t="str">
        <f>IF($AV82="", "", IFERROR(INDEX('Analytics Data'!BD$12:BD$511, MATCH($AV82, 'Analytics Data'!$BI$12:$BI$511, 0)), ""))</f>
        <v/>
      </c>
      <c r="U82" s="93" t="str">
        <f>IF($AV82="", "", IFERROR(INDEX('Analytics Data'!BE$12:BE$511, MATCH($AV82, 'Analytics Data'!$BI$12:$BI$511, 0)), ""))</f>
        <v/>
      </c>
      <c r="V82" s="68"/>
      <c r="AD82" s="65" t="str">
        <f>'Analytics Data'!$CT83</f>
        <v/>
      </c>
      <c r="AF82" s="19" t="str">
        <f t="shared" si="28"/>
        <v/>
      </c>
      <c r="AH82" s="19" t="str">
        <f t="shared" si="25"/>
        <v/>
      </c>
      <c r="AI82" s="19" t="str">
        <f t="shared" si="29"/>
        <v/>
      </c>
      <c r="AJ82" s="19" t="str">
        <f t="shared" si="30"/>
        <v/>
      </c>
      <c r="AK82" s="19" t="str">
        <f t="shared" si="31"/>
        <v/>
      </c>
      <c r="AL82" s="19" t="str">
        <f t="shared" si="26"/>
        <v/>
      </c>
      <c r="AM82" s="19" t="str">
        <f t="shared" si="27"/>
        <v/>
      </c>
      <c r="AN82" s="19" t="str">
        <f t="shared" si="32"/>
        <v/>
      </c>
      <c r="AP82" s="19" t="str">
        <f>IF(OR($B82="", "", 'Analytics Data'!$BL$7=FALSE), "", COUNTIF('Analytics Data'!$BG$12:$BG$511, $B82))</f>
        <v/>
      </c>
      <c r="AR82" s="65" t="str">
        <f>IF($AP82="", "", IF($AP82=1, IFERROR(INDEX('Analytics Data'!$BI$12:$BI$511, MATCH($B82, 'Analytics Data'!$BG$12:$BG$511, 0)), ""), ""))</f>
        <v/>
      </c>
      <c r="AT82" s="65" t="str">
        <f t="shared" si="33"/>
        <v/>
      </c>
      <c r="AV82" s="65" t="str">
        <f>IF(NOT($AT82=""), $AT82, IF($AR82="", "", IF(COUNTIF($AR$11:$AR82, $AR82)&gt;1, "", $AR82)))</f>
        <v/>
      </c>
      <c r="AX82" s="19" t="str">
        <f>IF(OR($AV82="", $AR$7=FALSE), "", IF(COUNTIF('Analytics Data'!$BI$12:$BI$511, $AV82)=1, "", "X"))</f>
        <v/>
      </c>
      <c r="AZ82" s="43" t="str">
        <f t="shared" si="34"/>
        <v/>
      </c>
      <c r="BB82" s="19" t="str">
        <f>IF($D82="", "", IF(COUNTIF(Content!$D$11:$D$510, $D82)=0, MAX($BB$10:$BB81)+1, ""))</f>
        <v/>
      </c>
      <c r="BD82" s="19" t="str">
        <f t="shared" si="35"/>
        <v/>
      </c>
      <c r="BF82" s="19" t="str">
        <f t="shared" si="36"/>
        <v/>
      </c>
      <c r="BG82" s="19" t="str">
        <f t="shared" ca="1" si="24"/>
        <v/>
      </c>
      <c r="BI82" s="173" t="str">
        <f>IF($AV82="", "", IFERROR(INDEX('Analytics Data'!$CA$12:$CA$511, MATCH($AV82, 'Analytics Data'!$BI$12:$BI$511, 0)), ""))</f>
        <v/>
      </c>
      <c r="BK82" s="173" t="str">
        <f>IF($AV82="", "", IFERROR(INDEX('Analytics Data'!$BB$12:$BB$511, MATCH($AV82, 'Analytics Data'!$BI$12:$BI$511, 0)), ""))</f>
        <v/>
      </c>
      <c r="BM82" s="41" t="str">
        <f>IF($D82="", "", IFERROR(INDEX(Content!$AB$11:$AB$510, MATCH($D82, Content!$D$11:$D$510, 0)), ""))</f>
        <v/>
      </c>
      <c r="BN82" s="41" t="str">
        <f>IF($BM82="", "", IF(COUNTIF($BM$11:$BM82, $BM82)&gt;1, "", $BM82))</f>
        <v/>
      </c>
      <c r="BO82" s="156" t="str">
        <f t="shared" si="37"/>
        <v/>
      </c>
      <c r="BP82" s="156" t="str">
        <f t="shared" si="38"/>
        <v/>
      </c>
      <c r="BQ82" s="19" t="str">
        <f>IF($BO82="", "", COUNTIF($BO$11:$BO$510, "&gt;"&amp;$BO82)+1+COUNTIF($BO$11:$BO82, $BO82)-1)</f>
        <v/>
      </c>
      <c r="BS82" s="134" t="str">
        <f>IF($AV82="", "", IFERROR(INDEX('Analytics Data'!BZ$12:BZ$511, MATCH($AV82, 'Analytics Data'!$BI$12:$BI$511, 0)), ""))</f>
        <v/>
      </c>
      <c r="BT82" s="135" t="str">
        <f>IF($AV82="", "", IFERROR(INDEX('Analytics Data'!CA$12:CA$511, MATCH($AV82, 'Analytics Data'!$BI$12:$BI$511, 0)), ""))</f>
        <v/>
      </c>
      <c r="BU82" s="135" t="str">
        <f>IF($AV82="", "", IFERROR(INDEX('Analytics Data'!CB$12:CB$511, MATCH($AV82, 'Analytics Data'!$BI$12:$BI$511, 0)), ""))</f>
        <v/>
      </c>
      <c r="BV82" s="135" t="str">
        <f>IF($AV82="", "", IFERROR(INDEX('Analytics Data'!CC$12:CC$511, MATCH($AV82, 'Analytics Data'!$BI$12:$BI$511, 0)), ""))</f>
        <v/>
      </c>
      <c r="BW82" s="136" t="str">
        <f>IF($AV82="", "", IFERROR(INDEX('Analytics Data'!CD$12:CD$511, MATCH($AV82, 'Analytics Data'!$BI$12:$BI$511, 0)), ""))</f>
        <v/>
      </c>
      <c r="CC82" s="19" t="str">
        <f t="shared" si="39"/>
        <v/>
      </c>
      <c r="CE82" s="19" t="str">
        <f t="shared" si="40"/>
        <v/>
      </c>
      <c r="CG82" s="41" t="str">
        <f t="shared" si="41"/>
        <v/>
      </c>
    </row>
    <row r="83" spans="1:85" x14ac:dyDescent="0.25">
      <c r="A83" s="11"/>
      <c r="B83" s="41" t="str">
        <f>IF($D83="", "", IFERROR(INDEX(Content!$V$11:$V$510, MATCH($D83, Content!$D$11:$D$510, 0)), ""))</f>
        <v/>
      </c>
      <c r="C83" s="11"/>
      <c r="D83" s="196"/>
      <c r="E83" s="197"/>
      <c r="F83" s="198"/>
      <c r="G83" s="199"/>
      <c r="H83" s="200"/>
      <c r="I83" s="200"/>
      <c r="J83" s="201"/>
      <c r="K83" s="202"/>
      <c r="L83" s="11"/>
      <c r="M83" s="98" t="str">
        <f>IF($AV83="", "", IFERROR(INDEX('Analytics Data'!$CF$12:$CF$511, MATCH($AV83, 'Analytics Data'!$BI$12:$BI$511, 0)), ""))</f>
        <v/>
      </c>
      <c r="N83" s="68"/>
      <c r="O83" s="98" t="str">
        <f>IF($M83="", "", COUNTIF($M$11:$M$510, "&gt;"&amp;$M83)+1+COUNTIF($M$11:$M83, $M83)-1)</f>
        <v/>
      </c>
      <c r="P83" s="68"/>
      <c r="Q83" s="91" t="str">
        <f>IF($AV83="", "", IFERROR(INDEX('Analytics Data'!BA$12:BA$511, MATCH($AV83, 'Analytics Data'!$BI$12:$BI$511, 0)), ""))</f>
        <v/>
      </c>
      <c r="R83" s="92" t="str">
        <f>IF($AV83="", "", IFERROR(INDEX('Analytics Data'!BB$12:BB$511, MATCH($AV83, 'Analytics Data'!$BI$12:$BI$511, 0)), ""))</f>
        <v/>
      </c>
      <c r="S83" s="92" t="str">
        <f>IF($AV83="", "", IFERROR(INDEX('Analytics Data'!BC$12:BC$511, MATCH($AV83, 'Analytics Data'!$BI$12:$BI$511, 0)), ""))</f>
        <v/>
      </c>
      <c r="T83" s="92" t="str">
        <f>IF($AV83="", "", IFERROR(INDEX('Analytics Data'!BD$12:BD$511, MATCH($AV83, 'Analytics Data'!$BI$12:$BI$511, 0)), ""))</f>
        <v/>
      </c>
      <c r="U83" s="93" t="str">
        <f>IF($AV83="", "", IFERROR(INDEX('Analytics Data'!BE$12:BE$511, MATCH($AV83, 'Analytics Data'!$BI$12:$BI$511, 0)), ""))</f>
        <v/>
      </c>
      <c r="V83" s="68"/>
      <c r="AD83" s="65" t="str">
        <f>'Analytics Data'!$CT84</f>
        <v/>
      </c>
      <c r="AF83" s="19" t="str">
        <f t="shared" si="28"/>
        <v/>
      </c>
      <c r="AH83" s="19" t="str">
        <f t="shared" si="25"/>
        <v/>
      </c>
      <c r="AI83" s="19" t="str">
        <f t="shared" si="29"/>
        <v/>
      </c>
      <c r="AJ83" s="19" t="str">
        <f t="shared" si="30"/>
        <v/>
      </c>
      <c r="AK83" s="19" t="str">
        <f t="shared" si="31"/>
        <v/>
      </c>
      <c r="AL83" s="19" t="str">
        <f t="shared" si="26"/>
        <v/>
      </c>
      <c r="AM83" s="19" t="str">
        <f t="shared" si="27"/>
        <v/>
      </c>
      <c r="AN83" s="19" t="str">
        <f t="shared" si="32"/>
        <v/>
      </c>
      <c r="AP83" s="19" t="str">
        <f>IF(OR($B83="", "", 'Analytics Data'!$BL$7=FALSE), "", COUNTIF('Analytics Data'!$BG$12:$BG$511, $B83))</f>
        <v/>
      </c>
      <c r="AR83" s="65" t="str">
        <f>IF($AP83="", "", IF($AP83=1, IFERROR(INDEX('Analytics Data'!$BI$12:$BI$511, MATCH($B83, 'Analytics Data'!$BG$12:$BG$511, 0)), ""), ""))</f>
        <v/>
      </c>
      <c r="AT83" s="65" t="str">
        <f t="shared" si="33"/>
        <v/>
      </c>
      <c r="AV83" s="65" t="str">
        <f>IF(NOT($AT83=""), $AT83, IF($AR83="", "", IF(COUNTIF($AR$11:$AR83, $AR83)&gt;1, "", $AR83)))</f>
        <v/>
      </c>
      <c r="AX83" s="19" t="str">
        <f>IF(OR($AV83="", $AR$7=FALSE), "", IF(COUNTIF('Analytics Data'!$BI$12:$BI$511, $AV83)=1, "", "X"))</f>
        <v/>
      </c>
      <c r="AZ83" s="43" t="str">
        <f t="shared" si="34"/>
        <v/>
      </c>
      <c r="BB83" s="19" t="str">
        <f>IF($D83="", "", IF(COUNTIF(Content!$D$11:$D$510, $D83)=0, MAX($BB$10:$BB82)+1, ""))</f>
        <v/>
      </c>
      <c r="BD83" s="19" t="str">
        <f t="shared" si="35"/>
        <v/>
      </c>
      <c r="BF83" s="19" t="str">
        <f t="shared" si="36"/>
        <v/>
      </c>
      <c r="BG83" s="19" t="str">
        <f t="shared" ca="1" si="24"/>
        <v/>
      </c>
      <c r="BI83" s="173" t="str">
        <f>IF($AV83="", "", IFERROR(INDEX('Analytics Data'!$CA$12:$CA$511, MATCH($AV83, 'Analytics Data'!$BI$12:$BI$511, 0)), ""))</f>
        <v/>
      </c>
      <c r="BK83" s="173" t="str">
        <f>IF($AV83="", "", IFERROR(INDEX('Analytics Data'!$BB$12:$BB$511, MATCH($AV83, 'Analytics Data'!$BI$12:$BI$511, 0)), ""))</f>
        <v/>
      </c>
      <c r="BM83" s="41" t="str">
        <f>IF($D83="", "", IFERROR(INDEX(Content!$AB$11:$AB$510, MATCH($D83, Content!$D$11:$D$510, 0)), ""))</f>
        <v/>
      </c>
      <c r="BN83" s="41" t="str">
        <f>IF($BM83="", "", IF(COUNTIF($BM$11:$BM83, $BM83)&gt;1, "", $BM83))</f>
        <v/>
      </c>
      <c r="BO83" s="156" t="str">
        <f t="shared" si="37"/>
        <v/>
      </c>
      <c r="BP83" s="156" t="str">
        <f t="shared" si="38"/>
        <v/>
      </c>
      <c r="BQ83" s="19" t="str">
        <f>IF($BO83="", "", COUNTIF($BO$11:$BO$510, "&gt;"&amp;$BO83)+1+COUNTIF($BO$11:$BO83, $BO83)-1)</f>
        <v/>
      </c>
      <c r="BS83" s="134" t="str">
        <f>IF($AV83="", "", IFERROR(INDEX('Analytics Data'!BZ$12:BZ$511, MATCH($AV83, 'Analytics Data'!$BI$12:$BI$511, 0)), ""))</f>
        <v/>
      </c>
      <c r="BT83" s="135" t="str">
        <f>IF($AV83="", "", IFERROR(INDEX('Analytics Data'!CA$12:CA$511, MATCH($AV83, 'Analytics Data'!$BI$12:$BI$511, 0)), ""))</f>
        <v/>
      </c>
      <c r="BU83" s="135" t="str">
        <f>IF($AV83="", "", IFERROR(INDEX('Analytics Data'!CB$12:CB$511, MATCH($AV83, 'Analytics Data'!$BI$12:$BI$511, 0)), ""))</f>
        <v/>
      </c>
      <c r="BV83" s="135" t="str">
        <f>IF($AV83="", "", IFERROR(INDEX('Analytics Data'!CC$12:CC$511, MATCH($AV83, 'Analytics Data'!$BI$12:$BI$511, 0)), ""))</f>
        <v/>
      </c>
      <c r="BW83" s="136" t="str">
        <f>IF($AV83="", "", IFERROR(INDEX('Analytics Data'!CD$12:CD$511, MATCH($AV83, 'Analytics Data'!$BI$12:$BI$511, 0)), ""))</f>
        <v/>
      </c>
      <c r="CC83" s="19" t="str">
        <f t="shared" si="39"/>
        <v/>
      </c>
      <c r="CE83" s="19" t="str">
        <f t="shared" si="40"/>
        <v/>
      </c>
      <c r="CG83" s="41" t="str">
        <f t="shared" si="41"/>
        <v/>
      </c>
    </row>
    <row r="84" spans="1:85" x14ac:dyDescent="0.25">
      <c r="A84" s="11"/>
      <c r="B84" s="41" t="str">
        <f>IF($D84="", "", IFERROR(INDEX(Content!$V$11:$V$510, MATCH($D84, Content!$D$11:$D$510, 0)), ""))</f>
        <v/>
      </c>
      <c r="C84" s="11"/>
      <c r="D84" s="196"/>
      <c r="E84" s="197"/>
      <c r="F84" s="198"/>
      <c r="G84" s="199"/>
      <c r="H84" s="200"/>
      <c r="I84" s="200"/>
      <c r="J84" s="201"/>
      <c r="K84" s="202"/>
      <c r="L84" s="11"/>
      <c r="M84" s="98" t="str">
        <f>IF($AV84="", "", IFERROR(INDEX('Analytics Data'!$CF$12:$CF$511, MATCH($AV84, 'Analytics Data'!$BI$12:$BI$511, 0)), ""))</f>
        <v/>
      </c>
      <c r="N84" s="68"/>
      <c r="O84" s="98" t="str">
        <f>IF($M84="", "", COUNTIF($M$11:$M$510, "&gt;"&amp;$M84)+1+COUNTIF($M$11:$M84, $M84)-1)</f>
        <v/>
      </c>
      <c r="P84" s="68"/>
      <c r="Q84" s="91" t="str">
        <f>IF($AV84="", "", IFERROR(INDEX('Analytics Data'!BA$12:BA$511, MATCH($AV84, 'Analytics Data'!$BI$12:$BI$511, 0)), ""))</f>
        <v/>
      </c>
      <c r="R84" s="92" t="str">
        <f>IF($AV84="", "", IFERROR(INDEX('Analytics Data'!BB$12:BB$511, MATCH($AV84, 'Analytics Data'!$BI$12:$BI$511, 0)), ""))</f>
        <v/>
      </c>
      <c r="S84" s="92" t="str">
        <f>IF($AV84="", "", IFERROR(INDEX('Analytics Data'!BC$12:BC$511, MATCH($AV84, 'Analytics Data'!$BI$12:$BI$511, 0)), ""))</f>
        <v/>
      </c>
      <c r="T84" s="92" t="str">
        <f>IF($AV84="", "", IFERROR(INDEX('Analytics Data'!BD$12:BD$511, MATCH($AV84, 'Analytics Data'!$BI$12:$BI$511, 0)), ""))</f>
        <v/>
      </c>
      <c r="U84" s="93" t="str">
        <f>IF($AV84="", "", IFERROR(INDEX('Analytics Data'!BE$12:BE$511, MATCH($AV84, 'Analytics Data'!$BI$12:$BI$511, 0)), ""))</f>
        <v/>
      </c>
      <c r="V84" s="68"/>
      <c r="AD84" s="65" t="str">
        <f>'Analytics Data'!$CT85</f>
        <v/>
      </c>
      <c r="AF84" s="19" t="str">
        <f t="shared" si="28"/>
        <v/>
      </c>
      <c r="AH84" s="19" t="str">
        <f t="shared" si="25"/>
        <v/>
      </c>
      <c r="AI84" s="19" t="str">
        <f t="shared" si="29"/>
        <v/>
      </c>
      <c r="AJ84" s="19" t="str">
        <f t="shared" si="30"/>
        <v/>
      </c>
      <c r="AK84" s="19" t="str">
        <f t="shared" si="31"/>
        <v/>
      </c>
      <c r="AL84" s="19" t="str">
        <f t="shared" si="26"/>
        <v/>
      </c>
      <c r="AM84" s="19" t="str">
        <f t="shared" si="27"/>
        <v/>
      </c>
      <c r="AN84" s="19" t="str">
        <f t="shared" si="32"/>
        <v/>
      </c>
      <c r="AP84" s="19" t="str">
        <f>IF(OR($B84="", "", 'Analytics Data'!$BL$7=FALSE), "", COUNTIF('Analytics Data'!$BG$12:$BG$511, $B84))</f>
        <v/>
      </c>
      <c r="AR84" s="65" t="str">
        <f>IF($AP84="", "", IF($AP84=1, IFERROR(INDEX('Analytics Data'!$BI$12:$BI$511, MATCH($B84, 'Analytics Data'!$BG$12:$BG$511, 0)), ""), ""))</f>
        <v/>
      </c>
      <c r="AT84" s="65" t="str">
        <f t="shared" si="33"/>
        <v/>
      </c>
      <c r="AV84" s="65" t="str">
        <f>IF(NOT($AT84=""), $AT84, IF($AR84="", "", IF(COUNTIF($AR$11:$AR84, $AR84)&gt;1, "", $AR84)))</f>
        <v/>
      </c>
      <c r="AX84" s="19" t="str">
        <f>IF(OR($AV84="", $AR$7=FALSE), "", IF(COUNTIF('Analytics Data'!$BI$12:$BI$511, $AV84)=1, "", "X"))</f>
        <v/>
      </c>
      <c r="AZ84" s="43" t="str">
        <f t="shared" si="34"/>
        <v/>
      </c>
      <c r="BB84" s="19" t="str">
        <f>IF($D84="", "", IF(COUNTIF(Content!$D$11:$D$510, $D84)=0, MAX($BB$10:$BB83)+1, ""))</f>
        <v/>
      </c>
      <c r="BD84" s="19" t="str">
        <f t="shared" si="35"/>
        <v/>
      </c>
      <c r="BF84" s="19" t="str">
        <f t="shared" si="36"/>
        <v/>
      </c>
      <c r="BG84" s="19" t="str">
        <f t="shared" ref="BG84:BG147" ca="1" si="42">IF(AND($G84=$Y$2, $E84&gt;$Y$7), "X", "")</f>
        <v/>
      </c>
      <c r="BI84" s="173" t="str">
        <f>IF($AV84="", "", IFERROR(INDEX('Analytics Data'!$CA$12:$CA$511, MATCH($AV84, 'Analytics Data'!$BI$12:$BI$511, 0)), ""))</f>
        <v/>
      </c>
      <c r="BK84" s="173" t="str">
        <f>IF($AV84="", "", IFERROR(INDEX('Analytics Data'!$BB$12:$BB$511, MATCH($AV84, 'Analytics Data'!$BI$12:$BI$511, 0)), ""))</f>
        <v/>
      </c>
      <c r="BM84" s="41" t="str">
        <f>IF($D84="", "", IFERROR(INDEX(Content!$AB$11:$AB$510, MATCH($D84, Content!$D$11:$D$510, 0)), ""))</f>
        <v/>
      </c>
      <c r="BN84" s="41" t="str">
        <f>IF($BM84="", "", IF(COUNTIF($BM$11:$BM84, $BM84)&gt;1, "", $BM84))</f>
        <v/>
      </c>
      <c r="BO84" s="156" t="str">
        <f t="shared" si="37"/>
        <v/>
      </c>
      <c r="BP84" s="156" t="str">
        <f t="shared" si="38"/>
        <v/>
      </c>
      <c r="BQ84" s="19" t="str">
        <f>IF($BO84="", "", COUNTIF($BO$11:$BO$510, "&gt;"&amp;$BO84)+1+COUNTIF($BO$11:$BO84, $BO84)-1)</f>
        <v/>
      </c>
      <c r="BS84" s="134" t="str">
        <f>IF($AV84="", "", IFERROR(INDEX('Analytics Data'!BZ$12:BZ$511, MATCH($AV84, 'Analytics Data'!$BI$12:$BI$511, 0)), ""))</f>
        <v/>
      </c>
      <c r="BT84" s="135" t="str">
        <f>IF($AV84="", "", IFERROR(INDEX('Analytics Data'!CA$12:CA$511, MATCH($AV84, 'Analytics Data'!$BI$12:$BI$511, 0)), ""))</f>
        <v/>
      </c>
      <c r="BU84" s="135" t="str">
        <f>IF($AV84="", "", IFERROR(INDEX('Analytics Data'!CB$12:CB$511, MATCH($AV84, 'Analytics Data'!$BI$12:$BI$511, 0)), ""))</f>
        <v/>
      </c>
      <c r="BV84" s="135" t="str">
        <f>IF($AV84="", "", IFERROR(INDEX('Analytics Data'!CC$12:CC$511, MATCH($AV84, 'Analytics Data'!$BI$12:$BI$511, 0)), ""))</f>
        <v/>
      </c>
      <c r="BW84" s="136" t="str">
        <f>IF($AV84="", "", IFERROR(INDEX('Analytics Data'!CD$12:CD$511, MATCH($AV84, 'Analytics Data'!$BI$12:$BI$511, 0)), ""))</f>
        <v/>
      </c>
      <c r="CC84" s="19" t="str">
        <f t="shared" si="39"/>
        <v/>
      </c>
      <c r="CE84" s="19" t="str">
        <f t="shared" si="40"/>
        <v/>
      </c>
      <c r="CG84" s="41" t="str">
        <f t="shared" si="41"/>
        <v/>
      </c>
    </row>
    <row r="85" spans="1:85" x14ac:dyDescent="0.25">
      <c r="A85" s="11"/>
      <c r="B85" s="41" t="str">
        <f>IF($D85="", "", IFERROR(INDEX(Content!$V$11:$V$510, MATCH($D85, Content!$D$11:$D$510, 0)), ""))</f>
        <v/>
      </c>
      <c r="C85" s="11"/>
      <c r="D85" s="196"/>
      <c r="E85" s="197"/>
      <c r="F85" s="198"/>
      <c r="G85" s="199"/>
      <c r="H85" s="200"/>
      <c r="I85" s="200"/>
      <c r="J85" s="201"/>
      <c r="K85" s="202"/>
      <c r="L85" s="11"/>
      <c r="M85" s="98" t="str">
        <f>IF($AV85="", "", IFERROR(INDEX('Analytics Data'!$CF$12:$CF$511, MATCH($AV85, 'Analytics Data'!$BI$12:$BI$511, 0)), ""))</f>
        <v/>
      </c>
      <c r="N85" s="68"/>
      <c r="O85" s="98" t="str">
        <f>IF($M85="", "", COUNTIF($M$11:$M$510, "&gt;"&amp;$M85)+1+COUNTIF($M$11:$M85, $M85)-1)</f>
        <v/>
      </c>
      <c r="P85" s="68"/>
      <c r="Q85" s="91" t="str">
        <f>IF($AV85="", "", IFERROR(INDEX('Analytics Data'!BA$12:BA$511, MATCH($AV85, 'Analytics Data'!$BI$12:$BI$511, 0)), ""))</f>
        <v/>
      </c>
      <c r="R85" s="92" t="str">
        <f>IF($AV85="", "", IFERROR(INDEX('Analytics Data'!BB$12:BB$511, MATCH($AV85, 'Analytics Data'!$BI$12:$BI$511, 0)), ""))</f>
        <v/>
      </c>
      <c r="S85" s="92" t="str">
        <f>IF($AV85="", "", IFERROR(INDEX('Analytics Data'!BC$12:BC$511, MATCH($AV85, 'Analytics Data'!$BI$12:$BI$511, 0)), ""))</f>
        <v/>
      </c>
      <c r="T85" s="92" t="str">
        <f>IF($AV85="", "", IFERROR(INDEX('Analytics Data'!BD$12:BD$511, MATCH($AV85, 'Analytics Data'!$BI$12:$BI$511, 0)), ""))</f>
        <v/>
      </c>
      <c r="U85" s="93" t="str">
        <f>IF($AV85="", "", IFERROR(INDEX('Analytics Data'!BE$12:BE$511, MATCH($AV85, 'Analytics Data'!$BI$12:$BI$511, 0)), ""))</f>
        <v/>
      </c>
      <c r="V85" s="68"/>
      <c r="AD85" s="65" t="str">
        <f>'Analytics Data'!$CT86</f>
        <v/>
      </c>
      <c r="AF85" s="19" t="str">
        <f t="shared" si="28"/>
        <v/>
      </c>
      <c r="AH85" s="19" t="str">
        <f t="shared" si="25"/>
        <v/>
      </c>
      <c r="AI85" s="19" t="str">
        <f t="shared" si="29"/>
        <v/>
      </c>
      <c r="AJ85" s="19" t="str">
        <f t="shared" si="30"/>
        <v/>
      </c>
      <c r="AK85" s="19" t="str">
        <f t="shared" si="31"/>
        <v/>
      </c>
      <c r="AL85" s="19" t="str">
        <f t="shared" si="26"/>
        <v/>
      </c>
      <c r="AM85" s="19" t="str">
        <f t="shared" si="27"/>
        <v/>
      </c>
      <c r="AN85" s="19" t="str">
        <f t="shared" si="32"/>
        <v/>
      </c>
      <c r="AP85" s="19" t="str">
        <f>IF(OR($B85="", "", 'Analytics Data'!$BL$7=FALSE), "", COUNTIF('Analytics Data'!$BG$12:$BG$511, $B85))</f>
        <v/>
      </c>
      <c r="AR85" s="65" t="str">
        <f>IF($AP85="", "", IF($AP85=1, IFERROR(INDEX('Analytics Data'!$BI$12:$BI$511, MATCH($B85, 'Analytics Data'!$BG$12:$BG$511, 0)), ""), ""))</f>
        <v/>
      </c>
      <c r="AT85" s="65" t="str">
        <f t="shared" si="33"/>
        <v/>
      </c>
      <c r="AV85" s="65" t="str">
        <f>IF(NOT($AT85=""), $AT85, IF($AR85="", "", IF(COUNTIF($AR$11:$AR85, $AR85)&gt;1, "", $AR85)))</f>
        <v/>
      </c>
      <c r="AX85" s="19" t="str">
        <f>IF(OR($AV85="", $AR$7=FALSE), "", IF(COUNTIF('Analytics Data'!$BI$12:$BI$511, $AV85)=1, "", "X"))</f>
        <v/>
      </c>
      <c r="AZ85" s="43" t="str">
        <f t="shared" si="34"/>
        <v/>
      </c>
      <c r="BB85" s="19" t="str">
        <f>IF($D85="", "", IF(COUNTIF(Content!$D$11:$D$510, $D85)=0, MAX($BB$10:$BB84)+1, ""))</f>
        <v/>
      </c>
      <c r="BD85" s="19" t="str">
        <f t="shared" si="35"/>
        <v/>
      </c>
      <c r="BF85" s="19" t="str">
        <f t="shared" si="36"/>
        <v/>
      </c>
      <c r="BG85" s="19" t="str">
        <f t="shared" ca="1" si="42"/>
        <v/>
      </c>
      <c r="BI85" s="173" t="str">
        <f>IF($AV85="", "", IFERROR(INDEX('Analytics Data'!$CA$12:$CA$511, MATCH($AV85, 'Analytics Data'!$BI$12:$BI$511, 0)), ""))</f>
        <v/>
      </c>
      <c r="BK85" s="173" t="str">
        <f>IF($AV85="", "", IFERROR(INDEX('Analytics Data'!$BB$12:$BB$511, MATCH($AV85, 'Analytics Data'!$BI$12:$BI$511, 0)), ""))</f>
        <v/>
      </c>
      <c r="BM85" s="41" t="str">
        <f>IF($D85="", "", IFERROR(INDEX(Content!$AB$11:$AB$510, MATCH($D85, Content!$D$11:$D$510, 0)), ""))</f>
        <v/>
      </c>
      <c r="BN85" s="41" t="str">
        <f>IF($BM85="", "", IF(COUNTIF($BM$11:$BM85, $BM85)&gt;1, "", $BM85))</f>
        <v/>
      </c>
      <c r="BO85" s="156" t="str">
        <f t="shared" si="37"/>
        <v/>
      </c>
      <c r="BP85" s="156" t="str">
        <f t="shared" si="38"/>
        <v/>
      </c>
      <c r="BQ85" s="19" t="str">
        <f>IF($BO85="", "", COUNTIF($BO$11:$BO$510, "&gt;"&amp;$BO85)+1+COUNTIF($BO$11:$BO85, $BO85)-1)</f>
        <v/>
      </c>
      <c r="BS85" s="134" t="str">
        <f>IF($AV85="", "", IFERROR(INDEX('Analytics Data'!BZ$12:BZ$511, MATCH($AV85, 'Analytics Data'!$BI$12:$BI$511, 0)), ""))</f>
        <v/>
      </c>
      <c r="BT85" s="135" t="str">
        <f>IF($AV85="", "", IFERROR(INDEX('Analytics Data'!CA$12:CA$511, MATCH($AV85, 'Analytics Data'!$BI$12:$BI$511, 0)), ""))</f>
        <v/>
      </c>
      <c r="BU85" s="135" t="str">
        <f>IF($AV85="", "", IFERROR(INDEX('Analytics Data'!CB$12:CB$511, MATCH($AV85, 'Analytics Data'!$BI$12:$BI$511, 0)), ""))</f>
        <v/>
      </c>
      <c r="BV85" s="135" t="str">
        <f>IF($AV85="", "", IFERROR(INDEX('Analytics Data'!CC$12:CC$511, MATCH($AV85, 'Analytics Data'!$BI$12:$BI$511, 0)), ""))</f>
        <v/>
      </c>
      <c r="BW85" s="136" t="str">
        <f>IF($AV85="", "", IFERROR(INDEX('Analytics Data'!CD$12:CD$511, MATCH($AV85, 'Analytics Data'!$BI$12:$BI$511, 0)), ""))</f>
        <v/>
      </c>
      <c r="CC85" s="19" t="str">
        <f t="shared" si="39"/>
        <v/>
      </c>
      <c r="CE85" s="19" t="str">
        <f t="shared" si="40"/>
        <v/>
      </c>
      <c r="CG85" s="41" t="str">
        <f t="shared" si="41"/>
        <v/>
      </c>
    </row>
    <row r="86" spans="1:85" x14ac:dyDescent="0.25">
      <c r="A86" s="11"/>
      <c r="B86" s="41" t="str">
        <f>IF($D86="", "", IFERROR(INDEX(Content!$V$11:$V$510, MATCH($D86, Content!$D$11:$D$510, 0)), ""))</f>
        <v/>
      </c>
      <c r="C86" s="11"/>
      <c r="D86" s="196"/>
      <c r="E86" s="197"/>
      <c r="F86" s="198"/>
      <c r="G86" s="199"/>
      <c r="H86" s="200"/>
      <c r="I86" s="200"/>
      <c r="J86" s="201"/>
      <c r="K86" s="202"/>
      <c r="L86" s="11"/>
      <c r="M86" s="98" t="str">
        <f>IF($AV86="", "", IFERROR(INDEX('Analytics Data'!$CF$12:$CF$511, MATCH($AV86, 'Analytics Data'!$BI$12:$BI$511, 0)), ""))</f>
        <v/>
      </c>
      <c r="N86" s="68"/>
      <c r="O86" s="98" t="str">
        <f>IF($M86="", "", COUNTIF($M$11:$M$510, "&gt;"&amp;$M86)+1+COUNTIF($M$11:$M86, $M86)-1)</f>
        <v/>
      </c>
      <c r="P86" s="68"/>
      <c r="Q86" s="91" t="str">
        <f>IF($AV86="", "", IFERROR(INDEX('Analytics Data'!BA$12:BA$511, MATCH($AV86, 'Analytics Data'!$BI$12:$BI$511, 0)), ""))</f>
        <v/>
      </c>
      <c r="R86" s="92" t="str">
        <f>IF($AV86="", "", IFERROR(INDEX('Analytics Data'!BB$12:BB$511, MATCH($AV86, 'Analytics Data'!$BI$12:$BI$511, 0)), ""))</f>
        <v/>
      </c>
      <c r="S86" s="92" t="str">
        <f>IF($AV86="", "", IFERROR(INDEX('Analytics Data'!BC$12:BC$511, MATCH($AV86, 'Analytics Data'!$BI$12:$BI$511, 0)), ""))</f>
        <v/>
      </c>
      <c r="T86" s="92" t="str">
        <f>IF($AV86="", "", IFERROR(INDEX('Analytics Data'!BD$12:BD$511, MATCH($AV86, 'Analytics Data'!$BI$12:$BI$511, 0)), ""))</f>
        <v/>
      </c>
      <c r="U86" s="93" t="str">
        <f>IF($AV86="", "", IFERROR(INDEX('Analytics Data'!BE$12:BE$511, MATCH($AV86, 'Analytics Data'!$BI$12:$BI$511, 0)), ""))</f>
        <v/>
      </c>
      <c r="V86" s="68"/>
      <c r="AD86" s="65" t="str">
        <f>'Analytics Data'!$CT87</f>
        <v/>
      </c>
      <c r="AF86" s="19" t="str">
        <f t="shared" si="28"/>
        <v/>
      </c>
      <c r="AH86" s="19" t="str">
        <f t="shared" si="25"/>
        <v/>
      </c>
      <c r="AI86" s="19" t="str">
        <f t="shared" si="29"/>
        <v/>
      </c>
      <c r="AJ86" s="19" t="str">
        <f t="shared" si="30"/>
        <v/>
      </c>
      <c r="AK86" s="19" t="str">
        <f t="shared" si="31"/>
        <v/>
      </c>
      <c r="AL86" s="19" t="str">
        <f t="shared" si="26"/>
        <v/>
      </c>
      <c r="AM86" s="19" t="str">
        <f t="shared" si="27"/>
        <v/>
      </c>
      <c r="AN86" s="19" t="str">
        <f t="shared" si="32"/>
        <v/>
      </c>
      <c r="AP86" s="19" t="str">
        <f>IF(OR($B86="", "", 'Analytics Data'!$BL$7=FALSE), "", COUNTIF('Analytics Data'!$BG$12:$BG$511, $B86))</f>
        <v/>
      </c>
      <c r="AR86" s="65" t="str">
        <f>IF($AP86="", "", IF($AP86=1, IFERROR(INDEX('Analytics Data'!$BI$12:$BI$511, MATCH($B86, 'Analytics Data'!$BG$12:$BG$511, 0)), ""), ""))</f>
        <v/>
      </c>
      <c r="AT86" s="65" t="str">
        <f t="shared" si="33"/>
        <v/>
      </c>
      <c r="AV86" s="65" t="str">
        <f>IF(NOT($AT86=""), $AT86, IF($AR86="", "", IF(COUNTIF($AR$11:$AR86, $AR86)&gt;1, "", $AR86)))</f>
        <v/>
      </c>
      <c r="AX86" s="19" t="str">
        <f>IF(OR($AV86="", $AR$7=FALSE), "", IF(COUNTIF('Analytics Data'!$BI$12:$BI$511, $AV86)=1, "", "X"))</f>
        <v/>
      </c>
      <c r="AZ86" s="43" t="str">
        <f t="shared" si="34"/>
        <v/>
      </c>
      <c r="BB86" s="19" t="str">
        <f>IF($D86="", "", IF(COUNTIF(Content!$D$11:$D$510, $D86)=0, MAX($BB$10:$BB85)+1, ""))</f>
        <v/>
      </c>
      <c r="BD86" s="19" t="str">
        <f t="shared" si="35"/>
        <v/>
      </c>
      <c r="BF86" s="19" t="str">
        <f t="shared" si="36"/>
        <v/>
      </c>
      <c r="BG86" s="19" t="str">
        <f t="shared" ca="1" si="42"/>
        <v/>
      </c>
      <c r="BI86" s="173" t="str">
        <f>IF($AV86="", "", IFERROR(INDEX('Analytics Data'!$CA$12:$CA$511, MATCH($AV86, 'Analytics Data'!$BI$12:$BI$511, 0)), ""))</f>
        <v/>
      </c>
      <c r="BK86" s="173" t="str">
        <f>IF($AV86="", "", IFERROR(INDEX('Analytics Data'!$BB$12:$BB$511, MATCH($AV86, 'Analytics Data'!$BI$12:$BI$511, 0)), ""))</f>
        <v/>
      </c>
      <c r="BM86" s="41" t="str">
        <f>IF($D86="", "", IFERROR(INDEX(Content!$AB$11:$AB$510, MATCH($D86, Content!$D$11:$D$510, 0)), ""))</f>
        <v/>
      </c>
      <c r="BN86" s="41" t="str">
        <f>IF($BM86="", "", IF(COUNTIF($BM$11:$BM86, $BM86)&gt;1, "", $BM86))</f>
        <v/>
      </c>
      <c r="BO86" s="156" t="str">
        <f t="shared" si="37"/>
        <v/>
      </c>
      <c r="BP86" s="156" t="str">
        <f t="shared" si="38"/>
        <v/>
      </c>
      <c r="BQ86" s="19" t="str">
        <f>IF($BO86="", "", COUNTIF($BO$11:$BO$510, "&gt;"&amp;$BO86)+1+COUNTIF($BO$11:$BO86, $BO86)-1)</f>
        <v/>
      </c>
      <c r="BS86" s="134" t="str">
        <f>IF($AV86="", "", IFERROR(INDEX('Analytics Data'!BZ$12:BZ$511, MATCH($AV86, 'Analytics Data'!$BI$12:$BI$511, 0)), ""))</f>
        <v/>
      </c>
      <c r="BT86" s="135" t="str">
        <f>IF($AV86="", "", IFERROR(INDEX('Analytics Data'!CA$12:CA$511, MATCH($AV86, 'Analytics Data'!$BI$12:$BI$511, 0)), ""))</f>
        <v/>
      </c>
      <c r="BU86" s="135" t="str">
        <f>IF($AV86="", "", IFERROR(INDEX('Analytics Data'!CB$12:CB$511, MATCH($AV86, 'Analytics Data'!$BI$12:$BI$511, 0)), ""))</f>
        <v/>
      </c>
      <c r="BV86" s="135" t="str">
        <f>IF($AV86="", "", IFERROR(INDEX('Analytics Data'!CC$12:CC$511, MATCH($AV86, 'Analytics Data'!$BI$12:$BI$511, 0)), ""))</f>
        <v/>
      </c>
      <c r="BW86" s="136" t="str">
        <f>IF($AV86="", "", IFERROR(INDEX('Analytics Data'!CD$12:CD$511, MATCH($AV86, 'Analytics Data'!$BI$12:$BI$511, 0)), ""))</f>
        <v/>
      </c>
      <c r="CC86" s="19" t="str">
        <f t="shared" si="39"/>
        <v/>
      </c>
      <c r="CE86" s="19" t="str">
        <f t="shared" si="40"/>
        <v/>
      </c>
      <c r="CG86" s="41" t="str">
        <f t="shared" si="41"/>
        <v/>
      </c>
    </row>
    <row r="87" spans="1:85" x14ac:dyDescent="0.25">
      <c r="A87" s="11"/>
      <c r="B87" s="41" t="str">
        <f>IF($D87="", "", IFERROR(INDEX(Content!$V$11:$V$510, MATCH($D87, Content!$D$11:$D$510, 0)), ""))</f>
        <v/>
      </c>
      <c r="C87" s="11"/>
      <c r="D87" s="196"/>
      <c r="E87" s="197"/>
      <c r="F87" s="198"/>
      <c r="G87" s="199"/>
      <c r="H87" s="200"/>
      <c r="I87" s="200"/>
      <c r="J87" s="201"/>
      <c r="K87" s="202"/>
      <c r="L87" s="11"/>
      <c r="M87" s="98" t="str">
        <f>IF($AV87="", "", IFERROR(INDEX('Analytics Data'!$CF$12:$CF$511, MATCH($AV87, 'Analytics Data'!$BI$12:$BI$511, 0)), ""))</f>
        <v/>
      </c>
      <c r="N87" s="68"/>
      <c r="O87" s="98" t="str">
        <f>IF($M87="", "", COUNTIF($M$11:$M$510, "&gt;"&amp;$M87)+1+COUNTIF($M$11:$M87, $M87)-1)</f>
        <v/>
      </c>
      <c r="P87" s="68"/>
      <c r="Q87" s="91" t="str">
        <f>IF($AV87="", "", IFERROR(INDEX('Analytics Data'!BA$12:BA$511, MATCH($AV87, 'Analytics Data'!$BI$12:$BI$511, 0)), ""))</f>
        <v/>
      </c>
      <c r="R87" s="92" t="str">
        <f>IF($AV87="", "", IFERROR(INDEX('Analytics Data'!BB$12:BB$511, MATCH($AV87, 'Analytics Data'!$BI$12:$BI$511, 0)), ""))</f>
        <v/>
      </c>
      <c r="S87" s="92" t="str">
        <f>IF($AV87="", "", IFERROR(INDEX('Analytics Data'!BC$12:BC$511, MATCH($AV87, 'Analytics Data'!$BI$12:$BI$511, 0)), ""))</f>
        <v/>
      </c>
      <c r="T87" s="92" t="str">
        <f>IF($AV87="", "", IFERROR(INDEX('Analytics Data'!BD$12:BD$511, MATCH($AV87, 'Analytics Data'!$BI$12:$BI$511, 0)), ""))</f>
        <v/>
      </c>
      <c r="U87" s="93" t="str">
        <f>IF($AV87="", "", IFERROR(INDEX('Analytics Data'!BE$12:BE$511, MATCH($AV87, 'Analytics Data'!$BI$12:$BI$511, 0)), ""))</f>
        <v/>
      </c>
      <c r="V87" s="68"/>
      <c r="AD87" s="65" t="str">
        <f>'Analytics Data'!$CT88</f>
        <v/>
      </c>
      <c r="AF87" s="19" t="str">
        <f t="shared" si="28"/>
        <v/>
      </c>
      <c r="AH87" s="19" t="str">
        <f t="shared" si="25"/>
        <v/>
      </c>
      <c r="AI87" s="19" t="str">
        <f t="shared" si="29"/>
        <v/>
      </c>
      <c r="AJ87" s="19" t="str">
        <f t="shared" si="30"/>
        <v/>
      </c>
      <c r="AK87" s="19" t="str">
        <f t="shared" si="31"/>
        <v/>
      </c>
      <c r="AL87" s="19" t="str">
        <f t="shared" si="26"/>
        <v/>
      </c>
      <c r="AM87" s="19" t="str">
        <f t="shared" si="27"/>
        <v/>
      </c>
      <c r="AN87" s="19" t="str">
        <f t="shared" si="32"/>
        <v/>
      </c>
      <c r="AP87" s="19" t="str">
        <f>IF(OR($B87="", "", 'Analytics Data'!$BL$7=FALSE), "", COUNTIF('Analytics Data'!$BG$12:$BG$511, $B87))</f>
        <v/>
      </c>
      <c r="AR87" s="65" t="str">
        <f>IF($AP87="", "", IF($AP87=1, IFERROR(INDEX('Analytics Data'!$BI$12:$BI$511, MATCH($B87, 'Analytics Data'!$BG$12:$BG$511, 0)), ""), ""))</f>
        <v/>
      </c>
      <c r="AT87" s="65" t="str">
        <f t="shared" si="33"/>
        <v/>
      </c>
      <c r="AV87" s="65" t="str">
        <f>IF(NOT($AT87=""), $AT87, IF($AR87="", "", IF(COUNTIF($AR$11:$AR87, $AR87)&gt;1, "", $AR87)))</f>
        <v/>
      </c>
      <c r="AX87" s="19" t="str">
        <f>IF(OR($AV87="", $AR$7=FALSE), "", IF(COUNTIF('Analytics Data'!$BI$12:$BI$511, $AV87)=1, "", "X"))</f>
        <v/>
      </c>
      <c r="AZ87" s="43" t="str">
        <f t="shared" si="34"/>
        <v/>
      </c>
      <c r="BB87" s="19" t="str">
        <f>IF($D87="", "", IF(COUNTIF(Content!$D$11:$D$510, $D87)=0, MAX($BB$10:$BB86)+1, ""))</f>
        <v/>
      </c>
      <c r="BD87" s="19" t="str">
        <f t="shared" si="35"/>
        <v/>
      </c>
      <c r="BF87" s="19" t="str">
        <f t="shared" si="36"/>
        <v/>
      </c>
      <c r="BG87" s="19" t="str">
        <f t="shared" ca="1" si="42"/>
        <v/>
      </c>
      <c r="BI87" s="173" t="str">
        <f>IF($AV87="", "", IFERROR(INDEX('Analytics Data'!$CA$12:$CA$511, MATCH($AV87, 'Analytics Data'!$BI$12:$BI$511, 0)), ""))</f>
        <v/>
      </c>
      <c r="BK87" s="173" t="str">
        <f>IF($AV87="", "", IFERROR(INDEX('Analytics Data'!$BB$12:$BB$511, MATCH($AV87, 'Analytics Data'!$BI$12:$BI$511, 0)), ""))</f>
        <v/>
      </c>
      <c r="BM87" s="41" t="str">
        <f>IF($D87="", "", IFERROR(INDEX(Content!$AB$11:$AB$510, MATCH($D87, Content!$D$11:$D$510, 0)), ""))</f>
        <v/>
      </c>
      <c r="BN87" s="41" t="str">
        <f>IF($BM87="", "", IF(COUNTIF($BM$11:$BM87, $BM87)&gt;1, "", $BM87))</f>
        <v/>
      </c>
      <c r="BO87" s="156" t="str">
        <f t="shared" si="37"/>
        <v/>
      </c>
      <c r="BP87" s="156" t="str">
        <f t="shared" si="38"/>
        <v/>
      </c>
      <c r="BQ87" s="19" t="str">
        <f>IF($BO87="", "", COUNTIF($BO$11:$BO$510, "&gt;"&amp;$BO87)+1+COUNTIF($BO$11:$BO87, $BO87)-1)</f>
        <v/>
      </c>
      <c r="BS87" s="134" t="str">
        <f>IF($AV87="", "", IFERROR(INDEX('Analytics Data'!BZ$12:BZ$511, MATCH($AV87, 'Analytics Data'!$BI$12:$BI$511, 0)), ""))</f>
        <v/>
      </c>
      <c r="BT87" s="135" t="str">
        <f>IF($AV87="", "", IFERROR(INDEX('Analytics Data'!CA$12:CA$511, MATCH($AV87, 'Analytics Data'!$BI$12:$BI$511, 0)), ""))</f>
        <v/>
      </c>
      <c r="BU87" s="135" t="str">
        <f>IF($AV87="", "", IFERROR(INDEX('Analytics Data'!CB$12:CB$511, MATCH($AV87, 'Analytics Data'!$BI$12:$BI$511, 0)), ""))</f>
        <v/>
      </c>
      <c r="BV87" s="135" t="str">
        <f>IF($AV87="", "", IFERROR(INDEX('Analytics Data'!CC$12:CC$511, MATCH($AV87, 'Analytics Data'!$BI$12:$BI$511, 0)), ""))</f>
        <v/>
      </c>
      <c r="BW87" s="136" t="str">
        <f>IF($AV87="", "", IFERROR(INDEX('Analytics Data'!CD$12:CD$511, MATCH($AV87, 'Analytics Data'!$BI$12:$BI$511, 0)), ""))</f>
        <v/>
      </c>
      <c r="CC87" s="19" t="str">
        <f t="shared" si="39"/>
        <v/>
      </c>
      <c r="CE87" s="19" t="str">
        <f t="shared" si="40"/>
        <v/>
      </c>
      <c r="CG87" s="41" t="str">
        <f t="shared" si="41"/>
        <v/>
      </c>
    </row>
    <row r="88" spans="1:85" x14ac:dyDescent="0.25">
      <c r="A88" s="11"/>
      <c r="B88" s="41" t="str">
        <f>IF($D88="", "", IFERROR(INDEX(Content!$V$11:$V$510, MATCH($D88, Content!$D$11:$D$510, 0)), ""))</f>
        <v/>
      </c>
      <c r="C88" s="11"/>
      <c r="D88" s="196"/>
      <c r="E88" s="197"/>
      <c r="F88" s="198"/>
      <c r="G88" s="199"/>
      <c r="H88" s="200"/>
      <c r="I88" s="200"/>
      <c r="J88" s="201"/>
      <c r="K88" s="202"/>
      <c r="L88" s="11"/>
      <c r="M88" s="98" t="str">
        <f>IF($AV88="", "", IFERROR(INDEX('Analytics Data'!$CF$12:$CF$511, MATCH($AV88, 'Analytics Data'!$BI$12:$BI$511, 0)), ""))</f>
        <v/>
      </c>
      <c r="N88" s="68"/>
      <c r="O88" s="98" t="str">
        <f>IF($M88="", "", COUNTIF($M$11:$M$510, "&gt;"&amp;$M88)+1+COUNTIF($M$11:$M88, $M88)-1)</f>
        <v/>
      </c>
      <c r="P88" s="68"/>
      <c r="Q88" s="91" t="str">
        <f>IF($AV88="", "", IFERROR(INDEX('Analytics Data'!BA$12:BA$511, MATCH($AV88, 'Analytics Data'!$BI$12:$BI$511, 0)), ""))</f>
        <v/>
      </c>
      <c r="R88" s="92" t="str">
        <f>IF($AV88="", "", IFERROR(INDEX('Analytics Data'!BB$12:BB$511, MATCH($AV88, 'Analytics Data'!$BI$12:$BI$511, 0)), ""))</f>
        <v/>
      </c>
      <c r="S88" s="92" t="str">
        <f>IF($AV88="", "", IFERROR(INDEX('Analytics Data'!BC$12:BC$511, MATCH($AV88, 'Analytics Data'!$BI$12:$BI$511, 0)), ""))</f>
        <v/>
      </c>
      <c r="T88" s="92" t="str">
        <f>IF($AV88="", "", IFERROR(INDEX('Analytics Data'!BD$12:BD$511, MATCH($AV88, 'Analytics Data'!$BI$12:$BI$511, 0)), ""))</f>
        <v/>
      </c>
      <c r="U88" s="93" t="str">
        <f>IF($AV88="", "", IFERROR(INDEX('Analytics Data'!BE$12:BE$511, MATCH($AV88, 'Analytics Data'!$BI$12:$BI$511, 0)), ""))</f>
        <v/>
      </c>
      <c r="V88" s="68"/>
      <c r="AD88" s="65" t="str">
        <f>'Analytics Data'!$CT89</f>
        <v/>
      </c>
      <c r="AF88" s="19" t="str">
        <f t="shared" si="28"/>
        <v/>
      </c>
      <c r="AH88" s="19" t="str">
        <f t="shared" si="25"/>
        <v/>
      </c>
      <c r="AI88" s="19" t="str">
        <f t="shared" si="29"/>
        <v/>
      </c>
      <c r="AJ88" s="19" t="str">
        <f t="shared" si="30"/>
        <v/>
      </c>
      <c r="AK88" s="19" t="str">
        <f t="shared" si="31"/>
        <v/>
      </c>
      <c r="AL88" s="19" t="str">
        <f t="shared" si="26"/>
        <v/>
      </c>
      <c r="AM88" s="19" t="str">
        <f t="shared" si="27"/>
        <v/>
      </c>
      <c r="AN88" s="19" t="str">
        <f t="shared" si="32"/>
        <v/>
      </c>
      <c r="AP88" s="19" t="str">
        <f>IF(OR($B88="", "", 'Analytics Data'!$BL$7=FALSE), "", COUNTIF('Analytics Data'!$BG$12:$BG$511, $B88))</f>
        <v/>
      </c>
      <c r="AR88" s="65" t="str">
        <f>IF($AP88="", "", IF($AP88=1, IFERROR(INDEX('Analytics Data'!$BI$12:$BI$511, MATCH($B88, 'Analytics Data'!$BG$12:$BG$511, 0)), ""), ""))</f>
        <v/>
      </c>
      <c r="AT88" s="65" t="str">
        <f t="shared" si="33"/>
        <v/>
      </c>
      <c r="AV88" s="65" t="str">
        <f>IF(NOT($AT88=""), $AT88, IF($AR88="", "", IF(COUNTIF($AR$11:$AR88, $AR88)&gt;1, "", $AR88)))</f>
        <v/>
      </c>
      <c r="AX88" s="19" t="str">
        <f>IF(OR($AV88="", $AR$7=FALSE), "", IF(COUNTIF('Analytics Data'!$BI$12:$BI$511, $AV88)=1, "", "X"))</f>
        <v/>
      </c>
      <c r="AZ88" s="43" t="str">
        <f t="shared" si="34"/>
        <v/>
      </c>
      <c r="BB88" s="19" t="str">
        <f>IF($D88="", "", IF(COUNTIF(Content!$D$11:$D$510, $D88)=0, MAX($BB$10:$BB87)+1, ""))</f>
        <v/>
      </c>
      <c r="BD88" s="19" t="str">
        <f t="shared" si="35"/>
        <v/>
      </c>
      <c r="BF88" s="19" t="str">
        <f t="shared" si="36"/>
        <v/>
      </c>
      <c r="BG88" s="19" t="str">
        <f t="shared" ca="1" si="42"/>
        <v/>
      </c>
      <c r="BI88" s="173" t="str">
        <f>IF($AV88="", "", IFERROR(INDEX('Analytics Data'!$CA$12:$CA$511, MATCH($AV88, 'Analytics Data'!$BI$12:$BI$511, 0)), ""))</f>
        <v/>
      </c>
      <c r="BK88" s="173" t="str">
        <f>IF($AV88="", "", IFERROR(INDEX('Analytics Data'!$BB$12:$BB$511, MATCH($AV88, 'Analytics Data'!$BI$12:$BI$511, 0)), ""))</f>
        <v/>
      </c>
      <c r="BM88" s="41" t="str">
        <f>IF($D88="", "", IFERROR(INDEX(Content!$AB$11:$AB$510, MATCH($D88, Content!$D$11:$D$510, 0)), ""))</f>
        <v/>
      </c>
      <c r="BN88" s="41" t="str">
        <f>IF($BM88="", "", IF(COUNTIF($BM$11:$BM88, $BM88)&gt;1, "", $BM88))</f>
        <v/>
      </c>
      <c r="BO88" s="156" t="str">
        <f t="shared" si="37"/>
        <v/>
      </c>
      <c r="BP88" s="156" t="str">
        <f t="shared" si="38"/>
        <v/>
      </c>
      <c r="BQ88" s="19" t="str">
        <f>IF($BO88="", "", COUNTIF($BO$11:$BO$510, "&gt;"&amp;$BO88)+1+COUNTIF($BO$11:$BO88, $BO88)-1)</f>
        <v/>
      </c>
      <c r="BS88" s="134" t="str">
        <f>IF($AV88="", "", IFERROR(INDEX('Analytics Data'!BZ$12:BZ$511, MATCH($AV88, 'Analytics Data'!$BI$12:$BI$511, 0)), ""))</f>
        <v/>
      </c>
      <c r="BT88" s="135" t="str">
        <f>IF($AV88="", "", IFERROR(INDEX('Analytics Data'!CA$12:CA$511, MATCH($AV88, 'Analytics Data'!$BI$12:$BI$511, 0)), ""))</f>
        <v/>
      </c>
      <c r="BU88" s="135" t="str">
        <f>IF($AV88="", "", IFERROR(INDEX('Analytics Data'!CB$12:CB$511, MATCH($AV88, 'Analytics Data'!$BI$12:$BI$511, 0)), ""))</f>
        <v/>
      </c>
      <c r="BV88" s="135" t="str">
        <f>IF($AV88="", "", IFERROR(INDEX('Analytics Data'!CC$12:CC$511, MATCH($AV88, 'Analytics Data'!$BI$12:$BI$511, 0)), ""))</f>
        <v/>
      </c>
      <c r="BW88" s="136" t="str">
        <f>IF($AV88="", "", IFERROR(INDEX('Analytics Data'!CD$12:CD$511, MATCH($AV88, 'Analytics Data'!$BI$12:$BI$511, 0)), ""))</f>
        <v/>
      </c>
      <c r="CC88" s="19" t="str">
        <f t="shared" si="39"/>
        <v/>
      </c>
      <c r="CE88" s="19" t="str">
        <f t="shared" si="40"/>
        <v/>
      </c>
      <c r="CG88" s="41" t="str">
        <f t="shared" si="41"/>
        <v/>
      </c>
    </row>
    <row r="89" spans="1:85" x14ac:dyDescent="0.25">
      <c r="A89" s="11"/>
      <c r="B89" s="41" t="str">
        <f>IF($D89="", "", IFERROR(INDEX(Content!$V$11:$V$510, MATCH($D89, Content!$D$11:$D$510, 0)), ""))</f>
        <v/>
      </c>
      <c r="C89" s="11"/>
      <c r="D89" s="196"/>
      <c r="E89" s="197"/>
      <c r="F89" s="198"/>
      <c r="G89" s="199"/>
      <c r="H89" s="200"/>
      <c r="I89" s="200"/>
      <c r="J89" s="201"/>
      <c r="K89" s="202"/>
      <c r="L89" s="11"/>
      <c r="M89" s="98" t="str">
        <f>IF($AV89="", "", IFERROR(INDEX('Analytics Data'!$CF$12:$CF$511, MATCH($AV89, 'Analytics Data'!$BI$12:$BI$511, 0)), ""))</f>
        <v/>
      </c>
      <c r="N89" s="68"/>
      <c r="O89" s="98" t="str">
        <f>IF($M89="", "", COUNTIF($M$11:$M$510, "&gt;"&amp;$M89)+1+COUNTIF($M$11:$M89, $M89)-1)</f>
        <v/>
      </c>
      <c r="P89" s="68"/>
      <c r="Q89" s="91" t="str">
        <f>IF($AV89="", "", IFERROR(INDEX('Analytics Data'!BA$12:BA$511, MATCH($AV89, 'Analytics Data'!$BI$12:$BI$511, 0)), ""))</f>
        <v/>
      </c>
      <c r="R89" s="92" t="str">
        <f>IF($AV89="", "", IFERROR(INDEX('Analytics Data'!BB$12:BB$511, MATCH($AV89, 'Analytics Data'!$BI$12:$BI$511, 0)), ""))</f>
        <v/>
      </c>
      <c r="S89" s="92" t="str">
        <f>IF($AV89="", "", IFERROR(INDEX('Analytics Data'!BC$12:BC$511, MATCH($AV89, 'Analytics Data'!$BI$12:$BI$511, 0)), ""))</f>
        <v/>
      </c>
      <c r="T89" s="92" t="str">
        <f>IF($AV89="", "", IFERROR(INDEX('Analytics Data'!BD$12:BD$511, MATCH($AV89, 'Analytics Data'!$BI$12:$BI$511, 0)), ""))</f>
        <v/>
      </c>
      <c r="U89" s="93" t="str">
        <f>IF($AV89="", "", IFERROR(INDEX('Analytics Data'!BE$12:BE$511, MATCH($AV89, 'Analytics Data'!$BI$12:$BI$511, 0)), ""))</f>
        <v/>
      </c>
      <c r="V89" s="68"/>
      <c r="AD89" s="65" t="str">
        <f>'Analytics Data'!$CT90</f>
        <v/>
      </c>
      <c r="AF89" s="19" t="str">
        <f t="shared" si="28"/>
        <v/>
      </c>
      <c r="AH89" s="19" t="str">
        <f t="shared" si="25"/>
        <v/>
      </c>
      <c r="AI89" s="19" t="str">
        <f t="shared" si="29"/>
        <v/>
      </c>
      <c r="AJ89" s="19" t="str">
        <f t="shared" si="30"/>
        <v/>
      </c>
      <c r="AK89" s="19" t="str">
        <f t="shared" si="31"/>
        <v/>
      </c>
      <c r="AL89" s="19" t="str">
        <f t="shared" si="26"/>
        <v/>
      </c>
      <c r="AM89" s="19" t="str">
        <f t="shared" si="27"/>
        <v/>
      </c>
      <c r="AN89" s="19" t="str">
        <f t="shared" si="32"/>
        <v/>
      </c>
      <c r="AP89" s="19" t="str">
        <f>IF(OR($B89="", "", 'Analytics Data'!$BL$7=FALSE), "", COUNTIF('Analytics Data'!$BG$12:$BG$511, $B89))</f>
        <v/>
      </c>
      <c r="AR89" s="65" t="str">
        <f>IF($AP89="", "", IF($AP89=1, IFERROR(INDEX('Analytics Data'!$BI$12:$BI$511, MATCH($B89, 'Analytics Data'!$BG$12:$BG$511, 0)), ""), ""))</f>
        <v/>
      </c>
      <c r="AT89" s="65" t="str">
        <f t="shared" si="33"/>
        <v/>
      </c>
      <c r="AV89" s="65" t="str">
        <f>IF(NOT($AT89=""), $AT89, IF($AR89="", "", IF(COUNTIF($AR$11:$AR89, $AR89)&gt;1, "", $AR89)))</f>
        <v/>
      </c>
      <c r="AX89" s="19" t="str">
        <f>IF(OR($AV89="", $AR$7=FALSE), "", IF(COUNTIF('Analytics Data'!$BI$12:$BI$511, $AV89)=1, "", "X"))</f>
        <v/>
      </c>
      <c r="AZ89" s="43" t="str">
        <f t="shared" si="34"/>
        <v/>
      </c>
      <c r="BB89" s="19" t="str">
        <f>IF($D89="", "", IF(COUNTIF(Content!$D$11:$D$510, $D89)=0, MAX($BB$10:$BB88)+1, ""))</f>
        <v/>
      </c>
      <c r="BD89" s="19" t="str">
        <f t="shared" si="35"/>
        <v/>
      </c>
      <c r="BF89" s="19" t="str">
        <f t="shared" si="36"/>
        <v/>
      </c>
      <c r="BG89" s="19" t="str">
        <f t="shared" ca="1" si="42"/>
        <v/>
      </c>
      <c r="BI89" s="173" t="str">
        <f>IF($AV89="", "", IFERROR(INDEX('Analytics Data'!$CA$12:$CA$511, MATCH($AV89, 'Analytics Data'!$BI$12:$BI$511, 0)), ""))</f>
        <v/>
      </c>
      <c r="BK89" s="173" t="str">
        <f>IF($AV89="", "", IFERROR(INDEX('Analytics Data'!$BB$12:$BB$511, MATCH($AV89, 'Analytics Data'!$BI$12:$BI$511, 0)), ""))</f>
        <v/>
      </c>
      <c r="BM89" s="41" t="str">
        <f>IF($D89="", "", IFERROR(INDEX(Content!$AB$11:$AB$510, MATCH($D89, Content!$D$11:$D$510, 0)), ""))</f>
        <v/>
      </c>
      <c r="BN89" s="41" t="str">
        <f>IF($BM89="", "", IF(COUNTIF($BM$11:$BM89, $BM89)&gt;1, "", $BM89))</f>
        <v/>
      </c>
      <c r="BO89" s="156" t="str">
        <f t="shared" si="37"/>
        <v/>
      </c>
      <c r="BP89" s="156" t="str">
        <f t="shared" si="38"/>
        <v/>
      </c>
      <c r="BQ89" s="19" t="str">
        <f>IF($BO89="", "", COUNTIF($BO$11:$BO$510, "&gt;"&amp;$BO89)+1+COUNTIF($BO$11:$BO89, $BO89)-1)</f>
        <v/>
      </c>
      <c r="BS89" s="134" t="str">
        <f>IF($AV89="", "", IFERROR(INDEX('Analytics Data'!BZ$12:BZ$511, MATCH($AV89, 'Analytics Data'!$BI$12:$BI$511, 0)), ""))</f>
        <v/>
      </c>
      <c r="BT89" s="135" t="str">
        <f>IF($AV89="", "", IFERROR(INDEX('Analytics Data'!CA$12:CA$511, MATCH($AV89, 'Analytics Data'!$BI$12:$BI$511, 0)), ""))</f>
        <v/>
      </c>
      <c r="BU89" s="135" t="str">
        <f>IF($AV89="", "", IFERROR(INDEX('Analytics Data'!CB$12:CB$511, MATCH($AV89, 'Analytics Data'!$BI$12:$BI$511, 0)), ""))</f>
        <v/>
      </c>
      <c r="BV89" s="135" t="str">
        <f>IF($AV89="", "", IFERROR(INDEX('Analytics Data'!CC$12:CC$511, MATCH($AV89, 'Analytics Data'!$BI$12:$BI$511, 0)), ""))</f>
        <v/>
      </c>
      <c r="BW89" s="136" t="str">
        <f>IF($AV89="", "", IFERROR(INDEX('Analytics Data'!CD$12:CD$511, MATCH($AV89, 'Analytics Data'!$BI$12:$BI$511, 0)), ""))</f>
        <v/>
      </c>
      <c r="CC89" s="19" t="str">
        <f t="shared" si="39"/>
        <v/>
      </c>
      <c r="CE89" s="19" t="str">
        <f t="shared" si="40"/>
        <v/>
      </c>
      <c r="CG89" s="41" t="str">
        <f t="shared" si="41"/>
        <v/>
      </c>
    </row>
    <row r="90" spans="1:85" x14ac:dyDescent="0.25">
      <c r="A90" s="11"/>
      <c r="B90" s="41" t="str">
        <f>IF($D90="", "", IFERROR(INDEX(Content!$V$11:$V$510, MATCH($D90, Content!$D$11:$D$510, 0)), ""))</f>
        <v/>
      </c>
      <c r="C90" s="11"/>
      <c r="D90" s="196"/>
      <c r="E90" s="197"/>
      <c r="F90" s="198"/>
      <c r="G90" s="199"/>
      <c r="H90" s="200"/>
      <c r="I90" s="200"/>
      <c r="J90" s="201"/>
      <c r="K90" s="202"/>
      <c r="L90" s="11"/>
      <c r="M90" s="98" t="str">
        <f>IF($AV90="", "", IFERROR(INDEX('Analytics Data'!$CF$12:$CF$511, MATCH($AV90, 'Analytics Data'!$BI$12:$BI$511, 0)), ""))</f>
        <v/>
      </c>
      <c r="N90" s="68"/>
      <c r="O90" s="98" t="str">
        <f>IF($M90="", "", COUNTIF($M$11:$M$510, "&gt;"&amp;$M90)+1+COUNTIF($M$11:$M90, $M90)-1)</f>
        <v/>
      </c>
      <c r="P90" s="68"/>
      <c r="Q90" s="91" t="str">
        <f>IF($AV90="", "", IFERROR(INDEX('Analytics Data'!BA$12:BA$511, MATCH($AV90, 'Analytics Data'!$BI$12:$BI$511, 0)), ""))</f>
        <v/>
      </c>
      <c r="R90" s="92" t="str">
        <f>IF($AV90="", "", IFERROR(INDEX('Analytics Data'!BB$12:BB$511, MATCH($AV90, 'Analytics Data'!$BI$12:$BI$511, 0)), ""))</f>
        <v/>
      </c>
      <c r="S90" s="92" t="str">
        <f>IF($AV90="", "", IFERROR(INDEX('Analytics Data'!BC$12:BC$511, MATCH($AV90, 'Analytics Data'!$BI$12:$BI$511, 0)), ""))</f>
        <v/>
      </c>
      <c r="T90" s="92" t="str">
        <f>IF($AV90="", "", IFERROR(INDEX('Analytics Data'!BD$12:BD$511, MATCH($AV90, 'Analytics Data'!$BI$12:$BI$511, 0)), ""))</f>
        <v/>
      </c>
      <c r="U90" s="93" t="str">
        <f>IF($AV90="", "", IFERROR(INDEX('Analytics Data'!BE$12:BE$511, MATCH($AV90, 'Analytics Data'!$BI$12:$BI$511, 0)), ""))</f>
        <v/>
      </c>
      <c r="V90" s="68"/>
      <c r="AD90" s="65" t="str">
        <f>'Analytics Data'!$CT91</f>
        <v/>
      </c>
      <c r="AF90" s="19" t="str">
        <f t="shared" si="28"/>
        <v/>
      </c>
      <c r="AH90" s="19" t="str">
        <f t="shared" si="25"/>
        <v/>
      </c>
      <c r="AI90" s="19" t="str">
        <f t="shared" si="29"/>
        <v/>
      </c>
      <c r="AJ90" s="19" t="str">
        <f t="shared" si="30"/>
        <v/>
      </c>
      <c r="AK90" s="19" t="str">
        <f t="shared" si="31"/>
        <v/>
      </c>
      <c r="AL90" s="19" t="str">
        <f t="shared" si="26"/>
        <v/>
      </c>
      <c r="AM90" s="19" t="str">
        <f t="shared" si="27"/>
        <v/>
      </c>
      <c r="AN90" s="19" t="str">
        <f t="shared" si="32"/>
        <v/>
      </c>
      <c r="AP90" s="19" t="str">
        <f>IF(OR($B90="", "", 'Analytics Data'!$BL$7=FALSE), "", COUNTIF('Analytics Data'!$BG$12:$BG$511, $B90))</f>
        <v/>
      </c>
      <c r="AR90" s="65" t="str">
        <f>IF($AP90="", "", IF($AP90=1, IFERROR(INDEX('Analytics Data'!$BI$12:$BI$511, MATCH($B90, 'Analytics Data'!$BG$12:$BG$511, 0)), ""), ""))</f>
        <v/>
      </c>
      <c r="AT90" s="65" t="str">
        <f t="shared" si="33"/>
        <v/>
      </c>
      <c r="AV90" s="65" t="str">
        <f>IF(NOT($AT90=""), $AT90, IF($AR90="", "", IF(COUNTIF($AR$11:$AR90, $AR90)&gt;1, "", $AR90)))</f>
        <v/>
      </c>
      <c r="AX90" s="19" t="str">
        <f>IF(OR($AV90="", $AR$7=FALSE), "", IF(COUNTIF('Analytics Data'!$BI$12:$BI$511, $AV90)=1, "", "X"))</f>
        <v/>
      </c>
      <c r="AZ90" s="43" t="str">
        <f t="shared" si="34"/>
        <v/>
      </c>
      <c r="BB90" s="19" t="str">
        <f>IF($D90="", "", IF(COUNTIF(Content!$D$11:$D$510, $D90)=0, MAX($BB$10:$BB89)+1, ""))</f>
        <v/>
      </c>
      <c r="BD90" s="19" t="str">
        <f t="shared" si="35"/>
        <v/>
      </c>
      <c r="BF90" s="19" t="str">
        <f t="shared" si="36"/>
        <v/>
      </c>
      <c r="BG90" s="19" t="str">
        <f t="shared" ca="1" si="42"/>
        <v/>
      </c>
      <c r="BI90" s="173" t="str">
        <f>IF($AV90="", "", IFERROR(INDEX('Analytics Data'!$CA$12:$CA$511, MATCH($AV90, 'Analytics Data'!$BI$12:$BI$511, 0)), ""))</f>
        <v/>
      </c>
      <c r="BK90" s="173" t="str">
        <f>IF($AV90="", "", IFERROR(INDEX('Analytics Data'!$BB$12:$BB$511, MATCH($AV90, 'Analytics Data'!$BI$12:$BI$511, 0)), ""))</f>
        <v/>
      </c>
      <c r="BM90" s="41" t="str">
        <f>IF($D90="", "", IFERROR(INDEX(Content!$AB$11:$AB$510, MATCH($D90, Content!$D$11:$D$510, 0)), ""))</f>
        <v/>
      </c>
      <c r="BN90" s="41" t="str">
        <f>IF($BM90="", "", IF(COUNTIF($BM$11:$BM90, $BM90)&gt;1, "", $BM90))</f>
        <v/>
      </c>
      <c r="BO90" s="156" t="str">
        <f t="shared" si="37"/>
        <v/>
      </c>
      <c r="BP90" s="156" t="str">
        <f t="shared" si="38"/>
        <v/>
      </c>
      <c r="BQ90" s="19" t="str">
        <f>IF($BO90="", "", COUNTIF($BO$11:$BO$510, "&gt;"&amp;$BO90)+1+COUNTIF($BO$11:$BO90, $BO90)-1)</f>
        <v/>
      </c>
      <c r="BS90" s="134" t="str">
        <f>IF($AV90="", "", IFERROR(INDEX('Analytics Data'!BZ$12:BZ$511, MATCH($AV90, 'Analytics Data'!$BI$12:$BI$511, 0)), ""))</f>
        <v/>
      </c>
      <c r="BT90" s="135" t="str">
        <f>IF($AV90="", "", IFERROR(INDEX('Analytics Data'!CA$12:CA$511, MATCH($AV90, 'Analytics Data'!$BI$12:$BI$511, 0)), ""))</f>
        <v/>
      </c>
      <c r="BU90" s="135" t="str">
        <f>IF($AV90="", "", IFERROR(INDEX('Analytics Data'!CB$12:CB$511, MATCH($AV90, 'Analytics Data'!$BI$12:$BI$511, 0)), ""))</f>
        <v/>
      </c>
      <c r="BV90" s="135" t="str">
        <f>IF($AV90="", "", IFERROR(INDEX('Analytics Data'!CC$12:CC$511, MATCH($AV90, 'Analytics Data'!$BI$12:$BI$511, 0)), ""))</f>
        <v/>
      </c>
      <c r="BW90" s="136" t="str">
        <f>IF($AV90="", "", IFERROR(INDEX('Analytics Data'!CD$12:CD$511, MATCH($AV90, 'Analytics Data'!$BI$12:$BI$511, 0)), ""))</f>
        <v/>
      </c>
      <c r="CC90" s="19" t="str">
        <f t="shared" si="39"/>
        <v/>
      </c>
      <c r="CE90" s="19" t="str">
        <f t="shared" si="40"/>
        <v/>
      </c>
      <c r="CG90" s="41" t="str">
        <f t="shared" si="41"/>
        <v/>
      </c>
    </row>
    <row r="91" spans="1:85" x14ac:dyDescent="0.25">
      <c r="A91" s="11"/>
      <c r="B91" s="41" t="str">
        <f>IF($D91="", "", IFERROR(INDEX(Content!$V$11:$V$510, MATCH($D91, Content!$D$11:$D$510, 0)), ""))</f>
        <v/>
      </c>
      <c r="C91" s="11"/>
      <c r="D91" s="196"/>
      <c r="E91" s="197"/>
      <c r="F91" s="198"/>
      <c r="G91" s="199"/>
      <c r="H91" s="200"/>
      <c r="I91" s="200"/>
      <c r="J91" s="201"/>
      <c r="K91" s="202"/>
      <c r="L91" s="11"/>
      <c r="M91" s="98" t="str">
        <f>IF($AV91="", "", IFERROR(INDEX('Analytics Data'!$CF$12:$CF$511, MATCH($AV91, 'Analytics Data'!$BI$12:$BI$511, 0)), ""))</f>
        <v/>
      </c>
      <c r="N91" s="68"/>
      <c r="O91" s="98" t="str">
        <f>IF($M91="", "", COUNTIF($M$11:$M$510, "&gt;"&amp;$M91)+1+COUNTIF($M$11:$M91, $M91)-1)</f>
        <v/>
      </c>
      <c r="P91" s="68"/>
      <c r="Q91" s="91" t="str">
        <f>IF($AV91="", "", IFERROR(INDEX('Analytics Data'!BA$12:BA$511, MATCH($AV91, 'Analytics Data'!$BI$12:$BI$511, 0)), ""))</f>
        <v/>
      </c>
      <c r="R91" s="92" t="str">
        <f>IF($AV91="", "", IFERROR(INDEX('Analytics Data'!BB$12:BB$511, MATCH($AV91, 'Analytics Data'!$BI$12:$BI$511, 0)), ""))</f>
        <v/>
      </c>
      <c r="S91" s="92" t="str">
        <f>IF($AV91="", "", IFERROR(INDEX('Analytics Data'!BC$12:BC$511, MATCH($AV91, 'Analytics Data'!$BI$12:$BI$511, 0)), ""))</f>
        <v/>
      </c>
      <c r="T91" s="92" t="str">
        <f>IF($AV91="", "", IFERROR(INDEX('Analytics Data'!BD$12:BD$511, MATCH($AV91, 'Analytics Data'!$BI$12:$BI$511, 0)), ""))</f>
        <v/>
      </c>
      <c r="U91" s="93" t="str">
        <f>IF($AV91="", "", IFERROR(INDEX('Analytics Data'!BE$12:BE$511, MATCH($AV91, 'Analytics Data'!$BI$12:$BI$511, 0)), ""))</f>
        <v/>
      </c>
      <c r="V91" s="68"/>
      <c r="AD91" s="65" t="str">
        <f>'Analytics Data'!$CT92</f>
        <v/>
      </c>
      <c r="AF91" s="19" t="str">
        <f t="shared" si="28"/>
        <v/>
      </c>
      <c r="AH91" s="19" t="str">
        <f t="shared" si="25"/>
        <v/>
      </c>
      <c r="AI91" s="19" t="str">
        <f t="shared" si="29"/>
        <v/>
      </c>
      <c r="AJ91" s="19" t="str">
        <f t="shared" si="30"/>
        <v/>
      </c>
      <c r="AK91" s="19" t="str">
        <f t="shared" si="31"/>
        <v/>
      </c>
      <c r="AL91" s="19" t="str">
        <f t="shared" si="26"/>
        <v/>
      </c>
      <c r="AM91" s="19" t="str">
        <f t="shared" si="27"/>
        <v/>
      </c>
      <c r="AN91" s="19" t="str">
        <f t="shared" si="32"/>
        <v/>
      </c>
      <c r="AP91" s="19" t="str">
        <f>IF(OR($B91="", "", 'Analytics Data'!$BL$7=FALSE), "", COUNTIF('Analytics Data'!$BG$12:$BG$511, $B91))</f>
        <v/>
      </c>
      <c r="AR91" s="65" t="str">
        <f>IF($AP91="", "", IF($AP91=1, IFERROR(INDEX('Analytics Data'!$BI$12:$BI$511, MATCH($B91, 'Analytics Data'!$BG$12:$BG$511, 0)), ""), ""))</f>
        <v/>
      </c>
      <c r="AT91" s="65" t="str">
        <f t="shared" si="33"/>
        <v/>
      </c>
      <c r="AV91" s="65" t="str">
        <f>IF(NOT($AT91=""), $AT91, IF($AR91="", "", IF(COUNTIF($AR$11:$AR91, $AR91)&gt;1, "", $AR91)))</f>
        <v/>
      </c>
      <c r="AX91" s="19" t="str">
        <f>IF(OR($AV91="", $AR$7=FALSE), "", IF(COUNTIF('Analytics Data'!$BI$12:$BI$511, $AV91)=1, "", "X"))</f>
        <v/>
      </c>
      <c r="AZ91" s="43" t="str">
        <f t="shared" si="34"/>
        <v/>
      </c>
      <c r="BB91" s="19" t="str">
        <f>IF($D91="", "", IF(COUNTIF(Content!$D$11:$D$510, $D91)=0, MAX($BB$10:$BB90)+1, ""))</f>
        <v/>
      </c>
      <c r="BD91" s="19" t="str">
        <f t="shared" si="35"/>
        <v/>
      </c>
      <c r="BF91" s="19" t="str">
        <f t="shared" si="36"/>
        <v/>
      </c>
      <c r="BG91" s="19" t="str">
        <f t="shared" ca="1" si="42"/>
        <v/>
      </c>
      <c r="BI91" s="173" t="str">
        <f>IF($AV91="", "", IFERROR(INDEX('Analytics Data'!$CA$12:$CA$511, MATCH($AV91, 'Analytics Data'!$BI$12:$BI$511, 0)), ""))</f>
        <v/>
      </c>
      <c r="BK91" s="173" t="str">
        <f>IF($AV91="", "", IFERROR(INDEX('Analytics Data'!$BB$12:$BB$511, MATCH($AV91, 'Analytics Data'!$BI$12:$BI$511, 0)), ""))</f>
        <v/>
      </c>
      <c r="BM91" s="41" t="str">
        <f>IF($D91="", "", IFERROR(INDEX(Content!$AB$11:$AB$510, MATCH($D91, Content!$D$11:$D$510, 0)), ""))</f>
        <v/>
      </c>
      <c r="BN91" s="41" t="str">
        <f>IF($BM91="", "", IF(COUNTIF($BM$11:$BM91, $BM91)&gt;1, "", $BM91))</f>
        <v/>
      </c>
      <c r="BO91" s="156" t="str">
        <f t="shared" si="37"/>
        <v/>
      </c>
      <c r="BP91" s="156" t="str">
        <f t="shared" si="38"/>
        <v/>
      </c>
      <c r="BQ91" s="19" t="str">
        <f>IF($BO91="", "", COUNTIF($BO$11:$BO$510, "&gt;"&amp;$BO91)+1+COUNTIF($BO$11:$BO91, $BO91)-1)</f>
        <v/>
      </c>
      <c r="BS91" s="134" t="str">
        <f>IF($AV91="", "", IFERROR(INDEX('Analytics Data'!BZ$12:BZ$511, MATCH($AV91, 'Analytics Data'!$BI$12:$BI$511, 0)), ""))</f>
        <v/>
      </c>
      <c r="BT91" s="135" t="str">
        <f>IF($AV91="", "", IFERROR(INDEX('Analytics Data'!CA$12:CA$511, MATCH($AV91, 'Analytics Data'!$BI$12:$BI$511, 0)), ""))</f>
        <v/>
      </c>
      <c r="BU91" s="135" t="str">
        <f>IF($AV91="", "", IFERROR(INDEX('Analytics Data'!CB$12:CB$511, MATCH($AV91, 'Analytics Data'!$BI$12:$BI$511, 0)), ""))</f>
        <v/>
      </c>
      <c r="BV91" s="135" t="str">
        <f>IF($AV91="", "", IFERROR(INDEX('Analytics Data'!CC$12:CC$511, MATCH($AV91, 'Analytics Data'!$BI$12:$BI$511, 0)), ""))</f>
        <v/>
      </c>
      <c r="BW91" s="136" t="str">
        <f>IF($AV91="", "", IFERROR(INDEX('Analytics Data'!CD$12:CD$511, MATCH($AV91, 'Analytics Data'!$BI$12:$BI$511, 0)), ""))</f>
        <v/>
      </c>
      <c r="CC91" s="19" t="str">
        <f t="shared" si="39"/>
        <v/>
      </c>
      <c r="CE91" s="19" t="str">
        <f t="shared" si="40"/>
        <v/>
      </c>
      <c r="CG91" s="41" t="str">
        <f t="shared" si="41"/>
        <v/>
      </c>
    </row>
    <row r="92" spans="1:85" x14ac:dyDescent="0.25">
      <c r="A92" s="11"/>
      <c r="B92" s="41" t="str">
        <f>IF($D92="", "", IFERROR(INDEX(Content!$V$11:$V$510, MATCH($D92, Content!$D$11:$D$510, 0)), ""))</f>
        <v/>
      </c>
      <c r="C92" s="11"/>
      <c r="D92" s="196"/>
      <c r="E92" s="197"/>
      <c r="F92" s="198"/>
      <c r="G92" s="199"/>
      <c r="H92" s="200"/>
      <c r="I92" s="200"/>
      <c r="J92" s="201"/>
      <c r="K92" s="202"/>
      <c r="L92" s="11"/>
      <c r="M92" s="98" t="str">
        <f>IF($AV92="", "", IFERROR(INDEX('Analytics Data'!$CF$12:$CF$511, MATCH($AV92, 'Analytics Data'!$BI$12:$BI$511, 0)), ""))</f>
        <v/>
      </c>
      <c r="N92" s="68"/>
      <c r="O92" s="98" t="str">
        <f>IF($M92="", "", COUNTIF($M$11:$M$510, "&gt;"&amp;$M92)+1+COUNTIF($M$11:$M92, $M92)-1)</f>
        <v/>
      </c>
      <c r="P92" s="68"/>
      <c r="Q92" s="91" t="str">
        <f>IF($AV92="", "", IFERROR(INDEX('Analytics Data'!BA$12:BA$511, MATCH($AV92, 'Analytics Data'!$BI$12:$BI$511, 0)), ""))</f>
        <v/>
      </c>
      <c r="R92" s="92" t="str">
        <f>IF($AV92="", "", IFERROR(INDEX('Analytics Data'!BB$12:BB$511, MATCH($AV92, 'Analytics Data'!$BI$12:$BI$511, 0)), ""))</f>
        <v/>
      </c>
      <c r="S92" s="92" t="str">
        <f>IF($AV92="", "", IFERROR(INDEX('Analytics Data'!BC$12:BC$511, MATCH($AV92, 'Analytics Data'!$BI$12:$BI$511, 0)), ""))</f>
        <v/>
      </c>
      <c r="T92" s="92" t="str">
        <f>IF($AV92="", "", IFERROR(INDEX('Analytics Data'!BD$12:BD$511, MATCH($AV92, 'Analytics Data'!$BI$12:$BI$511, 0)), ""))</f>
        <v/>
      </c>
      <c r="U92" s="93" t="str">
        <f>IF($AV92="", "", IFERROR(INDEX('Analytics Data'!BE$12:BE$511, MATCH($AV92, 'Analytics Data'!$BI$12:$BI$511, 0)), ""))</f>
        <v/>
      </c>
      <c r="V92" s="68"/>
      <c r="AD92" s="65" t="str">
        <f>'Analytics Data'!$CT93</f>
        <v/>
      </c>
      <c r="AF92" s="19" t="str">
        <f t="shared" si="28"/>
        <v/>
      </c>
      <c r="AH92" s="19" t="str">
        <f t="shared" si="25"/>
        <v/>
      </c>
      <c r="AI92" s="19" t="str">
        <f t="shared" si="29"/>
        <v/>
      </c>
      <c r="AJ92" s="19" t="str">
        <f t="shared" si="30"/>
        <v/>
      </c>
      <c r="AK92" s="19" t="str">
        <f t="shared" si="31"/>
        <v/>
      </c>
      <c r="AL92" s="19" t="str">
        <f t="shared" si="26"/>
        <v/>
      </c>
      <c r="AM92" s="19" t="str">
        <f t="shared" si="27"/>
        <v/>
      </c>
      <c r="AN92" s="19" t="str">
        <f t="shared" si="32"/>
        <v/>
      </c>
      <c r="AP92" s="19" t="str">
        <f>IF(OR($B92="", "", 'Analytics Data'!$BL$7=FALSE), "", COUNTIF('Analytics Data'!$BG$12:$BG$511, $B92))</f>
        <v/>
      </c>
      <c r="AR92" s="65" t="str">
        <f>IF($AP92="", "", IF($AP92=1, IFERROR(INDEX('Analytics Data'!$BI$12:$BI$511, MATCH($B92, 'Analytics Data'!$BG$12:$BG$511, 0)), ""), ""))</f>
        <v/>
      </c>
      <c r="AT92" s="65" t="str">
        <f t="shared" si="33"/>
        <v/>
      </c>
      <c r="AV92" s="65" t="str">
        <f>IF(NOT($AT92=""), $AT92, IF($AR92="", "", IF(COUNTIF($AR$11:$AR92, $AR92)&gt;1, "", $AR92)))</f>
        <v/>
      </c>
      <c r="AX92" s="19" t="str">
        <f>IF(OR($AV92="", $AR$7=FALSE), "", IF(COUNTIF('Analytics Data'!$BI$12:$BI$511, $AV92)=1, "", "X"))</f>
        <v/>
      </c>
      <c r="AZ92" s="43" t="str">
        <f t="shared" si="34"/>
        <v/>
      </c>
      <c r="BB92" s="19" t="str">
        <f>IF($D92="", "", IF(COUNTIF(Content!$D$11:$D$510, $D92)=0, MAX($BB$10:$BB91)+1, ""))</f>
        <v/>
      </c>
      <c r="BD92" s="19" t="str">
        <f t="shared" si="35"/>
        <v/>
      </c>
      <c r="BF92" s="19" t="str">
        <f t="shared" si="36"/>
        <v/>
      </c>
      <c r="BG92" s="19" t="str">
        <f t="shared" ca="1" si="42"/>
        <v/>
      </c>
      <c r="BI92" s="173" t="str">
        <f>IF($AV92="", "", IFERROR(INDEX('Analytics Data'!$CA$12:$CA$511, MATCH($AV92, 'Analytics Data'!$BI$12:$BI$511, 0)), ""))</f>
        <v/>
      </c>
      <c r="BK92" s="173" t="str">
        <f>IF($AV92="", "", IFERROR(INDEX('Analytics Data'!$BB$12:$BB$511, MATCH($AV92, 'Analytics Data'!$BI$12:$BI$511, 0)), ""))</f>
        <v/>
      </c>
      <c r="BM92" s="41" t="str">
        <f>IF($D92="", "", IFERROR(INDEX(Content!$AB$11:$AB$510, MATCH($D92, Content!$D$11:$D$510, 0)), ""))</f>
        <v/>
      </c>
      <c r="BN92" s="41" t="str">
        <f>IF($BM92="", "", IF(COUNTIF($BM$11:$BM92, $BM92)&gt;1, "", $BM92))</f>
        <v/>
      </c>
      <c r="BO92" s="156" t="str">
        <f t="shared" si="37"/>
        <v/>
      </c>
      <c r="BP92" s="156" t="str">
        <f t="shared" si="38"/>
        <v/>
      </c>
      <c r="BQ92" s="19" t="str">
        <f>IF($BO92="", "", COUNTIF($BO$11:$BO$510, "&gt;"&amp;$BO92)+1+COUNTIF($BO$11:$BO92, $BO92)-1)</f>
        <v/>
      </c>
      <c r="BS92" s="134" t="str">
        <f>IF($AV92="", "", IFERROR(INDEX('Analytics Data'!BZ$12:BZ$511, MATCH($AV92, 'Analytics Data'!$BI$12:$BI$511, 0)), ""))</f>
        <v/>
      </c>
      <c r="BT92" s="135" t="str">
        <f>IF($AV92="", "", IFERROR(INDEX('Analytics Data'!CA$12:CA$511, MATCH($AV92, 'Analytics Data'!$BI$12:$BI$511, 0)), ""))</f>
        <v/>
      </c>
      <c r="BU92" s="135" t="str">
        <f>IF($AV92="", "", IFERROR(INDEX('Analytics Data'!CB$12:CB$511, MATCH($AV92, 'Analytics Data'!$BI$12:$BI$511, 0)), ""))</f>
        <v/>
      </c>
      <c r="BV92" s="135" t="str">
        <f>IF($AV92="", "", IFERROR(INDEX('Analytics Data'!CC$12:CC$511, MATCH($AV92, 'Analytics Data'!$BI$12:$BI$511, 0)), ""))</f>
        <v/>
      </c>
      <c r="BW92" s="136" t="str">
        <f>IF($AV92="", "", IFERROR(INDEX('Analytics Data'!CD$12:CD$511, MATCH($AV92, 'Analytics Data'!$BI$12:$BI$511, 0)), ""))</f>
        <v/>
      </c>
      <c r="CC92" s="19" t="str">
        <f t="shared" si="39"/>
        <v/>
      </c>
      <c r="CE92" s="19" t="str">
        <f t="shared" si="40"/>
        <v/>
      </c>
      <c r="CG92" s="41" t="str">
        <f t="shared" si="41"/>
        <v/>
      </c>
    </row>
    <row r="93" spans="1:85" x14ac:dyDescent="0.25">
      <c r="A93" s="11"/>
      <c r="B93" s="41" t="str">
        <f>IF($D93="", "", IFERROR(INDEX(Content!$V$11:$V$510, MATCH($D93, Content!$D$11:$D$510, 0)), ""))</f>
        <v/>
      </c>
      <c r="C93" s="11"/>
      <c r="D93" s="196"/>
      <c r="E93" s="197"/>
      <c r="F93" s="198"/>
      <c r="G93" s="199"/>
      <c r="H93" s="200"/>
      <c r="I93" s="200"/>
      <c r="J93" s="201"/>
      <c r="K93" s="202"/>
      <c r="L93" s="11"/>
      <c r="M93" s="98" t="str">
        <f>IF($AV93="", "", IFERROR(INDEX('Analytics Data'!$CF$12:$CF$511, MATCH($AV93, 'Analytics Data'!$BI$12:$BI$511, 0)), ""))</f>
        <v/>
      </c>
      <c r="N93" s="68"/>
      <c r="O93" s="98" t="str">
        <f>IF($M93="", "", COUNTIF($M$11:$M$510, "&gt;"&amp;$M93)+1+COUNTIF($M$11:$M93, $M93)-1)</f>
        <v/>
      </c>
      <c r="P93" s="68"/>
      <c r="Q93" s="91" t="str">
        <f>IF($AV93="", "", IFERROR(INDEX('Analytics Data'!BA$12:BA$511, MATCH($AV93, 'Analytics Data'!$BI$12:$BI$511, 0)), ""))</f>
        <v/>
      </c>
      <c r="R93" s="92" t="str">
        <f>IF($AV93="", "", IFERROR(INDEX('Analytics Data'!BB$12:BB$511, MATCH($AV93, 'Analytics Data'!$BI$12:$BI$511, 0)), ""))</f>
        <v/>
      </c>
      <c r="S93" s="92" t="str">
        <f>IF($AV93="", "", IFERROR(INDEX('Analytics Data'!BC$12:BC$511, MATCH($AV93, 'Analytics Data'!$BI$12:$BI$511, 0)), ""))</f>
        <v/>
      </c>
      <c r="T93" s="92" t="str">
        <f>IF($AV93="", "", IFERROR(INDEX('Analytics Data'!BD$12:BD$511, MATCH($AV93, 'Analytics Data'!$BI$12:$BI$511, 0)), ""))</f>
        <v/>
      </c>
      <c r="U93" s="93" t="str">
        <f>IF($AV93="", "", IFERROR(INDEX('Analytics Data'!BE$12:BE$511, MATCH($AV93, 'Analytics Data'!$BI$12:$BI$511, 0)), ""))</f>
        <v/>
      </c>
      <c r="V93" s="68"/>
      <c r="AD93" s="65" t="str">
        <f>'Analytics Data'!$CT94</f>
        <v/>
      </c>
      <c r="AF93" s="19" t="str">
        <f t="shared" si="28"/>
        <v/>
      </c>
      <c r="AH93" s="19" t="str">
        <f t="shared" si="25"/>
        <v/>
      </c>
      <c r="AI93" s="19" t="str">
        <f t="shared" si="29"/>
        <v/>
      </c>
      <c r="AJ93" s="19" t="str">
        <f t="shared" si="30"/>
        <v/>
      </c>
      <c r="AK93" s="19" t="str">
        <f t="shared" si="31"/>
        <v/>
      </c>
      <c r="AL93" s="19" t="str">
        <f t="shared" si="26"/>
        <v/>
      </c>
      <c r="AM93" s="19" t="str">
        <f t="shared" si="27"/>
        <v/>
      </c>
      <c r="AN93" s="19" t="str">
        <f t="shared" si="32"/>
        <v/>
      </c>
      <c r="AP93" s="19" t="str">
        <f>IF(OR($B93="", "", 'Analytics Data'!$BL$7=FALSE), "", COUNTIF('Analytics Data'!$BG$12:$BG$511, $B93))</f>
        <v/>
      </c>
      <c r="AR93" s="65" t="str">
        <f>IF($AP93="", "", IF($AP93=1, IFERROR(INDEX('Analytics Data'!$BI$12:$BI$511, MATCH($B93, 'Analytics Data'!$BG$12:$BG$511, 0)), ""), ""))</f>
        <v/>
      </c>
      <c r="AT93" s="65" t="str">
        <f t="shared" si="33"/>
        <v/>
      </c>
      <c r="AV93" s="65" t="str">
        <f>IF(NOT($AT93=""), $AT93, IF($AR93="", "", IF(COUNTIF($AR$11:$AR93, $AR93)&gt;1, "", $AR93)))</f>
        <v/>
      </c>
      <c r="AX93" s="19" t="str">
        <f>IF(OR($AV93="", $AR$7=FALSE), "", IF(COUNTIF('Analytics Data'!$BI$12:$BI$511, $AV93)=1, "", "X"))</f>
        <v/>
      </c>
      <c r="AZ93" s="43" t="str">
        <f t="shared" si="34"/>
        <v/>
      </c>
      <c r="BB93" s="19" t="str">
        <f>IF($D93="", "", IF(COUNTIF(Content!$D$11:$D$510, $D93)=0, MAX($BB$10:$BB92)+1, ""))</f>
        <v/>
      </c>
      <c r="BD93" s="19" t="str">
        <f t="shared" si="35"/>
        <v/>
      </c>
      <c r="BF93" s="19" t="str">
        <f t="shared" si="36"/>
        <v/>
      </c>
      <c r="BG93" s="19" t="str">
        <f t="shared" ca="1" si="42"/>
        <v/>
      </c>
      <c r="BI93" s="173" t="str">
        <f>IF($AV93="", "", IFERROR(INDEX('Analytics Data'!$CA$12:$CA$511, MATCH($AV93, 'Analytics Data'!$BI$12:$BI$511, 0)), ""))</f>
        <v/>
      </c>
      <c r="BK93" s="173" t="str">
        <f>IF($AV93="", "", IFERROR(INDEX('Analytics Data'!$BB$12:$BB$511, MATCH($AV93, 'Analytics Data'!$BI$12:$BI$511, 0)), ""))</f>
        <v/>
      </c>
      <c r="BM93" s="41" t="str">
        <f>IF($D93="", "", IFERROR(INDEX(Content!$AB$11:$AB$510, MATCH($D93, Content!$D$11:$D$510, 0)), ""))</f>
        <v/>
      </c>
      <c r="BN93" s="41" t="str">
        <f>IF($BM93="", "", IF(COUNTIF($BM$11:$BM93, $BM93)&gt;1, "", $BM93))</f>
        <v/>
      </c>
      <c r="BO93" s="156" t="str">
        <f t="shared" si="37"/>
        <v/>
      </c>
      <c r="BP93" s="156" t="str">
        <f t="shared" si="38"/>
        <v/>
      </c>
      <c r="BQ93" s="19" t="str">
        <f>IF($BO93="", "", COUNTIF($BO$11:$BO$510, "&gt;"&amp;$BO93)+1+COUNTIF($BO$11:$BO93, $BO93)-1)</f>
        <v/>
      </c>
      <c r="BS93" s="134" t="str">
        <f>IF($AV93="", "", IFERROR(INDEX('Analytics Data'!BZ$12:BZ$511, MATCH($AV93, 'Analytics Data'!$BI$12:$BI$511, 0)), ""))</f>
        <v/>
      </c>
      <c r="BT93" s="135" t="str">
        <f>IF($AV93="", "", IFERROR(INDEX('Analytics Data'!CA$12:CA$511, MATCH($AV93, 'Analytics Data'!$BI$12:$BI$511, 0)), ""))</f>
        <v/>
      </c>
      <c r="BU93" s="135" t="str">
        <f>IF($AV93="", "", IFERROR(INDEX('Analytics Data'!CB$12:CB$511, MATCH($AV93, 'Analytics Data'!$BI$12:$BI$511, 0)), ""))</f>
        <v/>
      </c>
      <c r="BV93" s="135" t="str">
        <f>IF($AV93="", "", IFERROR(INDEX('Analytics Data'!CC$12:CC$511, MATCH($AV93, 'Analytics Data'!$BI$12:$BI$511, 0)), ""))</f>
        <v/>
      </c>
      <c r="BW93" s="136" t="str">
        <f>IF($AV93="", "", IFERROR(INDEX('Analytics Data'!CD$12:CD$511, MATCH($AV93, 'Analytics Data'!$BI$12:$BI$511, 0)), ""))</f>
        <v/>
      </c>
      <c r="CC93" s="19" t="str">
        <f t="shared" si="39"/>
        <v/>
      </c>
      <c r="CE93" s="19" t="str">
        <f t="shared" si="40"/>
        <v/>
      </c>
      <c r="CG93" s="41" t="str">
        <f t="shared" si="41"/>
        <v/>
      </c>
    </row>
    <row r="94" spans="1:85" x14ac:dyDescent="0.25">
      <c r="A94" s="11"/>
      <c r="B94" s="41" t="str">
        <f>IF($D94="", "", IFERROR(INDEX(Content!$V$11:$V$510, MATCH($D94, Content!$D$11:$D$510, 0)), ""))</f>
        <v/>
      </c>
      <c r="C94" s="11"/>
      <c r="D94" s="196"/>
      <c r="E94" s="197"/>
      <c r="F94" s="198"/>
      <c r="G94" s="199"/>
      <c r="H94" s="200"/>
      <c r="I94" s="200"/>
      <c r="J94" s="201"/>
      <c r="K94" s="202"/>
      <c r="L94" s="11"/>
      <c r="M94" s="98" t="str">
        <f>IF($AV94="", "", IFERROR(INDEX('Analytics Data'!$CF$12:$CF$511, MATCH($AV94, 'Analytics Data'!$BI$12:$BI$511, 0)), ""))</f>
        <v/>
      </c>
      <c r="N94" s="68"/>
      <c r="O94" s="98" t="str">
        <f>IF($M94="", "", COUNTIF($M$11:$M$510, "&gt;"&amp;$M94)+1+COUNTIF($M$11:$M94, $M94)-1)</f>
        <v/>
      </c>
      <c r="P94" s="68"/>
      <c r="Q94" s="91" t="str">
        <f>IF($AV94="", "", IFERROR(INDEX('Analytics Data'!BA$12:BA$511, MATCH($AV94, 'Analytics Data'!$BI$12:$BI$511, 0)), ""))</f>
        <v/>
      </c>
      <c r="R94" s="92" t="str">
        <f>IF($AV94="", "", IFERROR(INDEX('Analytics Data'!BB$12:BB$511, MATCH($AV94, 'Analytics Data'!$BI$12:$BI$511, 0)), ""))</f>
        <v/>
      </c>
      <c r="S94" s="92" t="str">
        <f>IF($AV94="", "", IFERROR(INDEX('Analytics Data'!BC$12:BC$511, MATCH($AV94, 'Analytics Data'!$BI$12:$BI$511, 0)), ""))</f>
        <v/>
      </c>
      <c r="T94" s="92" t="str">
        <f>IF($AV94="", "", IFERROR(INDEX('Analytics Data'!BD$12:BD$511, MATCH($AV94, 'Analytics Data'!$BI$12:$BI$511, 0)), ""))</f>
        <v/>
      </c>
      <c r="U94" s="93" t="str">
        <f>IF($AV94="", "", IFERROR(INDEX('Analytics Data'!BE$12:BE$511, MATCH($AV94, 'Analytics Data'!$BI$12:$BI$511, 0)), ""))</f>
        <v/>
      </c>
      <c r="V94" s="68"/>
      <c r="AD94" s="65" t="str">
        <f>'Analytics Data'!$CT95</f>
        <v/>
      </c>
      <c r="AF94" s="19" t="str">
        <f t="shared" si="28"/>
        <v/>
      </c>
      <c r="AH94" s="19" t="str">
        <f t="shared" si="25"/>
        <v/>
      </c>
      <c r="AI94" s="19" t="str">
        <f t="shared" si="29"/>
        <v/>
      </c>
      <c r="AJ94" s="19" t="str">
        <f t="shared" si="30"/>
        <v/>
      </c>
      <c r="AK94" s="19" t="str">
        <f t="shared" si="31"/>
        <v/>
      </c>
      <c r="AL94" s="19" t="str">
        <f t="shared" si="26"/>
        <v/>
      </c>
      <c r="AM94" s="19" t="str">
        <f t="shared" si="27"/>
        <v/>
      </c>
      <c r="AN94" s="19" t="str">
        <f t="shared" si="32"/>
        <v/>
      </c>
      <c r="AP94" s="19" t="str">
        <f>IF(OR($B94="", "", 'Analytics Data'!$BL$7=FALSE), "", COUNTIF('Analytics Data'!$BG$12:$BG$511, $B94))</f>
        <v/>
      </c>
      <c r="AR94" s="65" t="str">
        <f>IF($AP94="", "", IF($AP94=1, IFERROR(INDEX('Analytics Data'!$BI$12:$BI$511, MATCH($B94, 'Analytics Data'!$BG$12:$BG$511, 0)), ""), ""))</f>
        <v/>
      </c>
      <c r="AT94" s="65" t="str">
        <f t="shared" si="33"/>
        <v/>
      </c>
      <c r="AV94" s="65" t="str">
        <f>IF(NOT($AT94=""), $AT94, IF($AR94="", "", IF(COUNTIF($AR$11:$AR94, $AR94)&gt;1, "", $AR94)))</f>
        <v/>
      </c>
      <c r="AX94" s="19" t="str">
        <f>IF(OR($AV94="", $AR$7=FALSE), "", IF(COUNTIF('Analytics Data'!$BI$12:$BI$511, $AV94)=1, "", "X"))</f>
        <v/>
      </c>
      <c r="AZ94" s="43" t="str">
        <f t="shared" si="34"/>
        <v/>
      </c>
      <c r="BB94" s="19" t="str">
        <f>IF($D94="", "", IF(COUNTIF(Content!$D$11:$D$510, $D94)=0, MAX($BB$10:$BB93)+1, ""))</f>
        <v/>
      </c>
      <c r="BD94" s="19" t="str">
        <f t="shared" si="35"/>
        <v/>
      </c>
      <c r="BF94" s="19" t="str">
        <f t="shared" si="36"/>
        <v/>
      </c>
      <c r="BG94" s="19" t="str">
        <f t="shared" ca="1" si="42"/>
        <v/>
      </c>
      <c r="BI94" s="173" t="str">
        <f>IF($AV94="", "", IFERROR(INDEX('Analytics Data'!$CA$12:$CA$511, MATCH($AV94, 'Analytics Data'!$BI$12:$BI$511, 0)), ""))</f>
        <v/>
      </c>
      <c r="BK94" s="173" t="str">
        <f>IF($AV94="", "", IFERROR(INDEX('Analytics Data'!$BB$12:$BB$511, MATCH($AV94, 'Analytics Data'!$BI$12:$BI$511, 0)), ""))</f>
        <v/>
      </c>
      <c r="BM94" s="41" t="str">
        <f>IF($D94="", "", IFERROR(INDEX(Content!$AB$11:$AB$510, MATCH($D94, Content!$D$11:$D$510, 0)), ""))</f>
        <v/>
      </c>
      <c r="BN94" s="41" t="str">
        <f>IF($BM94="", "", IF(COUNTIF($BM$11:$BM94, $BM94)&gt;1, "", $BM94))</f>
        <v/>
      </c>
      <c r="BO94" s="156" t="str">
        <f t="shared" si="37"/>
        <v/>
      </c>
      <c r="BP94" s="156" t="str">
        <f t="shared" si="38"/>
        <v/>
      </c>
      <c r="BQ94" s="19" t="str">
        <f>IF($BO94="", "", COUNTIF($BO$11:$BO$510, "&gt;"&amp;$BO94)+1+COUNTIF($BO$11:$BO94, $BO94)-1)</f>
        <v/>
      </c>
      <c r="BS94" s="134" t="str">
        <f>IF($AV94="", "", IFERROR(INDEX('Analytics Data'!BZ$12:BZ$511, MATCH($AV94, 'Analytics Data'!$BI$12:$BI$511, 0)), ""))</f>
        <v/>
      </c>
      <c r="BT94" s="135" t="str">
        <f>IF($AV94="", "", IFERROR(INDEX('Analytics Data'!CA$12:CA$511, MATCH($AV94, 'Analytics Data'!$BI$12:$BI$511, 0)), ""))</f>
        <v/>
      </c>
      <c r="BU94" s="135" t="str">
        <f>IF($AV94="", "", IFERROR(INDEX('Analytics Data'!CB$12:CB$511, MATCH($AV94, 'Analytics Data'!$BI$12:$BI$511, 0)), ""))</f>
        <v/>
      </c>
      <c r="BV94" s="135" t="str">
        <f>IF($AV94="", "", IFERROR(INDEX('Analytics Data'!CC$12:CC$511, MATCH($AV94, 'Analytics Data'!$BI$12:$BI$511, 0)), ""))</f>
        <v/>
      </c>
      <c r="BW94" s="136" t="str">
        <f>IF($AV94="", "", IFERROR(INDEX('Analytics Data'!CD$12:CD$511, MATCH($AV94, 'Analytics Data'!$BI$12:$BI$511, 0)), ""))</f>
        <v/>
      </c>
      <c r="CC94" s="19" t="str">
        <f t="shared" si="39"/>
        <v/>
      </c>
      <c r="CE94" s="19" t="str">
        <f t="shared" si="40"/>
        <v/>
      </c>
      <c r="CG94" s="41" t="str">
        <f t="shared" si="41"/>
        <v/>
      </c>
    </row>
    <row r="95" spans="1:85" x14ac:dyDescent="0.25">
      <c r="A95" s="11"/>
      <c r="B95" s="41" t="str">
        <f>IF($D95="", "", IFERROR(INDEX(Content!$V$11:$V$510, MATCH($D95, Content!$D$11:$D$510, 0)), ""))</f>
        <v/>
      </c>
      <c r="C95" s="11"/>
      <c r="D95" s="196"/>
      <c r="E95" s="197"/>
      <c r="F95" s="198"/>
      <c r="G95" s="199"/>
      <c r="H95" s="200"/>
      <c r="I95" s="200"/>
      <c r="J95" s="201"/>
      <c r="K95" s="202"/>
      <c r="L95" s="11"/>
      <c r="M95" s="98" t="str">
        <f>IF($AV95="", "", IFERROR(INDEX('Analytics Data'!$CF$12:$CF$511, MATCH($AV95, 'Analytics Data'!$BI$12:$BI$511, 0)), ""))</f>
        <v/>
      </c>
      <c r="N95" s="68"/>
      <c r="O95" s="98" t="str">
        <f>IF($M95="", "", COUNTIF($M$11:$M$510, "&gt;"&amp;$M95)+1+COUNTIF($M$11:$M95, $M95)-1)</f>
        <v/>
      </c>
      <c r="P95" s="68"/>
      <c r="Q95" s="91" t="str">
        <f>IF($AV95="", "", IFERROR(INDEX('Analytics Data'!BA$12:BA$511, MATCH($AV95, 'Analytics Data'!$BI$12:$BI$511, 0)), ""))</f>
        <v/>
      </c>
      <c r="R95" s="92" t="str">
        <f>IF($AV95="", "", IFERROR(INDEX('Analytics Data'!BB$12:BB$511, MATCH($AV95, 'Analytics Data'!$BI$12:$BI$511, 0)), ""))</f>
        <v/>
      </c>
      <c r="S95" s="92" t="str">
        <f>IF($AV95="", "", IFERROR(INDEX('Analytics Data'!BC$12:BC$511, MATCH($AV95, 'Analytics Data'!$BI$12:$BI$511, 0)), ""))</f>
        <v/>
      </c>
      <c r="T95" s="92" t="str">
        <f>IF($AV95="", "", IFERROR(INDEX('Analytics Data'!BD$12:BD$511, MATCH($AV95, 'Analytics Data'!$BI$12:$BI$511, 0)), ""))</f>
        <v/>
      </c>
      <c r="U95" s="93" t="str">
        <f>IF($AV95="", "", IFERROR(INDEX('Analytics Data'!BE$12:BE$511, MATCH($AV95, 'Analytics Data'!$BI$12:$BI$511, 0)), ""))</f>
        <v/>
      </c>
      <c r="V95" s="68"/>
      <c r="AD95" s="65" t="str">
        <f>'Analytics Data'!$CT96</f>
        <v/>
      </c>
      <c r="AF95" s="19" t="str">
        <f t="shared" si="28"/>
        <v/>
      </c>
      <c r="AH95" s="19" t="str">
        <f t="shared" si="25"/>
        <v/>
      </c>
      <c r="AI95" s="19" t="str">
        <f t="shared" si="29"/>
        <v/>
      </c>
      <c r="AJ95" s="19" t="str">
        <f t="shared" si="30"/>
        <v/>
      </c>
      <c r="AK95" s="19" t="str">
        <f t="shared" si="31"/>
        <v/>
      </c>
      <c r="AL95" s="19" t="str">
        <f t="shared" si="26"/>
        <v/>
      </c>
      <c r="AM95" s="19" t="str">
        <f t="shared" si="27"/>
        <v/>
      </c>
      <c r="AN95" s="19" t="str">
        <f t="shared" si="32"/>
        <v/>
      </c>
      <c r="AP95" s="19" t="str">
        <f>IF(OR($B95="", "", 'Analytics Data'!$BL$7=FALSE), "", COUNTIF('Analytics Data'!$BG$12:$BG$511, $B95))</f>
        <v/>
      </c>
      <c r="AR95" s="65" t="str">
        <f>IF($AP95="", "", IF($AP95=1, IFERROR(INDEX('Analytics Data'!$BI$12:$BI$511, MATCH($B95, 'Analytics Data'!$BG$12:$BG$511, 0)), ""), ""))</f>
        <v/>
      </c>
      <c r="AT95" s="65" t="str">
        <f t="shared" si="33"/>
        <v/>
      </c>
      <c r="AV95" s="65" t="str">
        <f>IF(NOT($AT95=""), $AT95, IF($AR95="", "", IF(COUNTIF($AR$11:$AR95, $AR95)&gt;1, "", $AR95)))</f>
        <v/>
      </c>
      <c r="AX95" s="19" t="str">
        <f>IF(OR($AV95="", $AR$7=FALSE), "", IF(COUNTIF('Analytics Data'!$BI$12:$BI$511, $AV95)=1, "", "X"))</f>
        <v/>
      </c>
      <c r="AZ95" s="43" t="str">
        <f t="shared" si="34"/>
        <v/>
      </c>
      <c r="BB95" s="19" t="str">
        <f>IF($D95="", "", IF(COUNTIF(Content!$D$11:$D$510, $D95)=0, MAX($BB$10:$BB94)+1, ""))</f>
        <v/>
      </c>
      <c r="BD95" s="19" t="str">
        <f t="shared" si="35"/>
        <v/>
      </c>
      <c r="BF95" s="19" t="str">
        <f t="shared" si="36"/>
        <v/>
      </c>
      <c r="BG95" s="19" t="str">
        <f t="shared" ca="1" si="42"/>
        <v/>
      </c>
      <c r="BI95" s="173" t="str">
        <f>IF($AV95="", "", IFERROR(INDEX('Analytics Data'!$CA$12:$CA$511, MATCH($AV95, 'Analytics Data'!$BI$12:$BI$511, 0)), ""))</f>
        <v/>
      </c>
      <c r="BK95" s="173" t="str">
        <f>IF($AV95="", "", IFERROR(INDEX('Analytics Data'!$BB$12:$BB$511, MATCH($AV95, 'Analytics Data'!$BI$12:$BI$511, 0)), ""))</f>
        <v/>
      </c>
      <c r="BM95" s="41" t="str">
        <f>IF($D95="", "", IFERROR(INDEX(Content!$AB$11:$AB$510, MATCH($D95, Content!$D$11:$D$510, 0)), ""))</f>
        <v/>
      </c>
      <c r="BN95" s="41" t="str">
        <f>IF($BM95="", "", IF(COUNTIF($BM$11:$BM95, $BM95)&gt;1, "", $BM95))</f>
        <v/>
      </c>
      <c r="BO95" s="156" t="str">
        <f t="shared" si="37"/>
        <v/>
      </c>
      <c r="BP95" s="156" t="str">
        <f t="shared" si="38"/>
        <v/>
      </c>
      <c r="BQ95" s="19" t="str">
        <f>IF($BO95="", "", COUNTIF($BO$11:$BO$510, "&gt;"&amp;$BO95)+1+COUNTIF($BO$11:$BO95, $BO95)-1)</f>
        <v/>
      </c>
      <c r="BS95" s="134" t="str">
        <f>IF($AV95="", "", IFERROR(INDEX('Analytics Data'!BZ$12:BZ$511, MATCH($AV95, 'Analytics Data'!$BI$12:$BI$511, 0)), ""))</f>
        <v/>
      </c>
      <c r="BT95" s="135" t="str">
        <f>IF($AV95="", "", IFERROR(INDEX('Analytics Data'!CA$12:CA$511, MATCH($AV95, 'Analytics Data'!$BI$12:$BI$511, 0)), ""))</f>
        <v/>
      </c>
      <c r="BU95" s="135" t="str">
        <f>IF($AV95="", "", IFERROR(INDEX('Analytics Data'!CB$12:CB$511, MATCH($AV95, 'Analytics Data'!$BI$12:$BI$511, 0)), ""))</f>
        <v/>
      </c>
      <c r="BV95" s="135" t="str">
        <f>IF($AV95="", "", IFERROR(INDEX('Analytics Data'!CC$12:CC$511, MATCH($AV95, 'Analytics Data'!$BI$12:$BI$511, 0)), ""))</f>
        <v/>
      </c>
      <c r="BW95" s="136" t="str">
        <f>IF($AV95="", "", IFERROR(INDEX('Analytics Data'!CD$12:CD$511, MATCH($AV95, 'Analytics Data'!$BI$12:$BI$511, 0)), ""))</f>
        <v/>
      </c>
      <c r="CC95" s="19" t="str">
        <f t="shared" si="39"/>
        <v/>
      </c>
      <c r="CE95" s="19" t="str">
        <f t="shared" si="40"/>
        <v/>
      </c>
      <c r="CG95" s="41" t="str">
        <f t="shared" si="41"/>
        <v/>
      </c>
    </row>
    <row r="96" spans="1:85" x14ac:dyDescent="0.25">
      <c r="A96" s="11"/>
      <c r="B96" s="41" t="str">
        <f>IF($D96="", "", IFERROR(INDEX(Content!$V$11:$V$510, MATCH($D96, Content!$D$11:$D$510, 0)), ""))</f>
        <v/>
      </c>
      <c r="C96" s="11"/>
      <c r="D96" s="196"/>
      <c r="E96" s="197"/>
      <c r="F96" s="198"/>
      <c r="G96" s="199"/>
      <c r="H96" s="200"/>
      <c r="I96" s="200"/>
      <c r="J96" s="201"/>
      <c r="K96" s="202"/>
      <c r="L96" s="11"/>
      <c r="M96" s="98" t="str">
        <f>IF($AV96="", "", IFERROR(INDEX('Analytics Data'!$CF$12:$CF$511, MATCH($AV96, 'Analytics Data'!$BI$12:$BI$511, 0)), ""))</f>
        <v/>
      </c>
      <c r="N96" s="68"/>
      <c r="O96" s="98" t="str">
        <f>IF($M96="", "", COUNTIF($M$11:$M$510, "&gt;"&amp;$M96)+1+COUNTIF($M$11:$M96, $M96)-1)</f>
        <v/>
      </c>
      <c r="P96" s="68"/>
      <c r="Q96" s="91" t="str">
        <f>IF($AV96="", "", IFERROR(INDEX('Analytics Data'!BA$12:BA$511, MATCH($AV96, 'Analytics Data'!$BI$12:$BI$511, 0)), ""))</f>
        <v/>
      </c>
      <c r="R96" s="92" t="str">
        <f>IF($AV96="", "", IFERROR(INDEX('Analytics Data'!BB$12:BB$511, MATCH($AV96, 'Analytics Data'!$BI$12:$BI$511, 0)), ""))</f>
        <v/>
      </c>
      <c r="S96" s="92" t="str">
        <f>IF($AV96="", "", IFERROR(INDEX('Analytics Data'!BC$12:BC$511, MATCH($AV96, 'Analytics Data'!$BI$12:$BI$511, 0)), ""))</f>
        <v/>
      </c>
      <c r="T96" s="92" t="str">
        <f>IF($AV96="", "", IFERROR(INDEX('Analytics Data'!BD$12:BD$511, MATCH($AV96, 'Analytics Data'!$BI$12:$BI$511, 0)), ""))</f>
        <v/>
      </c>
      <c r="U96" s="93" t="str">
        <f>IF($AV96="", "", IFERROR(INDEX('Analytics Data'!BE$12:BE$511, MATCH($AV96, 'Analytics Data'!$BI$12:$BI$511, 0)), ""))</f>
        <v/>
      </c>
      <c r="V96" s="68"/>
      <c r="AD96" s="65" t="str">
        <f>'Analytics Data'!$CT97</f>
        <v/>
      </c>
      <c r="AF96" s="19" t="str">
        <f t="shared" si="28"/>
        <v/>
      </c>
      <c r="AH96" s="19" t="str">
        <f t="shared" si="25"/>
        <v/>
      </c>
      <c r="AI96" s="19" t="str">
        <f t="shared" si="29"/>
        <v/>
      </c>
      <c r="AJ96" s="19" t="str">
        <f t="shared" si="30"/>
        <v/>
      </c>
      <c r="AK96" s="19" t="str">
        <f t="shared" si="31"/>
        <v/>
      </c>
      <c r="AL96" s="19" t="str">
        <f t="shared" si="26"/>
        <v/>
      </c>
      <c r="AM96" s="19" t="str">
        <f t="shared" si="27"/>
        <v/>
      </c>
      <c r="AN96" s="19" t="str">
        <f t="shared" si="32"/>
        <v/>
      </c>
      <c r="AP96" s="19" t="str">
        <f>IF(OR($B96="", "", 'Analytics Data'!$BL$7=FALSE), "", COUNTIF('Analytics Data'!$BG$12:$BG$511, $B96))</f>
        <v/>
      </c>
      <c r="AR96" s="65" t="str">
        <f>IF($AP96="", "", IF($AP96=1, IFERROR(INDEX('Analytics Data'!$BI$12:$BI$511, MATCH($B96, 'Analytics Data'!$BG$12:$BG$511, 0)), ""), ""))</f>
        <v/>
      </c>
      <c r="AT96" s="65" t="str">
        <f t="shared" si="33"/>
        <v/>
      </c>
      <c r="AV96" s="65" t="str">
        <f>IF(NOT($AT96=""), $AT96, IF($AR96="", "", IF(COUNTIF($AR$11:$AR96, $AR96)&gt;1, "", $AR96)))</f>
        <v/>
      </c>
      <c r="AX96" s="19" t="str">
        <f>IF(OR($AV96="", $AR$7=FALSE), "", IF(COUNTIF('Analytics Data'!$BI$12:$BI$511, $AV96)=1, "", "X"))</f>
        <v/>
      </c>
      <c r="AZ96" s="43" t="str">
        <f t="shared" si="34"/>
        <v/>
      </c>
      <c r="BB96" s="19" t="str">
        <f>IF($D96="", "", IF(COUNTIF(Content!$D$11:$D$510, $D96)=0, MAX($BB$10:$BB95)+1, ""))</f>
        <v/>
      </c>
      <c r="BD96" s="19" t="str">
        <f t="shared" si="35"/>
        <v/>
      </c>
      <c r="BF96" s="19" t="str">
        <f t="shared" si="36"/>
        <v/>
      </c>
      <c r="BG96" s="19" t="str">
        <f t="shared" ca="1" si="42"/>
        <v/>
      </c>
      <c r="BI96" s="173" t="str">
        <f>IF($AV96="", "", IFERROR(INDEX('Analytics Data'!$CA$12:$CA$511, MATCH($AV96, 'Analytics Data'!$BI$12:$BI$511, 0)), ""))</f>
        <v/>
      </c>
      <c r="BK96" s="173" t="str">
        <f>IF($AV96="", "", IFERROR(INDEX('Analytics Data'!$BB$12:$BB$511, MATCH($AV96, 'Analytics Data'!$BI$12:$BI$511, 0)), ""))</f>
        <v/>
      </c>
      <c r="BM96" s="41" t="str">
        <f>IF($D96="", "", IFERROR(INDEX(Content!$AB$11:$AB$510, MATCH($D96, Content!$D$11:$D$510, 0)), ""))</f>
        <v/>
      </c>
      <c r="BN96" s="41" t="str">
        <f>IF($BM96="", "", IF(COUNTIF($BM$11:$BM96, $BM96)&gt;1, "", $BM96))</f>
        <v/>
      </c>
      <c r="BO96" s="156" t="str">
        <f t="shared" si="37"/>
        <v/>
      </c>
      <c r="BP96" s="156" t="str">
        <f t="shared" si="38"/>
        <v/>
      </c>
      <c r="BQ96" s="19" t="str">
        <f>IF($BO96="", "", COUNTIF($BO$11:$BO$510, "&gt;"&amp;$BO96)+1+COUNTIF($BO$11:$BO96, $BO96)-1)</f>
        <v/>
      </c>
      <c r="BS96" s="134" t="str">
        <f>IF($AV96="", "", IFERROR(INDEX('Analytics Data'!BZ$12:BZ$511, MATCH($AV96, 'Analytics Data'!$BI$12:$BI$511, 0)), ""))</f>
        <v/>
      </c>
      <c r="BT96" s="135" t="str">
        <f>IF($AV96="", "", IFERROR(INDEX('Analytics Data'!CA$12:CA$511, MATCH($AV96, 'Analytics Data'!$BI$12:$BI$511, 0)), ""))</f>
        <v/>
      </c>
      <c r="BU96" s="135" t="str">
        <f>IF($AV96="", "", IFERROR(INDEX('Analytics Data'!CB$12:CB$511, MATCH($AV96, 'Analytics Data'!$BI$12:$BI$511, 0)), ""))</f>
        <v/>
      </c>
      <c r="BV96" s="135" t="str">
        <f>IF($AV96="", "", IFERROR(INDEX('Analytics Data'!CC$12:CC$511, MATCH($AV96, 'Analytics Data'!$BI$12:$BI$511, 0)), ""))</f>
        <v/>
      </c>
      <c r="BW96" s="136" t="str">
        <f>IF($AV96="", "", IFERROR(INDEX('Analytics Data'!CD$12:CD$511, MATCH($AV96, 'Analytics Data'!$BI$12:$BI$511, 0)), ""))</f>
        <v/>
      </c>
      <c r="CC96" s="19" t="str">
        <f t="shared" si="39"/>
        <v/>
      </c>
      <c r="CE96" s="19" t="str">
        <f t="shared" si="40"/>
        <v/>
      </c>
      <c r="CG96" s="41" t="str">
        <f t="shared" si="41"/>
        <v/>
      </c>
    </row>
    <row r="97" spans="1:85" x14ac:dyDescent="0.25">
      <c r="A97" s="11"/>
      <c r="B97" s="41" t="str">
        <f>IF($D97="", "", IFERROR(INDEX(Content!$V$11:$V$510, MATCH($D97, Content!$D$11:$D$510, 0)), ""))</f>
        <v/>
      </c>
      <c r="C97" s="11"/>
      <c r="D97" s="196"/>
      <c r="E97" s="197"/>
      <c r="F97" s="198"/>
      <c r="G97" s="199"/>
      <c r="H97" s="200"/>
      <c r="I97" s="200"/>
      <c r="J97" s="201"/>
      <c r="K97" s="202"/>
      <c r="L97" s="11"/>
      <c r="M97" s="98" t="str">
        <f>IF($AV97="", "", IFERROR(INDEX('Analytics Data'!$CF$12:$CF$511, MATCH($AV97, 'Analytics Data'!$BI$12:$BI$511, 0)), ""))</f>
        <v/>
      </c>
      <c r="N97" s="68"/>
      <c r="O97" s="98" t="str">
        <f>IF($M97="", "", COUNTIF($M$11:$M$510, "&gt;"&amp;$M97)+1+COUNTIF($M$11:$M97, $M97)-1)</f>
        <v/>
      </c>
      <c r="P97" s="68"/>
      <c r="Q97" s="91" t="str">
        <f>IF($AV97="", "", IFERROR(INDEX('Analytics Data'!BA$12:BA$511, MATCH($AV97, 'Analytics Data'!$BI$12:$BI$511, 0)), ""))</f>
        <v/>
      </c>
      <c r="R97" s="92" t="str">
        <f>IF($AV97="", "", IFERROR(INDEX('Analytics Data'!BB$12:BB$511, MATCH($AV97, 'Analytics Data'!$BI$12:$BI$511, 0)), ""))</f>
        <v/>
      </c>
      <c r="S97" s="92" t="str">
        <f>IF($AV97="", "", IFERROR(INDEX('Analytics Data'!BC$12:BC$511, MATCH($AV97, 'Analytics Data'!$BI$12:$BI$511, 0)), ""))</f>
        <v/>
      </c>
      <c r="T97" s="92" t="str">
        <f>IF($AV97="", "", IFERROR(INDEX('Analytics Data'!BD$12:BD$511, MATCH($AV97, 'Analytics Data'!$BI$12:$BI$511, 0)), ""))</f>
        <v/>
      </c>
      <c r="U97" s="93" t="str">
        <f>IF($AV97="", "", IFERROR(INDEX('Analytics Data'!BE$12:BE$511, MATCH($AV97, 'Analytics Data'!$BI$12:$BI$511, 0)), ""))</f>
        <v/>
      </c>
      <c r="V97" s="68"/>
      <c r="AD97" s="65" t="str">
        <f>'Analytics Data'!$CT98</f>
        <v/>
      </c>
      <c r="AF97" s="19" t="str">
        <f t="shared" si="28"/>
        <v/>
      </c>
      <c r="AH97" s="19" t="str">
        <f t="shared" si="25"/>
        <v/>
      </c>
      <c r="AI97" s="19" t="str">
        <f t="shared" si="29"/>
        <v/>
      </c>
      <c r="AJ97" s="19" t="str">
        <f t="shared" si="30"/>
        <v/>
      </c>
      <c r="AK97" s="19" t="str">
        <f t="shared" si="31"/>
        <v/>
      </c>
      <c r="AL97" s="19" t="str">
        <f t="shared" si="26"/>
        <v/>
      </c>
      <c r="AM97" s="19" t="str">
        <f t="shared" si="27"/>
        <v/>
      </c>
      <c r="AN97" s="19" t="str">
        <f t="shared" si="32"/>
        <v/>
      </c>
      <c r="AP97" s="19" t="str">
        <f>IF(OR($B97="", "", 'Analytics Data'!$BL$7=FALSE), "", COUNTIF('Analytics Data'!$BG$12:$BG$511, $B97))</f>
        <v/>
      </c>
      <c r="AR97" s="65" t="str">
        <f>IF($AP97="", "", IF($AP97=1, IFERROR(INDEX('Analytics Data'!$BI$12:$BI$511, MATCH($B97, 'Analytics Data'!$BG$12:$BG$511, 0)), ""), ""))</f>
        <v/>
      </c>
      <c r="AT97" s="65" t="str">
        <f t="shared" si="33"/>
        <v/>
      </c>
      <c r="AV97" s="65" t="str">
        <f>IF(NOT($AT97=""), $AT97, IF($AR97="", "", IF(COUNTIF($AR$11:$AR97, $AR97)&gt;1, "", $AR97)))</f>
        <v/>
      </c>
      <c r="AX97" s="19" t="str">
        <f>IF(OR($AV97="", $AR$7=FALSE), "", IF(COUNTIF('Analytics Data'!$BI$12:$BI$511, $AV97)=1, "", "X"))</f>
        <v/>
      </c>
      <c r="AZ97" s="43" t="str">
        <f t="shared" si="34"/>
        <v/>
      </c>
      <c r="BB97" s="19" t="str">
        <f>IF($D97="", "", IF(COUNTIF(Content!$D$11:$D$510, $D97)=0, MAX($BB$10:$BB96)+1, ""))</f>
        <v/>
      </c>
      <c r="BD97" s="19" t="str">
        <f t="shared" si="35"/>
        <v/>
      </c>
      <c r="BF97" s="19" t="str">
        <f t="shared" si="36"/>
        <v/>
      </c>
      <c r="BG97" s="19" t="str">
        <f t="shared" ca="1" si="42"/>
        <v/>
      </c>
      <c r="BI97" s="173" t="str">
        <f>IF($AV97="", "", IFERROR(INDEX('Analytics Data'!$CA$12:$CA$511, MATCH($AV97, 'Analytics Data'!$BI$12:$BI$511, 0)), ""))</f>
        <v/>
      </c>
      <c r="BK97" s="173" t="str">
        <f>IF($AV97="", "", IFERROR(INDEX('Analytics Data'!$BB$12:$BB$511, MATCH($AV97, 'Analytics Data'!$BI$12:$BI$511, 0)), ""))</f>
        <v/>
      </c>
      <c r="BM97" s="41" t="str">
        <f>IF($D97="", "", IFERROR(INDEX(Content!$AB$11:$AB$510, MATCH($D97, Content!$D$11:$D$510, 0)), ""))</f>
        <v/>
      </c>
      <c r="BN97" s="41" t="str">
        <f>IF($BM97="", "", IF(COUNTIF($BM$11:$BM97, $BM97)&gt;1, "", $BM97))</f>
        <v/>
      </c>
      <c r="BO97" s="156" t="str">
        <f t="shared" si="37"/>
        <v/>
      </c>
      <c r="BP97" s="156" t="str">
        <f t="shared" si="38"/>
        <v/>
      </c>
      <c r="BQ97" s="19" t="str">
        <f>IF($BO97="", "", COUNTIF($BO$11:$BO$510, "&gt;"&amp;$BO97)+1+COUNTIF($BO$11:$BO97, $BO97)-1)</f>
        <v/>
      </c>
      <c r="BS97" s="134" t="str">
        <f>IF($AV97="", "", IFERROR(INDEX('Analytics Data'!BZ$12:BZ$511, MATCH($AV97, 'Analytics Data'!$BI$12:$BI$511, 0)), ""))</f>
        <v/>
      </c>
      <c r="BT97" s="135" t="str">
        <f>IF($AV97="", "", IFERROR(INDEX('Analytics Data'!CA$12:CA$511, MATCH($AV97, 'Analytics Data'!$BI$12:$BI$511, 0)), ""))</f>
        <v/>
      </c>
      <c r="BU97" s="135" t="str">
        <f>IF($AV97="", "", IFERROR(INDEX('Analytics Data'!CB$12:CB$511, MATCH($AV97, 'Analytics Data'!$BI$12:$BI$511, 0)), ""))</f>
        <v/>
      </c>
      <c r="BV97" s="135" t="str">
        <f>IF($AV97="", "", IFERROR(INDEX('Analytics Data'!CC$12:CC$511, MATCH($AV97, 'Analytics Data'!$BI$12:$BI$511, 0)), ""))</f>
        <v/>
      </c>
      <c r="BW97" s="136" t="str">
        <f>IF($AV97="", "", IFERROR(INDEX('Analytics Data'!CD$12:CD$511, MATCH($AV97, 'Analytics Data'!$BI$12:$BI$511, 0)), ""))</f>
        <v/>
      </c>
      <c r="CC97" s="19" t="str">
        <f t="shared" si="39"/>
        <v/>
      </c>
      <c r="CE97" s="19" t="str">
        <f t="shared" si="40"/>
        <v/>
      </c>
      <c r="CG97" s="41" t="str">
        <f t="shared" si="41"/>
        <v/>
      </c>
    </row>
    <row r="98" spans="1:85" x14ac:dyDescent="0.25">
      <c r="A98" s="11"/>
      <c r="B98" s="41" t="str">
        <f>IF($D98="", "", IFERROR(INDEX(Content!$V$11:$V$510, MATCH($D98, Content!$D$11:$D$510, 0)), ""))</f>
        <v/>
      </c>
      <c r="C98" s="11"/>
      <c r="D98" s="196"/>
      <c r="E98" s="197"/>
      <c r="F98" s="198"/>
      <c r="G98" s="199"/>
      <c r="H98" s="200"/>
      <c r="I98" s="200"/>
      <c r="J98" s="201"/>
      <c r="K98" s="202"/>
      <c r="L98" s="11"/>
      <c r="M98" s="98" t="str">
        <f>IF($AV98="", "", IFERROR(INDEX('Analytics Data'!$CF$12:$CF$511, MATCH($AV98, 'Analytics Data'!$BI$12:$BI$511, 0)), ""))</f>
        <v/>
      </c>
      <c r="N98" s="68"/>
      <c r="O98" s="98" t="str">
        <f>IF($M98="", "", COUNTIF($M$11:$M$510, "&gt;"&amp;$M98)+1+COUNTIF($M$11:$M98, $M98)-1)</f>
        <v/>
      </c>
      <c r="P98" s="68"/>
      <c r="Q98" s="91" t="str">
        <f>IF($AV98="", "", IFERROR(INDEX('Analytics Data'!BA$12:BA$511, MATCH($AV98, 'Analytics Data'!$BI$12:$BI$511, 0)), ""))</f>
        <v/>
      </c>
      <c r="R98" s="92" t="str">
        <f>IF($AV98="", "", IFERROR(INDEX('Analytics Data'!BB$12:BB$511, MATCH($AV98, 'Analytics Data'!$BI$12:$BI$511, 0)), ""))</f>
        <v/>
      </c>
      <c r="S98" s="92" t="str">
        <f>IF($AV98="", "", IFERROR(INDEX('Analytics Data'!BC$12:BC$511, MATCH($AV98, 'Analytics Data'!$BI$12:$BI$511, 0)), ""))</f>
        <v/>
      </c>
      <c r="T98" s="92" t="str">
        <f>IF($AV98="", "", IFERROR(INDEX('Analytics Data'!BD$12:BD$511, MATCH($AV98, 'Analytics Data'!$BI$12:$BI$511, 0)), ""))</f>
        <v/>
      </c>
      <c r="U98" s="93" t="str">
        <f>IF($AV98="", "", IFERROR(INDEX('Analytics Data'!BE$12:BE$511, MATCH($AV98, 'Analytics Data'!$BI$12:$BI$511, 0)), ""))</f>
        <v/>
      </c>
      <c r="V98" s="68"/>
      <c r="AD98" s="65" t="str">
        <f>'Analytics Data'!$CT99</f>
        <v/>
      </c>
      <c r="AF98" s="19" t="str">
        <f t="shared" si="28"/>
        <v/>
      </c>
      <c r="AH98" s="19" t="str">
        <f t="shared" si="25"/>
        <v/>
      </c>
      <c r="AI98" s="19" t="str">
        <f t="shared" si="29"/>
        <v/>
      </c>
      <c r="AJ98" s="19" t="str">
        <f t="shared" si="30"/>
        <v/>
      </c>
      <c r="AK98" s="19" t="str">
        <f t="shared" si="31"/>
        <v/>
      </c>
      <c r="AL98" s="19" t="str">
        <f t="shared" si="26"/>
        <v/>
      </c>
      <c r="AM98" s="19" t="str">
        <f t="shared" si="27"/>
        <v/>
      </c>
      <c r="AN98" s="19" t="str">
        <f t="shared" si="32"/>
        <v/>
      </c>
      <c r="AP98" s="19" t="str">
        <f>IF(OR($B98="", "", 'Analytics Data'!$BL$7=FALSE), "", COUNTIF('Analytics Data'!$BG$12:$BG$511, $B98))</f>
        <v/>
      </c>
      <c r="AR98" s="65" t="str">
        <f>IF($AP98="", "", IF($AP98=1, IFERROR(INDEX('Analytics Data'!$BI$12:$BI$511, MATCH($B98, 'Analytics Data'!$BG$12:$BG$511, 0)), ""), ""))</f>
        <v/>
      </c>
      <c r="AT98" s="65" t="str">
        <f t="shared" si="33"/>
        <v/>
      </c>
      <c r="AV98" s="65" t="str">
        <f>IF(NOT($AT98=""), $AT98, IF($AR98="", "", IF(COUNTIF($AR$11:$AR98, $AR98)&gt;1, "", $AR98)))</f>
        <v/>
      </c>
      <c r="AX98" s="19" t="str">
        <f>IF(OR($AV98="", $AR$7=FALSE), "", IF(COUNTIF('Analytics Data'!$BI$12:$BI$511, $AV98)=1, "", "X"))</f>
        <v/>
      </c>
      <c r="AZ98" s="43" t="str">
        <f t="shared" si="34"/>
        <v/>
      </c>
      <c r="BB98" s="19" t="str">
        <f>IF($D98="", "", IF(COUNTIF(Content!$D$11:$D$510, $D98)=0, MAX($BB$10:$BB97)+1, ""))</f>
        <v/>
      </c>
      <c r="BD98" s="19" t="str">
        <f t="shared" si="35"/>
        <v/>
      </c>
      <c r="BF98" s="19" t="str">
        <f t="shared" si="36"/>
        <v/>
      </c>
      <c r="BG98" s="19" t="str">
        <f t="shared" ca="1" si="42"/>
        <v/>
      </c>
      <c r="BI98" s="173" t="str">
        <f>IF($AV98="", "", IFERROR(INDEX('Analytics Data'!$CA$12:$CA$511, MATCH($AV98, 'Analytics Data'!$BI$12:$BI$511, 0)), ""))</f>
        <v/>
      </c>
      <c r="BK98" s="173" t="str">
        <f>IF($AV98="", "", IFERROR(INDEX('Analytics Data'!$BB$12:$BB$511, MATCH($AV98, 'Analytics Data'!$BI$12:$BI$511, 0)), ""))</f>
        <v/>
      </c>
      <c r="BM98" s="41" t="str">
        <f>IF($D98="", "", IFERROR(INDEX(Content!$AB$11:$AB$510, MATCH($D98, Content!$D$11:$D$510, 0)), ""))</f>
        <v/>
      </c>
      <c r="BN98" s="41" t="str">
        <f>IF($BM98="", "", IF(COUNTIF($BM$11:$BM98, $BM98)&gt;1, "", $BM98))</f>
        <v/>
      </c>
      <c r="BO98" s="156" t="str">
        <f t="shared" si="37"/>
        <v/>
      </c>
      <c r="BP98" s="156" t="str">
        <f t="shared" si="38"/>
        <v/>
      </c>
      <c r="BQ98" s="19" t="str">
        <f>IF($BO98="", "", COUNTIF($BO$11:$BO$510, "&gt;"&amp;$BO98)+1+COUNTIF($BO$11:$BO98, $BO98)-1)</f>
        <v/>
      </c>
      <c r="BS98" s="134" t="str">
        <f>IF($AV98="", "", IFERROR(INDEX('Analytics Data'!BZ$12:BZ$511, MATCH($AV98, 'Analytics Data'!$BI$12:$BI$511, 0)), ""))</f>
        <v/>
      </c>
      <c r="BT98" s="135" t="str">
        <f>IF($AV98="", "", IFERROR(INDEX('Analytics Data'!CA$12:CA$511, MATCH($AV98, 'Analytics Data'!$BI$12:$BI$511, 0)), ""))</f>
        <v/>
      </c>
      <c r="BU98" s="135" t="str">
        <f>IF($AV98="", "", IFERROR(INDEX('Analytics Data'!CB$12:CB$511, MATCH($AV98, 'Analytics Data'!$BI$12:$BI$511, 0)), ""))</f>
        <v/>
      </c>
      <c r="BV98" s="135" t="str">
        <f>IF($AV98="", "", IFERROR(INDEX('Analytics Data'!CC$12:CC$511, MATCH($AV98, 'Analytics Data'!$BI$12:$BI$511, 0)), ""))</f>
        <v/>
      </c>
      <c r="BW98" s="136" t="str">
        <f>IF($AV98="", "", IFERROR(INDEX('Analytics Data'!CD$12:CD$511, MATCH($AV98, 'Analytics Data'!$BI$12:$BI$511, 0)), ""))</f>
        <v/>
      </c>
      <c r="CC98" s="19" t="str">
        <f t="shared" si="39"/>
        <v/>
      </c>
      <c r="CE98" s="19" t="str">
        <f t="shared" si="40"/>
        <v/>
      </c>
      <c r="CG98" s="41" t="str">
        <f t="shared" si="41"/>
        <v/>
      </c>
    </row>
    <row r="99" spans="1:85" x14ac:dyDescent="0.25">
      <c r="A99" s="11"/>
      <c r="B99" s="41" t="str">
        <f>IF($D99="", "", IFERROR(INDEX(Content!$V$11:$V$510, MATCH($D99, Content!$D$11:$D$510, 0)), ""))</f>
        <v/>
      </c>
      <c r="C99" s="11"/>
      <c r="D99" s="196"/>
      <c r="E99" s="197"/>
      <c r="F99" s="198"/>
      <c r="G99" s="199"/>
      <c r="H99" s="200"/>
      <c r="I99" s="200"/>
      <c r="J99" s="201"/>
      <c r="K99" s="202"/>
      <c r="L99" s="11"/>
      <c r="M99" s="98" t="str">
        <f>IF($AV99="", "", IFERROR(INDEX('Analytics Data'!$CF$12:$CF$511, MATCH($AV99, 'Analytics Data'!$BI$12:$BI$511, 0)), ""))</f>
        <v/>
      </c>
      <c r="N99" s="68"/>
      <c r="O99" s="98" t="str">
        <f>IF($M99="", "", COUNTIF($M$11:$M$510, "&gt;"&amp;$M99)+1+COUNTIF($M$11:$M99, $M99)-1)</f>
        <v/>
      </c>
      <c r="P99" s="68"/>
      <c r="Q99" s="91" t="str">
        <f>IF($AV99="", "", IFERROR(INDEX('Analytics Data'!BA$12:BA$511, MATCH($AV99, 'Analytics Data'!$BI$12:$BI$511, 0)), ""))</f>
        <v/>
      </c>
      <c r="R99" s="92" t="str">
        <f>IF($AV99="", "", IFERROR(INDEX('Analytics Data'!BB$12:BB$511, MATCH($AV99, 'Analytics Data'!$BI$12:$BI$511, 0)), ""))</f>
        <v/>
      </c>
      <c r="S99" s="92" t="str">
        <f>IF($AV99="", "", IFERROR(INDEX('Analytics Data'!BC$12:BC$511, MATCH($AV99, 'Analytics Data'!$BI$12:$BI$511, 0)), ""))</f>
        <v/>
      </c>
      <c r="T99" s="92" t="str">
        <f>IF($AV99="", "", IFERROR(INDEX('Analytics Data'!BD$12:BD$511, MATCH($AV99, 'Analytics Data'!$BI$12:$BI$511, 0)), ""))</f>
        <v/>
      </c>
      <c r="U99" s="93" t="str">
        <f>IF($AV99="", "", IFERROR(INDEX('Analytics Data'!BE$12:BE$511, MATCH($AV99, 'Analytics Data'!$BI$12:$BI$511, 0)), ""))</f>
        <v/>
      </c>
      <c r="V99" s="68"/>
      <c r="AD99" s="65" t="str">
        <f>'Analytics Data'!$CT100</f>
        <v/>
      </c>
      <c r="AF99" s="19" t="str">
        <f t="shared" si="28"/>
        <v/>
      </c>
      <c r="AH99" s="19" t="str">
        <f t="shared" si="25"/>
        <v/>
      </c>
      <c r="AI99" s="19" t="str">
        <f t="shared" si="29"/>
        <v/>
      </c>
      <c r="AJ99" s="19" t="str">
        <f t="shared" si="30"/>
        <v/>
      </c>
      <c r="AK99" s="19" t="str">
        <f t="shared" si="31"/>
        <v/>
      </c>
      <c r="AL99" s="19" t="str">
        <f t="shared" si="26"/>
        <v/>
      </c>
      <c r="AM99" s="19" t="str">
        <f t="shared" si="27"/>
        <v/>
      </c>
      <c r="AN99" s="19" t="str">
        <f t="shared" si="32"/>
        <v/>
      </c>
      <c r="AP99" s="19" t="str">
        <f>IF(OR($B99="", "", 'Analytics Data'!$BL$7=FALSE), "", COUNTIF('Analytics Data'!$BG$12:$BG$511, $B99))</f>
        <v/>
      </c>
      <c r="AR99" s="65" t="str">
        <f>IF($AP99="", "", IF($AP99=1, IFERROR(INDEX('Analytics Data'!$BI$12:$BI$511, MATCH($B99, 'Analytics Data'!$BG$12:$BG$511, 0)), ""), ""))</f>
        <v/>
      </c>
      <c r="AT99" s="65" t="str">
        <f t="shared" si="33"/>
        <v/>
      </c>
      <c r="AV99" s="65" t="str">
        <f>IF(NOT($AT99=""), $AT99, IF($AR99="", "", IF(COUNTIF($AR$11:$AR99, $AR99)&gt;1, "", $AR99)))</f>
        <v/>
      </c>
      <c r="AX99" s="19" t="str">
        <f>IF(OR($AV99="", $AR$7=FALSE), "", IF(COUNTIF('Analytics Data'!$BI$12:$BI$511, $AV99)=1, "", "X"))</f>
        <v/>
      </c>
      <c r="AZ99" s="43" t="str">
        <f t="shared" si="34"/>
        <v/>
      </c>
      <c r="BB99" s="19" t="str">
        <f>IF($D99="", "", IF(COUNTIF(Content!$D$11:$D$510, $D99)=0, MAX($BB$10:$BB98)+1, ""))</f>
        <v/>
      </c>
      <c r="BD99" s="19" t="str">
        <f t="shared" si="35"/>
        <v/>
      </c>
      <c r="BF99" s="19" t="str">
        <f t="shared" si="36"/>
        <v/>
      </c>
      <c r="BG99" s="19" t="str">
        <f t="shared" ca="1" si="42"/>
        <v/>
      </c>
      <c r="BI99" s="173" t="str">
        <f>IF($AV99="", "", IFERROR(INDEX('Analytics Data'!$CA$12:$CA$511, MATCH($AV99, 'Analytics Data'!$BI$12:$BI$511, 0)), ""))</f>
        <v/>
      </c>
      <c r="BK99" s="173" t="str">
        <f>IF($AV99="", "", IFERROR(INDEX('Analytics Data'!$BB$12:$BB$511, MATCH($AV99, 'Analytics Data'!$BI$12:$BI$511, 0)), ""))</f>
        <v/>
      </c>
      <c r="BM99" s="41" t="str">
        <f>IF($D99="", "", IFERROR(INDEX(Content!$AB$11:$AB$510, MATCH($D99, Content!$D$11:$D$510, 0)), ""))</f>
        <v/>
      </c>
      <c r="BN99" s="41" t="str">
        <f>IF($BM99="", "", IF(COUNTIF($BM$11:$BM99, $BM99)&gt;1, "", $BM99))</f>
        <v/>
      </c>
      <c r="BO99" s="156" t="str">
        <f t="shared" si="37"/>
        <v/>
      </c>
      <c r="BP99" s="156" t="str">
        <f t="shared" si="38"/>
        <v/>
      </c>
      <c r="BQ99" s="19" t="str">
        <f>IF($BO99="", "", COUNTIF($BO$11:$BO$510, "&gt;"&amp;$BO99)+1+COUNTIF($BO$11:$BO99, $BO99)-1)</f>
        <v/>
      </c>
      <c r="BS99" s="134" t="str">
        <f>IF($AV99="", "", IFERROR(INDEX('Analytics Data'!BZ$12:BZ$511, MATCH($AV99, 'Analytics Data'!$BI$12:$BI$511, 0)), ""))</f>
        <v/>
      </c>
      <c r="BT99" s="135" t="str">
        <f>IF($AV99="", "", IFERROR(INDEX('Analytics Data'!CA$12:CA$511, MATCH($AV99, 'Analytics Data'!$BI$12:$BI$511, 0)), ""))</f>
        <v/>
      </c>
      <c r="BU99" s="135" t="str">
        <f>IF($AV99="", "", IFERROR(INDEX('Analytics Data'!CB$12:CB$511, MATCH($AV99, 'Analytics Data'!$BI$12:$BI$511, 0)), ""))</f>
        <v/>
      </c>
      <c r="BV99" s="135" t="str">
        <f>IF($AV99="", "", IFERROR(INDEX('Analytics Data'!CC$12:CC$511, MATCH($AV99, 'Analytics Data'!$BI$12:$BI$511, 0)), ""))</f>
        <v/>
      </c>
      <c r="BW99" s="136" t="str">
        <f>IF($AV99="", "", IFERROR(INDEX('Analytics Data'!CD$12:CD$511, MATCH($AV99, 'Analytics Data'!$BI$12:$BI$511, 0)), ""))</f>
        <v/>
      </c>
      <c r="CC99" s="19" t="str">
        <f t="shared" si="39"/>
        <v/>
      </c>
      <c r="CE99" s="19" t="str">
        <f t="shared" si="40"/>
        <v/>
      </c>
      <c r="CG99" s="41" t="str">
        <f t="shared" si="41"/>
        <v/>
      </c>
    </row>
    <row r="100" spans="1:85" x14ac:dyDescent="0.25">
      <c r="A100" s="11"/>
      <c r="B100" s="41" t="str">
        <f>IF($D100="", "", IFERROR(INDEX(Content!$V$11:$V$510, MATCH($D100, Content!$D$11:$D$510, 0)), ""))</f>
        <v/>
      </c>
      <c r="C100" s="11"/>
      <c r="D100" s="196"/>
      <c r="E100" s="197"/>
      <c r="F100" s="198"/>
      <c r="G100" s="199"/>
      <c r="H100" s="200"/>
      <c r="I100" s="200"/>
      <c r="J100" s="201"/>
      <c r="K100" s="202"/>
      <c r="L100" s="11"/>
      <c r="M100" s="98" t="str">
        <f>IF($AV100="", "", IFERROR(INDEX('Analytics Data'!$CF$12:$CF$511, MATCH($AV100, 'Analytics Data'!$BI$12:$BI$511, 0)), ""))</f>
        <v/>
      </c>
      <c r="N100" s="68"/>
      <c r="O100" s="98" t="str">
        <f>IF($M100="", "", COUNTIF($M$11:$M$510, "&gt;"&amp;$M100)+1+COUNTIF($M$11:$M100, $M100)-1)</f>
        <v/>
      </c>
      <c r="P100" s="68"/>
      <c r="Q100" s="91" t="str">
        <f>IF($AV100="", "", IFERROR(INDEX('Analytics Data'!BA$12:BA$511, MATCH($AV100, 'Analytics Data'!$BI$12:$BI$511, 0)), ""))</f>
        <v/>
      </c>
      <c r="R100" s="92" t="str">
        <f>IF($AV100="", "", IFERROR(INDEX('Analytics Data'!BB$12:BB$511, MATCH($AV100, 'Analytics Data'!$BI$12:$BI$511, 0)), ""))</f>
        <v/>
      </c>
      <c r="S100" s="92" t="str">
        <f>IF($AV100="", "", IFERROR(INDEX('Analytics Data'!BC$12:BC$511, MATCH($AV100, 'Analytics Data'!$BI$12:$BI$511, 0)), ""))</f>
        <v/>
      </c>
      <c r="T100" s="92" t="str">
        <f>IF($AV100="", "", IFERROR(INDEX('Analytics Data'!BD$12:BD$511, MATCH($AV100, 'Analytics Data'!$BI$12:$BI$511, 0)), ""))</f>
        <v/>
      </c>
      <c r="U100" s="93" t="str">
        <f>IF($AV100="", "", IFERROR(INDEX('Analytics Data'!BE$12:BE$511, MATCH($AV100, 'Analytics Data'!$BI$12:$BI$511, 0)), ""))</f>
        <v/>
      </c>
      <c r="V100" s="68"/>
      <c r="AD100" s="65" t="str">
        <f>'Analytics Data'!$CT101</f>
        <v/>
      </c>
      <c r="AF100" s="19" t="str">
        <f t="shared" si="28"/>
        <v/>
      </c>
      <c r="AH100" s="19" t="str">
        <f t="shared" si="25"/>
        <v/>
      </c>
      <c r="AI100" s="19" t="str">
        <f t="shared" si="29"/>
        <v/>
      </c>
      <c r="AJ100" s="19" t="str">
        <f t="shared" si="30"/>
        <v/>
      </c>
      <c r="AK100" s="19" t="str">
        <f t="shared" si="31"/>
        <v/>
      </c>
      <c r="AL100" s="19" t="str">
        <f t="shared" si="26"/>
        <v/>
      </c>
      <c r="AM100" s="19" t="str">
        <f t="shared" si="27"/>
        <v/>
      </c>
      <c r="AN100" s="19" t="str">
        <f t="shared" si="32"/>
        <v/>
      </c>
      <c r="AP100" s="19" t="str">
        <f>IF(OR($B100="", "", 'Analytics Data'!$BL$7=FALSE), "", COUNTIF('Analytics Data'!$BG$12:$BG$511, $B100))</f>
        <v/>
      </c>
      <c r="AR100" s="65" t="str">
        <f>IF($AP100="", "", IF($AP100=1, IFERROR(INDEX('Analytics Data'!$BI$12:$BI$511, MATCH($B100, 'Analytics Data'!$BG$12:$BG$511, 0)), ""), ""))</f>
        <v/>
      </c>
      <c r="AT100" s="65" t="str">
        <f t="shared" si="33"/>
        <v/>
      </c>
      <c r="AV100" s="65" t="str">
        <f>IF(NOT($AT100=""), $AT100, IF($AR100="", "", IF(COUNTIF($AR$11:$AR100, $AR100)&gt;1, "", $AR100)))</f>
        <v/>
      </c>
      <c r="AX100" s="19" t="str">
        <f>IF(OR($AV100="", $AR$7=FALSE), "", IF(COUNTIF('Analytics Data'!$BI$12:$BI$511, $AV100)=1, "", "X"))</f>
        <v/>
      </c>
      <c r="AZ100" s="43" t="str">
        <f t="shared" si="34"/>
        <v/>
      </c>
      <c r="BB100" s="19" t="str">
        <f>IF($D100="", "", IF(COUNTIF(Content!$D$11:$D$510, $D100)=0, MAX($BB$10:$BB99)+1, ""))</f>
        <v/>
      </c>
      <c r="BD100" s="19" t="str">
        <f t="shared" si="35"/>
        <v/>
      </c>
      <c r="BF100" s="19" t="str">
        <f t="shared" si="36"/>
        <v/>
      </c>
      <c r="BG100" s="19" t="str">
        <f t="shared" ca="1" si="42"/>
        <v/>
      </c>
      <c r="BI100" s="173" t="str">
        <f>IF($AV100="", "", IFERROR(INDEX('Analytics Data'!$CA$12:$CA$511, MATCH($AV100, 'Analytics Data'!$BI$12:$BI$511, 0)), ""))</f>
        <v/>
      </c>
      <c r="BK100" s="173" t="str">
        <f>IF($AV100="", "", IFERROR(INDEX('Analytics Data'!$BB$12:$BB$511, MATCH($AV100, 'Analytics Data'!$BI$12:$BI$511, 0)), ""))</f>
        <v/>
      </c>
      <c r="BM100" s="41" t="str">
        <f>IF($D100="", "", IFERROR(INDEX(Content!$AB$11:$AB$510, MATCH($D100, Content!$D$11:$D$510, 0)), ""))</f>
        <v/>
      </c>
      <c r="BN100" s="41" t="str">
        <f>IF($BM100="", "", IF(COUNTIF($BM$11:$BM100, $BM100)&gt;1, "", $BM100))</f>
        <v/>
      </c>
      <c r="BO100" s="156" t="str">
        <f t="shared" si="37"/>
        <v/>
      </c>
      <c r="BP100" s="156" t="str">
        <f t="shared" si="38"/>
        <v/>
      </c>
      <c r="BQ100" s="19" t="str">
        <f>IF($BO100="", "", COUNTIF($BO$11:$BO$510, "&gt;"&amp;$BO100)+1+COUNTIF($BO$11:$BO100, $BO100)-1)</f>
        <v/>
      </c>
      <c r="BS100" s="134" t="str">
        <f>IF($AV100="", "", IFERROR(INDEX('Analytics Data'!BZ$12:BZ$511, MATCH($AV100, 'Analytics Data'!$BI$12:$BI$511, 0)), ""))</f>
        <v/>
      </c>
      <c r="BT100" s="135" t="str">
        <f>IF($AV100="", "", IFERROR(INDEX('Analytics Data'!CA$12:CA$511, MATCH($AV100, 'Analytics Data'!$BI$12:$BI$511, 0)), ""))</f>
        <v/>
      </c>
      <c r="BU100" s="135" t="str">
        <f>IF($AV100="", "", IFERROR(INDEX('Analytics Data'!CB$12:CB$511, MATCH($AV100, 'Analytics Data'!$BI$12:$BI$511, 0)), ""))</f>
        <v/>
      </c>
      <c r="BV100" s="135" t="str">
        <f>IF($AV100="", "", IFERROR(INDEX('Analytics Data'!CC$12:CC$511, MATCH($AV100, 'Analytics Data'!$BI$12:$BI$511, 0)), ""))</f>
        <v/>
      </c>
      <c r="BW100" s="136" t="str">
        <f>IF($AV100="", "", IFERROR(INDEX('Analytics Data'!CD$12:CD$511, MATCH($AV100, 'Analytics Data'!$BI$12:$BI$511, 0)), ""))</f>
        <v/>
      </c>
      <c r="CC100" s="19" t="str">
        <f t="shared" si="39"/>
        <v/>
      </c>
      <c r="CE100" s="19" t="str">
        <f t="shared" si="40"/>
        <v/>
      </c>
      <c r="CG100" s="41" t="str">
        <f t="shared" si="41"/>
        <v/>
      </c>
    </row>
    <row r="101" spans="1:85" x14ac:dyDescent="0.25">
      <c r="A101" s="11"/>
      <c r="B101" s="41" t="str">
        <f>IF($D101="", "", IFERROR(INDEX(Content!$V$11:$V$510, MATCH($D101, Content!$D$11:$D$510, 0)), ""))</f>
        <v/>
      </c>
      <c r="C101" s="11"/>
      <c r="D101" s="196"/>
      <c r="E101" s="197"/>
      <c r="F101" s="198"/>
      <c r="G101" s="199"/>
      <c r="H101" s="200"/>
      <c r="I101" s="200"/>
      <c r="J101" s="201"/>
      <c r="K101" s="202"/>
      <c r="L101" s="11"/>
      <c r="M101" s="98" t="str">
        <f>IF($AV101="", "", IFERROR(INDEX('Analytics Data'!$CF$12:$CF$511, MATCH($AV101, 'Analytics Data'!$BI$12:$BI$511, 0)), ""))</f>
        <v/>
      </c>
      <c r="N101" s="68"/>
      <c r="O101" s="98" t="str">
        <f>IF($M101="", "", COUNTIF($M$11:$M$510, "&gt;"&amp;$M101)+1+COUNTIF($M$11:$M101, $M101)-1)</f>
        <v/>
      </c>
      <c r="P101" s="68"/>
      <c r="Q101" s="91" t="str">
        <f>IF($AV101="", "", IFERROR(INDEX('Analytics Data'!BA$12:BA$511, MATCH($AV101, 'Analytics Data'!$BI$12:$BI$511, 0)), ""))</f>
        <v/>
      </c>
      <c r="R101" s="92" t="str">
        <f>IF($AV101="", "", IFERROR(INDEX('Analytics Data'!BB$12:BB$511, MATCH($AV101, 'Analytics Data'!$BI$12:$BI$511, 0)), ""))</f>
        <v/>
      </c>
      <c r="S101" s="92" t="str">
        <f>IF($AV101="", "", IFERROR(INDEX('Analytics Data'!BC$12:BC$511, MATCH($AV101, 'Analytics Data'!$BI$12:$BI$511, 0)), ""))</f>
        <v/>
      </c>
      <c r="T101" s="92" t="str">
        <f>IF($AV101="", "", IFERROR(INDEX('Analytics Data'!BD$12:BD$511, MATCH($AV101, 'Analytics Data'!$BI$12:$BI$511, 0)), ""))</f>
        <v/>
      </c>
      <c r="U101" s="93" t="str">
        <f>IF($AV101="", "", IFERROR(INDEX('Analytics Data'!BE$12:BE$511, MATCH($AV101, 'Analytics Data'!$BI$12:$BI$511, 0)), ""))</f>
        <v/>
      </c>
      <c r="V101" s="68"/>
      <c r="AD101" s="65" t="str">
        <f>'Analytics Data'!$CT102</f>
        <v/>
      </c>
      <c r="AF101" s="19" t="str">
        <f t="shared" si="28"/>
        <v/>
      </c>
      <c r="AH101" s="19" t="str">
        <f t="shared" si="25"/>
        <v/>
      </c>
      <c r="AI101" s="19" t="str">
        <f t="shared" si="29"/>
        <v/>
      </c>
      <c r="AJ101" s="19" t="str">
        <f t="shared" si="30"/>
        <v/>
      </c>
      <c r="AK101" s="19" t="str">
        <f t="shared" si="31"/>
        <v/>
      </c>
      <c r="AL101" s="19" t="str">
        <f t="shared" si="26"/>
        <v/>
      </c>
      <c r="AM101" s="19" t="str">
        <f t="shared" si="27"/>
        <v/>
      </c>
      <c r="AN101" s="19" t="str">
        <f t="shared" si="32"/>
        <v/>
      </c>
      <c r="AP101" s="19" t="str">
        <f>IF(OR($B101="", "", 'Analytics Data'!$BL$7=FALSE), "", COUNTIF('Analytics Data'!$BG$12:$BG$511, $B101))</f>
        <v/>
      </c>
      <c r="AR101" s="65" t="str">
        <f>IF($AP101="", "", IF($AP101=1, IFERROR(INDEX('Analytics Data'!$BI$12:$BI$511, MATCH($B101, 'Analytics Data'!$BG$12:$BG$511, 0)), ""), ""))</f>
        <v/>
      </c>
      <c r="AT101" s="65" t="str">
        <f t="shared" si="33"/>
        <v/>
      </c>
      <c r="AV101" s="65" t="str">
        <f>IF(NOT($AT101=""), $AT101, IF($AR101="", "", IF(COUNTIF($AR$11:$AR101, $AR101)&gt;1, "", $AR101)))</f>
        <v/>
      </c>
      <c r="AX101" s="19" t="str">
        <f>IF(OR($AV101="", $AR$7=FALSE), "", IF(COUNTIF('Analytics Data'!$BI$12:$BI$511, $AV101)=1, "", "X"))</f>
        <v/>
      </c>
      <c r="AZ101" s="43" t="str">
        <f t="shared" si="34"/>
        <v/>
      </c>
      <c r="BB101" s="19" t="str">
        <f>IF($D101="", "", IF(COUNTIF(Content!$D$11:$D$510, $D101)=0, MAX($BB$10:$BB100)+1, ""))</f>
        <v/>
      </c>
      <c r="BD101" s="19" t="str">
        <f t="shared" si="35"/>
        <v/>
      </c>
      <c r="BF101" s="19" t="str">
        <f t="shared" si="36"/>
        <v/>
      </c>
      <c r="BG101" s="19" t="str">
        <f t="shared" ca="1" si="42"/>
        <v/>
      </c>
      <c r="BI101" s="173" t="str">
        <f>IF($AV101="", "", IFERROR(INDEX('Analytics Data'!$CA$12:$CA$511, MATCH($AV101, 'Analytics Data'!$BI$12:$BI$511, 0)), ""))</f>
        <v/>
      </c>
      <c r="BK101" s="173" t="str">
        <f>IF($AV101="", "", IFERROR(INDEX('Analytics Data'!$BB$12:$BB$511, MATCH($AV101, 'Analytics Data'!$BI$12:$BI$511, 0)), ""))</f>
        <v/>
      </c>
      <c r="BM101" s="41" t="str">
        <f>IF($D101="", "", IFERROR(INDEX(Content!$AB$11:$AB$510, MATCH($D101, Content!$D$11:$D$510, 0)), ""))</f>
        <v/>
      </c>
      <c r="BN101" s="41" t="str">
        <f>IF($BM101="", "", IF(COUNTIF($BM$11:$BM101, $BM101)&gt;1, "", $BM101))</f>
        <v/>
      </c>
      <c r="BO101" s="156" t="str">
        <f t="shared" si="37"/>
        <v/>
      </c>
      <c r="BP101" s="156" t="str">
        <f t="shared" si="38"/>
        <v/>
      </c>
      <c r="BQ101" s="19" t="str">
        <f>IF($BO101="", "", COUNTIF($BO$11:$BO$510, "&gt;"&amp;$BO101)+1+COUNTIF($BO$11:$BO101, $BO101)-1)</f>
        <v/>
      </c>
      <c r="BS101" s="134" t="str">
        <f>IF($AV101="", "", IFERROR(INDEX('Analytics Data'!BZ$12:BZ$511, MATCH($AV101, 'Analytics Data'!$BI$12:$BI$511, 0)), ""))</f>
        <v/>
      </c>
      <c r="BT101" s="135" t="str">
        <f>IF($AV101="", "", IFERROR(INDEX('Analytics Data'!CA$12:CA$511, MATCH($AV101, 'Analytics Data'!$BI$12:$BI$511, 0)), ""))</f>
        <v/>
      </c>
      <c r="BU101" s="135" t="str">
        <f>IF($AV101="", "", IFERROR(INDEX('Analytics Data'!CB$12:CB$511, MATCH($AV101, 'Analytics Data'!$BI$12:$BI$511, 0)), ""))</f>
        <v/>
      </c>
      <c r="BV101" s="135" t="str">
        <f>IF($AV101="", "", IFERROR(INDEX('Analytics Data'!CC$12:CC$511, MATCH($AV101, 'Analytics Data'!$BI$12:$BI$511, 0)), ""))</f>
        <v/>
      </c>
      <c r="BW101" s="136" t="str">
        <f>IF($AV101="", "", IFERROR(INDEX('Analytics Data'!CD$12:CD$511, MATCH($AV101, 'Analytics Data'!$BI$12:$BI$511, 0)), ""))</f>
        <v/>
      </c>
      <c r="CC101" s="19" t="str">
        <f t="shared" si="39"/>
        <v/>
      </c>
      <c r="CE101" s="19" t="str">
        <f t="shared" si="40"/>
        <v/>
      </c>
      <c r="CG101" s="41" t="str">
        <f t="shared" si="41"/>
        <v/>
      </c>
    </row>
    <row r="102" spans="1:85" x14ac:dyDescent="0.25">
      <c r="A102" s="11"/>
      <c r="B102" s="41" t="str">
        <f>IF($D102="", "", IFERROR(INDEX(Content!$V$11:$V$510, MATCH($D102, Content!$D$11:$D$510, 0)), ""))</f>
        <v/>
      </c>
      <c r="C102" s="11"/>
      <c r="D102" s="196"/>
      <c r="E102" s="197"/>
      <c r="F102" s="198"/>
      <c r="G102" s="199"/>
      <c r="H102" s="200"/>
      <c r="I102" s="200"/>
      <c r="J102" s="201"/>
      <c r="K102" s="202"/>
      <c r="L102" s="11"/>
      <c r="M102" s="98" t="str">
        <f>IF($AV102="", "", IFERROR(INDEX('Analytics Data'!$CF$12:$CF$511, MATCH($AV102, 'Analytics Data'!$BI$12:$BI$511, 0)), ""))</f>
        <v/>
      </c>
      <c r="N102" s="68"/>
      <c r="O102" s="98" t="str">
        <f>IF($M102="", "", COUNTIF($M$11:$M$510, "&gt;"&amp;$M102)+1+COUNTIF($M$11:$M102, $M102)-1)</f>
        <v/>
      </c>
      <c r="P102" s="68"/>
      <c r="Q102" s="91" t="str">
        <f>IF($AV102="", "", IFERROR(INDEX('Analytics Data'!BA$12:BA$511, MATCH($AV102, 'Analytics Data'!$BI$12:$BI$511, 0)), ""))</f>
        <v/>
      </c>
      <c r="R102" s="92" t="str">
        <f>IF($AV102="", "", IFERROR(INDEX('Analytics Data'!BB$12:BB$511, MATCH($AV102, 'Analytics Data'!$BI$12:$BI$511, 0)), ""))</f>
        <v/>
      </c>
      <c r="S102" s="92" t="str">
        <f>IF($AV102="", "", IFERROR(INDEX('Analytics Data'!BC$12:BC$511, MATCH($AV102, 'Analytics Data'!$BI$12:$BI$511, 0)), ""))</f>
        <v/>
      </c>
      <c r="T102" s="92" t="str">
        <f>IF($AV102="", "", IFERROR(INDEX('Analytics Data'!BD$12:BD$511, MATCH($AV102, 'Analytics Data'!$BI$12:$BI$511, 0)), ""))</f>
        <v/>
      </c>
      <c r="U102" s="93" t="str">
        <f>IF($AV102="", "", IFERROR(INDEX('Analytics Data'!BE$12:BE$511, MATCH($AV102, 'Analytics Data'!$BI$12:$BI$511, 0)), ""))</f>
        <v/>
      </c>
      <c r="V102" s="68"/>
      <c r="AD102" s="65" t="str">
        <f>'Analytics Data'!$CT103</f>
        <v/>
      </c>
      <c r="AF102" s="19" t="str">
        <f t="shared" si="28"/>
        <v/>
      </c>
      <c r="AH102" s="19" t="str">
        <f t="shared" si="25"/>
        <v/>
      </c>
      <c r="AI102" s="19" t="str">
        <f t="shared" si="29"/>
        <v/>
      </c>
      <c r="AJ102" s="19" t="str">
        <f t="shared" si="30"/>
        <v/>
      </c>
      <c r="AK102" s="19" t="str">
        <f t="shared" si="31"/>
        <v/>
      </c>
      <c r="AL102" s="19" t="str">
        <f t="shared" si="26"/>
        <v/>
      </c>
      <c r="AM102" s="19" t="str">
        <f t="shared" si="27"/>
        <v/>
      </c>
      <c r="AN102" s="19" t="str">
        <f t="shared" si="32"/>
        <v/>
      </c>
      <c r="AP102" s="19" t="str">
        <f>IF(OR($B102="", "", 'Analytics Data'!$BL$7=FALSE), "", COUNTIF('Analytics Data'!$BG$12:$BG$511, $B102))</f>
        <v/>
      </c>
      <c r="AR102" s="65" t="str">
        <f>IF($AP102="", "", IF($AP102=1, IFERROR(INDEX('Analytics Data'!$BI$12:$BI$511, MATCH($B102, 'Analytics Data'!$BG$12:$BG$511, 0)), ""), ""))</f>
        <v/>
      </c>
      <c r="AT102" s="65" t="str">
        <f t="shared" si="33"/>
        <v/>
      </c>
      <c r="AV102" s="65" t="str">
        <f>IF(NOT($AT102=""), $AT102, IF($AR102="", "", IF(COUNTIF($AR$11:$AR102, $AR102)&gt;1, "", $AR102)))</f>
        <v/>
      </c>
      <c r="AX102" s="19" t="str">
        <f>IF(OR($AV102="", $AR$7=FALSE), "", IF(COUNTIF('Analytics Data'!$BI$12:$BI$511, $AV102)=1, "", "X"))</f>
        <v/>
      </c>
      <c r="AZ102" s="43" t="str">
        <f t="shared" si="34"/>
        <v/>
      </c>
      <c r="BB102" s="19" t="str">
        <f>IF($D102="", "", IF(COUNTIF(Content!$D$11:$D$510, $D102)=0, MAX($BB$10:$BB101)+1, ""))</f>
        <v/>
      </c>
      <c r="BD102" s="19" t="str">
        <f t="shared" si="35"/>
        <v/>
      </c>
      <c r="BF102" s="19" t="str">
        <f t="shared" si="36"/>
        <v/>
      </c>
      <c r="BG102" s="19" t="str">
        <f t="shared" ca="1" si="42"/>
        <v/>
      </c>
      <c r="BI102" s="173" t="str">
        <f>IF($AV102="", "", IFERROR(INDEX('Analytics Data'!$CA$12:$CA$511, MATCH($AV102, 'Analytics Data'!$BI$12:$BI$511, 0)), ""))</f>
        <v/>
      </c>
      <c r="BK102" s="173" t="str">
        <f>IF($AV102="", "", IFERROR(INDEX('Analytics Data'!$BB$12:$BB$511, MATCH($AV102, 'Analytics Data'!$BI$12:$BI$511, 0)), ""))</f>
        <v/>
      </c>
      <c r="BM102" s="41" t="str">
        <f>IF($D102="", "", IFERROR(INDEX(Content!$AB$11:$AB$510, MATCH($D102, Content!$D$11:$D$510, 0)), ""))</f>
        <v/>
      </c>
      <c r="BN102" s="41" t="str">
        <f>IF($BM102="", "", IF(COUNTIF($BM$11:$BM102, $BM102)&gt;1, "", $BM102))</f>
        <v/>
      </c>
      <c r="BO102" s="156" t="str">
        <f t="shared" si="37"/>
        <v/>
      </c>
      <c r="BP102" s="156" t="str">
        <f t="shared" si="38"/>
        <v/>
      </c>
      <c r="BQ102" s="19" t="str">
        <f>IF($BO102="", "", COUNTIF($BO$11:$BO$510, "&gt;"&amp;$BO102)+1+COUNTIF($BO$11:$BO102, $BO102)-1)</f>
        <v/>
      </c>
      <c r="BS102" s="134" t="str">
        <f>IF($AV102="", "", IFERROR(INDEX('Analytics Data'!BZ$12:BZ$511, MATCH($AV102, 'Analytics Data'!$BI$12:$BI$511, 0)), ""))</f>
        <v/>
      </c>
      <c r="BT102" s="135" t="str">
        <f>IF($AV102="", "", IFERROR(INDEX('Analytics Data'!CA$12:CA$511, MATCH($AV102, 'Analytics Data'!$BI$12:$BI$511, 0)), ""))</f>
        <v/>
      </c>
      <c r="BU102" s="135" t="str">
        <f>IF($AV102="", "", IFERROR(INDEX('Analytics Data'!CB$12:CB$511, MATCH($AV102, 'Analytics Data'!$BI$12:$BI$511, 0)), ""))</f>
        <v/>
      </c>
      <c r="BV102" s="135" t="str">
        <f>IF($AV102="", "", IFERROR(INDEX('Analytics Data'!CC$12:CC$511, MATCH($AV102, 'Analytics Data'!$BI$12:$BI$511, 0)), ""))</f>
        <v/>
      </c>
      <c r="BW102" s="136" t="str">
        <f>IF($AV102="", "", IFERROR(INDEX('Analytics Data'!CD$12:CD$511, MATCH($AV102, 'Analytics Data'!$BI$12:$BI$511, 0)), ""))</f>
        <v/>
      </c>
      <c r="CC102" s="19" t="str">
        <f t="shared" si="39"/>
        <v/>
      </c>
      <c r="CE102" s="19" t="str">
        <f t="shared" si="40"/>
        <v/>
      </c>
      <c r="CG102" s="41" t="str">
        <f t="shared" si="41"/>
        <v/>
      </c>
    </row>
    <row r="103" spans="1:85" x14ac:dyDescent="0.25">
      <c r="A103" s="11"/>
      <c r="B103" s="41" t="str">
        <f>IF($D103="", "", IFERROR(INDEX(Content!$V$11:$V$510, MATCH($D103, Content!$D$11:$D$510, 0)), ""))</f>
        <v/>
      </c>
      <c r="C103" s="11"/>
      <c r="D103" s="196"/>
      <c r="E103" s="197"/>
      <c r="F103" s="198"/>
      <c r="G103" s="199"/>
      <c r="H103" s="200"/>
      <c r="I103" s="200"/>
      <c r="J103" s="201"/>
      <c r="K103" s="202"/>
      <c r="L103" s="11"/>
      <c r="M103" s="98" t="str">
        <f>IF($AV103="", "", IFERROR(INDEX('Analytics Data'!$CF$12:$CF$511, MATCH($AV103, 'Analytics Data'!$BI$12:$BI$511, 0)), ""))</f>
        <v/>
      </c>
      <c r="N103" s="68"/>
      <c r="O103" s="98" t="str">
        <f>IF($M103="", "", COUNTIF($M$11:$M$510, "&gt;"&amp;$M103)+1+COUNTIF($M$11:$M103, $M103)-1)</f>
        <v/>
      </c>
      <c r="P103" s="68"/>
      <c r="Q103" s="91" t="str">
        <f>IF($AV103="", "", IFERROR(INDEX('Analytics Data'!BA$12:BA$511, MATCH($AV103, 'Analytics Data'!$BI$12:$BI$511, 0)), ""))</f>
        <v/>
      </c>
      <c r="R103" s="92" t="str">
        <f>IF($AV103="", "", IFERROR(INDEX('Analytics Data'!BB$12:BB$511, MATCH($AV103, 'Analytics Data'!$BI$12:$BI$511, 0)), ""))</f>
        <v/>
      </c>
      <c r="S103" s="92" t="str">
        <f>IF($AV103="", "", IFERROR(INDEX('Analytics Data'!BC$12:BC$511, MATCH($AV103, 'Analytics Data'!$BI$12:$BI$511, 0)), ""))</f>
        <v/>
      </c>
      <c r="T103" s="92" t="str">
        <f>IF($AV103="", "", IFERROR(INDEX('Analytics Data'!BD$12:BD$511, MATCH($AV103, 'Analytics Data'!$BI$12:$BI$511, 0)), ""))</f>
        <v/>
      </c>
      <c r="U103" s="93" t="str">
        <f>IF($AV103="", "", IFERROR(INDEX('Analytics Data'!BE$12:BE$511, MATCH($AV103, 'Analytics Data'!$BI$12:$BI$511, 0)), ""))</f>
        <v/>
      </c>
      <c r="V103" s="68"/>
      <c r="AD103" s="65" t="str">
        <f>'Analytics Data'!$CT104</f>
        <v/>
      </c>
      <c r="AF103" s="19" t="str">
        <f t="shared" si="28"/>
        <v/>
      </c>
      <c r="AH103" s="19" t="str">
        <f t="shared" si="25"/>
        <v/>
      </c>
      <c r="AI103" s="19" t="str">
        <f t="shared" si="29"/>
        <v/>
      </c>
      <c r="AJ103" s="19" t="str">
        <f t="shared" si="30"/>
        <v/>
      </c>
      <c r="AK103" s="19" t="str">
        <f t="shared" si="31"/>
        <v/>
      </c>
      <c r="AL103" s="19" t="str">
        <f t="shared" si="26"/>
        <v/>
      </c>
      <c r="AM103" s="19" t="str">
        <f t="shared" si="27"/>
        <v/>
      </c>
      <c r="AN103" s="19" t="str">
        <f t="shared" si="32"/>
        <v/>
      </c>
      <c r="AP103" s="19" t="str">
        <f>IF(OR($B103="", "", 'Analytics Data'!$BL$7=FALSE), "", COUNTIF('Analytics Data'!$BG$12:$BG$511, $B103))</f>
        <v/>
      </c>
      <c r="AR103" s="65" t="str">
        <f>IF($AP103="", "", IF($AP103=1, IFERROR(INDEX('Analytics Data'!$BI$12:$BI$511, MATCH($B103, 'Analytics Data'!$BG$12:$BG$511, 0)), ""), ""))</f>
        <v/>
      </c>
      <c r="AT103" s="65" t="str">
        <f t="shared" si="33"/>
        <v/>
      </c>
      <c r="AV103" s="65" t="str">
        <f>IF(NOT($AT103=""), $AT103, IF($AR103="", "", IF(COUNTIF($AR$11:$AR103, $AR103)&gt;1, "", $AR103)))</f>
        <v/>
      </c>
      <c r="AX103" s="19" t="str">
        <f>IF(OR($AV103="", $AR$7=FALSE), "", IF(COUNTIF('Analytics Data'!$BI$12:$BI$511, $AV103)=1, "", "X"))</f>
        <v/>
      </c>
      <c r="AZ103" s="43" t="str">
        <f t="shared" si="34"/>
        <v/>
      </c>
      <c r="BB103" s="19" t="str">
        <f>IF($D103="", "", IF(COUNTIF(Content!$D$11:$D$510, $D103)=0, MAX($BB$10:$BB102)+1, ""))</f>
        <v/>
      </c>
      <c r="BD103" s="19" t="str">
        <f t="shared" si="35"/>
        <v/>
      </c>
      <c r="BF103" s="19" t="str">
        <f t="shared" si="36"/>
        <v/>
      </c>
      <c r="BG103" s="19" t="str">
        <f t="shared" ca="1" si="42"/>
        <v/>
      </c>
      <c r="BI103" s="173" t="str">
        <f>IF($AV103="", "", IFERROR(INDEX('Analytics Data'!$CA$12:$CA$511, MATCH($AV103, 'Analytics Data'!$BI$12:$BI$511, 0)), ""))</f>
        <v/>
      </c>
      <c r="BK103" s="173" t="str">
        <f>IF($AV103="", "", IFERROR(INDEX('Analytics Data'!$BB$12:$BB$511, MATCH($AV103, 'Analytics Data'!$BI$12:$BI$511, 0)), ""))</f>
        <v/>
      </c>
      <c r="BM103" s="41" t="str">
        <f>IF($D103="", "", IFERROR(INDEX(Content!$AB$11:$AB$510, MATCH($D103, Content!$D$11:$D$510, 0)), ""))</f>
        <v/>
      </c>
      <c r="BN103" s="41" t="str">
        <f>IF($BM103="", "", IF(COUNTIF($BM$11:$BM103, $BM103)&gt;1, "", $BM103))</f>
        <v/>
      </c>
      <c r="BO103" s="156" t="str">
        <f t="shared" si="37"/>
        <v/>
      </c>
      <c r="BP103" s="156" t="str">
        <f t="shared" si="38"/>
        <v/>
      </c>
      <c r="BQ103" s="19" t="str">
        <f>IF($BO103="", "", COUNTIF($BO$11:$BO$510, "&gt;"&amp;$BO103)+1+COUNTIF($BO$11:$BO103, $BO103)-1)</f>
        <v/>
      </c>
      <c r="BS103" s="134" t="str">
        <f>IF($AV103="", "", IFERROR(INDEX('Analytics Data'!BZ$12:BZ$511, MATCH($AV103, 'Analytics Data'!$BI$12:$BI$511, 0)), ""))</f>
        <v/>
      </c>
      <c r="BT103" s="135" t="str">
        <f>IF($AV103="", "", IFERROR(INDEX('Analytics Data'!CA$12:CA$511, MATCH($AV103, 'Analytics Data'!$BI$12:$BI$511, 0)), ""))</f>
        <v/>
      </c>
      <c r="BU103" s="135" t="str">
        <f>IF($AV103="", "", IFERROR(INDEX('Analytics Data'!CB$12:CB$511, MATCH($AV103, 'Analytics Data'!$BI$12:$BI$511, 0)), ""))</f>
        <v/>
      </c>
      <c r="BV103" s="135" t="str">
        <f>IF($AV103="", "", IFERROR(INDEX('Analytics Data'!CC$12:CC$511, MATCH($AV103, 'Analytics Data'!$BI$12:$BI$511, 0)), ""))</f>
        <v/>
      </c>
      <c r="BW103" s="136" t="str">
        <f>IF($AV103="", "", IFERROR(INDEX('Analytics Data'!CD$12:CD$511, MATCH($AV103, 'Analytics Data'!$BI$12:$BI$511, 0)), ""))</f>
        <v/>
      </c>
      <c r="CC103" s="19" t="str">
        <f t="shared" si="39"/>
        <v/>
      </c>
      <c r="CE103" s="19" t="str">
        <f t="shared" si="40"/>
        <v/>
      </c>
      <c r="CG103" s="41" t="str">
        <f t="shared" si="41"/>
        <v/>
      </c>
    </row>
    <row r="104" spans="1:85" x14ac:dyDescent="0.25">
      <c r="A104" s="11"/>
      <c r="B104" s="41" t="str">
        <f>IF($D104="", "", IFERROR(INDEX(Content!$V$11:$V$510, MATCH($D104, Content!$D$11:$D$510, 0)), ""))</f>
        <v/>
      </c>
      <c r="C104" s="11"/>
      <c r="D104" s="196"/>
      <c r="E104" s="197"/>
      <c r="F104" s="198"/>
      <c r="G104" s="199"/>
      <c r="H104" s="200"/>
      <c r="I104" s="200"/>
      <c r="J104" s="201"/>
      <c r="K104" s="202"/>
      <c r="L104" s="11"/>
      <c r="M104" s="98" t="str">
        <f>IF($AV104="", "", IFERROR(INDEX('Analytics Data'!$CF$12:$CF$511, MATCH($AV104, 'Analytics Data'!$BI$12:$BI$511, 0)), ""))</f>
        <v/>
      </c>
      <c r="N104" s="68"/>
      <c r="O104" s="98" t="str">
        <f>IF($M104="", "", COUNTIF($M$11:$M$510, "&gt;"&amp;$M104)+1+COUNTIF($M$11:$M104, $M104)-1)</f>
        <v/>
      </c>
      <c r="P104" s="68"/>
      <c r="Q104" s="91" t="str">
        <f>IF($AV104="", "", IFERROR(INDEX('Analytics Data'!BA$12:BA$511, MATCH($AV104, 'Analytics Data'!$BI$12:$BI$511, 0)), ""))</f>
        <v/>
      </c>
      <c r="R104" s="92" t="str">
        <f>IF($AV104="", "", IFERROR(INDEX('Analytics Data'!BB$12:BB$511, MATCH($AV104, 'Analytics Data'!$BI$12:$BI$511, 0)), ""))</f>
        <v/>
      </c>
      <c r="S104" s="92" t="str">
        <f>IF($AV104="", "", IFERROR(INDEX('Analytics Data'!BC$12:BC$511, MATCH($AV104, 'Analytics Data'!$BI$12:$BI$511, 0)), ""))</f>
        <v/>
      </c>
      <c r="T104" s="92" t="str">
        <f>IF($AV104="", "", IFERROR(INDEX('Analytics Data'!BD$12:BD$511, MATCH($AV104, 'Analytics Data'!$BI$12:$BI$511, 0)), ""))</f>
        <v/>
      </c>
      <c r="U104" s="93" t="str">
        <f>IF($AV104="", "", IFERROR(INDEX('Analytics Data'!BE$12:BE$511, MATCH($AV104, 'Analytics Data'!$BI$12:$BI$511, 0)), ""))</f>
        <v/>
      </c>
      <c r="V104" s="68"/>
      <c r="AD104" s="65" t="str">
        <f>'Analytics Data'!$CT105</f>
        <v/>
      </c>
      <c r="AF104" s="19" t="str">
        <f t="shared" si="28"/>
        <v/>
      </c>
      <c r="AH104" s="19" t="str">
        <f t="shared" si="25"/>
        <v/>
      </c>
      <c r="AI104" s="19" t="str">
        <f t="shared" si="29"/>
        <v/>
      </c>
      <c r="AJ104" s="19" t="str">
        <f t="shared" si="30"/>
        <v/>
      </c>
      <c r="AK104" s="19" t="str">
        <f t="shared" si="31"/>
        <v/>
      </c>
      <c r="AL104" s="19" t="str">
        <f t="shared" si="26"/>
        <v/>
      </c>
      <c r="AM104" s="19" t="str">
        <f t="shared" si="27"/>
        <v/>
      </c>
      <c r="AN104" s="19" t="str">
        <f t="shared" si="32"/>
        <v/>
      </c>
      <c r="AP104" s="19" t="str">
        <f>IF(OR($B104="", "", 'Analytics Data'!$BL$7=FALSE), "", COUNTIF('Analytics Data'!$BG$12:$BG$511, $B104))</f>
        <v/>
      </c>
      <c r="AR104" s="65" t="str">
        <f>IF($AP104="", "", IF($AP104=1, IFERROR(INDEX('Analytics Data'!$BI$12:$BI$511, MATCH($B104, 'Analytics Data'!$BG$12:$BG$511, 0)), ""), ""))</f>
        <v/>
      </c>
      <c r="AT104" s="65" t="str">
        <f t="shared" si="33"/>
        <v/>
      </c>
      <c r="AV104" s="65" t="str">
        <f>IF(NOT($AT104=""), $AT104, IF($AR104="", "", IF(COUNTIF($AR$11:$AR104, $AR104)&gt;1, "", $AR104)))</f>
        <v/>
      </c>
      <c r="AX104" s="19" t="str">
        <f>IF(OR($AV104="", $AR$7=FALSE), "", IF(COUNTIF('Analytics Data'!$BI$12:$BI$511, $AV104)=1, "", "X"))</f>
        <v/>
      </c>
      <c r="AZ104" s="43" t="str">
        <f t="shared" si="34"/>
        <v/>
      </c>
      <c r="BB104" s="19" t="str">
        <f>IF($D104="", "", IF(COUNTIF(Content!$D$11:$D$510, $D104)=0, MAX($BB$10:$BB103)+1, ""))</f>
        <v/>
      </c>
      <c r="BD104" s="19" t="str">
        <f t="shared" si="35"/>
        <v/>
      </c>
      <c r="BF104" s="19" t="str">
        <f t="shared" si="36"/>
        <v/>
      </c>
      <c r="BG104" s="19" t="str">
        <f t="shared" ca="1" si="42"/>
        <v/>
      </c>
      <c r="BI104" s="173" t="str">
        <f>IF($AV104="", "", IFERROR(INDEX('Analytics Data'!$CA$12:$CA$511, MATCH($AV104, 'Analytics Data'!$BI$12:$BI$511, 0)), ""))</f>
        <v/>
      </c>
      <c r="BK104" s="173" t="str">
        <f>IF($AV104="", "", IFERROR(INDEX('Analytics Data'!$BB$12:$BB$511, MATCH($AV104, 'Analytics Data'!$BI$12:$BI$511, 0)), ""))</f>
        <v/>
      </c>
      <c r="BM104" s="41" t="str">
        <f>IF($D104="", "", IFERROR(INDEX(Content!$AB$11:$AB$510, MATCH($D104, Content!$D$11:$D$510, 0)), ""))</f>
        <v/>
      </c>
      <c r="BN104" s="41" t="str">
        <f>IF($BM104="", "", IF(COUNTIF($BM$11:$BM104, $BM104)&gt;1, "", $BM104))</f>
        <v/>
      </c>
      <c r="BO104" s="156" t="str">
        <f t="shared" si="37"/>
        <v/>
      </c>
      <c r="BP104" s="156" t="str">
        <f t="shared" si="38"/>
        <v/>
      </c>
      <c r="BQ104" s="19" t="str">
        <f>IF($BO104="", "", COUNTIF($BO$11:$BO$510, "&gt;"&amp;$BO104)+1+COUNTIF($BO$11:$BO104, $BO104)-1)</f>
        <v/>
      </c>
      <c r="BS104" s="134" t="str">
        <f>IF($AV104="", "", IFERROR(INDEX('Analytics Data'!BZ$12:BZ$511, MATCH($AV104, 'Analytics Data'!$BI$12:$BI$511, 0)), ""))</f>
        <v/>
      </c>
      <c r="BT104" s="135" t="str">
        <f>IF($AV104="", "", IFERROR(INDEX('Analytics Data'!CA$12:CA$511, MATCH($AV104, 'Analytics Data'!$BI$12:$BI$511, 0)), ""))</f>
        <v/>
      </c>
      <c r="BU104" s="135" t="str">
        <f>IF($AV104="", "", IFERROR(INDEX('Analytics Data'!CB$12:CB$511, MATCH($AV104, 'Analytics Data'!$BI$12:$BI$511, 0)), ""))</f>
        <v/>
      </c>
      <c r="BV104" s="135" t="str">
        <f>IF($AV104="", "", IFERROR(INDEX('Analytics Data'!CC$12:CC$511, MATCH($AV104, 'Analytics Data'!$BI$12:$BI$511, 0)), ""))</f>
        <v/>
      </c>
      <c r="BW104" s="136" t="str">
        <f>IF($AV104="", "", IFERROR(INDEX('Analytics Data'!CD$12:CD$511, MATCH($AV104, 'Analytics Data'!$BI$12:$BI$511, 0)), ""))</f>
        <v/>
      </c>
      <c r="CC104" s="19" t="str">
        <f t="shared" si="39"/>
        <v/>
      </c>
      <c r="CE104" s="19" t="str">
        <f t="shared" si="40"/>
        <v/>
      </c>
      <c r="CG104" s="41" t="str">
        <f t="shared" si="41"/>
        <v/>
      </c>
    </row>
    <row r="105" spans="1:85" x14ac:dyDescent="0.25">
      <c r="A105" s="11"/>
      <c r="B105" s="41" t="str">
        <f>IF($D105="", "", IFERROR(INDEX(Content!$V$11:$V$510, MATCH($D105, Content!$D$11:$D$510, 0)), ""))</f>
        <v/>
      </c>
      <c r="C105" s="11"/>
      <c r="D105" s="196"/>
      <c r="E105" s="197"/>
      <c r="F105" s="198"/>
      <c r="G105" s="199"/>
      <c r="H105" s="200"/>
      <c r="I105" s="200"/>
      <c r="J105" s="201"/>
      <c r="K105" s="202"/>
      <c r="L105" s="11"/>
      <c r="M105" s="98" t="str">
        <f>IF($AV105="", "", IFERROR(INDEX('Analytics Data'!$CF$12:$CF$511, MATCH($AV105, 'Analytics Data'!$BI$12:$BI$511, 0)), ""))</f>
        <v/>
      </c>
      <c r="N105" s="68"/>
      <c r="O105" s="98" t="str">
        <f>IF($M105="", "", COUNTIF($M$11:$M$510, "&gt;"&amp;$M105)+1+COUNTIF($M$11:$M105, $M105)-1)</f>
        <v/>
      </c>
      <c r="P105" s="68"/>
      <c r="Q105" s="91" t="str">
        <f>IF($AV105="", "", IFERROR(INDEX('Analytics Data'!BA$12:BA$511, MATCH($AV105, 'Analytics Data'!$BI$12:$BI$511, 0)), ""))</f>
        <v/>
      </c>
      <c r="R105" s="92" t="str">
        <f>IF($AV105="", "", IFERROR(INDEX('Analytics Data'!BB$12:BB$511, MATCH($AV105, 'Analytics Data'!$BI$12:$BI$511, 0)), ""))</f>
        <v/>
      </c>
      <c r="S105" s="92" t="str">
        <f>IF($AV105="", "", IFERROR(INDEX('Analytics Data'!BC$12:BC$511, MATCH($AV105, 'Analytics Data'!$BI$12:$BI$511, 0)), ""))</f>
        <v/>
      </c>
      <c r="T105" s="92" t="str">
        <f>IF($AV105="", "", IFERROR(INDEX('Analytics Data'!BD$12:BD$511, MATCH($AV105, 'Analytics Data'!$BI$12:$BI$511, 0)), ""))</f>
        <v/>
      </c>
      <c r="U105" s="93" t="str">
        <f>IF($AV105="", "", IFERROR(INDEX('Analytics Data'!BE$12:BE$511, MATCH($AV105, 'Analytics Data'!$BI$12:$BI$511, 0)), ""))</f>
        <v/>
      </c>
      <c r="V105" s="68"/>
      <c r="AD105" s="65" t="str">
        <f>'Analytics Data'!$CT106</f>
        <v/>
      </c>
      <c r="AF105" s="19" t="str">
        <f t="shared" si="28"/>
        <v/>
      </c>
      <c r="AH105" s="19" t="str">
        <f t="shared" si="25"/>
        <v/>
      </c>
      <c r="AI105" s="19" t="str">
        <f t="shared" si="29"/>
        <v/>
      </c>
      <c r="AJ105" s="19" t="str">
        <f t="shared" si="30"/>
        <v/>
      </c>
      <c r="AK105" s="19" t="str">
        <f t="shared" si="31"/>
        <v/>
      </c>
      <c r="AL105" s="19" t="str">
        <f t="shared" si="26"/>
        <v/>
      </c>
      <c r="AM105" s="19" t="str">
        <f t="shared" si="27"/>
        <v/>
      </c>
      <c r="AN105" s="19" t="str">
        <f t="shared" si="32"/>
        <v/>
      </c>
      <c r="AP105" s="19" t="str">
        <f>IF(OR($B105="", "", 'Analytics Data'!$BL$7=FALSE), "", COUNTIF('Analytics Data'!$BG$12:$BG$511, $B105))</f>
        <v/>
      </c>
      <c r="AR105" s="65" t="str">
        <f>IF($AP105="", "", IF($AP105=1, IFERROR(INDEX('Analytics Data'!$BI$12:$BI$511, MATCH($B105, 'Analytics Data'!$BG$12:$BG$511, 0)), ""), ""))</f>
        <v/>
      </c>
      <c r="AT105" s="65" t="str">
        <f t="shared" si="33"/>
        <v/>
      </c>
      <c r="AV105" s="65" t="str">
        <f>IF(NOT($AT105=""), $AT105, IF($AR105="", "", IF(COUNTIF($AR$11:$AR105, $AR105)&gt;1, "", $AR105)))</f>
        <v/>
      </c>
      <c r="AX105" s="19" t="str">
        <f>IF(OR($AV105="", $AR$7=FALSE), "", IF(COUNTIF('Analytics Data'!$BI$12:$BI$511, $AV105)=1, "", "X"))</f>
        <v/>
      </c>
      <c r="AZ105" s="43" t="str">
        <f t="shared" si="34"/>
        <v/>
      </c>
      <c r="BB105" s="19" t="str">
        <f>IF($D105="", "", IF(COUNTIF(Content!$D$11:$D$510, $D105)=0, MAX($BB$10:$BB104)+1, ""))</f>
        <v/>
      </c>
      <c r="BD105" s="19" t="str">
        <f t="shared" si="35"/>
        <v/>
      </c>
      <c r="BF105" s="19" t="str">
        <f t="shared" si="36"/>
        <v/>
      </c>
      <c r="BG105" s="19" t="str">
        <f t="shared" ca="1" si="42"/>
        <v/>
      </c>
      <c r="BI105" s="173" t="str">
        <f>IF($AV105="", "", IFERROR(INDEX('Analytics Data'!$CA$12:$CA$511, MATCH($AV105, 'Analytics Data'!$BI$12:$BI$511, 0)), ""))</f>
        <v/>
      </c>
      <c r="BK105" s="173" t="str">
        <f>IF($AV105="", "", IFERROR(INDEX('Analytics Data'!$BB$12:$BB$511, MATCH($AV105, 'Analytics Data'!$BI$12:$BI$511, 0)), ""))</f>
        <v/>
      </c>
      <c r="BM105" s="41" t="str">
        <f>IF($D105="", "", IFERROR(INDEX(Content!$AB$11:$AB$510, MATCH($D105, Content!$D$11:$D$510, 0)), ""))</f>
        <v/>
      </c>
      <c r="BN105" s="41" t="str">
        <f>IF($BM105="", "", IF(COUNTIF($BM$11:$BM105, $BM105)&gt;1, "", $BM105))</f>
        <v/>
      </c>
      <c r="BO105" s="156" t="str">
        <f t="shared" si="37"/>
        <v/>
      </c>
      <c r="BP105" s="156" t="str">
        <f t="shared" si="38"/>
        <v/>
      </c>
      <c r="BQ105" s="19" t="str">
        <f>IF($BO105="", "", COUNTIF($BO$11:$BO$510, "&gt;"&amp;$BO105)+1+COUNTIF($BO$11:$BO105, $BO105)-1)</f>
        <v/>
      </c>
      <c r="BS105" s="134" t="str">
        <f>IF($AV105="", "", IFERROR(INDEX('Analytics Data'!BZ$12:BZ$511, MATCH($AV105, 'Analytics Data'!$BI$12:$BI$511, 0)), ""))</f>
        <v/>
      </c>
      <c r="BT105" s="135" t="str">
        <f>IF($AV105="", "", IFERROR(INDEX('Analytics Data'!CA$12:CA$511, MATCH($AV105, 'Analytics Data'!$BI$12:$BI$511, 0)), ""))</f>
        <v/>
      </c>
      <c r="BU105" s="135" t="str">
        <f>IF($AV105="", "", IFERROR(INDEX('Analytics Data'!CB$12:CB$511, MATCH($AV105, 'Analytics Data'!$BI$12:$BI$511, 0)), ""))</f>
        <v/>
      </c>
      <c r="BV105" s="135" t="str">
        <f>IF($AV105="", "", IFERROR(INDEX('Analytics Data'!CC$12:CC$511, MATCH($AV105, 'Analytics Data'!$BI$12:$BI$511, 0)), ""))</f>
        <v/>
      </c>
      <c r="BW105" s="136" t="str">
        <f>IF($AV105="", "", IFERROR(INDEX('Analytics Data'!CD$12:CD$511, MATCH($AV105, 'Analytics Data'!$BI$12:$BI$511, 0)), ""))</f>
        <v/>
      </c>
      <c r="CC105" s="19" t="str">
        <f t="shared" si="39"/>
        <v/>
      </c>
      <c r="CE105" s="19" t="str">
        <f t="shared" si="40"/>
        <v/>
      </c>
      <c r="CG105" s="41" t="str">
        <f t="shared" si="41"/>
        <v/>
      </c>
    </row>
    <row r="106" spans="1:85" x14ac:dyDescent="0.25">
      <c r="A106" s="11"/>
      <c r="B106" s="41" t="str">
        <f>IF($D106="", "", IFERROR(INDEX(Content!$V$11:$V$510, MATCH($D106, Content!$D$11:$D$510, 0)), ""))</f>
        <v/>
      </c>
      <c r="C106" s="11"/>
      <c r="D106" s="196"/>
      <c r="E106" s="197"/>
      <c r="F106" s="198"/>
      <c r="G106" s="199"/>
      <c r="H106" s="200"/>
      <c r="I106" s="200"/>
      <c r="J106" s="201"/>
      <c r="K106" s="202"/>
      <c r="L106" s="11"/>
      <c r="M106" s="98" t="str">
        <f>IF($AV106="", "", IFERROR(INDEX('Analytics Data'!$CF$12:$CF$511, MATCH($AV106, 'Analytics Data'!$BI$12:$BI$511, 0)), ""))</f>
        <v/>
      </c>
      <c r="N106" s="68"/>
      <c r="O106" s="98" t="str">
        <f>IF($M106="", "", COUNTIF($M$11:$M$510, "&gt;"&amp;$M106)+1+COUNTIF($M$11:$M106, $M106)-1)</f>
        <v/>
      </c>
      <c r="P106" s="68"/>
      <c r="Q106" s="91" t="str">
        <f>IF($AV106="", "", IFERROR(INDEX('Analytics Data'!BA$12:BA$511, MATCH($AV106, 'Analytics Data'!$BI$12:$BI$511, 0)), ""))</f>
        <v/>
      </c>
      <c r="R106" s="92" t="str">
        <f>IF($AV106="", "", IFERROR(INDEX('Analytics Data'!BB$12:BB$511, MATCH($AV106, 'Analytics Data'!$BI$12:$BI$511, 0)), ""))</f>
        <v/>
      </c>
      <c r="S106" s="92" t="str">
        <f>IF($AV106="", "", IFERROR(INDEX('Analytics Data'!BC$12:BC$511, MATCH($AV106, 'Analytics Data'!$BI$12:$BI$511, 0)), ""))</f>
        <v/>
      </c>
      <c r="T106" s="92" t="str">
        <f>IF($AV106="", "", IFERROR(INDEX('Analytics Data'!BD$12:BD$511, MATCH($AV106, 'Analytics Data'!$BI$12:$BI$511, 0)), ""))</f>
        <v/>
      </c>
      <c r="U106" s="93" t="str">
        <f>IF($AV106="", "", IFERROR(INDEX('Analytics Data'!BE$12:BE$511, MATCH($AV106, 'Analytics Data'!$BI$12:$BI$511, 0)), ""))</f>
        <v/>
      </c>
      <c r="V106" s="68"/>
      <c r="AD106" s="65" t="str">
        <f>'Analytics Data'!$CT107</f>
        <v/>
      </c>
      <c r="AF106" s="19" t="str">
        <f t="shared" si="28"/>
        <v/>
      </c>
      <c r="AH106" s="19" t="str">
        <f t="shared" si="25"/>
        <v/>
      </c>
      <c r="AI106" s="19" t="str">
        <f t="shared" si="29"/>
        <v/>
      </c>
      <c r="AJ106" s="19" t="str">
        <f t="shared" si="30"/>
        <v/>
      </c>
      <c r="AK106" s="19" t="str">
        <f t="shared" si="31"/>
        <v/>
      </c>
      <c r="AL106" s="19" t="str">
        <f t="shared" si="26"/>
        <v/>
      </c>
      <c r="AM106" s="19" t="str">
        <f t="shared" si="27"/>
        <v/>
      </c>
      <c r="AN106" s="19" t="str">
        <f t="shared" si="32"/>
        <v/>
      </c>
      <c r="AP106" s="19" t="str">
        <f>IF(OR($B106="", "", 'Analytics Data'!$BL$7=FALSE), "", COUNTIF('Analytics Data'!$BG$12:$BG$511, $B106))</f>
        <v/>
      </c>
      <c r="AR106" s="65" t="str">
        <f>IF($AP106="", "", IF($AP106=1, IFERROR(INDEX('Analytics Data'!$BI$12:$BI$511, MATCH($B106, 'Analytics Data'!$BG$12:$BG$511, 0)), ""), ""))</f>
        <v/>
      </c>
      <c r="AT106" s="65" t="str">
        <f t="shared" si="33"/>
        <v/>
      </c>
      <c r="AV106" s="65" t="str">
        <f>IF(NOT($AT106=""), $AT106, IF($AR106="", "", IF(COUNTIF($AR$11:$AR106, $AR106)&gt;1, "", $AR106)))</f>
        <v/>
      </c>
      <c r="AX106" s="19" t="str">
        <f>IF(OR($AV106="", $AR$7=FALSE), "", IF(COUNTIF('Analytics Data'!$BI$12:$BI$511, $AV106)=1, "", "X"))</f>
        <v/>
      </c>
      <c r="AZ106" s="43" t="str">
        <f t="shared" si="34"/>
        <v/>
      </c>
      <c r="BB106" s="19" t="str">
        <f>IF($D106="", "", IF(COUNTIF(Content!$D$11:$D$510, $D106)=0, MAX($BB$10:$BB105)+1, ""))</f>
        <v/>
      </c>
      <c r="BD106" s="19" t="str">
        <f t="shared" si="35"/>
        <v/>
      </c>
      <c r="BF106" s="19" t="str">
        <f t="shared" si="36"/>
        <v/>
      </c>
      <c r="BG106" s="19" t="str">
        <f t="shared" ca="1" si="42"/>
        <v/>
      </c>
      <c r="BI106" s="173" t="str">
        <f>IF($AV106="", "", IFERROR(INDEX('Analytics Data'!$CA$12:$CA$511, MATCH($AV106, 'Analytics Data'!$BI$12:$BI$511, 0)), ""))</f>
        <v/>
      </c>
      <c r="BK106" s="173" t="str">
        <f>IF($AV106="", "", IFERROR(INDEX('Analytics Data'!$BB$12:$BB$511, MATCH($AV106, 'Analytics Data'!$BI$12:$BI$511, 0)), ""))</f>
        <v/>
      </c>
      <c r="BM106" s="41" t="str">
        <f>IF($D106="", "", IFERROR(INDEX(Content!$AB$11:$AB$510, MATCH($D106, Content!$D$11:$D$510, 0)), ""))</f>
        <v/>
      </c>
      <c r="BN106" s="41" t="str">
        <f>IF($BM106="", "", IF(COUNTIF($BM$11:$BM106, $BM106)&gt;1, "", $BM106))</f>
        <v/>
      </c>
      <c r="BO106" s="156" t="str">
        <f t="shared" si="37"/>
        <v/>
      </c>
      <c r="BP106" s="156" t="str">
        <f t="shared" si="38"/>
        <v/>
      </c>
      <c r="BQ106" s="19" t="str">
        <f>IF($BO106="", "", COUNTIF($BO$11:$BO$510, "&gt;"&amp;$BO106)+1+COUNTIF($BO$11:$BO106, $BO106)-1)</f>
        <v/>
      </c>
      <c r="BS106" s="134" t="str">
        <f>IF($AV106="", "", IFERROR(INDEX('Analytics Data'!BZ$12:BZ$511, MATCH($AV106, 'Analytics Data'!$BI$12:$BI$511, 0)), ""))</f>
        <v/>
      </c>
      <c r="BT106" s="135" t="str">
        <f>IF($AV106="", "", IFERROR(INDEX('Analytics Data'!CA$12:CA$511, MATCH($AV106, 'Analytics Data'!$BI$12:$BI$511, 0)), ""))</f>
        <v/>
      </c>
      <c r="BU106" s="135" t="str">
        <f>IF($AV106="", "", IFERROR(INDEX('Analytics Data'!CB$12:CB$511, MATCH($AV106, 'Analytics Data'!$BI$12:$BI$511, 0)), ""))</f>
        <v/>
      </c>
      <c r="BV106" s="135" t="str">
        <f>IF($AV106="", "", IFERROR(INDEX('Analytics Data'!CC$12:CC$511, MATCH($AV106, 'Analytics Data'!$BI$12:$BI$511, 0)), ""))</f>
        <v/>
      </c>
      <c r="BW106" s="136" t="str">
        <f>IF($AV106="", "", IFERROR(INDEX('Analytics Data'!CD$12:CD$511, MATCH($AV106, 'Analytics Data'!$BI$12:$BI$511, 0)), ""))</f>
        <v/>
      </c>
      <c r="CC106" s="19" t="str">
        <f t="shared" si="39"/>
        <v/>
      </c>
      <c r="CE106" s="19" t="str">
        <f t="shared" si="40"/>
        <v/>
      </c>
      <c r="CG106" s="41" t="str">
        <f t="shared" si="41"/>
        <v/>
      </c>
    </row>
    <row r="107" spans="1:85" x14ac:dyDescent="0.25">
      <c r="A107" s="11"/>
      <c r="B107" s="41" t="str">
        <f>IF($D107="", "", IFERROR(INDEX(Content!$V$11:$V$510, MATCH($D107, Content!$D$11:$D$510, 0)), ""))</f>
        <v/>
      </c>
      <c r="C107" s="11"/>
      <c r="D107" s="196"/>
      <c r="E107" s="197"/>
      <c r="F107" s="198"/>
      <c r="G107" s="199"/>
      <c r="H107" s="200"/>
      <c r="I107" s="200"/>
      <c r="J107" s="201"/>
      <c r="K107" s="202"/>
      <c r="L107" s="11"/>
      <c r="M107" s="98" t="str">
        <f>IF($AV107="", "", IFERROR(INDEX('Analytics Data'!$CF$12:$CF$511, MATCH($AV107, 'Analytics Data'!$BI$12:$BI$511, 0)), ""))</f>
        <v/>
      </c>
      <c r="N107" s="68"/>
      <c r="O107" s="98" t="str">
        <f>IF($M107="", "", COUNTIF($M$11:$M$510, "&gt;"&amp;$M107)+1+COUNTIF($M$11:$M107, $M107)-1)</f>
        <v/>
      </c>
      <c r="P107" s="68"/>
      <c r="Q107" s="91" t="str">
        <f>IF($AV107="", "", IFERROR(INDEX('Analytics Data'!BA$12:BA$511, MATCH($AV107, 'Analytics Data'!$BI$12:$BI$511, 0)), ""))</f>
        <v/>
      </c>
      <c r="R107" s="92" t="str">
        <f>IF($AV107="", "", IFERROR(INDEX('Analytics Data'!BB$12:BB$511, MATCH($AV107, 'Analytics Data'!$BI$12:$BI$511, 0)), ""))</f>
        <v/>
      </c>
      <c r="S107" s="92" t="str">
        <f>IF($AV107="", "", IFERROR(INDEX('Analytics Data'!BC$12:BC$511, MATCH($AV107, 'Analytics Data'!$BI$12:$BI$511, 0)), ""))</f>
        <v/>
      </c>
      <c r="T107" s="92" t="str">
        <f>IF($AV107="", "", IFERROR(INDEX('Analytics Data'!BD$12:BD$511, MATCH($AV107, 'Analytics Data'!$BI$12:$BI$511, 0)), ""))</f>
        <v/>
      </c>
      <c r="U107" s="93" t="str">
        <f>IF($AV107="", "", IFERROR(INDEX('Analytics Data'!BE$12:BE$511, MATCH($AV107, 'Analytics Data'!$BI$12:$BI$511, 0)), ""))</f>
        <v/>
      </c>
      <c r="V107" s="68"/>
      <c r="AD107" s="65" t="str">
        <f>'Analytics Data'!$CT108</f>
        <v/>
      </c>
      <c r="AF107" s="19" t="str">
        <f t="shared" si="28"/>
        <v/>
      </c>
      <c r="AH107" s="19" t="str">
        <f t="shared" si="25"/>
        <v/>
      </c>
      <c r="AI107" s="19" t="str">
        <f t="shared" si="29"/>
        <v/>
      </c>
      <c r="AJ107" s="19" t="str">
        <f t="shared" si="30"/>
        <v/>
      </c>
      <c r="AK107" s="19" t="str">
        <f t="shared" si="31"/>
        <v/>
      </c>
      <c r="AL107" s="19" t="str">
        <f t="shared" si="26"/>
        <v/>
      </c>
      <c r="AM107" s="19" t="str">
        <f t="shared" si="27"/>
        <v/>
      </c>
      <c r="AN107" s="19" t="str">
        <f t="shared" si="32"/>
        <v/>
      </c>
      <c r="AP107" s="19" t="str">
        <f>IF(OR($B107="", "", 'Analytics Data'!$BL$7=FALSE), "", COUNTIF('Analytics Data'!$BG$12:$BG$511, $B107))</f>
        <v/>
      </c>
      <c r="AR107" s="65" t="str">
        <f>IF($AP107="", "", IF($AP107=1, IFERROR(INDEX('Analytics Data'!$BI$12:$BI$511, MATCH($B107, 'Analytics Data'!$BG$12:$BG$511, 0)), ""), ""))</f>
        <v/>
      </c>
      <c r="AT107" s="65" t="str">
        <f t="shared" si="33"/>
        <v/>
      </c>
      <c r="AV107" s="65" t="str">
        <f>IF(NOT($AT107=""), $AT107, IF($AR107="", "", IF(COUNTIF($AR$11:$AR107, $AR107)&gt;1, "", $AR107)))</f>
        <v/>
      </c>
      <c r="AX107" s="19" t="str">
        <f>IF(OR($AV107="", $AR$7=FALSE), "", IF(COUNTIF('Analytics Data'!$BI$12:$BI$511, $AV107)=1, "", "X"))</f>
        <v/>
      </c>
      <c r="AZ107" s="43" t="str">
        <f t="shared" si="34"/>
        <v/>
      </c>
      <c r="BB107" s="19" t="str">
        <f>IF($D107="", "", IF(COUNTIF(Content!$D$11:$D$510, $D107)=0, MAX($BB$10:$BB106)+1, ""))</f>
        <v/>
      </c>
      <c r="BD107" s="19" t="str">
        <f t="shared" si="35"/>
        <v/>
      </c>
      <c r="BF107" s="19" t="str">
        <f t="shared" si="36"/>
        <v/>
      </c>
      <c r="BG107" s="19" t="str">
        <f t="shared" ca="1" si="42"/>
        <v/>
      </c>
      <c r="BI107" s="173" t="str">
        <f>IF($AV107="", "", IFERROR(INDEX('Analytics Data'!$CA$12:$CA$511, MATCH($AV107, 'Analytics Data'!$BI$12:$BI$511, 0)), ""))</f>
        <v/>
      </c>
      <c r="BK107" s="173" t="str">
        <f>IF($AV107="", "", IFERROR(INDEX('Analytics Data'!$BB$12:$BB$511, MATCH($AV107, 'Analytics Data'!$BI$12:$BI$511, 0)), ""))</f>
        <v/>
      </c>
      <c r="BM107" s="41" t="str">
        <f>IF($D107="", "", IFERROR(INDEX(Content!$AB$11:$AB$510, MATCH($D107, Content!$D$11:$D$510, 0)), ""))</f>
        <v/>
      </c>
      <c r="BN107" s="41" t="str">
        <f>IF($BM107="", "", IF(COUNTIF($BM$11:$BM107, $BM107)&gt;1, "", $BM107))</f>
        <v/>
      </c>
      <c r="BO107" s="156" t="str">
        <f t="shared" si="37"/>
        <v/>
      </c>
      <c r="BP107" s="156" t="str">
        <f t="shared" si="38"/>
        <v/>
      </c>
      <c r="BQ107" s="19" t="str">
        <f>IF($BO107="", "", COUNTIF($BO$11:$BO$510, "&gt;"&amp;$BO107)+1+COUNTIF($BO$11:$BO107, $BO107)-1)</f>
        <v/>
      </c>
      <c r="BS107" s="134" t="str">
        <f>IF($AV107="", "", IFERROR(INDEX('Analytics Data'!BZ$12:BZ$511, MATCH($AV107, 'Analytics Data'!$BI$12:$BI$511, 0)), ""))</f>
        <v/>
      </c>
      <c r="BT107" s="135" t="str">
        <f>IF($AV107="", "", IFERROR(INDEX('Analytics Data'!CA$12:CA$511, MATCH($AV107, 'Analytics Data'!$BI$12:$BI$511, 0)), ""))</f>
        <v/>
      </c>
      <c r="BU107" s="135" t="str">
        <f>IF($AV107="", "", IFERROR(INDEX('Analytics Data'!CB$12:CB$511, MATCH($AV107, 'Analytics Data'!$BI$12:$BI$511, 0)), ""))</f>
        <v/>
      </c>
      <c r="BV107" s="135" t="str">
        <f>IF($AV107="", "", IFERROR(INDEX('Analytics Data'!CC$12:CC$511, MATCH($AV107, 'Analytics Data'!$BI$12:$BI$511, 0)), ""))</f>
        <v/>
      </c>
      <c r="BW107" s="136" t="str">
        <f>IF($AV107="", "", IFERROR(INDEX('Analytics Data'!CD$12:CD$511, MATCH($AV107, 'Analytics Data'!$BI$12:$BI$511, 0)), ""))</f>
        <v/>
      </c>
      <c r="CC107" s="19" t="str">
        <f t="shared" si="39"/>
        <v/>
      </c>
      <c r="CE107" s="19" t="str">
        <f t="shared" si="40"/>
        <v/>
      </c>
      <c r="CG107" s="41" t="str">
        <f t="shared" si="41"/>
        <v/>
      </c>
    </row>
    <row r="108" spans="1:85" x14ac:dyDescent="0.25">
      <c r="A108" s="11"/>
      <c r="B108" s="41" t="str">
        <f>IF($D108="", "", IFERROR(INDEX(Content!$V$11:$V$510, MATCH($D108, Content!$D$11:$D$510, 0)), ""))</f>
        <v/>
      </c>
      <c r="C108" s="11"/>
      <c r="D108" s="196"/>
      <c r="E108" s="197"/>
      <c r="F108" s="198"/>
      <c r="G108" s="199"/>
      <c r="H108" s="200"/>
      <c r="I108" s="200"/>
      <c r="J108" s="201"/>
      <c r="K108" s="202"/>
      <c r="L108" s="11"/>
      <c r="M108" s="98" t="str">
        <f>IF($AV108="", "", IFERROR(INDEX('Analytics Data'!$CF$12:$CF$511, MATCH($AV108, 'Analytics Data'!$BI$12:$BI$511, 0)), ""))</f>
        <v/>
      </c>
      <c r="N108" s="68"/>
      <c r="O108" s="98" t="str">
        <f>IF($M108="", "", COUNTIF($M$11:$M$510, "&gt;"&amp;$M108)+1+COUNTIF($M$11:$M108, $M108)-1)</f>
        <v/>
      </c>
      <c r="P108" s="68"/>
      <c r="Q108" s="91" t="str">
        <f>IF($AV108="", "", IFERROR(INDEX('Analytics Data'!BA$12:BA$511, MATCH($AV108, 'Analytics Data'!$BI$12:$BI$511, 0)), ""))</f>
        <v/>
      </c>
      <c r="R108" s="92" t="str">
        <f>IF($AV108="", "", IFERROR(INDEX('Analytics Data'!BB$12:BB$511, MATCH($AV108, 'Analytics Data'!$BI$12:$BI$511, 0)), ""))</f>
        <v/>
      </c>
      <c r="S108" s="92" t="str">
        <f>IF($AV108="", "", IFERROR(INDEX('Analytics Data'!BC$12:BC$511, MATCH($AV108, 'Analytics Data'!$BI$12:$BI$511, 0)), ""))</f>
        <v/>
      </c>
      <c r="T108" s="92" t="str">
        <f>IF($AV108="", "", IFERROR(INDEX('Analytics Data'!BD$12:BD$511, MATCH($AV108, 'Analytics Data'!$BI$12:$BI$511, 0)), ""))</f>
        <v/>
      </c>
      <c r="U108" s="93" t="str">
        <f>IF($AV108="", "", IFERROR(INDEX('Analytics Data'!BE$12:BE$511, MATCH($AV108, 'Analytics Data'!$BI$12:$BI$511, 0)), ""))</f>
        <v/>
      </c>
      <c r="V108" s="68"/>
      <c r="AD108" s="65" t="str">
        <f>'Analytics Data'!$CT109</f>
        <v/>
      </c>
      <c r="AF108" s="19" t="str">
        <f t="shared" si="28"/>
        <v/>
      </c>
      <c r="AH108" s="19" t="str">
        <f t="shared" si="25"/>
        <v/>
      </c>
      <c r="AI108" s="19" t="str">
        <f t="shared" si="29"/>
        <v/>
      </c>
      <c r="AJ108" s="19" t="str">
        <f t="shared" si="30"/>
        <v/>
      </c>
      <c r="AK108" s="19" t="str">
        <f t="shared" si="31"/>
        <v/>
      </c>
      <c r="AL108" s="19" t="str">
        <f t="shared" si="26"/>
        <v/>
      </c>
      <c r="AM108" s="19" t="str">
        <f t="shared" si="27"/>
        <v/>
      </c>
      <c r="AN108" s="19" t="str">
        <f t="shared" si="32"/>
        <v/>
      </c>
      <c r="AP108" s="19" t="str">
        <f>IF(OR($B108="", "", 'Analytics Data'!$BL$7=FALSE), "", COUNTIF('Analytics Data'!$BG$12:$BG$511, $B108))</f>
        <v/>
      </c>
      <c r="AR108" s="65" t="str">
        <f>IF($AP108="", "", IF($AP108=1, IFERROR(INDEX('Analytics Data'!$BI$12:$BI$511, MATCH($B108, 'Analytics Data'!$BG$12:$BG$511, 0)), ""), ""))</f>
        <v/>
      </c>
      <c r="AT108" s="65" t="str">
        <f t="shared" si="33"/>
        <v/>
      </c>
      <c r="AV108" s="65" t="str">
        <f>IF(NOT($AT108=""), $AT108, IF($AR108="", "", IF(COUNTIF($AR$11:$AR108, $AR108)&gt;1, "", $AR108)))</f>
        <v/>
      </c>
      <c r="AX108" s="19" t="str">
        <f>IF(OR($AV108="", $AR$7=FALSE), "", IF(COUNTIF('Analytics Data'!$BI$12:$BI$511, $AV108)=1, "", "X"))</f>
        <v/>
      </c>
      <c r="AZ108" s="43" t="str">
        <f t="shared" si="34"/>
        <v/>
      </c>
      <c r="BB108" s="19" t="str">
        <f>IF($D108="", "", IF(COUNTIF(Content!$D$11:$D$510, $D108)=0, MAX($BB$10:$BB107)+1, ""))</f>
        <v/>
      </c>
      <c r="BD108" s="19" t="str">
        <f t="shared" si="35"/>
        <v/>
      </c>
      <c r="BF108" s="19" t="str">
        <f t="shared" si="36"/>
        <v/>
      </c>
      <c r="BG108" s="19" t="str">
        <f t="shared" ca="1" si="42"/>
        <v/>
      </c>
      <c r="BI108" s="173" t="str">
        <f>IF($AV108="", "", IFERROR(INDEX('Analytics Data'!$CA$12:$CA$511, MATCH($AV108, 'Analytics Data'!$BI$12:$BI$511, 0)), ""))</f>
        <v/>
      </c>
      <c r="BK108" s="173" t="str">
        <f>IF($AV108="", "", IFERROR(INDEX('Analytics Data'!$BB$12:$BB$511, MATCH($AV108, 'Analytics Data'!$BI$12:$BI$511, 0)), ""))</f>
        <v/>
      </c>
      <c r="BM108" s="41" t="str">
        <f>IF($D108="", "", IFERROR(INDEX(Content!$AB$11:$AB$510, MATCH($D108, Content!$D$11:$D$510, 0)), ""))</f>
        <v/>
      </c>
      <c r="BN108" s="41" t="str">
        <f>IF($BM108="", "", IF(COUNTIF($BM$11:$BM108, $BM108)&gt;1, "", $BM108))</f>
        <v/>
      </c>
      <c r="BO108" s="156" t="str">
        <f t="shared" si="37"/>
        <v/>
      </c>
      <c r="BP108" s="156" t="str">
        <f t="shared" si="38"/>
        <v/>
      </c>
      <c r="BQ108" s="19" t="str">
        <f>IF($BO108="", "", COUNTIF($BO$11:$BO$510, "&gt;"&amp;$BO108)+1+COUNTIF($BO$11:$BO108, $BO108)-1)</f>
        <v/>
      </c>
      <c r="BS108" s="134" t="str">
        <f>IF($AV108="", "", IFERROR(INDEX('Analytics Data'!BZ$12:BZ$511, MATCH($AV108, 'Analytics Data'!$BI$12:$BI$511, 0)), ""))</f>
        <v/>
      </c>
      <c r="BT108" s="135" t="str">
        <f>IF($AV108="", "", IFERROR(INDEX('Analytics Data'!CA$12:CA$511, MATCH($AV108, 'Analytics Data'!$BI$12:$BI$511, 0)), ""))</f>
        <v/>
      </c>
      <c r="BU108" s="135" t="str">
        <f>IF($AV108="", "", IFERROR(INDEX('Analytics Data'!CB$12:CB$511, MATCH($AV108, 'Analytics Data'!$BI$12:$BI$511, 0)), ""))</f>
        <v/>
      </c>
      <c r="BV108" s="135" t="str">
        <f>IF($AV108="", "", IFERROR(INDEX('Analytics Data'!CC$12:CC$511, MATCH($AV108, 'Analytics Data'!$BI$12:$BI$511, 0)), ""))</f>
        <v/>
      </c>
      <c r="BW108" s="136" t="str">
        <f>IF($AV108="", "", IFERROR(INDEX('Analytics Data'!CD$12:CD$511, MATCH($AV108, 'Analytics Data'!$BI$12:$BI$511, 0)), ""))</f>
        <v/>
      </c>
      <c r="CC108" s="19" t="str">
        <f t="shared" si="39"/>
        <v/>
      </c>
      <c r="CE108" s="19" t="str">
        <f t="shared" si="40"/>
        <v/>
      </c>
      <c r="CG108" s="41" t="str">
        <f t="shared" si="41"/>
        <v/>
      </c>
    </row>
    <row r="109" spans="1:85" x14ac:dyDescent="0.25">
      <c r="A109" s="11"/>
      <c r="B109" s="41" t="str">
        <f>IF($D109="", "", IFERROR(INDEX(Content!$V$11:$V$510, MATCH($D109, Content!$D$11:$D$510, 0)), ""))</f>
        <v/>
      </c>
      <c r="C109" s="11"/>
      <c r="D109" s="196"/>
      <c r="E109" s="197"/>
      <c r="F109" s="198"/>
      <c r="G109" s="199"/>
      <c r="H109" s="200"/>
      <c r="I109" s="200"/>
      <c r="J109" s="201"/>
      <c r="K109" s="202"/>
      <c r="L109" s="11"/>
      <c r="M109" s="98" t="str">
        <f>IF($AV109="", "", IFERROR(INDEX('Analytics Data'!$CF$12:$CF$511, MATCH($AV109, 'Analytics Data'!$BI$12:$BI$511, 0)), ""))</f>
        <v/>
      </c>
      <c r="N109" s="68"/>
      <c r="O109" s="98" t="str">
        <f>IF($M109="", "", COUNTIF($M$11:$M$510, "&gt;"&amp;$M109)+1+COUNTIF($M$11:$M109, $M109)-1)</f>
        <v/>
      </c>
      <c r="P109" s="68"/>
      <c r="Q109" s="91" t="str">
        <f>IF($AV109="", "", IFERROR(INDEX('Analytics Data'!BA$12:BA$511, MATCH($AV109, 'Analytics Data'!$BI$12:$BI$511, 0)), ""))</f>
        <v/>
      </c>
      <c r="R109" s="92" t="str">
        <f>IF($AV109="", "", IFERROR(INDEX('Analytics Data'!BB$12:BB$511, MATCH($AV109, 'Analytics Data'!$BI$12:$BI$511, 0)), ""))</f>
        <v/>
      </c>
      <c r="S109" s="92" t="str">
        <f>IF($AV109="", "", IFERROR(INDEX('Analytics Data'!BC$12:BC$511, MATCH($AV109, 'Analytics Data'!$BI$12:$BI$511, 0)), ""))</f>
        <v/>
      </c>
      <c r="T109" s="92" t="str">
        <f>IF($AV109="", "", IFERROR(INDEX('Analytics Data'!BD$12:BD$511, MATCH($AV109, 'Analytics Data'!$BI$12:$BI$511, 0)), ""))</f>
        <v/>
      </c>
      <c r="U109" s="93" t="str">
        <f>IF($AV109="", "", IFERROR(INDEX('Analytics Data'!BE$12:BE$511, MATCH($AV109, 'Analytics Data'!$BI$12:$BI$511, 0)), ""))</f>
        <v/>
      </c>
      <c r="V109" s="68"/>
      <c r="AD109" s="65" t="str">
        <f>'Analytics Data'!$CT110</f>
        <v/>
      </c>
      <c r="AF109" s="19" t="str">
        <f t="shared" si="28"/>
        <v/>
      </c>
      <c r="AH109" s="19" t="str">
        <f t="shared" si="25"/>
        <v/>
      </c>
      <c r="AI109" s="19" t="str">
        <f t="shared" si="29"/>
        <v/>
      </c>
      <c r="AJ109" s="19" t="str">
        <f t="shared" si="30"/>
        <v/>
      </c>
      <c r="AK109" s="19" t="str">
        <f t="shared" si="31"/>
        <v/>
      </c>
      <c r="AL109" s="19" t="str">
        <f t="shared" si="26"/>
        <v/>
      </c>
      <c r="AM109" s="19" t="str">
        <f t="shared" si="27"/>
        <v/>
      </c>
      <c r="AN109" s="19" t="str">
        <f t="shared" si="32"/>
        <v/>
      </c>
      <c r="AP109" s="19" t="str">
        <f>IF(OR($B109="", "", 'Analytics Data'!$BL$7=FALSE), "", COUNTIF('Analytics Data'!$BG$12:$BG$511, $B109))</f>
        <v/>
      </c>
      <c r="AR109" s="65" t="str">
        <f>IF($AP109="", "", IF($AP109=1, IFERROR(INDEX('Analytics Data'!$BI$12:$BI$511, MATCH($B109, 'Analytics Data'!$BG$12:$BG$511, 0)), ""), ""))</f>
        <v/>
      </c>
      <c r="AT109" s="65" t="str">
        <f t="shared" si="33"/>
        <v/>
      </c>
      <c r="AV109" s="65" t="str">
        <f>IF(NOT($AT109=""), $AT109, IF($AR109="", "", IF(COUNTIF($AR$11:$AR109, $AR109)&gt;1, "", $AR109)))</f>
        <v/>
      </c>
      <c r="AX109" s="19" t="str">
        <f>IF(OR($AV109="", $AR$7=FALSE), "", IF(COUNTIF('Analytics Data'!$BI$12:$BI$511, $AV109)=1, "", "X"))</f>
        <v/>
      </c>
      <c r="AZ109" s="43" t="str">
        <f t="shared" si="34"/>
        <v/>
      </c>
      <c r="BB109" s="19" t="str">
        <f>IF($D109="", "", IF(COUNTIF(Content!$D$11:$D$510, $D109)=0, MAX($BB$10:$BB108)+1, ""))</f>
        <v/>
      </c>
      <c r="BD109" s="19" t="str">
        <f t="shared" si="35"/>
        <v/>
      </c>
      <c r="BF109" s="19" t="str">
        <f t="shared" si="36"/>
        <v/>
      </c>
      <c r="BG109" s="19" t="str">
        <f t="shared" ca="1" si="42"/>
        <v/>
      </c>
      <c r="BI109" s="173" t="str">
        <f>IF($AV109="", "", IFERROR(INDEX('Analytics Data'!$CA$12:$CA$511, MATCH($AV109, 'Analytics Data'!$BI$12:$BI$511, 0)), ""))</f>
        <v/>
      </c>
      <c r="BK109" s="173" t="str">
        <f>IF($AV109="", "", IFERROR(INDEX('Analytics Data'!$BB$12:$BB$511, MATCH($AV109, 'Analytics Data'!$BI$12:$BI$511, 0)), ""))</f>
        <v/>
      </c>
      <c r="BM109" s="41" t="str">
        <f>IF($D109="", "", IFERROR(INDEX(Content!$AB$11:$AB$510, MATCH($D109, Content!$D$11:$D$510, 0)), ""))</f>
        <v/>
      </c>
      <c r="BN109" s="41" t="str">
        <f>IF($BM109="", "", IF(COUNTIF($BM$11:$BM109, $BM109)&gt;1, "", $BM109))</f>
        <v/>
      </c>
      <c r="BO109" s="156" t="str">
        <f t="shared" si="37"/>
        <v/>
      </c>
      <c r="BP109" s="156" t="str">
        <f t="shared" si="38"/>
        <v/>
      </c>
      <c r="BQ109" s="19" t="str">
        <f>IF($BO109="", "", COUNTIF($BO$11:$BO$510, "&gt;"&amp;$BO109)+1+COUNTIF($BO$11:$BO109, $BO109)-1)</f>
        <v/>
      </c>
      <c r="BS109" s="134" t="str">
        <f>IF($AV109="", "", IFERROR(INDEX('Analytics Data'!BZ$12:BZ$511, MATCH($AV109, 'Analytics Data'!$BI$12:$BI$511, 0)), ""))</f>
        <v/>
      </c>
      <c r="BT109" s="135" t="str">
        <f>IF($AV109="", "", IFERROR(INDEX('Analytics Data'!CA$12:CA$511, MATCH($AV109, 'Analytics Data'!$BI$12:$BI$511, 0)), ""))</f>
        <v/>
      </c>
      <c r="BU109" s="135" t="str">
        <f>IF($AV109="", "", IFERROR(INDEX('Analytics Data'!CB$12:CB$511, MATCH($AV109, 'Analytics Data'!$BI$12:$BI$511, 0)), ""))</f>
        <v/>
      </c>
      <c r="BV109" s="135" t="str">
        <f>IF($AV109="", "", IFERROR(INDEX('Analytics Data'!CC$12:CC$511, MATCH($AV109, 'Analytics Data'!$BI$12:$BI$511, 0)), ""))</f>
        <v/>
      </c>
      <c r="BW109" s="136" t="str">
        <f>IF($AV109="", "", IFERROR(INDEX('Analytics Data'!CD$12:CD$511, MATCH($AV109, 'Analytics Data'!$BI$12:$BI$511, 0)), ""))</f>
        <v/>
      </c>
      <c r="CC109" s="19" t="str">
        <f t="shared" si="39"/>
        <v/>
      </c>
      <c r="CE109" s="19" t="str">
        <f t="shared" si="40"/>
        <v/>
      </c>
      <c r="CG109" s="41" t="str">
        <f t="shared" si="41"/>
        <v/>
      </c>
    </row>
    <row r="110" spans="1:85" x14ac:dyDescent="0.25">
      <c r="A110" s="11"/>
      <c r="B110" s="41" t="str">
        <f>IF($D110="", "", IFERROR(INDEX(Content!$V$11:$V$510, MATCH($D110, Content!$D$11:$D$510, 0)), ""))</f>
        <v/>
      </c>
      <c r="C110" s="11"/>
      <c r="D110" s="196"/>
      <c r="E110" s="197"/>
      <c r="F110" s="198"/>
      <c r="G110" s="199"/>
      <c r="H110" s="200"/>
      <c r="I110" s="200"/>
      <c r="J110" s="201"/>
      <c r="K110" s="202"/>
      <c r="L110" s="11"/>
      <c r="M110" s="98" t="str">
        <f>IF($AV110="", "", IFERROR(INDEX('Analytics Data'!$CF$12:$CF$511, MATCH($AV110, 'Analytics Data'!$BI$12:$BI$511, 0)), ""))</f>
        <v/>
      </c>
      <c r="N110" s="68"/>
      <c r="O110" s="98" t="str">
        <f>IF($M110="", "", COUNTIF($M$11:$M$510, "&gt;"&amp;$M110)+1+COUNTIF($M$11:$M110, $M110)-1)</f>
        <v/>
      </c>
      <c r="P110" s="68"/>
      <c r="Q110" s="91" t="str">
        <f>IF($AV110="", "", IFERROR(INDEX('Analytics Data'!BA$12:BA$511, MATCH($AV110, 'Analytics Data'!$BI$12:$BI$511, 0)), ""))</f>
        <v/>
      </c>
      <c r="R110" s="92" t="str">
        <f>IF($AV110="", "", IFERROR(INDEX('Analytics Data'!BB$12:BB$511, MATCH($AV110, 'Analytics Data'!$BI$12:$BI$511, 0)), ""))</f>
        <v/>
      </c>
      <c r="S110" s="92" t="str">
        <f>IF($AV110="", "", IFERROR(INDEX('Analytics Data'!BC$12:BC$511, MATCH($AV110, 'Analytics Data'!$BI$12:$BI$511, 0)), ""))</f>
        <v/>
      </c>
      <c r="T110" s="92" t="str">
        <f>IF($AV110="", "", IFERROR(INDEX('Analytics Data'!BD$12:BD$511, MATCH($AV110, 'Analytics Data'!$BI$12:$BI$511, 0)), ""))</f>
        <v/>
      </c>
      <c r="U110" s="93" t="str">
        <f>IF($AV110="", "", IFERROR(INDEX('Analytics Data'!BE$12:BE$511, MATCH($AV110, 'Analytics Data'!$BI$12:$BI$511, 0)), ""))</f>
        <v/>
      </c>
      <c r="V110" s="68"/>
      <c r="AD110" s="65" t="str">
        <f>'Analytics Data'!$CT111</f>
        <v/>
      </c>
      <c r="AF110" s="19" t="str">
        <f t="shared" si="28"/>
        <v/>
      </c>
      <c r="AH110" s="19" t="str">
        <f t="shared" si="25"/>
        <v/>
      </c>
      <c r="AI110" s="19" t="str">
        <f t="shared" si="29"/>
        <v/>
      </c>
      <c r="AJ110" s="19" t="str">
        <f t="shared" si="30"/>
        <v/>
      </c>
      <c r="AK110" s="19" t="str">
        <f t="shared" si="31"/>
        <v/>
      </c>
      <c r="AL110" s="19" t="str">
        <f t="shared" si="26"/>
        <v/>
      </c>
      <c r="AM110" s="19" t="str">
        <f t="shared" si="27"/>
        <v/>
      </c>
      <c r="AN110" s="19" t="str">
        <f t="shared" si="32"/>
        <v/>
      </c>
      <c r="AP110" s="19" t="str">
        <f>IF(OR($B110="", "", 'Analytics Data'!$BL$7=FALSE), "", COUNTIF('Analytics Data'!$BG$12:$BG$511, $B110))</f>
        <v/>
      </c>
      <c r="AR110" s="65" t="str">
        <f>IF($AP110="", "", IF($AP110=1, IFERROR(INDEX('Analytics Data'!$BI$12:$BI$511, MATCH($B110, 'Analytics Data'!$BG$12:$BG$511, 0)), ""), ""))</f>
        <v/>
      </c>
      <c r="AT110" s="65" t="str">
        <f t="shared" si="33"/>
        <v/>
      </c>
      <c r="AV110" s="65" t="str">
        <f>IF(NOT($AT110=""), $AT110, IF($AR110="", "", IF(COUNTIF($AR$11:$AR110, $AR110)&gt;1, "", $AR110)))</f>
        <v/>
      </c>
      <c r="AX110" s="19" t="str">
        <f>IF(OR($AV110="", $AR$7=FALSE), "", IF(COUNTIF('Analytics Data'!$BI$12:$BI$511, $AV110)=1, "", "X"))</f>
        <v/>
      </c>
      <c r="AZ110" s="43" t="str">
        <f t="shared" si="34"/>
        <v/>
      </c>
      <c r="BB110" s="19" t="str">
        <f>IF($D110="", "", IF(COUNTIF(Content!$D$11:$D$510, $D110)=0, MAX($BB$10:$BB109)+1, ""))</f>
        <v/>
      </c>
      <c r="BD110" s="19" t="str">
        <f t="shared" si="35"/>
        <v/>
      </c>
      <c r="BF110" s="19" t="str">
        <f t="shared" si="36"/>
        <v/>
      </c>
      <c r="BG110" s="19" t="str">
        <f t="shared" ca="1" si="42"/>
        <v/>
      </c>
      <c r="BI110" s="173" t="str">
        <f>IF($AV110="", "", IFERROR(INDEX('Analytics Data'!$CA$12:$CA$511, MATCH($AV110, 'Analytics Data'!$BI$12:$BI$511, 0)), ""))</f>
        <v/>
      </c>
      <c r="BK110" s="173" t="str">
        <f>IF($AV110="", "", IFERROR(INDEX('Analytics Data'!$BB$12:$BB$511, MATCH($AV110, 'Analytics Data'!$BI$12:$BI$511, 0)), ""))</f>
        <v/>
      </c>
      <c r="BM110" s="41" t="str">
        <f>IF($D110="", "", IFERROR(INDEX(Content!$AB$11:$AB$510, MATCH($D110, Content!$D$11:$D$510, 0)), ""))</f>
        <v/>
      </c>
      <c r="BN110" s="41" t="str">
        <f>IF($BM110="", "", IF(COUNTIF($BM$11:$BM110, $BM110)&gt;1, "", $BM110))</f>
        <v/>
      </c>
      <c r="BO110" s="156" t="str">
        <f t="shared" si="37"/>
        <v/>
      </c>
      <c r="BP110" s="156" t="str">
        <f t="shared" si="38"/>
        <v/>
      </c>
      <c r="BQ110" s="19" t="str">
        <f>IF($BO110="", "", COUNTIF($BO$11:$BO$510, "&gt;"&amp;$BO110)+1+COUNTIF($BO$11:$BO110, $BO110)-1)</f>
        <v/>
      </c>
      <c r="BS110" s="134" t="str">
        <f>IF($AV110="", "", IFERROR(INDEX('Analytics Data'!BZ$12:BZ$511, MATCH($AV110, 'Analytics Data'!$BI$12:$BI$511, 0)), ""))</f>
        <v/>
      </c>
      <c r="BT110" s="135" t="str">
        <f>IF($AV110="", "", IFERROR(INDEX('Analytics Data'!CA$12:CA$511, MATCH($AV110, 'Analytics Data'!$BI$12:$BI$511, 0)), ""))</f>
        <v/>
      </c>
      <c r="BU110" s="135" t="str">
        <f>IF($AV110="", "", IFERROR(INDEX('Analytics Data'!CB$12:CB$511, MATCH($AV110, 'Analytics Data'!$BI$12:$BI$511, 0)), ""))</f>
        <v/>
      </c>
      <c r="BV110" s="135" t="str">
        <f>IF($AV110="", "", IFERROR(INDEX('Analytics Data'!CC$12:CC$511, MATCH($AV110, 'Analytics Data'!$BI$12:$BI$511, 0)), ""))</f>
        <v/>
      </c>
      <c r="BW110" s="136" t="str">
        <f>IF($AV110="", "", IFERROR(INDEX('Analytics Data'!CD$12:CD$511, MATCH($AV110, 'Analytics Data'!$BI$12:$BI$511, 0)), ""))</f>
        <v/>
      </c>
      <c r="CC110" s="19" t="str">
        <f t="shared" si="39"/>
        <v/>
      </c>
      <c r="CE110" s="19" t="str">
        <f t="shared" si="40"/>
        <v/>
      </c>
      <c r="CG110" s="41" t="str">
        <f t="shared" si="41"/>
        <v/>
      </c>
    </row>
    <row r="111" spans="1:85" x14ac:dyDescent="0.25">
      <c r="A111" s="11"/>
      <c r="B111" s="41" t="str">
        <f>IF($D111="", "", IFERROR(INDEX(Content!$V$11:$V$510, MATCH($D111, Content!$D$11:$D$510, 0)), ""))</f>
        <v/>
      </c>
      <c r="C111" s="11"/>
      <c r="D111" s="196"/>
      <c r="E111" s="197"/>
      <c r="F111" s="198"/>
      <c r="G111" s="199"/>
      <c r="H111" s="200"/>
      <c r="I111" s="200"/>
      <c r="J111" s="201"/>
      <c r="K111" s="202"/>
      <c r="L111" s="11"/>
      <c r="M111" s="98" t="str">
        <f>IF($AV111="", "", IFERROR(INDEX('Analytics Data'!$CF$12:$CF$511, MATCH($AV111, 'Analytics Data'!$BI$12:$BI$511, 0)), ""))</f>
        <v/>
      </c>
      <c r="N111" s="68"/>
      <c r="O111" s="98" t="str">
        <f>IF($M111="", "", COUNTIF($M$11:$M$510, "&gt;"&amp;$M111)+1+COUNTIF($M$11:$M111, $M111)-1)</f>
        <v/>
      </c>
      <c r="P111" s="68"/>
      <c r="Q111" s="91" t="str">
        <f>IF($AV111="", "", IFERROR(INDEX('Analytics Data'!BA$12:BA$511, MATCH($AV111, 'Analytics Data'!$BI$12:$BI$511, 0)), ""))</f>
        <v/>
      </c>
      <c r="R111" s="92" t="str">
        <f>IF($AV111="", "", IFERROR(INDEX('Analytics Data'!BB$12:BB$511, MATCH($AV111, 'Analytics Data'!$BI$12:$BI$511, 0)), ""))</f>
        <v/>
      </c>
      <c r="S111" s="92" t="str">
        <f>IF($AV111="", "", IFERROR(INDEX('Analytics Data'!BC$12:BC$511, MATCH($AV111, 'Analytics Data'!$BI$12:$BI$511, 0)), ""))</f>
        <v/>
      </c>
      <c r="T111" s="92" t="str">
        <f>IF($AV111="", "", IFERROR(INDEX('Analytics Data'!BD$12:BD$511, MATCH($AV111, 'Analytics Data'!$BI$12:$BI$511, 0)), ""))</f>
        <v/>
      </c>
      <c r="U111" s="93" t="str">
        <f>IF($AV111="", "", IFERROR(INDEX('Analytics Data'!BE$12:BE$511, MATCH($AV111, 'Analytics Data'!$BI$12:$BI$511, 0)), ""))</f>
        <v/>
      </c>
      <c r="V111" s="68"/>
      <c r="AD111" s="65" t="str">
        <f>'Analytics Data'!$CT112</f>
        <v/>
      </c>
      <c r="AF111" s="19" t="str">
        <f t="shared" si="28"/>
        <v/>
      </c>
      <c r="AH111" s="19" t="str">
        <f t="shared" si="25"/>
        <v/>
      </c>
      <c r="AI111" s="19" t="str">
        <f t="shared" si="29"/>
        <v/>
      </c>
      <c r="AJ111" s="19" t="str">
        <f t="shared" si="30"/>
        <v/>
      </c>
      <c r="AK111" s="19" t="str">
        <f t="shared" si="31"/>
        <v/>
      </c>
      <c r="AL111" s="19" t="str">
        <f t="shared" si="26"/>
        <v/>
      </c>
      <c r="AM111" s="19" t="str">
        <f t="shared" si="27"/>
        <v/>
      </c>
      <c r="AN111" s="19" t="str">
        <f t="shared" si="32"/>
        <v/>
      </c>
      <c r="AP111" s="19" t="str">
        <f>IF(OR($B111="", "", 'Analytics Data'!$BL$7=FALSE), "", COUNTIF('Analytics Data'!$BG$12:$BG$511, $B111))</f>
        <v/>
      </c>
      <c r="AR111" s="65" t="str">
        <f>IF($AP111="", "", IF($AP111=1, IFERROR(INDEX('Analytics Data'!$BI$12:$BI$511, MATCH($B111, 'Analytics Data'!$BG$12:$BG$511, 0)), ""), ""))</f>
        <v/>
      </c>
      <c r="AT111" s="65" t="str">
        <f t="shared" si="33"/>
        <v/>
      </c>
      <c r="AV111" s="65" t="str">
        <f>IF(NOT($AT111=""), $AT111, IF($AR111="", "", IF(COUNTIF($AR$11:$AR111, $AR111)&gt;1, "", $AR111)))</f>
        <v/>
      </c>
      <c r="AX111" s="19" t="str">
        <f>IF(OR($AV111="", $AR$7=FALSE), "", IF(COUNTIF('Analytics Data'!$BI$12:$BI$511, $AV111)=1, "", "X"))</f>
        <v/>
      </c>
      <c r="AZ111" s="43" t="str">
        <f t="shared" si="34"/>
        <v/>
      </c>
      <c r="BB111" s="19" t="str">
        <f>IF($D111="", "", IF(COUNTIF(Content!$D$11:$D$510, $D111)=0, MAX($BB$10:$BB110)+1, ""))</f>
        <v/>
      </c>
      <c r="BD111" s="19" t="str">
        <f t="shared" si="35"/>
        <v/>
      </c>
      <c r="BF111" s="19" t="str">
        <f t="shared" si="36"/>
        <v/>
      </c>
      <c r="BG111" s="19" t="str">
        <f t="shared" ca="1" si="42"/>
        <v/>
      </c>
      <c r="BI111" s="173" t="str">
        <f>IF($AV111="", "", IFERROR(INDEX('Analytics Data'!$CA$12:$CA$511, MATCH($AV111, 'Analytics Data'!$BI$12:$BI$511, 0)), ""))</f>
        <v/>
      </c>
      <c r="BK111" s="173" t="str">
        <f>IF($AV111="", "", IFERROR(INDEX('Analytics Data'!$BB$12:$BB$511, MATCH($AV111, 'Analytics Data'!$BI$12:$BI$511, 0)), ""))</f>
        <v/>
      </c>
      <c r="BM111" s="41" t="str">
        <f>IF($D111="", "", IFERROR(INDEX(Content!$AB$11:$AB$510, MATCH($D111, Content!$D$11:$D$510, 0)), ""))</f>
        <v/>
      </c>
      <c r="BN111" s="41" t="str">
        <f>IF($BM111="", "", IF(COUNTIF($BM$11:$BM111, $BM111)&gt;1, "", $BM111))</f>
        <v/>
      </c>
      <c r="BO111" s="156" t="str">
        <f t="shared" si="37"/>
        <v/>
      </c>
      <c r="BP111" s="156" t="str">
        <f t="shared" si="38"/>
        <v/>
      </c>
      <c r="BQ111" s="19" t="str">
        <f>IF($BO111="", "", COUNTIF($BO$11:$BO$510, "&gt;"&amp;$BO111)+1+COUNTIF($BO$11:$BO111, $BO111)-1)</f>
        <v/>
      </c>
      <c r="BS111" s="134" t="str">
        <f>IF($AV111="", "", IFERROR(INDEX('Analytics Data'!BZ$12:BZ$511, MATCH($AV111, 'Analytics Data'!$BI$12:$BI$511, 0)), ""))</f>
        <v/>
      </c>
      <c r="BT111" s="135" t="str">
        <f>IF($AV111="", "", IFERROR(INDEX('Analytics Data'!CA$12:CA$511, MATCH($AV111, 'Analytics Data'!$BI$12:$BI$511, 0)), ""))</f>
        <v/>
      </c>
      <c r="BU111" s="135" t="str">
        <f>IF($AV111="", "", IFERROR(INDEX('Analytics Data'!CB$12:CB$511, MATCH($AV111, 'Analytics Data'!$BI$12:$BI$511, 0)), ""))</f>
        <v/>
      </c>
      <c r="BV111" s="135" t="str">
        <f>IF($AV111="", "", IFERROR(INDEX('Analytics Data'!CC$12:CC$511, MATCH($AV111, 'Analytics Data'!$BI$12:$BI$511, 0)), ""))</f>
        <v/>
      </c>
      <c r="BW111" s="136" t="str">
        <f>IF($AV111="", "", IFERROR(INDEX('Analytics Data'!CD$12:CD$511, MATCH($AV111, 'Analytics Data'!$BI$12:$BI$511, 0)), ""))</f>
        <v/>
      </c>
      <c r="CC111" s="19" t="str">
        <f t="shared" si="39"/>
        <v/>
      </c>
      <c r="CE111" s="19" t="str">
        <f t="shared" si="40"/>
        <v/>
      </c>
      <c r="CG111" s="41" t="str">
        <f t="shared" si="41"/>
        <v/>
      </c>
    </row>
    <row r="112" spans="1:85" x14ac:dyDescent="0.25">
      <c r="A112" s="11"/>
      <c r="B112" s="41" t="str">
        <f>IF($D112="", "", IFERROR(INDEX(Content!$V$11:$V$510, MATCH($D112, Content!$D$11:$D$510, 0)), ""))</f>
        <v/>
      </c>
      <c r="C112" s="11"/>
      <c r="D112" s="196"/>
      <c r="E112" s="197"/>
      <c r="F112" s="198"/>
      <c r="G112" s="199"/>
      <c r="H112" s="200"/>
      <c r="I112" s="200"/>
      <c r="J112" s="201"/>
      <c r="K112" s="202"/>
      <c r="L112" s="11"/>
      <c r="M112" s="98" t="str">
        <f>IF($AV112="", "", IFERROR(INDEX('Analytics Data'!$CF$12:$CF$511, MATCH($AV112, 'Analytics Data'!$BI$12:$BI$511, 0)), ""))</f>
        <v/>
      </c>
      <c r="N112" s="68"/>
      <c r="O112" s="98" t="str">
        <f>IF($M112="", "", COUNTIF($M$11:$M$510, "&gt;"&amp;$M112)+1+COUNTIF($M$11:$M112, $M112)-1)</f>
        <v/>
      </c>
      <c r="P112" s="68"/>
      <c r="Q112" s="91" t="str">
        <f>IF($AV112="", "", IFERROR(INDEX('Analytics Data'!BA$12:BA$511, MATCH($AV112, 'Analytics Data'!$BI$12:$BI$511, 0)), ""))</f>
        <v/>
      </c>
      <c r="R112" s="92" t="str">
        <f>IF($AV112="", "", IFERROR(INDEX('Analytics Data'!BB$12:BB$511, MATCH($AV112, 'Analytics Data'!$BI$12:$BI$511, 0)), ""))</f>
        <v/>
      </c>
      <c r="S112" s="92" t="str">
        <f>IF($AV112="", "", IFERROR(INDEX('Analytics Data'!BC$12:BC$511, MATCH($AV112, 'Analytics Data'!$BI$12:$BI$511, 0)), ""))</f>
        <v/>
      </c>
      <c r="T112" s="92" t="str">
        <f>IF($AV112="", "", IFERROR(INDEX('Analytics Data'!BD$12:BD$511, MATCH($AV112, 'Analytics Data'!$BI$12:$BI$511, 0)), ""))</f>
        <v/>
      </c>
      <c r="U112" s="93" t="str">
        <f>IF($AV112="", "", IFERROR(INDEX('Analytics Data'!BE$12:BE$511, MATCH($AV112, 'Analytics Data'!$BI$12:$BI$511, 0)), ""))</f>
        <v/>
      </c>
      <c r="V112" s="68"/>
      <c r="AD112" s="65" t="str">
        <f>'Analytics Data'!$CT113</f>
        <v/>
      </c>
      <c r="AF112" s="19" t="str">
        <f t="shared" si="28"/>
        <v/>
      </c>
      <c r="AH112" s="19" t="str">
        <f t="shared" si="25"/>
        <v/>
      </c>
      <c r="AI112" s="19" t="str">
        <f t="shared" si="29"/>
        <v/>
      </c>
      <c r="AJ112" s="19" t="str">
        <f t="shared" si="30"/>
        <v/>
      </c>
      <c r="AK112" s="19" t="str">
        <f t="shared" si="31"/>
        <v/>
      </c>
      <c r="AL112" s="19" t="str">
        <f t="shared" si="26"/>
        <v/>
      </c>
      <c r="AM112" s="19" t="str">
        <f t="shared" si="27"/>
        <v/>
      </c>
      <c r="AN112" s="19" t="str">
        <f t="shared" si="32"/>
        <v/>
      </c>
      <c r="AP112" s="19" t="str">
        <f>IF(OR($B112="", "", 'Analytics Data'!$BL$7=FALSE), "", COUNTIF('Analytics Data'!$BG$12:$BG$511, $B112))</f>
        <v/>
      </c>
      <c r="AR112" s="65" t="str">
        <f>IF($AP112="", "", IF($AP112=1, IFERROR(INDEX('Analytics Data'!$BI$12:$BI$511, MATCH($B112, 'Analytics Data'!$BG$12:$BG$511, 0)), ""), ""))</f>
        <v/>
      </c>
      <c r="AT112" s="65" t="str">
        <f t="shared" si="33"/>
        <v/>
      </c>
      <c r="AV112" s="65" t="str">
        <f>IF(NOT($AT112=""), $AT112, IF($AR112="", "", IF(COUNTIF($AR$11:$AR112, $AR112)&gt;1, "", $AR112)))</f>
        <v/>
      </c>
      <c r="AX112" s="19" t="str">
        <f>IF(OR($AV112="", $AR$7=FALSE), "", IF(COUNTIF('Analytics Data'!$BI$12:$BI$511, $AV112)=1, "", "X"))</f>
        <v/>
      </c>
      <c r="AZ112" s="43" t="str">
        <f t="shared" si="34"/>
        <v/>
      </c>
      <c r="BB112" s="19" t="str">
        <f>IF($D112="", "", IF(COUNTIF(Content!$D$11:$D$510, $D112)=0, MAX($BB$10:$BB111)+1, ""))</f>
        <v/>
      </c>
      <c r="BD112" s="19" t="str">
        <f t="shared" si="35"/>
        <v/>
      </c>
      <c r="BF112" s="19" t="str">
        <f t="shared" si="36"/>
        <v/>
      </c>
      <c r="BG112" s="19" t="str">
        <f t="shared" ca="1" si="42"/>
        <v/>
      </c>
      <c r="BI112" s="173" t="str">
        <f>IF($AV112="", "", IFERROR(INDEX('Analytics Data'!$CA$12:$CA$511, MATCH($AV112, 'Analytics Data'!$BI$12:$BI$511, 0)), ""))</f>
        <v/>
      </c>
      <c r="BK112" s="173" t="str">
        <f>IF($AV112="", "", IFERROR(INDEX('Analytics Data'!$BB$12:$BB$511, MATCH($AV112, 'Analytics Data'!$BI$12:$BI$511, 0)), ""))</f>
        <v/>
      </c>
      <c r="BM112" s="41" t="str">
        <f>IF($D112="", "", IFERROR(INDEX(Content!$AB$11:$AB$510, MATCH($D112, Content!$D$11:$D$510, 0)), ""))</f>
        <v/>
      </c>
      <c r="BN112" s="41" t="str">
        <f>IF($BM112="", "", IF(COUNTIF($BM$11:$BM112, $BM112)&gt;1, "", $BM112))</f>
        <v/>
      </c>
      <c r="BO112" s="156" t="str">
        <f t="shared" si="37"/>
        <v/>
      </c>
      <c r="BP112" s="156" t="str">
        <f t="shared" si="38"/>
        <v/>
      </c>
      <c r="BQ112" s="19" t="str">
        <f>IF($BO112="", "", COUNTIF($BO$11:$BO$510, "&gt;"&amp;$BO112)+1+COUNTIF($BO$11:$BO112, $BO112)-1)</f>
        <v/>
      </c>
      <c r="BS112" s="134" t="str">
        <f>IF($AV112="", "", IFERROR(INDEX('Analytics Data'!BZ$12:BZ$511, MATCH($AV112, 'Analytics Data'!$BI$12:$BI$511, 0)), ""))</f>
        <v/>
      </c>
      <c r="BT112" s="135" t="str">
        <f>IF($AV112="", "", IFERROR(INDEX('Analytics Data'!CA$12:CA$511, MATCH($AV112, 'Analytics Data'!$BI$12:$BI$511, 0)), ""))</f>
        <v/>
      </c>
      <c r="BU112" s="135" t="str">
        <f>IF($AV112="", "", IFERROR(INDEX('Analytics Data'!CB$12:CB$511, MATCH($AV112, 'Analytics Data'!$BI$12:$BI$511, 0)), ""))</f>
        <v/>
      </c>
      <c r="BV112" s="135" t="str">
        <f>IF($AV112="", "", IFERROR(INDEX('Analytics Data'!CC$12:CC$511, MATCH($AV112, 'Analytics Data'!$BI$12:$BI$511, 0)), ""))</f>
        <v/>
      </c>
      <c r="BW112" s="136" t="str">
        <f>IF($AV112="", "", IFERROR(INDEX('Analytics Data'!CD$12:CD$511, MATCH($AV112, 'Analytics Data'!$BI$12:$BI$511, 0)), ""))</f>
        <v/>
      </c>
      <c r="CC112" s="19" t="str">
        <f t="shared" si="39"/>
        <v/>
      </c>
      <c r="CE112" s="19" t="str">
        <f t="shared" si="40"/>
        <v/>
      </c>
      <c r="CG112" s="41" t="str">
        <f t="shared" si="41"/>
        <v/>
      </c>
    </row>
    <row r="113" spans="1:85" x14ac:dyDescent="0.25">
      <c r="A113" s="11"/>
      <c r="B113" s="41" t="str">
        <f>IF($D113="", "", IFERROR(INDEX(Content!$V$11:$V$510, MATCH($D113, Content!$D$11:$D$510, 0)), ""))</f>
        <v/>
      </c>
      <c r="C113" s="11"/>
      <c r="D113" s="196"/>
      <c r="E113" s="197"/>
      <c r="F113" s="198"/>
      <c r="G113" s="199"/>
      <c r="H113" s="200"/>
      <c r="I113" s="200"/>
      <c r="J113" s="201"/>
      <c r="K113" s="202"/>
      <c r="L113" s="11"/>
      <c r="M113" s="98" t="str">
        <f>IF($AV113="", "", IFERROR(INDEX('Analytics Data'!$CF$12:$CF$511, MATCH($AV113, 'Analytics Data'!$BI$12:$BI$511, 0)), ""))</f>
        <v/>
      </c>
      <c r="N113" s="68"/>
      <c r="O113" s="98" t="str">
        <f>IF($M113="", "", COUNTIF($M$11:$M$510, "&gt;"&amp;$M113)+1+COUNTIF($M$11:$M113, $M113)-1)</f>
        <v/>
      </c>
      <c r="P113" s="68"/>
      <c r="Q113" s="91" t="str">
        <f>IF($AV113="", "", IFERROR(INDEX('Analytics Data'!BA$12:BA$511, MATCH($AV113, 'Analytics Data'!$BI$12:$BI$511, 0)), ""))</f>
        <v/>
      </c>
      <c r="R113" s="92" t="str">
        <f>IF($AV113="", "", IFERROR(INDEX('Analytics Data'!BB$12:BB$511, MATCH($AV113, 'Analytics Data'!$BI$12:$BI$511, 0)), ""))</f>
        <v/>
      </c>
      <c r="S113" s="92" t="str">
        <f>IF($AV113="", "", IFERROR(INDEX('Analytics Data'!BC$12:BC$511, MATCH($AV113, 'Analytics Data'!$BI$12:$BI$511, 0)), ""))</f>
        <v/>
      </c>
      <c r="T113" s="92" t="str">
        <f>IF($AV113="", "", IFERROR(INDEX('Analytics Data'!BD$12:BD$511, MATCH($AV113, 'Analytics Data'!$BI$12:$BI$511, 0)), ""))</f>
        <v/>
      </c>
      <c r="U113" s="93" t="str">
        <f>IF($AV113="", "", IFERROR(INDEX('Analytics Data'!BE$12:BE$511, MATCH($AV113, 'Analytics Data'!$BI$12:$BI$511, 0)), ""))</f>
        <v/>
      </c>
      <c r="V113" s="68"/>
      <c r="AD113" s="65" t="str">
        <f>'Analytics Data'!$CT114</f>
        <v/>
      </c>
      <c r="AF113" s="19" t="str">
        <f t="shared" si="28"/>
        <v/>
      </c>
      <c r="AH113" s="19" t="str">
        <f t="shared" si="25"/>
        <v/>
      </c>
      <c r="AI113" s="19" t="str">
        <f t="shared" si="29"/>
        <v/>
      </c>
      <c r="AJ113" s="19" t="str">
        <f t="shared" si="30"/>
        <v/>
      </c>
      <c r="AK113" s="19" t="str">
        <f t="shared" si="31"/>
        <v/>
      </c>
      <c r="AL113" s="19" t="str">
        <f t="shared" si="26"/>
        <v/>
      </c>
      <c r="AM113" s="19" t="str">
        <f t="shared" si="27"/>
        <v/>
      </c>
      <c r="AN113" s="19" t="str">
        <f t="shared" si="32"/>
        <v/>
      </c>
      <c r="AP113" s="19" t="str">
        <f>IF(OR($B113="", "", 'Analytics Data'!$BL$7=FALSE), "", COUNTIF('Analytics Data'!$BG$12:$BG$511, $B113))</f>
        <v/>
      </c>
      <c r="AR113" s="65" t="str">
        <f>IF($AP113="", "", IF($AP113=1, IFERROR(INDEX('Analytics Data'!$BI$12:$BI$511, MATCH($B113, 'Analytics Data'!$BG$12:$BG$511, 0)), ""), ""))</f>
        <v/>
      </c>
      <c r="AT113" s="65" t="str">
        <f t="shared" si="33"/>
        <v/>
      </c>
      <c r="AV113" s="65" t="str">
        <f>IF(NOT($AT113=""), $AT113, IF($AR113="", "", IF(COUNTIF($AR$11:$AR113, $AR113)&gt;1, "", $AR113)))</f>
        <v/>
      </c>
      <c r="AX113" s="19" t="str">
        <f>IF(OR($AV113="", $AR$7=FALSE), "", IF(COUNTIF('Analytics Data'!$BI$12:$BI$511, $AV113)=1, "", "X"))</f>
        <v/>
      </c>
      <c r="AZ113" s="43" t="str">
        <f t="shared" si="34"/>
        <v/>
      </c>
      <c r="BB113" s="19" t="str">
        <f>IF($D113="", "", IF(COUNTIF(Content!$D$11:$D$510, $D113)=0, MAX($BB$10:$BB112)+1, ""))</f>
        <v/>
      </c>
      <c r="BD113" s="19" t="str">
        <f t="shared" si="35"/>
        <v/>
      </c>
      <c r="BF113" s="19" t="str">
        <f t="shared" si="36"/>
        <v/>
      </c>
      <c r="BG113" s="19" t="str">
        <f t="shared" ca="1" si="42"/>
        <v/>
      </c>
      <c r="BI113" s="173" t="str">
        <f>IF($AV113="", "", IFERROR(INDEX('Analytics Data'!$CA$12:$CA$511, MATCH($AV113, 'Analytics Data'!$BI$12:$BI$511, 0)), ""))</f>
        <v/>
      </c>
      <c r="BK113" s="173" t="str">
        <f>IF($AV113="", "", IFERROR(INDEX('Analytics Data'!$BB$12:$BB$511, MATCH($AV113, 'Analytics Data'!$BI$12:$BI$511, 0)), ""))</f>
        <v/>
      </c>
      <c r="BM113" s="41" t="str">
        <f>IF($D113="", "", IFERROR(INDEX(Content!$AB$11:$AB$510, MATCH($D113, Content!$D$11:$D$510, 0)), ""))</f>
        <v/>
      </c>
      <c r="BN113" s="41" t="str">
        <f>IF($BM113="", "", IF(COUNTIF($BM$11:$BM113, $BM113)&gt;1, "", $BM113))</f>
        <v/>
      </c>
      <c r="BO113" s="156" t="str">
        <f t="shared" si="37"/>
        <v/>
      </c>
      <c r="BP113" s="156" t="str">
        <f t="shared" si="38"/>
        <v/>
      </c>
      <c r="BQ113" s="19" t="str">
        <f>IF($BO113="", "", COUNTIF($BO$11:$BO$510, "&gt;"&amp;$BO113)+1+COUNTIF($BO$11:$BO113, $BO113)-1)</f>
        <v/>
      </c>
      <c r="BS113" s="134" t="str">
        <f>IF($AV113="", "", IFERROR(INDEX('Analytics Data'!BZ$12:BZ$511, MATCH($AV113, 'Analytics Data'!$BI$12:$BI$511, 0)), ""))</f>
        <v/>
      </c>
      <c r="BT113" s="135" t="str">
        <f>IF($AV113="", "", IFERROR(INDEX('Analytics Data'!CA$12:CA$511, MATCH($AV113, 'Analytics Data'!$BI$12:$BI$511, 0)), ""))</f>
        <v/>
      </c>
      <c r="BU113" s="135" t="str">
        <f>IF($AV113="", "", IFERROR(INDEX('Analytics Data'!CB$12:CB$511, MATCH($AV113, 'Analytics Data'!$BI$12:$BI$511, 0)), ""))</f>
        <v/>
      </c>
      <c r="BV113" s="135" t="str">
        <f>IF($AV113="", "", IFERROR(INDEX('Analytics Data'!CC$12:CC$511, MATCH($AV113, 'Analytics Data'!$BI$12:$BI$511, 0)), ""))</f>
        <v/>
      </c>
      <c r="BW113" s="136" t="str">
        <f>IF($AV113="", "", IFERROR(INDEX('Analytics Data'!CD$12:CD$511, MATCH($AV113, 'Analytics Data'!$BI$12:$BI$511, 0)), ""))</f>
        <v/>
      </c>
      <c r="CC113" s="19" t="str">
        <f t="shared" si="39"/>
        <v/>
      </c>
      <c r="CE113" s="19" t="str">
        <f t="shared" si="40"/>
        <v/>
      </c>
      <c r="CG113" s="41" t="str">
        <f t="shared" si="41"/>
        <v/>
      </c>
    </row>
    <row r="114" spans="1:85" x14ac:dyDescent="0.25">
      <c r="A114" s="11"/>
      <c r="B114" s="41" t="str">
        <f>IF($D114="", "", IFERROR(INDEX(Content!$V$11:$V$510, MATCH($D114, Content!$D$11:$D$510, 0)), ""))</f>
        <v/>
      </c>
      <c r="C114" s="11"/>
      <c r="D114" s="196"/>
      <c r="E114" s="197"/>
      <c r="F114" s="198"/>
      <c r="G114" s="199"/>
      <c r="H114" s="200"/>
      <c r="I114" s="200"/>
      <c r="J114" s="201"/>
      <c r="K114" s="202"/>
      <c r="L114" s="11"/>
      <c r="M114" s="98" t="str">
        <f>IF($AV114="", "", IFERROR(INDEX('Analytics Data'!$CF$12:$CF$511, MATCH($AV114, 'Analytics Data'!$BI$12:$BI$511, 0)), ""))</f>
        <v/>
      </c>
      <c r="N114" s="68"/>
      <c r="O114" s="98" t="str">
        <f>IF($M114="", "", COUNTIF($M$11:$M$510, "&gt;"&amp;$M114)+1+COUNTIF($M$11:$M114, $M114)-1)</f>
        <v/>
      </c>
      <c r="P114" s="68"/>
      <c r="Q114" s="91" t="str">
        <f>IF($AV114="", "", IFERROR(INDEX('Analytics Data'!BA$12:BA$511, MATCH($AV114, 'Analytics Data'!$BI$12:$BI$511, 0)), ""))</f>
        <v/>
      </c>
      <c r="R114" s="92" t="str">
        <f>IF($AV114="", "", IFERROR(INDEX('Analytics Data'!BB$12:BB$511, MATCH($AV114, 'Analytics Data'!$BI$12:$BI$511, 0)), ""))</f>
        <v/>
      </c>
      <c r="S114" s="92" t="str">
        <f>IF($AV114="", "", IFERROR(INDEX('Analytics Data'!BC$12:BC$511, MATCH($AV114, 'Analytics Data'!$BI$12:$BI$511, 0)), ""))</f>
        <v/>
      </c>
      <c r="T114" s="92" t="str">
        <f>IF($AV114="", "", IFERROR(INDEX('Analytics Data'!BD$12:BD$511, MATCH($AV114, 'Analytics Data'!$BI$12:$BI$511, 0)), ""))</f>
        <v/>
      </c>
      <c r="U114" s="93" t="str">
        <f>IF($AV114="", "", IFERROR(INDEX('Analytics Data'!BE$12:BE$511, MATCH($AV114, 'Analytics Data'!$BI$12:$BI$511, 0)), ""))</f>
        <v/>
      </c>
      <c r="V114" s="68"/>
      <c r="AD114" s="65" t="str">
        <f>'Analytics Data'!$CT115</f>
        <v/>
      </c>
      <c r="AF114" s="19" t="str">
        <f t="shared" si="28"/>
        <v/>
      </c>
      <c r="AH114" s="19" t="str">
        <f t="shared" si="25"/>
        <v/>
      </c>
      <c r="AI114" s="19" t="str">
        <f t="shared" si="29"/>
        <v/>
      </c>
      <c r="AJ114" s="19" t="str">
        <f t="shared" si="30"/>
        <v/>
      </c>
      <c r="AK114" s="19" t="str">
        <f t="shared" si="31"/>
        <v/>
      </c>
      <c r="AL114" s="19" t="str">
        <f t="shared" si="26"/>
        <v/>
      </c>
      <c r="AM114" s="19" t="str">
        <f t="shared" si="27"/>
        <v/>
      </c>
      <c r="AN114" s="19" t="str">
        <f t="shared" si="32"/>
        <v/>
      </c>
      <c r="AP114" s="19" t="str">
        <f>IF(OR($B114="", "", 'Analytics Data'!$BL$7=FALSE), "", COUNTIF('Analytics Data'!$BG$12:$BG$511, $B114))</f>
        <v/>
      </c>
      <c r="AR114" s="65" t="str">
        <f>IF($AP114="", "", IF($AP114=1, IFERROR(INDEX('Analytics Data'!$BI$12:$BI$511, MATCH($B114, 'Analytics Data'!$BG$12:$BG$511, 0)), ""), ""))</f>
        <v/>
      </c>
      <c r="AT114" s="65" t="str">
        <f t="shared" si="33"/>
        <v/>
      </c>
      <c r="AV114" s="65" t="str">
        <f>IF(NOT($AT114=""), $AT114, IF($AR114="", "", IF(COUNTIF($AR$11:$AR114, $AR114)&gt;1, "", $AR114)))</f>
        <v/>
      </c>
      <c r="AX114" s="19" t="str">
        <f>IF(OR($AV114="", $AR$7=FALSE), "", IF(COUNTIF('Analytics Data'!$BI$12:$BI$511, $AV114)=1, "", "X"))</f>
        <v/>
      </c>
      <c r="AZ114" s="43" t="str">
        <f t="shared" si="34"/>
        <v/>
      </c>
      <c r="BB114" s="19" t="str">
        <f>IF($D114="", "", IF(COUNTIF(Content!$D$11:$D$510, $D114)=0, MAX($BB$10:$BB113)+1, ""))</f>
        <v/>
      </c>
      <c r="BD114" s="19" t="str">
        <f t="shared" si="35"/>
        <v/>
      </c>
      <c r="BF114" s="19" t="str">
        <f t="shared" si="36"/>
        <v/>
      </c>
      <c r="BG114" s="19" t="str">
        <f t="shared" ca="1" si="42"/>
        <v/>
      </c>
      <c r="BI114" s="173" t="str">
        <f>IF($AV114="", "", IFERROR(INDEX('Analytics Data'!$CA$12:$CA$511, MATCH($AV114, 'Analytics Data'!$BI$12:$BI$511, 0)), ""))</f>
        <v/>
      </c>
      <c r="BK114" s="173" t="str">
        <f>IF($AV114="", "", IFERROR(INDEX('Analytics Data'!$BB$12:$BB$511, MATCH($AV114, 'Analytics Data'!$BI$12:$BI$511, 0)), ""))</f>
        <v/>
      </c>
      <c r="BM114" s="41" t="str">
        <f>IF($D114="", "", IFERROR(INDEX(Content!$AB$11:$AB$510, MATCH($D114, Content!$D$11:$D$510, 0)), ""))</f>
        <v/>
      </c>
      <c r="BN114" s="41" t="str">
        <f>IF($BM114="", "", IF(COUNTIF($BM$11:$BM114, $BM114)&gt;1, "", $BM114))</f>
        <v/>
      </c>
      <c r="BO114" s="156" t="str">
        <f t="shared" si="37"/>
        <v/>
      </c>
      <c r="BP114" s="156" t="str">
        <f t="shared" si="38"/>
        <v/>
      </c>
      <c r="BQ114" s="19" t="str">
        <f>IF($BO114="", "", COUNTIF($BO$11:$BO$510, "&gt;"&amp;$BO114)+1+COUNTIF($BO$11:$BO114, $BO114)-1)</f>
        <v/>
      </c>
      <c r="BS114" s="134" t="str">
        <f>IF($AV114="", "", IFERROR(INDEX('Analytics Data'!BZ$12:BZ$511, MATCH($AV114, 'Analytics Data'!$BI$12:$BI$511, 0)), ""))</f>
        <v/>
      </c>
      <c r="BT114" s="135" t="str">
        <f>IF($AV114="", "", IFERROR(INDEX('Analytics Data'!CA$12:CA$511, MATCH($AV114, 'Analytics Data'!$BI$12:$BI$511, 0)), ""))</f>
        <v/>
      </c>
      <c r="BU114" s="135" t="str">
        <f>IF($AV114="", "", IFERROR(INDEX('Analytics Data'!CB$12:CB$511, MATCH($AV114, 'Analytics Data'!$BI$12:$BI$511, 0)), ""))</f>
        <v/>
      </c>
      <c r="BV114" s="135" t="str">
        <f>IF($AV114="", "", IFERROR(INDEX('Analytics Data'!CC$12:CC$511, MATCH($AV114, 'Analytics Data'!$BI$12:$BI$511, 0)), ""))</f>
        <v/>
      </c>
      <c r="BW114" s="136" t="str">
        <f>IF($AV114="", "", IFERROR(INDEX('Analytics Data'!CD$12:CD$511, MATCH($AV114, 'Analytics Data'!$BI$12:$BI$511, 0)), ""))</f>
        <v/>
      </c>
      <c r="CC114" s="19" t="str">
        <f t="shared" si="39"/>
        <v/>
      </c>
      <c r="CE114" s="19" t="str">
        <f t="shared" si="40"/>
        <v/>
      </c>
      <c r="CG114" s="41" t="str">
        <f t="shared" si="41"/>
        <v/>
      </c>
    </row>
    <row r="115" spans="1:85" x14ac:dyDescent="0.25">
      <c r="A115" s="11"/>
      <c r="B115" s="41" t="str">
        <f>IF($D115="", "", IFERROR(INDEX(Content!$V$11:$V$510, MATCH($D115, Content!$D$11:$D$510, 0)), ""))</f>
        <v/>
      </c>
      <c r="C115" s="11"/>
      <c r="D115" s="196"/>
      <c r="E115" s="197"/>
      <c r="F115" s="198"/>
      <c r="G115" s="199"/>
      <c r="H115" s="200"/>
      <c r="I115" s="200"/>
      <c r="J115" s="201"/>
      <c r="K115" s="202"/>
      <c r="L115" s="11"/>
      <c r="M115" s="98" t="str">
        <f>IF($AV115="", "", IFERROR(INDEX('Analytics Data'!$CF$12:$CF$511, MATCH($AV115, 'Analytics Data'!$BI$12:$BI$511, 0)), ""))</f>
        <v/>
      </c>
      <c r="N115" s="68"/>
      <c r="O115" s="98" t="str">
        <f>IF($M115="", "", COUNTIF($M$11:$M$510, "&gt;"&amp;$M115)+1+COUNTIF($M$11:$M115, $M115)-1)</f>
        <v/>
      </c>
      <c r="P115" s="68"/>
      <c r="Q115" s="91" t="str">
        <f>IF($AV115="", "", IFERROR(INDEX('Analytics Data'!BA$12:BA$511, MATCH($AV115, 'Analytics Data'!$BI$12:$BI$511, 0)), ""))</f>
        <v/>
      </c>
      <c r="R115" s="92" t="str">
        <f>IF($AV115="", "", IFERROR(INDEX('Analytics Data'!BB$12:BB$511, MATCH($AV115, 'Analytics Data'!$BI$12:$BI$511, 0)), ""))</f>
        <v/>
      </c>
      <c r="S115" s="92" t="str">
        <f>IF($AV115="", "", IFERROR(INDEX('Analytics Data'!BC$12:BC$511, MATCH($AV115, 'Analytics Data'!$BI$12:$BI$511, 0)), ""))</f>
        <v/>
      </c>
      <c r="T115" s="92" t="str">
        <f>IF($AV115="", "", IFERROR(INDEX('Analytics Data'!BD$12:BD$511, MATCH($AV115, 'Analytics Data'!$BI$12:$BI$511, 0)), ""))</f>
        <v/>
      </c>
      <c r="U115" s="93" t="str">
        <f>IF($AV115="", "", IFERROR(INDEX('Analytics Data'!BE$12:BE$511, MATCH($AV115, 'Analytics Data'!$BI$12:$BI$511, 0)), ""))</f>
        <v/>
      </c>
      <c r="V115" s="68"/>
      <c r="AD115" s="65" t="str">
        <f>'Analytics Data'!$CT116</f>
        <v/>
      </c>
      <c r="AF115" s="19" t="str">
        <f t="shared" si="28"/>
        <v/>
      </c>
      <c r="AH115" s="19" t="str">
        <f t="shared" si="25"/>
        <v/>
      </c>
      <c r="AI115" s="19" t="str">
        <f t="shared" si="29"/>
        <v/>
      </c>
      <c r="AJ115" s="19" t="str">
        <f t="shared" si="30"/>
        <v/>
      </c>
      <c r="AK115" s="19" t="str">
        <f t="shared" si="31"/>
        <v/>
      </c>
      <c r="AL115" s="19" t="str">
        <f t="shared" si="26"/>
        <v/>
      </c>
      <c r="AM115" s="19" t="str">
        <f t="shared" si="27"/>
        <v/>
      </c>
      <c r="AN115" s="19" t="str">
        <f t="shared" si="32"/>
        <v/>
      </c>
      <c r="AP115" s="19" t="str">
        <f>IF(OR($B115="", "", 'Analytics Data'!$BL$7=FALSE), "", COUNTIF('Analytics Data'!$BG$12:$BG$511, $B115))</f>
        <v/>
      </c>
      <c r="AR115" s="65" t="str">
        <f>IF($AP115="", "", IF($AP115=1, IFERROR(INDEX('Analytics Data'!$BI$12:$BI$511, MATCH($B115, 'Analytics Data'!$BG$12:$BG$511, 0)), ""), ""))</f>
        <v/>
      </c>
      <c r="AT115" s="65" t="str">
        <f t="shared" si="33"/>
        <v/>
      </c>
      <c r="AV115" s="65" t="str">
        <f>IF(NOT($AT115=""), $AT115, IF($AR115="", "", IF(COUNTIF($AR$11:$AR115, $AR115)&gt;1, "", $AR115)))</f>
        <v/>
      </c>
      <c r="AX115" s="19" t="str">
        <f>IF(OR($AV115="", $AR$7=FALSE), "", IF(COUNTIF('Analytics Data'!$BI$12:$BI$511, $AV115)=1, "", "X"))</f>
        <v/>
      </c>
      <c r="AZ115" s="43" t="str">
        <f t="shared" si="34"/>
        <v/>
      </c>
      <c r="BB115" s="19" t="str">
        <f>IF($D115="", "", IF(COUNTIF(Content!$D$11:$D$510, $D115)=0, MAX($BB$10:$BB114)+1, ""))</f>
        <v/>
      </c>
      <c r="BD115" s="19" t="str">
        <f t="shared" si="35"/>
        <v/>
      </c>
      <c r="BF115" s="19" t="str">
        <f t="shared" si="36"/>
        <v/>
      </c>
      <c r="BG115" s="19" t="str">
        <f t="shared" ca="1" si="42"/>
        <v/>
      </c>
      <c r="BI115" s="173" t="str">
        <f>IF($AV115="", "", IFERROR(INDEX('Analytics Data'!$CA$12:$CA$511, MATCH($AV115, 'Analytics Data'!$BI$12:$BI$511, 0)), ""))</f>
        <v/>
      </c>
      <c r="BK115" s="173" t="str">
        <f>IF($AV115="", "", IFERROR(INDEX('Analytics Data'!$BB$12:$BB$511, MATCH($AV115, 'Analytics Data'!$BI$12:$BI$511, 0)), ""))</f>
        <v/>
      </c>
      <c r="BM115" s="41" t="str">
        <f>IF($D115="", "", IFERROR(INDEX(Content!$AB$11:$AB$510, MATCH($D115, Content!$D$11:$D$510, 0)), ""))</f>
        <v/>
      </c>
      <c r="BN115" s="41" t="str">
        <f>IF($BM115="", "", IF(COUNTIF($BM$11:$BM115, $BM115)&gt;1, "", $BM115))</f>
        <v/>
      </c>
      <c r="BO115" s="156" t="str">
        <f t="shared" si="37"/>
        <v/>
      </c>
      <c r="BP115" s="156" t="str">
        <f t="shared" si="38"/>
        <v/>
      </c>
      <c r="BQ115" s="19" t="str">
        <f>IF($BO115="", "", COUNTIF($BO$11:$BO$510, "&gt;"&amp;$BO115)+1+COUNTIF($BO$11:$BO115, $BO115)-1)</f>
        <v/>
      </c>
      <c r="BS115" s="134" t="str">
        <f>IF($AV115="", "", IFERROR(INDEX('Analytics Data'!BZ$12:BZ$511, MATCH($AV115, 'Analytics Data'!$BI$12:$BI$511, 0)), ""))</f>
        <v/>
      </c>
      <c r="BT115" s="135" t="str">
        <f>IF($AV115="", "", IFERROR(INDEX('Analytics Data'!CA$12:CA$511, MATCH($AV115, 'Analytics Data'!$BI$12:$BI$511, 0)), ""))</f>
        <v/>
      </c>
      <c r="BU115" s="135" t="str">
        <f>IF($AV115="", "", IFERROR(INDEX('Analytics Data'!CB$12:CB$511, MATCH($AV115, 'Analytics Data'!$BI$12:$BI$511, 0)), ""))</f>
        <v/>
      </c>
      <c r="BV115" s="135" t="str">
        <f>IF($AV115="", "", IFERROR(INDEX('Analytics Data'!CC$12:CC$511, MATCH($AV115, 'Analytics Data'!$BI$12:$BI$511, 0)), ""))</f>
        <v/>
      </c>
      <c r="BW115" s="136" t="str">
        <f>IF($AV115="", "", IFERROR(INDEX('Analytics Data'!CD$12:CD$511, MATCH($AV115, 'Analytics Data'!$BI$12:$BI$511, 0)), ""))</f>
        <v/>
      </c>
      <c r="CC115" s="19" t="str">
        <f t="shared" si="39"/>
        <v/>
      </c>
      <c r="CE115" s="19" t="str">
        <f t="shared" si="40"/>
        <v/>
      </c>
      <c r="CG115" s="41" t="str">
        <f t="shared" si="41"/>
        <v/>
      </c>
    </row>
    <row r="116" spans="1:85" x14ac:dyDescent="0.25">
      <c r="A116" s="11"/>
      <c r="B116" s="41" t="str">
        <f>IF($D116="", "", IFERROR(INDEX(Content!$V$11:$V$510, MATCH($D116, Content!$D$11:$D$510, 0)), ""))</f>
        <v/>
      </c>
      <c r="C116" s="11"/>
      <c r="D116" s="196"/>
      <c r="E116" s="197"/>
      <c r="F116" s="198"/>
      <c r="G116" s="199"/>
      <c r="H116" s="200"/>
      <c r="I116" s="200"/>
      <c r="J116" s="201"/>
      <c r="K116" s="202"/>
      <c r="L116" s="11"/>
      <c r="M116" s="98" t="str">
        <f>IF($AV116="", "", IFERROR(INDEX('Analytics Data'!$CF$12:$CF$511, MATCH($AV116, 'Analytics Data'!$BI$12:$BI$511, 0)), ""))</f>
        <v/>
      </c>
      <c r="N116" s="68"/>
      <c r="O116" s="98" t="str">
        <f>IF($M116="", "", COUNTIF($M$11:$M$510, "&gt;"&amp;$M116)+1+COUNTIF($M$11:$M116, $M116)-1)</f>
        <v/>
      </c>
      <c r="P116" s="68"/>
      <c r="Q116" s="91" t="str">
        <f>IF($AV116="", "", IFERROR(INDEX('Analytics Data'!BA$12:BA$511, MATCH($AV116, 'Analytics Data'!$BI$12:$BI$511, 0)), ""))</f>
        <v/>
      </c>
      <c r="R116" s="92" t="str">
        <f>IF($AV116="", "", IFERROR(INDEX('Analytics Data'!BB$12:BB$511, MATCH($AV116, 'Analytics Data'!$BI$12:$BI$511, 0)), ""))</f>
        <v/>
      </c>
      <c r="S116" s="92" t="str">
        <f>IF($AV116="", "", IFERROR(INDEX('Analytics Data'!BC$12:BC$511, MATCH($AV116, 'Analytics Data'!$BI$12:$BI$511, 0)), ""))</f>
        <v/>
      </c>
      <c r="T116" s="92" t="str">
        <f>IF($AV116="", "", IFERROR(INDEX('Analytics Data'!BD$12:BD$511, MATCH($AV116, 'Analytics Data'!$BI$12:$BI$511, 0)), ""))</f>
        <v/>
      </c>
      <c r="U116" s="93" t="str">
        <f>IF($AV116="", "", IFERROR(INDEX('Analytics Data'!BE$12:BE$511, MATCH($AV116, 'Analytics Data'!$BI$12:$BI$511, 0)), ""))</f>
        <v/>
      </c>
      <c r="V116" s="68"/>
      <c r="AD116" s="65" t="str">
        <f>'Analytics Data'!$CT117</f>
        <v/>
      </c>
      <c r="AF116" s="19" t="str">
        <f t="shared" si="28"/>
        <v/>
      </c>
      <c r="AH116" s="19" t="str">
        <f t="shared" si="25"/>
        <v/>
      </c>
      <c r="AI116" s="19" t="str">
        <f t="shared" si="29"/>
        <v/>
      </c>
      <c r="AJ116" s="19" t="str">
        <f t="shared" si="30"/>
        <v/>
      </c>
      <c r="AK116" s="19" t="str">
        <f t="shared" si="31"/>
        <v/>
      </c>
      <c r="AL116" s="19" t="str">
        <f t="shared" si="26"/>
        <v/>
      </c>
      <c r="AM116" s="19" t="str">
        <f t="shared" si="27"/>
        <v/>
      </c>
      <c r="AN116" s="19" t="str">
        <f t="shared" si="32"/>
        <v/>
      </c>
      <c r="AP116" s="19" t="str">
        <f>IF(OR($B116="", "", 'Analytics Data'!$BL$7=FALSE), "", COUNTIF('Analytics Data'!$BG$12:$BG$511, $B116))</f>
        <v/>
      </c>
      <c r="AR116" s="65" t="str">
        <f>IF($AP116="", "", IF($AP116=1, IFERROR(INDEX('Analytics Data'!$BI$12:$BI$511, MATCH($B116, 'Analytics Data'!$BG$12:$BG$511, 0)), ""), ""))</f>
        <v/>
      </c>
      <c r="AT116" s="65" t="str">
        <f t="shared" si="33"/>
        <v/>
      </c>
      <c r="AV116" s="65" t="str">
        <f>IF(NOT($AT116=""), $AT116, IF($AR116="", "", IF(COUNTIF($AR$11:$AR116, $AR116)&gt;1, "", $AR116)))</f>
        <v/>
      </c>
      <c r="AX116" s="19" t="str">
        <f>IF(OR($AV116="", $AR$7=FALSE), "", IF(COUNTIF('Analytics Data'!$BI$12:$BI$511, $AV116)=1, "", "X"))</f>
        <v/>
      </c>
      <c r="AZ116" s="43" t="str">
        <f t="shared" si="34"/>
        <v/>
      </c>
      <c r="BB116" s="19" t="str">
        <f>IF($D116="", "", IF(COUNTIF(Content!$D$11:$D$510, $D116)=0, MAX($BB$10:$BB115)+1, ""))</f>
        <v/>
      </c>
      <c r="BD116" s="19" t="str">
        <f t="shared" si="35"/>
        <v/>
      </c>
      <c r="BF116" s="19" t="str">
        <f t="shared" si="36"/>
        <v/>
      </c>
      <c r="BG116" s="19" t="str">
        <f t="shared" ca="1" si="42"/>
        <v/>
      </c>
      <c r="BI116" s="173" t="str">
        <f>IF($AV116="", "", IFERROR(INDEX('Analytics Data'!$CA$12:$CA$511, MATCH($AV116, 'Analytics Data'!$BI$12:$BI$511, 0)), ""))</f>
        <v/>
      </c>
      <c r="BK116" s="173" t="str">
        <f>IF($AV116="", "", IFERROR(INDEX('Analytics Data'!$BB$12:$BB$511, MATCH($AV116, 'Analytics Data'!$BI$12:$BI$511, 0)), ""))</f>
        <v/>
      </c>
      <c r="BM116" s="41" t="str">
        <f>IF($D116="", "", IFERROR(INDEX(Content!$AB$11:$AB$510, MATCH($D116, Content!$D$11:$D$510, 0)), ""))</f>
        <v/>
      </c>
      <c r="BN116" s="41" t="str">
        <f>IF($BM116="", "", IF(COUNTIF($BM$11:$BM116, $BM116)&gt;1, "", $BM116))</f>
        <v/>
      </c>
      <c r="BO116" s="156" t="str">
        <f t="shared" si="37"/>
        <v/>
      </c>
      <c r="BP116" s="156" t="str">
        <f t="shared" si="38"/>
        <v/>
      </c>
      <c r="BQ116" s="19" t="str">
        <f>IF($BO116="", "", COUNTIF($BO$11:$BO$510, "&gt;"&amp;$BO116)+1+COUNTIF($BO$11:$BO116, $BO116)-1)</f>
        <v/>
      </c>
      <c r="BS116" s="134" t="str">
        <f>IF($AV116="", "", IFERROR(INDEX('Analytics Data'!BZ$12:BZ$511, MATCH($AV116, 'Analytics Data'!$BI$12:$BI$511, 0)), ""))</f>
        <v/>
      </c>
      <c r="BT116" s="135" t="str">
        <f>IF($AV116="", "", IFERROR(INDEX('Analytics Data'!CA$12:CA$511, MATCH($AV116, 'Analytics Data'!$BI$12:$BI$511, 0)), ""))</f>
        <v/>
      </c>
      <c r="BU116" s="135" t="str">
        <f>IF($AV116="", "", IFERROR(INDEX('Analytics Data'!CB$12:CB$511, MATCH($AV116, 'Analytics Data'!$BI$12:$BI$511, 0)), ""))</f>
        <v/>
      </c>
      <c r="BV116" s="135" t="str">
        <f>IF($AV116="", "", IFERROR(INDEX('Analytics Data'!CC$12:CC$511, MATCH($AV116, 'Analytics Data'!$BI$12:$BI$511, 0)), ""))</f>
        <v/>
      </c>
      <c r="BW116" s="136" t="str">
        <f>IF($AV116="", "", IFERROR(INDEX('Analytics Data'!CD$12:CD$511, MATCH($AV116, 'Analytics Data'!$BI$12:$BI$511, 0)), ""))</f>
        <v/>
      </c>
      <c r="CC116" s="19" t="str">
        <f t="shared" si="39"/>
        <v/>
      </c>
      <c r="CE116" s="19" t="str">
        <f t="shared" si="40"/>
        <v/>
      </c>
      <c r="CG116" s="41" t="str">
        <f t="shared" si="41"/>
        <v/>
      </c>
    </row>
    <row r="117" spans="1:85" x14ac:dyDescent="0.25">
      <c r="A117" s="11"/>
      <c r="B117" s="41" t="str">
        <f>IF($D117="", "", IFERROR(INDEX(Content!$V$11:$V$510, MATCH($D117, Content!$D$11:$D$510, 0)), ""))</f>
        <v/>
      </c>
      <c r="C117" s="11"/>
      <c r="D117" s="196"/>
      <c r="E117" s="197"/>
      <c r="F117" s="198"/>
      <c r="G117" s="199"/>
      <c r="H117" s="200"/>
      <c r="I117" s="200"/>
      <c r="J117" s="201"/>
      <c r="K117" s="202"/>
      <c r="L117" s="11"/>
      <c r="M117" s="98" t="str">
        <f>IF($AV117="", "", IFERROR(INDEX('Analytics Data'!$CF$12:$CF$511, MATCH($AV117, 'Analytics Data'!$BI$12:$BI$511, 0)), ""))</f>
        <v/>
      </c>
      <c r="N117" s="68"/>
      <c r="O117" s="98" t="str">
        <f>IF($M117="", "", COUNTIF($M$11:$M$510, "&gt;"&amp;$M117)+1+COUNTIF($M$11:$M117, $M117)-1)</f>
        <v/>
      </c>
      <c r="P117" s="68"/>
      <c r="Q117" s="91" t="str">
        <f>IF($AV117="", "", IFERROR(INDEX('Analytics Data'!BA$12:BA$511, MATCH($AV117, 'Analytics Data'!$BI$12:$BI$511, 0)), ""))</f>
        <v/>
      </c>
      <c r="R117" s="92" t="str">
        <f>IF($AV117="", "", IFERROR(INDEX('Analytics Data'!BB$12:BB$511, MATCH($AV117, 'Analytics Data'!$BI$12:$BI$511, 0)), ""))</f>
        <v/>
      </c>
      <c r="S117" s="92" t="str">
        <f>IF($AV117="", "", IFERROR(INDEX('Analytics Data'!BC$12:BC$511, MATCH($AV117, 'Analytics Data'!$BI$12:$BI$511, 0)), ""))</f>
        <v/>
      </c>
      <c r="T117" s="92" t="str">
        <f>IF($AV117="", "", IFERROR(INDEX('Analytics Data'!BD$12:BD$511, MATCH($AV117, 'Analytics Data'!$BI$12:$BI$511, 0)), ""))</f>
        <v/>
      </c>
      <c r="U117" s="93" t="str">
        <f>IF($AV117="", "", IFERROR(INDEX('Analytics Data'!BE$12:BE$511, MATCH($AV117, 'Analytics Data'!$BI$12:$BI$511, 0)), ""))</f>
        <v/>
      </c>
      <c r="V117" s="68"/>
      <c r="AD117" s="65" t="str">
        <f>'Analytics Data'!$CT118</f>
        <v/>
      </c>
      <c r="AF117" s="19" t="str">
        <f t="shared" si="28"/>
        <v/>
      </c>
      <c r="AH117" s="19" t="str">
        <f t="shared" si="25"/>
        <v/>
      </c>
      <c r="AI117" s="19" t="str">
        <f t="shared" si="29"/>
        <v/>
      </c>
      <c r="AJ117" s="19" t="str">
        <f t="shared" si="30"/>
        <v/>
      </c>
      <c r="AK117" s="19" t="str">
        <f t="shared" si="31"/>
        <v/>
      </c>
      <c r="AL117" s="19" t="str">
        <f t="shared" si="26"/>
        <v/>
      </c>
      <c r="AM117" s="19" t="str">
        <f t="shared" si="27"/>
        <v/>
      </c>
      <c r="AN117" s="19" t="str">
        <f t="shared" si="32"/>
        <v/>
      </c>
      <c r="AP117" s="19" t="str">
        <f>IF(OR($B117="", "", 'Analytics Data'!$BL$7=FALSE), "", COUNTIF('Analytics Data'!$BG$12:$BG$511, $B117))</f>
        <v/>
      </c>
      <c r="AR117" s="65" t="str">
        <f>IF($AP117="", "", IF($AP117=1, IFERROR(INDEX('Analytics Data'!$BI$12:$BI$511, MATCH($B117, 'Analytics Data'!$BG$12:$BG$511, 0)), ""), ""))</f>
        <v/>
      </c>
      <c r="AT117" s="65" t="str">
        <f t="shared" si="33"/>
        <v/>
      </c>
      <c r="AV117" s="65" t="str">
        <f>IF(NOT($AT117=""), $AT117, IF($AR117="", "", IF(COUNTIF($AR$11:$AR117, $AR117)&gt;1, "", $AR117)))</f>
        <v/>
      </c>
      <c r="AX117" s="19" t="str">
        <f>IF(OR($AV117="", $AR$7=FALSE), "", IF(COUNTIF('Analytics Data'!$BI$12:$BI$511, $AV117)=1, "", "X"))</f>
        <v/>
      </c>
      <c r="AZ117" s="43" t="str">
        <f t="shared" si="34"/>
        <v/>
      </c>
      <c r="BB117" s="19" t="str">
        <f>IF($D117="", "", IF(COUNTIF(Content!$D$11:$D$510, $D117)=0, MAX($BB$10:$BB116)+1, ""))</f>
        <v/>
      </c>
      <c r="BD117" s="19" t="str">
        <f t="shared" si="35"/>
        <v/>
      </c>
      <c r="BF117" s="19" t="str">
        <f t="shared" si="36"/>
        <v/>
      </c>
      <c r="BG117" s="19" t="str">
        <f t="shared" ca="1" si="42"/>
        <v/>
      </c>
      <c r="BI117" s="173" t="str">
        <f>IF($AV117="", "", IFERROR(INDEX('Analytics Data'!$CA$12:$CA$511, MATCH($AV117, 'Analytics Data'!$BI$12:$BI$511, 0)), ""))</f>
        <v/>
      </c>
      <c r="BK117" s="173" t="str">
        <f>IF($AV117="", "", IFERROR(INDEX('Analytics Data'!$BB$12:$BB$511, MATCH($AV117, 'Analytics Data'!$BI$12:$BI$511, 0)), ""))</f>
        <v/>
      </c>
      <c r="BM117" s="41" t="str">
        <f>IF($D117="", "", IFERROR(INDEX(Content!$AB$11:$AB$510, MATCH($D117, Content!$D$11:$D$510, 0)), ""))</f>
        <v/>
      </c>
      <c r="BN117" s="41" t="str">
        <f>IF($BM117="", "", IF(COUNTIF($BM$11:$BM117, $BM117)&gt;1, "", $BM117))</f>
        <v/>
      </c>
      <c r="BO117" s="156" t="str">
        <f t="shared" si="37"/>
        <v/>
      </c>
      <c r="BP117" s="156" t="str">
        <f t="shared" si="38"/>
        <v/>
      </c>
      <c r="BQ117" s="19" t="str">
        <f>IF($BO117="", "", COUNTIF($BO$11:$BO$510, "&gt;"&amp;$BO117)+1+COUNTIF($BO$11:$BO117, $BO117)-1)</f>
        <v/>
      </c>
      <c r="BS117" s="134" t="str">
        <f>IF($AV117="", "", IFERROR(INDEX('Analytics Data'!BZ$12:BZ$511, MATCH($AV117, 'Analytics Data'!$BI$12:$BI$511, 0)), ""))</f>
        <v/>
      </c>
      <c r="BT117" s="135" t="str">
        <f>IF($AV117="", "", IFERROR(INDEX('Analytics Data'!CA$12:CA$511, MATCH($AV117, 'Analytics Data'!$BI$12:$BI$511, 0)), ""))</f>
        <v/>
      </c>
      <c r="BU117" s="135" t="str">
        <f>IF($AV117="", "", IFERROR(INDEX('Analytics Data'!CB$12:CB$511, MATCH($AV117, 'Analytics Data'!$BI$12:$BI$511, 0)), ""))</f>
        <v/>
      </c>
      <c r="BV117" s="135" t="str">
        <f>IF($AV117="", "", IFERROR(INDEX('Analytics Data'!CC$12:CC$511, MATCH($AV117, 'Analytics Data'!$BI$12:$BI$511, 0)), ""))</f>
        <v/>
      </c>
      <c r="BW117" s="136" t="str">
        <f>IF($AV117="", "", IFERROR(INDEX('Analytics Data'!CD$12:CD$511, MATCH($AV117, 'Analytics Data'!$BI$12:$BI$511, 0)), ""))</f>
        <v/>
      </c>
      <c r="CC117" s="19" t="str">
        <f t="shared" si="39"/>
        <v/>
      </c>
      <c r="CE117" s="19" t="str">
        <f t="shared" si="40"/>
        <v/>
      </c>
      <c r="CG117" s="41" t="str">
        <f t="shared" si="41"/>
        <v/>
      </c>
    </row>
    <row r="118" spans="1:85" x14ac:dyDescent="0.25">
      <c r="A118" s="11"/>
      <c r="B118" s="41" t="str">
        <f>IF($D118="", "", IFERROR(INDEX(Content!$V$11:$V$510, MATCH($D118, Content!$D$11:$D$510, 0)), ""))</f>
        <v/>
      </c>
      <c r="C118" s="11"/>
      <c r="D118" s="196"/>
      <c r="E118" s="197"/>
      <c r="F118" s="198"/>
      <c r="G118" s="199"/>
      <c r="H118" s="200"/>
      <c r="I118" s="200"/>
      <c r="J118" s="201"/>
      <c r="K118" s="202"/>
      <c r="L118" s="11"/>
      <c r="M118" s="98" t="str">
        <f>IF($AV118="", "", IFERROR(INDEX('Analytics Data'!$CF$12:$CF$511, MATCH($AV118, 'Analytics Data'!$BI$12:$BI$511, 0)), ""))</f>
        <v/>
      </c>
      <c r="N118" s="68"/>
      <c r="O118" s="98" t="str">
        <f>IF($M118="", "", COUNTIF($M$11:$M$510, "&gt;"&amp;$M118)+1+COUNTIF($M$11:$M118, $M118)-1)</f>
        <v/>
      </c>
      <c r="P118" s="68"/>
      <c r="Q118" s="91" t="str">
        <f>IF($AV118="", "", IFERROR(INDEX('Analytics Data'!BA$12:BA$511, MATCH($AV118, 'Analytics Data'!$BI$12:$BI$511, 0)), ""))</f>
        <v/>
      </c>
      <c r="R118" s="92" t="str">
        <f>IF($AV118="", "", IFERROR(INDEX('Analytics Data'!BB$12:BB$511, MATCH($AV118, 'Analytics Data'!$BI$12:$BI$511, 0)), ""))</f>
        <v/>
      </c>
      <c r="S118" s="92" t="str">
        <f>IF($AV118="", "", IFERROR(INDEX('Analytics Data'!BC$12:BC$511, MATCH($AV118, 'Analytics Data'!$BI$12:$BI$511, 0)), ""))</f>
        <v/>
      </c>
      <c r="T118" s="92" t="str">
        <f>IF($AV118="", "", IFERROR(INDEX('Analytics Data'!BD$12:BD$511, MATCH($AV118, 'Analytics Data'!$BI$12:$BI$511, 0)), ""))</f>
        <v/>
      </c>
      <c r="U118" s="93" t="str">
        <f>IF($AV118="", "", IFERROR(INDEX('Analytics Data'!BE$12:BE$511, MATCH($AV118, 'Analytics Data'!$BI$12:$BI$511, 0)), ""))</f>
        <v/>
      </c>
      <c r="V118" s="68"/>
      <c r="AD118" s="65" t="str">
        <f>'Analytics Data'!$CT119</f>
        <v/>
      </c>
      <c r="AF118" s="19" t="str">
        <f t="shared" si="28"/>
        <v/>
      </c>
      <c r="AH118" s="19" t="str">
        <f t="shared" si="25"/>
        <v/>
      </c>
      <c r="AI118" s="19" t="str">
        <f t="shared" si="29"/>
        <v/>
      </c>
      <c r="AJ118" s="19" t="str">
        <f t="shared" si="30"/>
        <v/>
      </c>
      <c r="AK118" s="19" t="str">
        <f t="shared" si="31"/>
        <v/>
      </c>
      <c r="AL118" s="19" t="str">
        <f t="shared" si="26"/>
        <v/>
      </c>
      <c r="AM118" s="19" t="str">
        <f t="shared" si="27"/>
        <v/>
      </c>
      <c r="AN118" s="19" t="str">
        <f t="shared" si="32"/>
        <v/>
      </c>
      <c r="AP118" s="19" t="str">
        <f>IF(OR($B118="", "", 'Analytics Data'!$BL$7=FALSE), "", COUNTIF('Analytics Data'!$BG$12:$BG$511, $B118))</f>
        <v/>
      </c>
      <c r="AR118" s="65" t="str">
        <f>IF($AP118="", "", IF($AP118=1, IFERROR(INDEX('Analytics Data'!$BI$12:$BI$511, MATCH($B118, 'Analytics Data'!$BG$12:$BG$511, 0)), ""), ""))</f>
        <v/>
      </c>
      <c r="AT118" s="65" t="str">
        <f t="shared" si="33"/>
        <v/>
      </c>
      <c r="AV118" s="65" t="str">
        <f>IF(NOT($AT118=""), $AT118, IF($AR118="", "", IF(COUNTIF($AR$11:$AR118, $AR118)&gt;1, "", $AR118)))</f>
        <v/>
      </c>
      <c r="AX118" s="19" t="str">
        <f>IF(OR($AV118="", $AR$7=FALSE), "", IF(COUNTIF('Analytics Data'!$BI$12:$BI$511, $AV118)=1, "", "X"))</f>
        <v/>
      </c>
      <c r="AZ118" s="43" t="str">
        <f t="shared" si="34"/>
        <v/>
      </c>
      <c r="BB118" s="19" t="str">
        <f>IF($D118="", "", IF(COUNTIF(Content!$D$11:$D$510, $D118)=0, MAX($BB$10:$BB117)+1, ""))</f>
        <v/>
      </c>
      <c r="BD118" s="19" t="str">
        <f t="shared" si="35"/>
        <v/>
      </c>
      <c r="BF118" s="19" t="str">
        <f t="shared" si="36"/>
        <v/>
      </c>
      <c r="BG118" s="19" t="str">
        <f t="shared" ca="1" si="42"/>
        <v/>
      </c>
      <c r="BI118" s="173" t="str">
        <f>IF($AV118="", "", IFERROR(INDEX('Analytics Data'!$CA$12:$CA$511, MATCH($AV118, 'Analytics Data'!$BI$12:$BI$511, 0)), ""))</f>
        <v/>
      </c>
      <c r="BK118" s="173" t="str">
        <f>IF($AV118="", "", IFERROR(INDEX('Analytics Data'!$BB$12:$BB$511, MATCH($AV118, 'Analytics Data'!$BI$12:$BI$511, 0)), ""))</f>
        <v/>
      </c>
      <c r="BM118" s="41" t="str">
        <f>IF($D118="", "", IFERROR(INDEX(Content!$AB$11:$AB$510, MATCH($D118, Content!$D$11:$D$510, 0)), ""))</f>
        <v/>
      </c>
      <c r="BN118" s="41" t="str">
        <f>IF($BM118="", "", IF(COUNTIF($BM$11:$BM118, $BM118)&gt;1, "", $BM118))</f>
        <v/>
      </c>
      <c r="BO118" s="156" t="str">
        <f t="shared" si="37"/>
        <v/>
      </c>
      <c r="BP118" s="156" t="str">
        <f t="shared" si="38"/>
        <v/>
      </c>
      <c r="BQ118" s="19" t="str">
        <f>IF($BO118="", "", COUNTIF($BO$11:$BO$510, "&gt;"&amp;$BO118)+1+COUNTIF($BO$11:$BO118, $BO118)-1)</f>
        <v/>
      </c>
      <c r="BS118" s="134" t="str">
        <f>IF($AV118="", "", IFERROR(INDEX('Analytics Data'!BZ$12:BZ$511, MATCH($AV118, 'Analytics Data'!$BI$12:$BI$511, 0)), ""))</f>
        <v/>
      </c>
      <c r="BT118" s="135" t="str">
        <f>IF($AV118="", "", IFERROR(INDEX('Analytics Data'!CA$12:CA$511, MATCH($AV118, 'Analytics Data'!$BI$12:$BI$511, 0)), ""))</f>
        <v/>
      </c>
      <c r="BU118" s="135" t="str">
        <f>IF($AV118="", "", IFERROR(INDEX('Analytics Data'!CB$12:CB$511, MATCH($AV118, 'Analytics Data'!$BI$12:$BI$511, 0)), ""))</f>
        <v/>
      </c>
      <c r="BV118" s="135" t="str">
        <f>IF($AV118="", "", IFERROR(INDEX('Analytics Data'!CC$12:CC$511, MATCH($AV118, 'Analytics Data'!$BI$12:$BI$511, 0)), ""))</f>
        <v/>
      </c>
      <c r="BW118" s="136" t="str">
        <f>IF($AV118="", "", IFERROR(INDEX('Analytics Data'!CD$12:CD$511, MATCH($AV118, 'Analytics Data'!$BI$12:$BI$511, 0)), ""))</f>
        <v/>
      </c>
      <c r="CC118" s="19" t="str">
        <f t="shared" si="39"/>
        <v/>
      </c>
      <c r="CE118" s="19" t="str">
        <f t="shared" si="40"/>
        <v/>
      </c>
      <c r="CG118" s="41" t="str">
        <f t="shared" si="41"/>
        <v/>
      </c>
    </row>
    <row r="119" spans="1:85" x14ac:dyDescent="0.25">
      <c r="A119" s="11"/>
      <c r="B119" s="41" t="str">
        <f>IF($D119="", "", IFERROR(INDEX(Content!$V$11:$V$510, MATCH($D119, Content!$D$11:$D$510, 0)), ""))</f>
        <v/>
      </c>
      <c r="C119" s="11"/>
      <c r="D119" s="196"/>
      <c r="E119" s="197"/>
      <c r="F119" s="198"/>
      <c r="G119" s="199"/>
      <c r="H119" s="200"/>
      <c r="I119" s="200"/>
      <c r="J119" s="201"/>
      <c r="K119" s="202"/>
      <c r="L119" s="11"/>
      <c r="M119" s="98" t="str">
        <f>IF($AV119="", "", IFERROR(INDEX('Analytics Data'!$CF$12:$CF$511, MATCH($AV119, 'Analytics Data'!$BI$12:$BI$511, 0)), ""))</f>
        <v/>
      </c>
      <c r="N119" s="68"/>
      <c r="O119" s="98" t="str">
        <f>IF($M119="", "", COUNTIF($M$11:$M$510, "&gt;"&amp;$M119)+1+COUNTIF($M$11:$M119, $M119)-1)</f>
        <v/>
      </c>
      <c r="P119" s="68"/>
      <c r="Q119" s="91" t="str">
        <f>IF($AV119="", "", IFERROR(INDEX('Analytics Data'!BA$12:BA$511, MATCH($AV119, 'Analytics Data'!$BI$12:$BI$511, 0)), ""))</f>
        <v/>
      </c>
      <c r="R119" s="92" t="str">
        <f>IF($AV119="", "", IFERROR(INDEX('Analytics Data'!BB$12:BB$511, MATCH($AV119, 'Analytics Data'!$BI$12:$BI$511, 0)), ""))</f>
        <v/>
      </c>
      <c r="S119" s="92" t="str">
        <f>IF($AV119="", "", IFERROR(INDEX('Analytics Data'!BC$12:BC$511, MATCH($AV119, 'Analytics Data'!$BI$12:$BI$511, 0)), ""))</f>
        <v/>
      </c>
      <c r="T119" s="92" t="str">
        <f>IF($AV119="", "", IFERROR(INDEX('Analytics Data'!BD$12:BD$511, MATCH($AV119, 'Analytics Data'!$BI$12:$BI$511, 0)), ""))</f>
        <v/>
      </c>
      <c r="U119" s="93" t="str">
        <f>IF($AV119="", "", IFERROR(INDEX('Analytics Data'!BE$12:BE$511, MATCH($AV119, 'Analytics Data'!$BI$12:$BI$511, 0)), ""))</f>
        <v/>
      </c>
      <c r="V119" s="68"/>
      <c r="AD119" s="65" t="str">
        <f>'Analytics Data'!$CT120</f>
        <v/>
      </c>
      <c r="AF119" s="19" t="str">
        <f t="shared" si="28"/>
        <v/>
      </c>
      <c r="AH119" s="19" t="str">
        <f t="shared" si="25"/>
        <v/>
      </c>
      <c r="AI119" s="19" t="str">
        <f t="shared" si="29"/>
        <v/>
      </c>
      <c r="AJ119" s="19" t="str">
        <f t="shared" si="30"/>
        <v/>
      </c>
      <c r="AK119" s="19" t="str">
        <f t="shared" si="31"/>
        <v/>
      </c>
      <c r="AL119" s="19" t="str">
        <f t="shared" si="26"/>
        <v/>
      </c>
      <c r="AM119" s="19" t="str">
        <f t="shared" si="27"/>
        <v/>
      </c>
      <c r="AN119" s="19" t="str">
        <f t="shared" si="32"/>
        <v/>
      </c>
      <c r="AP119" s="19" t="str">
        <f>IF(OR($B119="", "", 'Analytics Data'!$BL$7=FALSE), "", COUNTIF('Analytics Data'!$BG$12:$BG$511, $B119))</f>
        <v/>
      </c>
      <c r="AR119" s="65" t="str">
        <f>IF($AP119="", "", IF($AP119=1, IFERROR(INDEX('Analytics Data'!$BI$12:$BI$511, MATCH($B119, 'Analytics Data'!$BG$12:$BG$511, 0)), ""), ""))</f>
        <v/>
      </c>
      <c r="AT119" s="65" t="str">
        <f t="shared" si="33"/>
        <v/>
      </c>
      <c r="AV119" s="65" t="str">
        <f>IF(NOT($AT119=""), $AT119, IF($AR119="", "", IF(COUNTIF($AR$11:$AR119, $AR119)&gt;1, "", $AR119)))</f>
        <v/>
      </c>
      <c r="AX119" s="19" t="str">
        <f>IF(OR($AV119="", $AR$7=FALSE), "", IF(COUNTIF('Analytics Data'!$BI$12:$BI$511, $AV119)=1, "", "X"))</f>
        <v/>
      </c>
      <c r="AZ119" s="43" t="str">
        <f t="shared" si="34"/>
        <v/>
      </c>
      <c r="BB119" s="19" t="str">
        <f>IF($D119="", "", IF(COUNTIF(Content!$D$11:$D$510, $D119)=0, MAX($BB$10:$BB118)+1, ""))</f>
        <v/>
      </c>
      <c r="BD119" s="19" t="str">
        <f t="shared" si="35"/>
        <v/>
      </c>
      <c r="BF119" s="19" t="str">
        <f t="shared" si="36"/>
        <v/>
      </c>
      <c r="BG119" s="19" t="str">
        <f t="shared" ca="1" si="42"/>
        <v/>
      </c>
      <c r="BI119" s="173" t="str">
        <f>IF($AV119="", "", IFERROR(INDEX('Analytics Data'!$CA$12:$CA$511, MATCH($AV119, 'Analytics Data'!$BI$12:$BI$511, 0)), ""))</f>
        <v/>
      </c>
      <c r="BK119" s="173" t="str">
        <f>IF($AV119="", "", IFERROR(INDEX('Analytics Data'!$BB$12:$BB$511, MATCH($AV119, 'Analytics Data'!$BI$12:$BI$511, 0)), ""))</f>
        <v/>
      </c>
      <c r="BM119" s="41" t="str">
        <f>IF($D119="", "", IFERROR(INDEX(Content!$AB$11:$AB$510, MATCH($D119, Content!$D$11:$D$510, 0)), ""))</f>
        <v/>
      </c>
      <c r="BN119" s="41" t="str">
        <f>IF($BM119="", "", IF(COUNTIF($BM$11:$BM119, $BM119)&gt;1, "", $BM119))</f>
        <v/>
      </c>
      <c r="BO119" s="156" t="str">
        <f t="shared" si="37"/>
        <v/>
      </c>
      <c r="BP119" s="156" t="str">
        <f t="shared" si="38"/>
        <v/>
      </c>
      <c r="BQ119" s="19" t="str">
        <f>IF($BO119="", "", COUNTIF($BO$11:$BO$510, "&gt;"&amp;$BO119)+1+COUNTIF($BO$11:$BO119, $BO119)-1)</f>
        <v/>
      </c>
      <c r="BS119" s="134" t="str">
        <f>IF($AV119="", "", IFERROR(INDEX('Analytics Data'!BZ$12:BZ$511, MATCH($AV119, 'Analytics Data'!$BI$12:$BI$511, 0)), ""))</f>
        <v/>
      </c>
      <c r="BT119" s="135" t="str">
        <f>IF($AV119="", "", IFERROR(INDEX('Analytics Data'!CA$12:CA$511, MATCH($AV119, 'Analytics Data'!$BI$12:$BI$511, 0)), ""))</f>
        <v/>
      </c>
      <c r="BU119" s="135" t="str">
        <f>IF($AV119="", "", IFERROR(INDEX('Analytics Data'!CB$12:CB$511, MATCH($AV119, 'Analytics Data'!$BI$12:$BI$511, 0)), ""))</f>
        <v/>
      </c>
      <c r="BV119" s="135" t="str">
        <f>IF($AV119="", "", IFERROR(INDEX('Analytics Data'!CC$12:CC$511, MATCH($AV119, 'Analytics Data'!$BI$12:$BI$511, 0)), ""))</f>
        <v/>
      </c>
      <c r="BW119" s="136" t="str">
        <f>IF($AV119="", "", IFERROR(INDEX('Analytics Data'!CD$12:CD$511, MATCH($AV119, 'Analytics Data'!$BI$12:$BI$511, 0)), ""))</f>
        <v/>
      </c>
      <c r="CC119" s="19" t="str">
        <f t="shared" si="39"/>
        <v/>
      </c>
      <c r="CE119" s="19" t="str">
        <f t="shared" si="40"/>
        <v/>
      </c>
      <c r="CG119" s="41" t="str">
        <f t="shared" si="41"/>
        <v/>
      </c>
    </row>
    <row r="120" spans="1:85" x14ac:dyDescent="0.25">
      <c r="A120" s="11"/>
      <c r="B120" s="41" t="str">
        <f>IF($D120="", "", IFERROR(INDEX(Content!$V$11:$V$510, MATCH($D120, Content!$D$11:$D$510, 0)), ""))</f>
        <v/>
      </c>
      <c r="C120" s="11"/>
      <c r="D120" s="196"/>
      <c r="E120" s="197"/>
      <c r="F120" s="198"/>
      <c r="G120" s="199"/>
      <c r="H120" s="200"/>
      <c r="I120" s="200"/>
      <c r="J120" s="201"/>
      <c r="K120" s="202"/>
      <c r="L120" s="11"/>
      <c r="M120" s="98" t="str">
        <f>IF($AV120="", "", IFERROR(INDEX('Analytics Data'!$CF$12:$CF$511, MATCH($AV120, 'Analytics Data'!$BI$12:$BI$511, 0)), ""))</f>
        <v/>
      </c>
      <c r="N120" s="68"/>
      <c r="O120" s="98" t="str">
        <f>IF($M120="", "", COUNTIF($M$11:$M$510, "&gt;"&amp;$M120)+1+COUNTIF($M$11:$M120, $M120)-1)</f>
        <v/>
      </c>
      <c r="P120" s="68"/>
      <c r="Q120" s="91" t="str">
        <f>IF($AV120="", "", IFERROR(INDEX('Analytics Data'!BA$12:BA$511, MATCH($AV120, 'Analytics Data'!$BI$12:$BI$511, 0)), ""))</f>
        <v/>
      </c>
      <c r="R120" s="92" t="str">
        <f>IF($AV120="", "", IFERROR(INDEX('Analytics Data'!BB$12:BB$511, MATCH($AV120, 'Analytics Data'!$BI$12:$BI$511, 0)), ""))</f>
        <v/>
      </c>
      <c r="S120" s="92" t="str">
        <f>IF($AV120="", "", IFERROR(INDEX('Analytics Data'!BC$12:BC$511, MATCH($AV120, 'Analytics Data'!$BI$12:$BI$511, 0)), ""))</f>
        <v/>
      </c>
      <c r="T120" s="92" t="str">
        <f>IF($AV120="", "", IFERROR(INDEX('Analytics Data'!BD$12:BD$511, MATCH($AV120, 'Analytics Data'!$BI$12:$BI$511, 0)), ""))</f>
        <v/>
      </c>
      <c r="U120" s="93" t="str">
        <f>IF($AV120="", "", IFERROR(INDEX('Analytics Data'!BE$12:BE$511, MATCH($AV120, 'Analytics Data'!$BI$12:$BI$511, 0)), ""))</f>
        <v/>
      </c>
      <c r="V120" s="68"/>
      <c r="AD120" s="65" t="str">
        <f>'Analytics Data'!$CT121</f>
        <v/>
      </c>
      <c r="AF120" s="19" t="str">
        <f t="shared" si="28"/>
        <v/>
      </c>
      <c r="AH120" s="19" t="str">
        <f t="shared" si="25"/>
        <v/>
      </c>
      <c r="AI120" s="19" t="str">
        <f t="shared" si="29"/>
        <v/>
      </c>
      <c r="AJ120" s="19" t="str">
        <f t="shared" si="30"/>
        <v/>
      </c>
      <c r="AK120" s="19" t="str">
        <f t="shared" si="31"/>
        <v/>
      </c>
      <c r="AL120" s="19" t="str">
        <f t="shared" si="26"/>
        <v/>
      </c>
      <c r="AM120" s="19" t="str">
        <f t="shared" si="27"/>
        <v/>
      </c>
      <c r="AN120" s="19" t="str">
        <f t="shared" si="32"/>
        <v/>
      </c>
      <c r="AP120" s="19" t="str">
        <f>IF(OR($B120="", "", 'Analytics Data'!$BL$7=FALSE), "", COUNTIF('Analytics Data'!$BG$12:$BG$511, $B120))</f>
        <v/>
      </c>
      <c r="AR120" s="65" t="str">
        <f>IF($AP120="", "", IF($AP120=1, IFERROR(INDEX('Analytics Data'!$BI$12:$BI$511, MATCH($B120, 'Analytics Data'!$BG$12:$BG$511, 0)), ""), ""))</f>
        <v/>
      </c>
      <c r="AT120" s="65" t="str">
        <f t="shared" si="33"/>
        <v/>
      </c>
      <c r="AV120" s="65" t="str">
        <f>IF(NOT($AT120=""), $AT120, IF($AR120="", "", IF(COUNTIF($AR$11:$AR120, $AR120)&gt;1, "", $AR120)))</f>
        <v/>
      </c>
      <c r="AX120" s="19" t="str">
        <f>IF(OR($AV120="", $AR$7=FALSE), "", IF(COUNTIF('Analytics Data'!$BI$12:$BI$511, $AV120)=1, "", "X"))</f>
        <v/>
      </c>
      <c r="AZ120" s="43" t="str">
        <f t="shared" si="34"/>
        <v/>
      </c>
      <c r="BB120" s="19" t="str">
        <f>IF($D120="", "", IF(COUNTIF(Content!$D$11:$D$510, $D120)=0, MAX($BB$10:$BB119)+1, ""))</f>
        <v/>
      </c>
      <c r="BD120" s="19" t="str">
        <f t="shared" si="35"/>
        <v/>
      </c>
      <c r="BF120" s="19" t="str">
        <f t="shared" si="36"/>
        <v/>
      </c>
      <c r="BG120" s="19" t="str">
        <f t="shared" ca="1" si="42"/>
        <v/>
      </c>
      <c r="BI120" s="173" t="str">
        <f>IF($AV120="", "", IFERROR(INDEX('Analytics Data'!$CA$12:$CA$511, MATCH($AV120, 'Analytics Data'!$BI$12:$BI$511, 0)), ""))</f>
        <v/>
      </c>
      <c r="BK120" s="173" t="str">
        <f>IF($AV120="", "", IFERROR(INDEX('Analytics Data'!$BB$12:$BB$511, MATCH($AV120, 'Analytics Data'!$BI$12:$BI$511, 0)), ""))</f>
        <v/>
      </c>
      <c r="BM120" s="41" t="str">
        <f>IF($D120="", "", IFERROR(INDEX(Content!$AB$11:$AB$510, MATCH($D120, Content!$D$11:$D$510, 0)), ""))</f>
        <v/>
      </c>
      <c r="BN120" s="41" t="str">
        <f>IF($BM120="", "", IF(COUNTIF($BM$11:$BM120, $BM120)&gt;1, "", $BM120))</f>
        <v/>
      </c>
      <c r="BO120" s="156" t="str">
        <f t="shared" si="37"/>
        <v/>
      </c>
      <c r="BP120" s="156" t="str">
        <f t="shared" si="38"/>
        <v/>
      </c>
      <c r="BQ120" s="19" t="str">
        <f>IF($BO120="", "", COUNTIF($BO$11:$BO$510, "&gt;"&amp;$BO120)+1+COUNTIF($BO$11:$BO120, $BO120)-1)</f>
        <v/>
      </c>
      <c r="BS120" s="134" t="str">
        <f>IF($AV120="", "", IFERROR(INDEX('Analytics Data'!BZ$12:BZ$511, MATCH($AV120, 'Analytics Data'!$BI$12:$BI$511, 0)), ""))</f>
        <v/>
      </c>
      <c r="BT120" s="135" t="str">
        <f>IF($AV120="", "", IFERROR(INDEX('Analytics Data'!CA$12:CA$511, MATCH($AV120, 'Analytics Data'!$BI$12:$BI$511, 0)), ""))</f>
        <v/>
      </c>
      <c r="BU120" s="135" t="str">
        <f>IF($AV120="", "", IFERROR(INDEX('Analytics Data'!CB$12:CB$511, MATCH($AV120, 'Analytics Data'!$BI$12:$BI$511, 0)), ""))</f>
        <v/>
      </c>
      <c r="BV120" s="135" t="str">
        <f>IF($AV120="", "", IFERROR(INDEX('Analytics Data'!CC$12:CC$511, MATCH($AV120, 'Analytics Data'!$BI$12:$BI$511, 0)), ""))</f>
        <v/>
      </c>
      <c r="BW120" s="136" t="str">
        <f>IF($AV120="", "", IFERROR(INDEX('Analytics Data'!CD$12:CD$511, MATCH($AV120, 'Analytics Data'!$BI$12:$BI$511, 0)), ""))</f>
        <v/>
      </c>
      <c r="CC120" s="19" t="str">
        <f t="shared" si="39"/>
        <v/>
      </c>
      <c r="CE120" s="19" t="str">
        <f t="shared" si="40"/>
        <v/>
      </c>
      <c r="CG120" s="41" t="str">
        <f t="shared" si="41"/>
        <v/>
      </c>
    </row>
    <row r="121" spans="1:85" x14ac:dyDescent="0.25">
      <c r="A121" s="11"/>
      <c r="B121" s="41" t="str">
        <f>IF($D121="", "", IFERROR(INDEX(Content!$V$11:$V$510, MATCH($D121, Content!$D$11:$D$510, 0)), ""))</f>
        <v/>
      </c>
      <c r="C121" s="11"/>
      <c r="D121" s="196"/>
      <c r="E121" s="197"/>
      <c r="F121" s="198"/>
      <c r="G121" s="199"/>
      <c r="H121" s="200"/>
      <c r="I121" s="200"/>
      <c r="J121" s="201"/>
      <c r="K121" s="202"/>
      <c r="L121" s="11"/>
      <c r="M121" s="98" t="str">
        <f>IF($AV121="", "", IFERROR(INDEX('Analytics Data'!$CF$12:$CF$511, MATCH($AV121, 'Analytics Data'!$BI$12:$BI$511, 0)), ""))</f>
        <v/>
      </c>
      <c r="N121" s="68"/>
      <c r="O121" s="98" t="str">
        <f>IF($M121="", "", COUNTIF($M$11:$M$510, "&gt;"&amp;$M121)+1+COUNTIF($M$11:$M121, $M121)-1)</f>
        <v/>
      </c>
      <c r="P121" s="68"/>
      <c r="Q121" s="91" t="str">
        <f>IF($AV121="", "", IFERROR(INDEX('Analytics Data'!BA$12:BA$511, MATCH($AV121, 'Analytics Data'!$BI$12:$BI$511, 0)), ""))</f>
        <v/>
      </c>
      <c r="R121" s="92" t="str">
        <f>IF($AV121="", "", IFERROR(INDEX('Analytics Data'!BB$12:BB$511, MATCH($AV121, 'Analytics Data'!$BI$12:$BI$511, 0)), ""))</f>
        <v/>
      </c>
      <c r="S121" s="92" t="str">
        <f>IF($AV121="", "", IFERROR(INDEX('Analytics Data'!BC$12:BC$511, MATCH($AV121, 'Analytics Data'!$BI$12:$BI$511, 0)), ""))</f>
        <v/>
      </c>
      <c r="T121" s="92" t="str">
        <f>IF($AV121="", "", IFERROR(INDEX('Analytics Data'!BD$12:BD$511, MATCH($AV121, 'Analytics Data'!$BI$12:$BI$511, 0)), ""))</f>
        <v/>
      </c>
      <c r="U121" s="93" t="str">
        <f>IF($AV121="", "", IFERROR(INDEX('Analytics Data'!BE$12:BE$511, MATCH($AV121, 'Analytics Data'!$BI$12:$BI$511, 0)), ""))</f>
        <v/>
      </c>
      <c r="V121" s="68"/>
      <c r="AD121" s="65" t="str">
        <f>'Analytics Data'!$CT122</f>
        <v/>
      </c>
      <c r="AF121" s="19" t="str">
        <f t="shared" si="28"/>
        <v/>
      </c>
      <c r="AH121" s="19" t="str">
        <f t="shared" si="25"/>
        <v/>
      </c>
      <c r="AI121" s="19" t="str">
        <f t="shared" si="29"/>
        <v/>
      </c>
      <c r="AJ121" s="19" t="str">
        <f t="shared" si="30"/>
        <v/>
      </c>
      <c r="AK121" s="19" t="str">
        <f t="shared" si="31"/>
        <v/>
      </c>
      <c r="AL121" s="19" t="str">
        <f t="shared" si="26"/>
        <v/>
      </c>
      <c r="AM121" s="19" t="str">
        <f t="shared" si="27"/>
        <v/>
      </c>
      <c r="AN121" s="19" t="str">
        <f t="shared" si="32"/>
        <v/>
      </c>
      <c r="AP121" s="19" t="str">
        <f>IF(OR($B121="", "", 'Analytics Data'!$BL$7=FALSE), "", COUNTIF('Analytics Data'!$BG$12:$BG$511, $B121))</f>
        <v/>
      </c>
      <c r="AR121" s="65" t="str">
        <f>IF($AP121="", "", IF($AP121=1, IFERROR(INDEX('Analytics Data'!$BI$12:$BI$511, MATCH($B121, 'Analytics Data'!$BG$12:$BG$511, 0)), ""), ""))</f>
        <v/>
      </c>
      <c r="AT121" s="65" t="str">
        <f t="shared" si="33"/>
        <v/>
      </c>
      <c r="AV121" s="65" t="str">
        <f>IF(NOT($AT121=""), $AT121, IF($AR121="", "", IF(COUNTIF($AR$11:$AR121, $AR121)&gt;1, "", $AR121)))</f>
        <v/>
      </c>
      <c r="AX121" s="19" t="str">
        <f>IF(OR($AV121="", $AR$7=FALSE), "", IF(COUNTIF('Analytics Data'!$BI$12:$BI$511, $AV121)=1, "", "X"))</f>
        <v/>
      </c>
      <c r="AZ121" s="43" t="str">
        <f t="shared" si="34"/>
        <v/>
      </c>
      <c r="BB121" s="19" t="str">
        <f>IF($D121="", "", IF(COUNTIF(Content!$D$11:$D$510, $D121)=0, MAX($BB$10:$BB120)+1, ""))</f>
        <v/>
      </c>
      <c r="BD121" s="19" t="str">
        <f t="shared" si="35"/>
        <v/>
      </c>
      <c r="BF121" s="19" t="str">
        <f t="shared" si="36"/>
        <v/>
      </c>
      <c r="BG121" s="19" t="str">
        <f t="shared" ca="1" si="42"/>
        <v/>
      </c>
      <c r="BI121" s="173" t="str">
        <f>IF($AV121="", "", IFERROR(INDEX('Analytics Data'!$CA$12:$CA$511, MATCH($AV121, 'Analytics Data'!$BI$12:$BI$511, 0)), ""))</f>
        <v/>
      </c>
      <c r="BK121" s="173" t="str">
        <f>IF($AV121="", "", IFERROR(INDEX('Analytics Data'!$BB$12:$BB$511, MATCH($AV121, 'Analytics Data'!$BI$12:$BI$511, 0)), ""))</f>
        <v/>
      </c>
      <c r="BM121" s="41" t="str">
        <f>IF($D121="", "", IFERROR(INDEX(Content!$AB$11:$AB$510, MATCH($D121, Content!$D$11:$D$510, 0)), ""))</f>
        <v/>
      </c>
      <c r="BN121" s="41" t="str">
        <f>IF($BM121="", "", IF(COUNTIF($BM$11:$BM121, $BM121)&gt;1, "", $BM121))</f>
        <v/>
      </c>
      <c r="BO121" s="156" t="str">
        <f t="shared" si="37"/>
        <v/>
      </c>
      <c r="BP121" s="156" t="str">
        <f t="shared" si="38"/>
        <v/>
      </c>
      <c r="BQ121" s="19" t="str">
        <f>IF($BO121="", "", COUNTIF($BO$11:$BO$510, "&gt;"&amp;$BO121)+1+COUNTIF($BO$11:$BO121, $BO121)-1)</f>
        <v/>
      </c>
      <c r="BS121" s="134" t="str">
        <f>IF($AV121="", "", IFERROR(INDEX('Analytics Data'!BZ$12:BZ$511, MATCH($AV121, 'Analytics Data'!$BI$12:$BI$511, 0)), ""))</f>
        <v/>
      </c>
      <c r="BT121" s="135" t="str">
        <f>IF($AV121="", "", IFERROR(INDEX('Analytics Data'!CA$12:CA$511, MATCH($AV121, 'Analytics Data'!$BI$12:$BI$511, 0)), ""))</f>
        <v/>
      </c>
      <c r="BU121" s="135" t="str">
        <f>IF($AV121="", "", IFERROR(INDEX('Analytics Data'!CB$12:CB$511, MATCH($AV121, 'Analytics Data'!$BI$12:$BI$511, 0)), ""))</f>
        <v/>
      </c>
      <c r="BV121" s="135" t="str">
        <f>IF($AV121="", "", IFERROR(INDEX('Analytics Data'!CC$12:CC$511, MATCH($AV121, 'Analytics Data'!$BI$12:$BI$511, 0)), ""))</f>
        <v/>
      </c>
      <c r="BW121" s="136" t="str">
        <f>IF($AV121="", "", IFERROR(INDEX('Analytics Data'!CD$12:CD$511, MATCH($AV121, 'Analytics Data'!$BI$12:$BI$511, 0)), ""))</f>
        <v/>
      </c>
      <c r="CC121" s="19" t="str">
        <f t="shared" si="39"/>
        <v/>
      </c>
      <c r="CE121" s="19" t="str">
        <f t="shared" si="40"/>
        <v/>
      </c>
      <c r="CG121" s="41" t="str">
        <f t="shared" si="41"/>
        <v/>
      </c>
    </row>
    <row r="122" spans="1:85" x14ac:dyDescent="0.25">
      <c r="A122" s="11"/>
      <c r="B122" s="41" t="str">
        <f>IF($D122="", "", IFERROR(INDEX(Content!$V$11:$V$510, MATCH($D122, Content!$D$11:$D$510, 0)), ""))</f>
        <v/>
      </c>
      <c r="C122" s="11"/>
      <c r="D122" s="196"/>
      <c r="E122" s="197"/>
      <c r="F122" s="198"/>
      <c r="G122" s="199"/>
      <c r="H122" s="200"/>
      <c r="I122" s="200"/>
      <c r="J122" s="201"/>
      <c r="K122" s="202"/>
      <c r="L122" s="11"/>
      <c r="M122" s="98" t="str">
        <f>IF($AV122="", "", IFERROR(INDEX('Analytics Data'!$CF$12:$CF$511, MATCH($AV122, 'Analytics Data'!$BI$12:$BI$511, 0)), ""))</f>
        <v/>
      </c>
      <c r="N122" s="68"/>
      <c r="O122" s="98" t="str">
        <f>IF($M122="", "", COUNTIF($M$11:$M$510, "&gt;"&amp;$M122)+1+COUNTIF($M$11:$M122, $M122)-1)</f>
        <v/>
      </c>
      <c r="P122" s="68"/>
      <c r="Q122" s="91" t="str">
        <f>IF($AV122="", "", IFERROR(INDEX('Analytics Data'!BA$12:BA$511, MATCH($AV122, 'Analytics Data'!$BI$12:$BI$511, 0)), ""))</f>
        <v/>
      </c>
      <c r="R122" s="92" t="str">
        <f>IF($AV122="", "", IFERROR(INDEX('Analytics Data'!BB$12:BB$511, MATCH($AV122, 'Analytics Data'!$BI$12:$BI$511, 0)), ""))</f>
        <v/>
      </c>
      <c r="S122" s="92" t="str">
        <f>IF($AV122="", "", IFERROR(INDEX('Analytics Data'!BC$12:BC$511, MATCH($AV122, 'Analytics Data'!$BI$12:$BI$511, 0)), ""))</f>
        <v/>
      </c>
      <c r="T122" s="92" t="str">
        <f>IF($AV122="", "", IFERROR(INDEX('Analytics Data'!BD$12:BD$511, MATCH($AV122, 'Analytics Data'!$BI$12:$BI$511, 0)), ""))</f>
        <v/>
      </c>
      <c r="U122" s="93" t="str">
        <f>IF($AV122="", "", IFERROR(INDEX('Analytics Data'!BE$12:BE$511, MATCH($AV122, 'Analytics Data'!$BI$12:$BI$511, 0)), ""))</f>
        <v/>
      </c>
      <c r="V122" s="68"/>
      <c r="AD122" s="65" t="str">
        <f>'Analytics Data'!$CT123</f>
        <v/>
      </c>
      <c r="AF122" s="19" t="str">
        <f t="shared" si="28"/>
        <v/>
      </c>
      <c r="AH122" s="19" t="str">
        <f t="shared" si="25"/>
        <v/>
      </c>
      <c r="AI122" s="19" t="str">
        <f t="shared" si="29"/>
        <v/>
      </c>
      <c r="AJ122" s="19" t="str">
        <f t="shared" si="30"/>
        <v/>
      </c>
      <c r="AK122" s="19" t="str">
        <f t="shared" si="31"/>
        <v/>
      </c>
      <c r="AL122" s="19" t="str">
        <f t="shared" si="26"/>
        <v/>
      </c>
      <c r="AM122" s="19" t="str">
        <f t="shared" si="27"/>
        <v/>
      </c>
      <c r="AN122" s="19" t="str">
        <f t="shared" si="32"/>
        <v/>
      </c>
      <c r="AP122" s="19" t="str">
        <f>IF(OR($B122="", "", 'Analytics Data'!$BL$7=FALSE), "", COUNTIF('Analytics Data'!$BG$12:$BG$511, $B122))</f>
        <v/>
      </c>
      <c r="AR122" s="65" t="str">
        <f>IF($AP122="", "", IF($AP122=1, IFERROR(INDEX('Analytics Data'!$BI$12:$BI$511, MATCH($B122, 'Analytics Data'!$BG$12:$BG$511, 0)), ""), ""))</f>
        <v/>
      </c>
      <c r="AT122" s="65" t="str">
        <f t="shared" si="33"/>
        <v/>
      </c>
      <c r="AV122" s="65" t="str">
        <f>IF(NOT($AT122=""), $AT122, IF($AR122="", "", IF(COUNTIF($AR$11:$AR122, $AR122)&gt;1, "", $AR122)))</f>
        <v/>
      </c>
      <c r="AX122" s="19" t="str">
        <f>IF(OR($AV122="", $AR$7=FALSE), "", IF(COUNTIF('Analytics Data'!$BI$12:$BI$511, $AV122)=1, "", "X"))</f>
        <v/>
      </c>
      <c r="AZ122" s="43" t="str">
        <f t="shared" si="34"/>
        <v/>
      </c>
      <c r="BB122" s="19" t="str">
        <f>IF($D122="", "", IF(COUNTIF(Content!$D$11:$D$510, $D122)=0, MAX($BB$10:$BB121)+1, ""))</f>
        <v/>
      </c>
      <c r="BD122" s="19" t="str">
        <f t="shared" si="35"/>
        <v/>
      </c>
      <c r="BF122" s="19" t="str">
        <f t="shared" si="36"/>
        <v/>
      </c>
      <c r="BG122" s="19" t="str">
        <f t="shared" ca="1" si="42"/>
        <v/>
      </c>
      <c r="BI122" s="173" t="str">
        <f>IF($AV122="", "", IFERROR(INDEX('Analytics Data'!$CA$12:$CA$511, MATCH($AV122, 'Analytics Data'!$BI$12:$BI$511, 0)), ""))</f>
        <v/>
      </c>
      <c r="BK122" s="173" t="str">
        <f>IF($AV122="", "", IFERROR(INDEX('Analytics Data'!$BB$12:$BB$511, MATCH($AV122, 'Analytics Data'!$BI$12:$BI$511, 0)), ""))</f>
        <v/>
      </c>
      <c r="BM122" s="41" t="str">
        <f>IF($D122="", "", IFERROR(INDEX(Content!$AB$11:$AB$510, MATCH($D122, Content!$D$11:$D$510, 0)), ""))</f>
        <v/>
      </c>
      <c r="BN122" s="41" t="str">
        <f>IF($BM122="", "", IF(COUNTIF($BM$11:$BM122, $BM122)&gt;1, "", $BM122))</f>
        <v/>
      </c>
      <c r="BO122" s="156" t="str">
        <f t="shared" si="37"/>
        <v/>
      </c>
      <c r="BP122" s="156" t="str">
        <f t="shared" si="38"/>
        <v/>
      </c>
      <c r="BQ122" s="19" t="str">
        <f>IF($BO122="", "", COUNTIF($BO$11:$BO$510, "&gt;"&amp;$BO122)+1+COUNTIF($BO$11:$BO122, $BO122)-1)</f>
        <v/>
      </c>
      <c r="BS122" s="134" t="str">
        <f>IF($AV122="", "", IFERROR(INDEX('Analytics Data'!BZ$12:BZ$511, MATCH($AV122, 'Analytics Data'!$BI$12:$BI$511, 0)), ""))</f>
        <v/>
      </c>
      <c r="BT122" s="135" t="str">
        <f>IF($AV122="", "", IFERROR(INDEX('Analytics Data'!CA$12:CA$511, MATCH($AV122, 'Analytics Data'!$BI$12:$BI$511, 0)), ""))</f>
        <v/>
      </c>
      <c r="BU122" s="135" t="str">
        <f>IF($AV122="", "", IFERROR(INDEX('Analytics Data'!CB$12:CB$511, MATCH($AV122, 'Analytics Data'!$BI$12:$BI$511, 0)), ""))</f>
        <v/>
      </c>
      <c r="BV122" s="135" t="str">
        <f>IF($AV122="", "", IFERROR(INDEX('Analytics Data'!CC$12:CC$511, MATCH($AV122, 'Analytics Data'!$BI$12:$BI$511, 0)), ""))</f>
        <v/>
      </c>
      <c r="BW122" s="136" t="str">
        <f>IF($AV122="", "", IFERROR(INDEX('Analytics Data'!CD$12:CD$511, MATCH($AV122, 'Analytics Data'!$BI$12:$BI$511, 0)), ""))</f>
        <v/>
      </c>
      <c r="CC122" s="19" t="str">
        <f t="shared" si="39"/>
        <v/>
      </c>
      <c r="CE122" s="19" t="str">
        <f t="shared" si="40"/>
        <v/>
      </c>
      <c r="CG122" s="41" t="str">
        <f t="shared" si="41"/>
        <v/>
      </c>
    </row>
    <row r="123" spans="1:85" x14ac:dyDescent="0.25">
      <c r="A123" s="11"/>
      <c r="B123" s="41" t="str">
        <f>IF($D123="", "", IFERROR(INDEX(Content!$V$11:$V$510, MATCH($D123, Content!$D$11:$D$510, 0)), ""))</f>
        <v/>
      </c>
      <c r="C123" s="11"/>
      <c r="D123" s="196"/>
      <c r="E123" s="197"/>
      <c r="F123" s="198"/>
      <c r="G123" s="199"/>
      <c r="H123" s="200"/>
      <c r="I123" s="200"/>
      <c r="J123" s="201"/>
      <c r="K123" s="202"/>
      <c r="L123" s="11"/>
      <c r="M123" s="98" t="str">
        <f>IF($AV123="", "", IFERROR(INDEX('Analytics Data'!$CF$12:$CF$511, MATCH($AV123, 'Analytics Data'!$BI$12:$BI$511, 0)), ""))</f>
        <v/>
      </c>
      <c r="N123" s="68"/>
      <c r="O123" s="98" t="str">
        <f>IF($M123="", "", COUNTIF($M$11:$M$510, "&gt;"&amp;$M123)+1+COUNTIF($M$11:$M123, $M123)-1)</f>
        <v/>
      </c>
      <c r="P123" s="68"/>
      <c r="Q123" s="91" t="str">
        <f>IF($AV123="", "", IFERROR(INDEX('Analytics Data'!BA$12:BA$511, MATCH($AV123, 'Analytics Data'!$BI$12:$BI$511, 0)), ""))</f>
        <v/>
      </c>
      <c r="R123" s="92" t="str">
        <f>IF($AV123="", "", IFERROR(INDEX('Analytics Data'!BB$12:BB$511, MATCH($AV123, 'Analytics Data'!$BI$12:$BI$511, 0)), ""))</f>
        <v/>
      </c>
      <c r="S123" s="92" t="str">
        <f>IF($AV123="", "", IFERROR(INDEX('Analytics Data'!BC$12:BC$511, MATCH($AV123, 'Analytics Data'!$BI$12:$BI$511, 0)), ""))</f>
        <v/>
      </c>
      <c r="T123" s="92" t="str">
        <f>IF($AV123="", "", IFERROR(INDEX('Analytics Data'!BD$12:BD$511, MATCH($AV123, 'Analytics Data'!$BI$12:$BI$511, 0)), ""))</f>
        <v/>
      </c>
      <c r="U123" s="93" t="str">
        <f>IF($AV123="", "", IFERROR(INDEX('Analytics Data'!BE$12:BE$511, MATCH($AV123, 'Analytics Data'!$BI$12:$BI$511, 0)), ""))</f>
        <v/>
      </c>
      <c r="V123" s="68"/>
      <c r="AD123" s="65" t="str">
        <f>'Analytics Data'!$CT124</f>
        <v/>
      </c>
      <c r="AF123" s="19" t="str">
        <f t="shared" si="28"/>
        <v/>
      </c>
      <c r="AH123" s="19" t="str">
        <f t="shared" si="25"/>
        <v/>
      </c>
      <c r="AI123" s="19" t="str">
        <f t="shared" si="29"/>
        <v/>
      </c>
      <c r="AJ123" s="19" t="str">
        <f t="shared" si="30"/>
        <v/>
      </c>
      <c r="AK123" s="19" t="str">
        <f t="shared" si="31"/>
        <v/>
      </c>
      <c r="AL123" s="19" t="str">
        <f t="shared" si="26"/>
        <v/>
      </c>
      <c r="AM123" s="19" t="str">
        <f t="shared" si="27"/>
        <v/>
      </c>
      <c r="AN123" s="19" t="str">
        <f t="shared" si="32"/>
        <v/>
      </c>
      <c r="AP123" s="19" t="str">
        <f>IF(OR($B123="", "", 'Analytics Data'!$BL$7=FALSE), "", COUNTIF('Analytics Data'!$BG$12:$BG$511, $B123))</f>
        <v/>
      </c>
      <c r="AR123" s="65" t="str">
        <f>IF($AP123="", "", IF($AP123=1, IFERROR(INDEX('Analytics Data'!$BI$12:$BI$511, MATCH($B123, 'Analytics Data'!$BG$12:$BG$511, 0)), ""), ""))</f>
        <v/>
      </c>
      <c r="AT123" s="65" t="str">
        <f t="shared" si="33"/>
        <v/>
      </c>
      <c r="AV123" s="65" t="str">
        <f>IF(NOT($AT123=""), $AT123, IF($AR123="", "", IF(COUNTIF($AR$11:$AR123, $AR123)&gt;1, "", $AR123)))</f>
        <v/>
      </c>
      <c r="AX123" s="19" t="str">
        <f>IF(OR($AV123="", $AR$7=FALSE), "", IF(COUNTIF('Analytics Data'!$BI$12:$BI$511, $AV123)=1, "", "X"))</f>
        <v/>
      </c>
      <c r="AZ123" s="43" t="str">
        <f t="shared" si="34"/>
        <v/>
      </c>
      <c r="BB123" s="19" t="str">
        <f>IF($D123="", "", IF(COUNTIF(Content!$D$11:$D$510, $D123)=0, MAX($BB$10:$BB122)+1, ""))</f>
        <v/>
      </c>
      <c r="BD123" s="19" t="str">
        <f t="shared" si="35"/>
        <v/>
      </c>
      <c r="BF123" s="19" t="str">
        <f t="shared" si="36"/>
        <v/>
      </c>
      <c r="BG123" s="19" t="str">
        <f t="shared" ca="1" si="42"/>
        <v/>
      </c>
      <c r="BI123" s="173" t="str">
        <f>IF($AV123="", "", IFERROR(INDEX('Analytics Data'!$CA$12:$CA$511, MATCH($AV123, 'Analytics Data'!$BI$12:$BI$511, 0)), ""))</f>
        <v/>
      </c>
      <c r="BK123" s="173" t="str">
        <f>IF($AV123="", "", IFERROR(INDEX('Analytics Data'!$BB$12:$BB$511, MATCH($AV123, 'Analytics Data'!$BI$12:$BI$511, 0)), ""))</f>
        <v/>
      </c>
      <c r="BM123" s="41" t="str">
        <f>IF($D123="", "", IFERROR(INDEX(Content!$AB$11:$AB$510, MATCH($D123, Content!$D$11:$D$510, 0)), ""))</f>
        <v/>
      </c>
      <c r="BN123" s="41" t="str">
        <f>IF($BM123="", "", IF(COUNTIF($BM$11:$BM123, $BM123)&gt;1, "", $BM123))</f>
        <v/>
      </c>
      <c r="BO123" s="156" t="str">
        <f t="shared" si="37"/>
        <v/>
      </c>
      <c r="BP123" s="156" t="str">
        <f t="shared" si="38"/>
        <v/>
      </c>
      <c r="BQ123" s="19" t="str">
        <f>IF($BO123="", "", COUNTIF($BO$11:$BO$510, "&gt;"&amp;$BO123)+1+COUNTIF($BO$11:$BO123, $BO123)-1)</f>
        <v/>
      </c>
      <c r="BS123" s="134" t="str">
        <f>IF($AV123="", "", IFERROR(INDEX('Analytics Data'!BZ$12:BZ$511, MATCH($AV123, 'Analytics Data'!$BI$12:$BI$511, 0)), ""))</f>
        <v/>
      </c>
      <c r="BT123" s="135" t="str">
        <f>IF($AV123="", "", IFERROR(INDEX('Analytics Data'!CA$12:CA$511, MATCH($AV123, 'Analytics Data'!$BI$12:$BI$511, 0)), ""))</f>
        <v/>
      </c>
      <c r="BU123" s="135" t="str">
        <f>IF($AV123="", "", IFERROR(INDEX('Analytics Data'!CB$12:CB$511, MATCH($AV123, 'Analytics Data'!$BI$12:$BI$511, 0)), ""))</f>
        <v/>
      </c>
      <c r="BV123" s="135" t="str">
        <f>IF($AV123="", "", IFERROR(INDEX('Analytics Data'!CC$12:CC$511, MATCH($AV123, 'Analytics Data'!$BI$12:$BI$511, 0)), ""))</f>
        <v/>
      </c>
      <c r="BW123" s="136" t="str">
        <f>IF($AV123="", "", IFERROR(INDEX('Analytics Data'!CD$12:CD$511, MATCH($AV123, 'Analytics Data'!$BI$12:$BI$511, 0)), ""))</f>
        <v/>
      </c>
      <c r="CC123" s="19" t="str">
        <f t="shared" si="39"/>
        <v/>
      </c>
      <c r="CE123" s="19" t="str">
        <f t="shared" si="40"/>
        <v/>
      </c>
      <c r="CG123" s="41" t="str">
        <f t="shared" si="41"/>
        <v/>
      </c>
    </row>
    <row r="124" spans="1:85" x14ac:dyDescent="0.25">
      <c r="A124" s="11"/>
      <c r="B124" s="41" t="str">
        <f>IF($D124="", "", IFERROR(INDEX(Content!$V$11:$V$510, MATCH($D124, Content!$D$11:$D$510, 0)), ""))</f>
        <v/>
      </c>
      <c r="C124" s="11"/>
      <c r="D124" s="196"/>
      <c r="E124" s="197"/>
      <c r="F124" s="198"/>
      <c r="G124" s="199"/>
      <c r="H124" s="200"/>
      <c r="I124" s="200"/>
      <c r="J124" s="201"/>
      <c r="K124" s="202"/>
      <c r="L124" s="11"/>
      <c r="M124" s="98" t="str">
        <f>IF($AV124="", "", IFERROR(INDEX('Analytics Data'!$CF$12:$CF$511, MATCH($AV124, 'Analytics Data'!$BI$12:$BI$511, 0)), ""))</f>
        <v/>
      </c>
      <c r="N124" s="68"/>
      <c r="O124" s="98" t="str">
        <f>IF($M124="", "", COUNTIF($M$11:$M$510, "&gt;"&amp;$M124)+1+COUNTIF($M$11:$M124, $M124)-1)</f>
        <v/>
      </c>
      <c r="P124" s="68"/>
      <c r="Q124" s="91" t="str">
        <f>IF($AV124="", "", IFERROR(INDEX('Analytics Data'!BA$12:BA$511, MATCH($AV124, 'Analytics Data'!$BI$12:$BI$511, 0)), ""))</f>
        <v/>
      </c>
      <c r="R124" s="92" t="str">
        <f>IF($AV124="", "", IFERROR(INDEX('Analytics Data'!BB$12:BB$511, MATCH($AV124, 'Analytics Data'!$BI$12:$BI$511, 0)), ""))</f>
        <v/>
      </c>
      <c r="S124" s="92" t="str">
        <f>IF($AV124="", "", IFERROR(INDEX('Analytics Data'!BC$12:BC$511, MATCH($AV124, 'Analytics Data'!$BI$12:$BI$511, 0)), ""))</f>
        <v/>
      </c>
      <c r="T124" s="92" t="str">
        <f>IF($AV124="", "", IFERROR(INDEX('Analytics Data'!BD$12:BD$511, MATCH($AV124, 'Analytics Data'!$BI$12:$BI$511, 0)), ""))</f>
        <v/>
      </c>
      <c r="U124" s="93" t="str">
        <f>IF($AV124="", "", IFERROR(INDEX('Analytics Data'!BE$12:BE$511, MATCH($AV124, 'Analytics Data'!$BI$12:$BI$511, 0)), ""))</f>
        <v/>
      </c>
      <c r="V124" s="68"/>
      <c r="AD124" s="65" t="str">
        <f>'Analytics Data'!$CT125</f>
        <v/>
      </c>
      <c r="AF124" s="19" t="str">
        <f t="shared" si="28"/>
        <v/>
      </c>
      <c r="AH124" s="19" t="str">
        <f t="shared" si="25"/>
        <v/>
      </c>
      <c r="AI124" s="19" t="str">
        <f t="shared" si="29"/>
        <v/>
      </c>
      <c r="AJ124" s="19" t="str">
        <f t="shared" si="30"/>
        <v/>
      </c>
      <c r="AK124" s="19" t="str">
        <f t="shared" si="31"/>
        <v/>
      </c>
      <c r="AL124" s="19" t="str">
        <f t="shared" si="26"/>
        <v/>
      </c>
      <c r="AM124" s="19" t="str">
        <f t="shared" si="27"/>
        <v/>
      </c>
      <c r="AN124" s="19" t="str">
        <f t="shared" si="32"/>
        <v/>
      </c>
      <c r="AP124" s="19" t="str">
        <f>IF(OR($B124="", "", 'Analytics Data'!$BL$7=FALSE), "", COUNTIF('Analytics Data'!$BG$12:$BG$511, $B124))</f>
        <v/>
      </c>
      <c r="AR124" s="65" t="str">
        <f>IF($AP124="", "", IF($AP124=1, IFERROR(INDEX('Analytics Data'!$BI$12:$BI$511, MATCH($B124, 'Analytics Data'!$BG$12:$BG$511, 0)), ""), ""))</f>
        <v/>
      </c>
      <c r="AT124" s="65" t="str">
        <f t="shared" si="33"/>
        <v/>
      </c>
      <c r="AV124" s="65" t="str">
        <f>IF(NOT($AT124=""), $AT124, IF($AR124="", "", IF(COUNTIF($AR$11:$AR124, $AR124)&gt;1, "", $AR124)))</f>
        <v/>
      </c>
      <c r="AX124" s="19" t="str">
        <f>IF(OR($AV124="", $AR$7=FALSE), "", IF(COUNTIF('Analytics Data'!$BI$12:$BI$511, $AV124)=1, "", "X"))</f>
        <v/>
      </c>
      <c r="AZ124" s="43" t="str">
        <f t="shared" si="34"/>
        <v/>
      </c>
      <c r="BB124" s="19" t="str">
        <f>IF($D124="", "", IF(COUNTIF(Content!$D$11:$D$510, $D124)=0, MAX($BB$10:$BB123)+1, ""))</f>
        <v/>
      </c>
      <c r="BD124" s="19" t="str">
        <f t="shared" si="35"/>
        <v/>
      </c>
      <c r="BF124" s="19" t="str">
        <f t="shared" si="36"/>
        <v/>
      </c>
      <c r="BG124" s="19" t="str">
        <f t="shared" ca="1" si="42"/>
        <v/>
      </c>
      <c r="BI124" s="173" t="str">
        <f>IF($AV124="", "", IFERROR(INDEX('Analytics Data'!$CA$12:$CA$511, MATCH($AV124, 'Analytics Data'!$BI$12:$BI$511, 0)), ""))</f>
        <v/>
      </c>
      <c r="BK124" s="173" t="str">
        <f>IF($AV124="", "", IFERROR(INDEX('Analytics Data'!$BB$12:$BB$511, MATCH($AV124, 'Analytics Data'!$BI$12:$BI$511, 0)), ""))</f>
        <v/>
      </c>
      <c r="BM124" s="41" t="str">
        <f>IF($D124="", "", IFERROR(INDEX(Content!$AB$11:$AB$510, MATCH($D124, Content!$D$11:$D$510, 0)), ""))</f>
        <v/>
      </c>
      <c r="BN124" s="41" t="str">
        <f>IF($BM124="", "", IF(COUNTIF($BM$11:$BM124, $BM124)&gt;1, "", $BM124))</f>
        <v/>
      </c>
      <c r="BO124" s="156" t="str">
        <f t="shared" si="37"/>
        <v/>
      </c>
      <c r="BP124" s="156" t="str">
        <f t="shared" si="38"/>
        <v/>
      </c>
      <c r="BQ124" s="19" t="str">
        <f>IF($BO124="", "", COUNTIF($BO$11:$BO$510, "&gt;"&amp;$BO124)+1+COUNTIF($BO$11:$BO124, $BO124)-1)</f>
        <v/>
      </c>
      <c r="BS124" s="134" t="str">
        <f>IF($AV124="", "", IFERROR(INDEX('Analytics Data'!BZ$12:BZ$511, MATCH($AV124, 'Analytics Data'!$BI$12:$BI$511, 0)), ""))</f>
        <v/>
      </c>
      <c r="BT124" s="135" t="str">
        <f>IF($AV124="", "", IFERROR(INDEX('Analytics Data'!CA$12:CA$511, MATCH($AV124, 'Analytics Data'!$BI$12:$BI$511, 0)), ""))</f>
        <v/>
      </c>
      <c r="BU124" s="135" t="str">
        <f>IF($AV124="", "", IFERROR(INDEX('Analytics Data'!CB$12:CB$511, MATCH($AV124, 'Analytics Data'!$BI$12:$BI$511, 0)), ""))</f>
        <v/>
      </c>
      <c r="BV124" s="135" t="str">
        <f>IF($AV124="", "", IFERROR(INDEX('Analytics Data'!CC$12:CC$511, MATCH($AV124, 'Analytics Data'!$BI$12:$BI$511, 0)), ""))</f>
        <v/>
      </c>
      <c r="BW124" s="136" t="str">
        <f>IF($AV124="", "", IFERROR(INDEX('Analytics Data'!CD$12:CD$511, MATCH($AV124, 'Analytics Data'!$BI$12:$BI$511, 0)), ""))</f>
        <v/>
      </c>
      <c r="CC124" s="19" t="str">
        <f t="shared" si="39"/>
        <v/>
      </c>
      <c r="CE124" s="19" t="str">
        <f t="shared" si="40"/>
        <v/>
      </c>
      <c r="CG124" s="41" t="str">
        <f t="shared" si="41"/>
        <v/>
      </c>
    </row>
    <row r="125" spans="1:85" x14ac:dyDescent="0.25">
      <c r="A125" s="11"/>
      <c r="B125" s="41" t="str">
        <f>IF($D125="", "", IFERROR(INDEX(Content!$V$11:$V$510, MATCH($D125, Content!$D$11:$D$510, 0)), ""))</f>
        <v/>
      </c>
      <c r="C125" s="11"/>
      <c r="D125" s="196"/>
      <c r="E125" s="197"/>
      <c r="F125" s="198"/>
      <c r="G125" s="199"/>
      <c r="H125" s="200"/>
      <c r="I125" s="200"/>
      <c r="J125" s="201"/>
      <c r="K125" s="202"/>
      <c r="L125" s="11"/>
      <c r="M125" s="98" t="str">
        <f>IF($AV125="", "", IFERROR(INDEX('Analytics Data'!$CF$12:$CF$511, MATCH($AV125, 'Analytics Data'!$BI$12:$BI$511, 0)), ""))</f>
        <v/>
      </c>
      <c r="N125" s="68"/>
      <c r="O125" s="98" t="str">
        <f>IF($M125="", "", COUNTIF($M$11:$M$510, "&gt;"&amp;$M125)+1+COUNTIF($M$11:$M125, $M125)-1)</f>
        <v/>
      </c>
      <c r="P125" s="68"/>
      <c r="Q125" s="91" t="str">
        <f>IF($AV125="", "", IFERROR(INDEX('Analytics Data'!BA$12:BA$511, MATCH($AV125, 'Analytics Data'!$BI$12:$BI$511, 0)), ""))</f>
        <v/>
      </c>
      <c r="R125" s="92" t="str">
        <f>IF($AV125="", "", IFERROR(INDEX('Analytics Data'!BB$12:BB$511, MATCH($AV125, 'Analytics Data'!$BI$12:$BI$511, 0)), ""))</f>
        <v/>
      </c>
      <c r="S125" s="92" t="str">
        <f>IF($AV125="", "", IFERROR(INDEX('Analytics Data'!BC$12:BC$511, MATCH($AV125, 'Analytics Data'!$BI$12:$BI$511, 0)), ""))</f>
        <v/>
      </c>
      <c r="T125" s="92" t="str">
        <f>IF($AV125="", "", IFERROR(INDEX('Analytics Data'!BD$12:BD$511, MATCH($AV125, 'Analytics Data'!$BI$12:$BI$511, 0)), ""))</f>
        <v/>
      </c>
      <c r="U125" s="93" t="str">
        <f>IF($AV125="", "", IFERROR(INDEX('Analytics Data'!BE$12:BE$511, MATCH($AV125, 'Analytics Data'!$BI$12:$BI$511, 0)), ""))</f>
        <v/>
      </c>
      <c r="V125" s="68"/>
      <c r="AD125" s="65" t="str">
        <f>'Analytics Data'!$CT126</f>
        <v/>
      </c>
      <c r="AF125" s="19" t="str">
        <f t="shared" si="28"/>
        <v/>
      </c>
      <c r="AH125" s="19" t="str">
        <f t="shared" si="25"/>
        <v/>
      </c>
      <c r="AI125" s="19" t="str">
        <f t="shared" si="29"/>
        <v/>
      </c>
      <c r="AJ125" s="19" t="str">
        <f t="shared" si="30"/>
        <v/>
      </c>
      <c r="AK125" s="19" t="str">
        <f t="shared" si="31"/>
        <v/>
      </c>
      <c r="AL125" s="19" t="str">
        <f t="shared" si="26"/>
        <v/>
      </c>
      <c r="AM125" s="19" t="str">
        <f t="shared" si="27"/>
        <v/>
      </c>
      <c r="AN125" s="19" t="str">
        <f t="shared" si="32"/>
        <v/>
      </c>
      <c r="AP125" s="19" t="str">
        <f>IF(OR($B125="", "", 'Analytics Data'!$BL$7=FALSE), "", COUNTIF('Analytics Data'!$BG$12:$BG$511, $B125))</f>
        <v/>
      </c>
      <c r="AR125" s="65" t="str">
        <f>IF($AP125="", "", IF($AP125=1, IFERROR(INDEX('Analytics Data'!$BI$12:$BI$511, MATCH($B125, 'Analytics Data'!$BG$12:$BG$511, 0)), ""), ""))</f>
        <v/>
      </c>
      <c r="AT125" s="65" t="str">
        <f t="shared" si="33"/>
        <v/>
      </c>
      <c r="AV125" s="65" t="str">
        <f>IF(NOT($AT125=""), $AT125, IF($AR125="", "", IF(COUNTIF($AR$11:$AR125, $AR125)&gt;1, "", $AR125)))</f>
        <v/>
      </c>
      <c r="AX125" s="19" t="str">
        <f>IF(OR($AV125="", $AR$7=FALSE), "", IF(COUNTIF('Analytics Data'!$BI$12:$BI$511, $AV125)=1, "", "X"))</f>
        <v/>
      </c>
      <c r="AZ125" s="43" t="str">
        <f t="shared" si="34"/>
        <v/>
      </c>
      <c r="BB125" s="19" t="str">
        <f>IF($D125="", "", IF(COUNTIF(Content!$D$11:$D$510, $D125)=0, MAX($BB$10:$BB124)+1, ""))</f>
        <v/>
      </c>
      <c r="BD125" s="19" t="str">
        <f t="shared" si="35"/>
        <v/>
      </c>
      <c r="BF125" s="19" t="str">
        <f t="shared" si="36"/>
        <v/>
      </c>
      <c r="BG125" s="19" t="str">
        <f t="shared" ca="1" si="42"/>
        <v/>
      </c>
      <c r="BI125" s="173" t="str">
        <f>IF($AV125="", "", IFERROR(INDEX('Analytics Data'!$CA$12:$CA$511, MATCH($AV125, 'Analytics Data'!$BI$12:$BI$511, 0)), ""))</f>
        <v/>
      </c>
      <c r="BK125" s="173" t="str">
        <f>IF($AV125="", "", IFERROR(INDEX('Analytics Data'!$BB$12:$BB$511, MATCH($AV125, 'Analytics Data'!$BI$12:$BI$511, 0)), ""))</f>
        <v/>
      </c>
      <c r="BM125" s="41" t="str">
        <f>IF($D125="", "", IFERROR(INDEX(Content!$AB$11:$AB$510, MATCH($D125, Content!$D$11:$D$510, 0)), ""))</f>
        <v/>
      </c>
      <c r="BN125" s="41" t="str">
        <f>IF($BM125="", "", IF(COUNTIF($BM$11:$BM125, $BM125)&gt;1, "", $BM125))</f>
        <v/>
      </c>
      <c r="BO125" s="156" t="str">
        <f t="shared" si="37"/>
        <v/>
      </c>
      <c r="BP125" s="156" t="str">
        <f t="shared" si="38"/>
        <v/>
      </c>
      <c r="BQ125" s="19" t="str">
        <f>IF($BO125="", "", COUNTIF($BO$11:$BO$510, "&gt;"&amp;$BO125)+1+COUNTIF($BO$11:$BO125, $BO125)-1)</f>
        <v/>
      </c>
      <c r="BS125" s="134" t="str">
        <f>IF($AV125="", "", IFERROR(INDEX('Analytics Data'!BZ$12:BZ$511, MATCH($AV125, 'Analytics Data'!$BI$12:$BI$511, 0)), ""))</f>
        <v/>
      </c>
      <c r="BT125" s="135" t="str">
        <f>IF($AV125="", "", IFERROR(INDEX('Analytics Data'!CA$12:CA$511, MATCH($AV125, 'Analytics Data'!$BI$12:$BI$511, 0)), ""))</f>
        <v/>
      </c>
      <c r="BU125" s="135" t="str">
        <f>IF($AV125="", "", IFERROR(INDEX('Analytics Data'!CB$12:CB$511, MATCH($AV125, 'Analytics Data'!$BI$12:$BI$511, 0)), ""))</f>
        <v/>
      </c>
      <c r="BV125" s="135" t="str">
        <f>IF($AV125="", "", IFERROR(INDEX('Analytics Data'!CC$12:CC$511, MATCH($AV125, 'Analytics Data'!$BI$12:$BI$511, 0)), ""))</f>
        <v/>
      </c>
      <c r="BW125" s="136" t="str">
        <f>IF($AV125="", "", IFERROR(INDEX('Analytics Data'!CD$12:CD$511, MATCH($AV125, 'Analytics Data'!$BI$12:$BI$511, 0)), ""))</f>
        <v/>
      </c>
      <c r="CC125" s="19" t="str">
        <f t="shared" si="39"/>
        <v/>
      </c>
      <c r="CE125" s="19" t="str">
        <f t="shared" si="40"/>
        <v/>
      </c>
      <c r="CG125" s="41" t="str">
        <f t="shared" si="41"/>
        <v/>
      </c>
    </row>
    <row r="126" spans="1:85" x14ac:dyDescent="0.25">
      <c r="A126" s="11"/>
      <c r="B126" s="41" t="str">
        <f>IF($D126="", "", IFERROR(INDEX(Content!$V$11:$V$510, MATCH($D126, Content!$D$11:$D$510, 0)), ""))</f>
        <v/>
      </c>
      <c r="C126" s="11"/>
      <c r="D126" s="196"/>
      <c r="E126" s="197"/>
      <c r="F126" s="198"/>
      <c r="G126" s="199"/>
      <c r="H126" s="200"/>
      <c r="I126" s="200"/>
      <c r="J126" s="201"/>
      <c r="K126" s="202"/>
      <c r="L126" s="11"/>
      <c r="M126" s="98" t="str">
        <f>IF($AV126="", "", IFERROR(INDEX('Analytics Data'!$CF$12:$CF$511, MATCH($AV126, 'Analytics Data'!$BI$12:$BI$511, 0)), ""))</f>
        <v/>
      </c>
      <c r="N126" s="68"/>
      <c r="O126" s="98" t="str">
        <f>IF($M126="", "", COUNTIF($M$11:$M$510, "&gt;"&amp;$M126)+1+COUNTIF($M$11:$M126, $M126)-1)</f>
        <v/>
      </c>
      <c r="P126" s="68"/>
      <c r="Q126" s="91" t="str">
        <f>IF($AV126="", "", IFERROR(INDEX('Analytics Data'!BA$12:BA$511, MATCH($AV126, 'Analytics Data'!$BI$12:$BI$511, 0)), ""))</f>
        <v/>
      </c>
      <c r="R126" s="92" t="str">
        <f>IF($AV126="", "", IFERROR(INDEX('Analytics Data'!BB$12:BB$511, MATCH($AV126, 'Analytics Data'!$BI$12:$BI$511, 0)), ""))</f>
        <v/>
      </c>
      <c r="S126" s="92" t="str">
        <f>IF($AV126="", "", IFERROR(INDEX('Analytics Data'!BC$12:BC$511, MATCH($AV126, 'Analytics Data'!$BI$12:$BI$511, 0)), ""))</f>
        <v/>
      </c>
      <c r="T126" s="92" t="str">
        <f>IF($AV126="", "", IFERROR(INDEX('Analytics Data'!BD$12:BD$511, MATCH($AV126, 'Analytics Data'!$BI$12:$BI$511, 0)), ""))</f>
        <v/>
      </c>
      <c r="U126" s="93" t="str">
        <f>IF($AV126="", "", IFERROR(INDEX('Analytics Data'!BE$12:BE$511, MATCH($AV126, 'Analytics Data'!$BI$12:$BI$511, 0)), ""))</f>
        <v/>
      </c>
      <c r="V126" s="68"/>
      <c r="AD126" s="65" t="str">
        <f>'Analytics Data'!$CT127</f>
        <v/>
      </c>
      <c r="AF126" s="19" t="str">
        <f t="shared" si="28"/>
        <v/>
      </c>
      <c r="AH126" s="19" t="str">
        <f t="shared" si="25"/>
        <v/>
      </c>
      <c r="AI126" s="19" t="str">
        <f t="shared" si="29"/>
        <v/>
      </c>
      <c r="AJ126" s="19" t="str">
        <f t="shared" si="30"/>
        <v/>
      </c>
      <c r="AK126" s="19" t="str">
        <f t="shared" si="31"/>
        <v/>
      </c>
      <c r="AL126" s="19" t="str">
        <f t="shared" si="26"/>
        <v/>
      </c>
      <c r="AM126" s="19" t="str">
        <f t="shared" si="27"/>
        <v/>
      </c>
      <c r="AN126" s="19" t="str">
        <f t="shared" si="32"/>
        <v/>
      </c>
      <c r="AP126" s="19" t="str">
        <f>IF(OR($B126="", "", 'Analytics Data'!$BL$7=FALSE), "", COUNTIF('Analytics Data'!$BG$12:$BG$511, $B126))</f>
        <v/>
      </c>
      <c r="AR126" s="65" t="str">
        <f>IF($AP126="", "", IF($AP126=1, IFERROR(INDEX('Analytics Data'!$BI$12:$BI$511, MATCH($B126, 'Analytics Data'!$BG$12:$BG$511, 0)), ""), ""))</f>
        <v/>
      </c>
      <c r="AT126" s="65" t="str">
        <f t="shared" si="33"/>
        <v/>
      </c>
      <c r="AV126" s="65" t="str">
        <f>IF(NOT($AT126=""), $AT126, IF($AR126="", "", IF(COUNTIF($AR$11:$AR126, $AR126)&gt;1, "", $AR126)))</f>
        <v/>
      </c>
      <c r="AX126" s="19" t="str">
        <f>IF(OR($AV126="", $AR$7=FALSE), "", IF(COUNTIF('Analytics Data'!$BI$12:$BI$511, $AV126)=1, "", "X"))</f>
        <v/>
      </c>
      <c r="AZ126" s="43" t="str">
        <f t="shared" si="34"/>
        <v/>
      </c>
      <c r="BB126" s="19" t="str">
        <f>IF($D126="", "", IF(COUNTIF(Content!$D$11:$D$510, $D126)=0, MAX($BB$10:$BB125)+1, ""))</f>
        <v/>
      </c>
      <c r="BD126" s="19" t="str">
        <f t="shared" si="35"/>
        <v/>
      </c>
      <c r="BF126" s="19" t="str">
        <f t="shared" si="36"/>
        <v/>
      </c>
      <c r="BG126" s="19" t="str">
        <f t="shared" ca="1" si="42"/>
        <v/>
      </c>
      <c r="BI126" s="173" t="str">
        <f>IF($AV126="", "", IFERROR(INDEX('Analytics Data'!$CA$12:$CA$511, MATCH($AV126, 'Analytics Data'!$BI$12:$BI$511, 0)), ""))</f>
        <v/>
      </c>
      <c r="BK126" s="173" t="str">
        <f>IF($AV126="", "", IFERROR(INDEX('Analytics Data'!$BB$12:$BB$511, MATCH($AV126, 'Analytics Data'!$BI$12:$BI$511, 0)), ""))</f>
        <v/>
      </c>
      <c r="BM126" s="41" t="str">
        <f>IF($D126="", "", IFERROR(INDEX(Content!$AB$11:$AB$510, MATCH($D126, Content!$D$11:$D$510, 0)), ""))</f>
        <v/>
      </c>
      <c r="BN126" s="41" t="str">
        <f>IF($BM126="", "", IF(COUNTIF($BM$11:$BM126, $BM126)&gt;1, "", $BM126))</f>
        <v/>
      </c>
      <c r="BO126" s="156" t="str">
        <f t="shared" si="37"/>
        <v/>
      </c>
      <c r="BP126" s="156" t="str">
        <f t="shared" si="38"/>
        <v/>
      </c>
      <c r="BQ126" s="19" t="str">
        <f>IF($BO126="", "", COUNTIF($BO$11:$BO$510, "&gt;"&amp;$BO126)+1+COUNTIF($BO$11:$BO126, $BO126)-1)</f>
        <v/>
      </c>
      <c r="BS126" s="134" t="str">
        <f>IF($AV126="", "", IFERROR(INDEX('Analytics Data'!BZ$12:BZ$511, MATCH($AV126, 'Analytics Data'!$BI$12:$BI$511, 0)), ""))</f>
        <v/>
      </c>
      <c r="BT126" s="135" t="str">
        <f>IF($AV126="", "", IFERROR(INDEX('Analytics Data'!CA$12:CA$511, MATCH($AV126, 'Analytics Data'!$BI$12:$BI$511, 0)), ""))</f>
        <v/>
      </c>
      <c r="BU126" s="135" t="str">
        <f>IF($AV126="", "", IFERROR(INDEX('Analytics Data'!CB$12:CB$511, MATCH($AV126, 'Analytics Data'!$BI$12:$BI$511, 0)), ""))</f>
        <v/>
      </c>
      <c r="BV126" s="135" t="str">
        <f>IF($AV126="", "", IFERROR(INDEX('Analytics Data'!CC$12:CC$511, MATCH($AV126, 'Analytics Data'!$BI$12:$BI$511, 0)), ""))</f>
        <v/>
      </c>
      <c r="BW126" s="136" t="str">
        <f>IF($AV126="", "", IFERROR(INDEX('Analytics Data'!CD$12:CD$511, MATCH($AV126, 'Analytics Data'!$BI$12:$BI$511, 0)), ""))</f>
        <v/>
      </c>
      <c r="CC126" s="19" t="str">
        <f t="shared" si="39"/>
        <v/>
      </c>
      <c r="CE126" s="19" t="str">
        <f t="shared" si="40"/>
        <v/>
      </c>
      <c r="CG126" s="41" t="str">
        <f t="shared" si="41"/>
        <v/>
      </c>
    </row>
    <row r="127" spans="1:85" x14ac:dyDescent="0.25">
      <c r="A127" s="11"/>
      <c r="B127" s="41" t="str">
        <f>IF($D127="", "", IFERROR(INDEX(Content!$V$11:$V$510, MATCH($D127, Content!$D$11:$D$510, 0)), ""))</f>
        <v/>
      </c>
      <c r="C127" s="11"/>
      <c r="D127" s="196"/>
      <c r="E127" s="197"/>
      <c r="F127" s="198"/>
      <c r="G127" s="199"/>
      <c r="H127" s="200"/>
      <c r="I127" s="200"/>
      <c r="J127" s="201"/>
      <c r="K127" s="202"/>
      <c r="L127" s="11"/>
      <c r="M127" s="98" t="str">
        <f>IF($AV127="", "", IFERROR(INDEX('Analytics Data'!$CF$12:$CF$511, MATCH($AV127, 'Analytics Data'!$BI$12:$BI$511, 0)), ""))</f>
        <v/>
      </c>
      <c r="N127" s="68"/>
      <c r="O127" s="98" t="str">
        <f>IF($M127="", "", COUNTIF($M$11:$M$510, "&gt;"&amp;$M127)+1+COUNTIF($M$11:$M127, $M127)-1)</f>
        <v/>
      </c>
      <c r="P127" s="68"/>
      <c r="Q127" s="91" t="str">
        <f>IF($AV127="", "", IFERROR(INDEX('Analytics Data'!BA$12:BA$511, MATCH($AV127, 'Analytics Data'!$BI$12:$BI$511, 0)), ""))</f>
        <v/>
      </c>
      <c r="R127" s="92" t="str">
        <f>IF($AV127="", "", IFERROR(INDEX('Analytics Data'!BB$12:BB$511, MATCH($AV127, 'Analytics Data'!$BI$12:$BI$511, 0)), ""))</f>
        <v/>
      </c>
      <c r="S127" s="92" t="str">
        <f>IF($AV127="", "", IFERROR(INDEX('Analytics Data'!BC$12:BC$511, MATCH($AV127, 'Analytics Data'!$BI$12:$BI$511, 0)), ""))</f>
        <v/>
      </c>
      <c r="T127" s="92" t="str">
        <f>IF($AV127="", "", IFERROR(INDEX('Analytics Data'!BD$12:BD$511, MATCH($AV127, 'Analytics Data'!$BI$12:$BI$511, 0)), ""))</f>
        <v/>
      </c>
      <c r="U127" s="93" t="str">
        <f>IF($AV127="", "", IFERROR(INDEX('Analytics Data'!BE$12:BE$511, MATCH($AV127, 'Analytics Data'!$BI$12:$BI$511, 0)), ""))</f>
        <v/>
      </c>
      <c r="V127" s="68"/>
      <c r="AD127" s="65" t="str">
        <f>'Analytics Data'!$CT128</f>
        <v/>
      </c>
      <c r="AF127" s="19" t="str">
        <f t="shared" si="28"/>
        <v/>
      </c>
      <c r="AH127" s="19" t="str">
        <f t="shared" si="25"/>
        <v/>
      </c>
      <c r="AI127" s="19" t="str">
        <f t="shared" si="29"/>
        <v/>
      </c>
      <c r="AJ127" s="19" t="str">
        <f t="shared" si="30"/>
        <v/>
      </c>
      <c r="AK127" s="19" t="str">
        <f t="shared" si="31"/>
        <v/>
      </c>
      <c r="AL127" s="19" t="str">
        <f t="shared" si="26"/>
        <v/>
      </c>
      <c r="AM127" s="19" t="str">
        <f t="shared" si="27"/>
        <v/>
      </c>
      <c r="AN127" s="19" t="str">
        <f t="shared" si="32"/>
        <v/>
      </c>
      <c r="AP127" s="19" t="str">
        <f>IF(OR($B127="", "", 'Analytics Data'!$BL$7=FALSE), "", COUNTIF('Analytics Data'!$BG$12:$BG$511, $B127))</f>
        <v/>
      </c>
      <c r="AR127" s="65" t="str">
        <f>IF($AP127="", "", IF($AP127=1, IFERROR(INDEX('Analytics Data'!$BI$12:$BI$511, MATCH($B127, 'Analytics Data'!$BG$12:$BG$511, 0)), ""), ""))</f>
        <v/>
      </c>
      <c r="AT127" s="65" t="str">
        <f t="shared" si="33"/>
        <v/>
      </c>
      <c r="AV127" s="65" t="str">
        <f>IF(NOT($AT127=""), $AT127, IF($AR127="", "", IF(COUNTIF($AR$11:$AR127, $AR127)&gt;1, "", $AR127)))</f>
        <v/>
      </c>
      <c r="AX127" s="19" t="str">
        <f>IF(OR($AV127="", $AR$7=FALSE), "", IF(COUNTIF('Analytics Data'!$BI$12:$BI$511, $AV127)=1, "", "X"))</f>
        <v/>
      </c>
      <c r="AZ127" s="43" t="str">
        <f t="shared" si="34"/>
        <v/>
      </c>
      <c r="BB127" s="19" t="str">
        <f>IF($D127="", "", IF(COUNTIF(Content!$D$11:$D$510, $D127)=0, MAX($BB$10:$BB126)+1, ""))</f>
        <v/>
      </c>
      <c r="BD127" s="19" t="str">
        <f t="shared" si="35"/>
        <v/>
      </c>
      <c r="BF127" s="19" t="str">
        <f t="shared" si="36"/>
        <v/>
      </c>
      <c r="BG127" s="19" t="str">
        <f t="shared" ca="1" si="42"/>
        <v/>
      </c>
      <c r="BI127" s="173" t="str">
        <f>IF($AV127="", "", IFERROR(INDEX('Analytics Data'!$CA$12:$CA$511, MATCH($AV127, 'Analytics Data'!$BI$12:$BI$511, 0)), ""))</f>
        <v/>
      </c>
      <c r="BK127" s="173" t="str">
        <f>IF($AV127="", "", IFERROR(INDEX('Analytics Data'!$BB$12:$BB$511, MATCH($AV127, 'Analytics Data'!$BI$12:$BI$511, 0)), ""))</f>
        <v/>
      </c>
      <c r="BM127" s="41" t="str">
        <f>IF($D127="", "", IFERROR(INDEX(Content!$AB$11:$AB$510, MATCH($D127, Content!$D$11:$D$510, 0)), ""))</f>
        <v/>
      </c>
      <c r="BN127" s="41" t="str">
        <f>IF($BM127="", "", IF(COUNTIF($BM$11:$BM127, $BM127)&gt;1, "", $BM127))</f>
        <v/>
      </c>
      <c r="BO127" s="156" t="str">
        <f t="shared" si="37"/>
        <v/>
      </c>
      <c r="BP127" s="156" t="str">
        <f t="shared" si="38"/>
        <v/>
      </c>
      <c r="BQ127" s="19" t="str">
        <f>IF($BO127="", "", COUNTIF($BO$11:$BO$510, "&gt;"&amp;$BO127)+1+COUNTIF($BO$11:$BO127, $BO127)-1)</f>
        <v/>
      </c>
      <c r="BS127" s="134" t="str">
        <f>IF($AV127="", "", IFERROR(INDEX('Analytics Data'!BZ$12:BZ$511, MATCH($AV127, 'Analytics Data'!$BI$12:$BI$511, 0)), ""))</f>
        <v/>
      </c>
      <c r="BT127" s="135" t="str">
        <f>IF($AV127="", "", IFERROR(INDEX('Analytics Data'!CA$12:CA$511, MATCH($AV127, 'Analytics Data'!$BI$12:$BI$511, 0)), ""))</f>
        <v/>
      </c>
      <c r="BU127" s="135" t="str">
        <f>IF($AV127="", "", IFERROR(INDEX('Analytics Data'!CB$12:CB$511, MATCH($AV127, 'Analytics Data'!$BI$12:$BI$511, 0)), ""))</f>
        <v/>
      </c>
      <c r="BV127" s="135" t="str">
        <f>IF($AV127="", "", IFERROR(INDEX('Analytics Data'!CC$12:CC$511, MATCH($AV127, 'Analytics Data'!$BI$12:$BI$511, 0)), ""))</f>
        <v/>
      </c>
      <c r="BW127" s="136" t="str">
        <f>IF($AV127="", "", IFERROR(INDEX('Analytics Data'!CD$12:CD$511, MATCH($AV127, 'Analytics Data'!$BI$12:$BI$511, 0)), ""))</f>
        <v/>
      </c>
      <c r="CC127" s="19" t="str">
        <f t="shared" si="39"/>
        <v/>
      </c>
      <c r="CE127" s="19" t="str">
        <f t="shared" si="40"/>
        <v/>
      </c>
      <c r="CG127" s="41" t="str">
        <f t="shared" si="41"/>
        <v/>
      </c>
    </row>
    <row r="128" spans="1:85" x14ac:dyDescent="0.25">
      <c r="A128" s="11"/>
      <c r="B128" s="41" t="str">
        <f>IF($D128="", "", IFERROR(INDEX(Content!$V$11:$V$510, MATCH($D128, Content!$D$11:$D$510, 0)), ""))</f>
        <v/>
      </c>
      <c r="C128" s="11"/>
      <c r="D128" s="196"/>
      <c r="E128" s="197"/>
      <c r="F128" s="198"/>
      <c r="G128" s="199"/>
      <c r="H128" s="200"/>
      <c r="I128" s="200"/>
      <c r="J128" s="201"/>
      <c r="K128" s="202"/>
      <c r="L128" s="11"/>
      <c r="M128" s="98" t="str">
        <f>IF($AV128="", "", IFERROR(INDEX('Analytics Data'!$CF$12:$CF$511, MATCH($AV128, 'Analytics Data'!$BI$12:$BI$511, 0)), ""))</f>
        <v/>
      </c>
      <c r="N128" s="68"/>
      <c r="O128" s="98" t="str">
        <f>IF($M128="", "", COUNTIF($M$11:$M$510, "&gt;"&amp;$M128)+1+COUNTIF($M$11:$M128, $M128)-1)</f>
        <v/>
      </c>
      <c r="P128" s="68"/>
      <c r="Q128" s="91" t="str">
        <f>IF($AV128="", "", IFERROR(INDEX('Analytics Data'!BA$12:BA$511, MATCH($AV128, 'Analytics Data'!$BI$12:$BI$511, 0)), ""))</f>
        <v/>
      </c>
      <c r="R128" s="92" t="str">
        <f>IF($AV128="", "", IFERROR(INDEX('Analytics Data'!BB$12:BB$511, MATCH($AV128, 'Analytics Data'!$BI$12:$BI$511, 0)), ""))</f>
        <v/>
      </c>
      <c r="S128" s="92" t="str">
        <f>IF($AV128="", "", IFERROR(INDEX('Analytics Data'!BC$12:BC$511, MATCH($AV128, 'Analytics Data'!$BI$12:$BI$511, 0)), ""))</f>
        <v/>
      </c>
      <c r="T128" s="92" t="str">
        <f>IF($AV128="", "", IFERROR(INDEX('Analytics Data'!BD$12:BD$511, MATCH($AV128, 'Analytics Data'!$BI$12:$BI$511, 0)), ""))</f>
        <v/>
      </c>
      <c r="U128" s="93" t="str">
        <f>IF($AV128="", "", IFERROR(INDEX('Analytics Data'!BE$12:BE$511, MATCH($AV128, 'Analytics Data'!$BI$12:$BI$511, 0)), ""))</f>
        <v/>
      </c>
      <c r="V128" s="68"/>
      <c r="AD128" s="65" t="str">
        <f>'Analytics Data'!$CT129</f>
        <v/>
      </c>
      <c r="AF128" s="19" t="str">
        <f t="shared" si="28"/>
        <v/>
      </c>
      <c r="AH128" s="19" t="str">
        <f t="shared" si="25"/>
        <v/>
      </c>
      <c r="AI128" s="19" t="str">
        <f t="shared" si="29"/>
        <v/>
      </c>
      <c r="AJ128" s="19" t="str">
        <f t="shared" si="30"/>
        <v/>
      </c>
      <c r="AK128" s="19" t="str">
        <f t="shared" si="31"/>
        <v/>
      </c>
      <c r="AL128" s="19" t="str">
        <f t="shared" si="26"/>
        <v/>
      </c>
      <c r="AM128" s="19" t="str">
        <f t="shared" si="27"/>
        <v/>
      </c>
      <c r="AN128" s="19" t="str">
        <f t="shared" si="32"/>
        <v/>
      </c>
      <c r="AP128" s="19" t="str">
        <f>IF(OR($B128="", "", 'Analytics Data'!$BL$7=FALSE), "", COUNTIF('Analytics Data'!$BG$12:$BG$511, $B128))</f>
        <v/>
      </c>
      <c r="AR128" s="65" t="str">
        <f>IF($AP128="", "", IF($AP128=1, IFERROR(INDEX('Analytics Data'!$BI$12:$BI$511, MATCH($B128, 'Analytics Data'!$BG$12:$BG$511, 0)), ""), ""))</f>
        <v/>
      </c>
      <c r="AT128" s="65" t="str">
        <f t="shared" si="33"/>
        <v/>
      </c>
      <c r="AV128" s="65" t="str">
        <f>IF(NOT($AT128=""), $AT128, IF($AR128="", "", IF(COUNTIF($AR$11:$AR128, $AR128)&gt;1, "", $AR128)))</f>
        <v/>
      </c>
      <c r="AX128" s="19" t="str">
        <f>IF(OR($AV128="", $AR$7=FALSE), "", IF(COUNTIF('Analytics Data'!$BI$12:$BI$511, $AV128)=1, "", "X"))</f>
        <v/>
      </c>
      <c r="AZ128" s="43" t="str">
        <f t="shared" si="34"/>
        <v/>
      </c>
      <c r="BB128" s="19" t="str">
        <f>IF($D128="", "", IF(COUNTIF(Content!$D$11:$D$510, $D128)=0, MAX($BB$10:$BB127)+1, ""))</f>
        <v/>
      </c>
      <c r="BD128" s="19" t="str">
        <f t="shared" si="35"/>
        <v/>
      </c>
      <c r="BF128" s="19" t="str">
        <f t="shared" si="36"/>
        <v/>
      </c>
      <c r="BG128" s="19" t="str">
        <f t="shared" ca="1" si="42"/>
        <v/>
      </c>
      <c r="BI128" s="173" t="str">
        <f>IF($AV128="", "", IFERROR(INDEX('Analytics Data'!$CA$12:$CA$511, MATCH($AV128, 'Analytics Data'!$BI$12:$BI$511, 0)), ""))</f>
        <v/>
      </c>
      <c r="BK128" s="173" t="str">
        <f>IF($AV128="", "", IFERROR(INDEX('Analytics Data'!$BB$12:$BB$511, MATCH($AV128, 'Analytics Data'!$BI$12:$BI$511, 0)), ""))</f>
        <v/>
      </c>
      <c r="BM128" s="41" t="str">
        <f>IF($D128="", "", IFERROR(INDEX(Content!$AB$11:$AB$510, MATCH($D128, Content!$D$11:$D$510, 0)), ""))</f>
        <v/>
      </c>
      <c r="BN128" s="41" t="str">
        <f>IF($BM128="", "", IF(COUNTIF($BM$11:$BM128, $BM128)&gt;1, "", $BM128))</f>
        <v/>
      </c>
      <c r="BO128" s="156" t="str">
        <f t="shared" si="37"/>
        <v/>
      </c>
      <c r="BP128" s="156" t="str">
        <f t="shared" si="38"/>
        <v/>
      </c>
      <c r="BQ128" s="19" t="str">
        <f>IF($BO128="", "", COUNTIF($BO$11:$BO$510, "&gt;"&amp;$BO128)+1+COUNTIF($BO$11:$BO128, $BO128)-1)</f>
        <v/>
      </c>
      <c r="BS128" s="134" t="str">
        <f>IF($AV128="", "", IFERROR(INDEX('Analytics Data'!BZ$12:BZ$511, MATCH($AV128, 'Analytics Data'!$BI$12:$BI$511, 0)), ""))</f>
        <v/>
      </c>
      <c r="BT128" s="135" t="str">
        <f>IF($AV128="", "", IFERROR(INDEX('Analytics Data'!CA$12:CA$511, MATCH($AV128, 'Analytics Data'!$BI$12:$BI$511, 0)), ""))</f>
        <v/>
      </c>
      <c r="BU128" s="135" t="str">
        <f>IF($AV128="", "", IFERROR(INDEX('Analytics Data'!CB$12:CB$511, MATCH($AV128, 'Analytics Data'!$BI$12:$BI$511, 0)), ""))</f>
        <v/>
      </c>
      <c r="BV128" s="135" t="str">
        <f>IF($AV128="", "", IFERROR(INDEX('Analytics Data'!CC$12:CC$511, MATCH($AV128, 'Analytics Data'!$BI$12:$BI$511, 0)), ""))</f>
        <v/>
      </c>
      <c r="BW128" s="136" t="str">
        <f>IF($AV128="", "", IFERROR(INDEX('Analytics Data'!CD$12:CD$511, MATCH($AV128, 'Analytics Data'!$BI$12:$BI$511, 0)), ""))</f>
        <v/>
      </c>
      <c r="CC128" s="19" t="str">
        <f t="shared" si="39"/>
        <v/>
      </c>
      <c r="CE128" s="19" t="str">
        <f t="shared" si="40"/>
        <v/>
      </c>
      <c r="CG128" s="41" t="str">
        <f t="shared" si="41"/>
        <v/>
      </c>
    </row>
    <row r="129" spans="1:85" x14ac:dyDescent="0.25">
      <c r="A129" s="11"/>
      <c r="B129" s="41" t="str">
        <f>IF($D129="", "", IFERROR(INDEX(Content!$V$11:$V$510, MATCH($D129, Content!$D$11:$D$510, 0)), ""))</f>
        <v/>
      </c>
      <c r="C129" s="11"/>
      <c r="D129" s="196"/>
      <c r="E129" s="197"/>
      <c r="F129" s="198"/>
      <c r="G129" s="199"/>
      <c r="H129" s="200"/>
      <c r="I129" s="200"/>
      <c r="J129" s="201"/>
      <c r="K129" s="202"/>
      <c r="L129" s="11"/>
      <c r="M129" s="98" t="str">
        <f>IF($AV129="", "", IFERROR(INDEX('Analytics Data'!$CF$12:$CF$511, MATCH($AV129, 'Analytics Data'!$BI$12:$BI$511, 0)), ""))</f>
        <v/>
      </c>
      <c r="N129" s="68"/>
      <c r="O129" s="98" t="str">
        <f>IF($M129="", "", COUNTIF($M$11:$M$510, "&gt;"&amp;$M129)+1+COUNTIF($M$11:$M129, $M129)-1)</f>
        <v/>
      </c>
      <c r="P129" s="68"/>
      <c r="Q129" s="91" t="str">
        <f>IF($AV129="", "", IFERROR(INDEX('Analytics Data'!BA$12:BA$511, MATCH($AV129, 'Analytics Data'!$BI$12:$BI$511, 0)), ""))</f>
        <v/>
      </c>
      <c r="R129" s="92" t="str">
        <f>IF($AV129="", "", IFERROR(INDEX('Analytics Data'!BB$12:BB$511, MATCH($AV129, 'Analytics Data'!$BI$12:$BI$511, 0)), ""))</f>
        <v/>
      </c>
      <c r="S129" s="92" t="str">
        <f>IF($AV129="", "", IFERROR(INDEX('Analytics Data'!BC$12:BC$511, MATCH($AV129, 'Analytics Data'!$BI$12:$BI$511, 0)), ""))</f>
        <v/>
      </c>
      <c r="T129" s="92" t="str">
        <f>IF($AV129="", "", IFERROR(INDEX('Analytics Data'!BD$12:BD$511, MATCH($AV129, 'Analytics Data'!$BI$12:$BI$511, 0)), ""))</f>
        <v/>
      </c>
      <c r="U129" s="93" t="str">
        <f>IF($AV129="", "", IFERROR(INDEX('Analytics Data'!BE$12:BE$511, MATCH($AV129, 'Analytics Data'!$BI$12:$BI$511, 0)), ""))</f>
        <v/>
      </c>
      <c r="V129" s="68"/>
      <c r="AD129" s="65" t="str">
        <f>'Analytics Data'!$CT130</f>
        <v/>
      </c>
      <c r="AF129" s="19" t="str">
        <f t="shared" si="28"/>
        <v/>
      </c>
      <c r="AH129" s="19" t="str">
        <f t="shared" si="25"/>
        <v/>
      </c>
      <c r="AI129" s="19" t="str">
        <f t="shared" si="29"/>
        <v/>
      </c>
      <c r="AJ129" s="19" t="str">
        <f t="shared" si="30"/>
        <v/>
      </c>
      <c r="AK129" s="19" t="str">
        <f t="shared" si="31"/>
        <v/>
      </c>
      <c r="AL129" s="19" t="str">
        <f t="shared" si="26"/>
        <v/>
      </c>
      <c r="AM129" s="19" t="str">
        <f t="shared" si="27"/>
        <v/>
      </c>
      <c r="AN129" s="19" t="str">
        <f t="shared" si="32"/>
        <v/>
      </c>
      <c r="AP129" s="19" t="str">
        <f>IF(OR($B129="", "", 'Analytics Data'!$BL$7=FALSE), "", COUNTIF('Analytics Data'!$BG$12:$BG$511, $B129))</f>
        <v/>
      </c>
      <c r="AR129" s="65" t="str">
        <f>IF($AP129="", "", IF($AP129=1, IFERROR(INDEX('Analytics Data'!$BI$12:$BI$511, MATCH($B129, 'Analytics Data'!$BG$12:$BG$511, 0)), ""), ""))</f>
        <v/>
      </c>
      <c r="AT129" s="65" t="str">
        <f t="shared" si="33"/>
        <v/>
      </c>
      <c r="AV129" s="65" t="str">
        <f>IF(NOT($AT129=""), $AT129, IF($AR129="", "", IF(COUNTIF($AR$11:$AR129, $AR129)&gt;1, "", $AR129)))</f>
        <v/>
      </c>
      <c r="AX129" s="19" t="str">
        <f>IF(OR($AV129="", $AR$7=FALSE), "", IF(COUNTIF('Analytics Data'!$BI$12:$BI$511, $AV129)=1, "", "X"))</f>
        <v/>
      </c>
      <c r="AZ129" s="43" t="str">
        <f t="shared" si="34"/>
        <v/>
      </c>
      <c r="BB129" s="19" t="str">
        <f>IF($D129="", "", IF(COUNTIF(Content!$D$11:$D$510, $D129)=0, MAX($BB$10:$BB128)+1, ""))</f>
        <v/>
      </c>
      <c r="BD129" s="19" t="str">
        <f t="shared" si="35"/>
        <v/>
      </c>
      <c r="BF129" s="19" t="str">
        <f t="shared" si="36"/>
        <v/>
      </c>
      <c r="BG129" s="19" t="str">
        <f t="shared" ca="1" si="42"/>
        <v/>
      </c>
      <c r="BI129" s="173" t="str">
        <f>IF($AV129="", "", IFERROR(INDEX('Analytics Data'!$CA$12:$CA$511, MATCH($AV129, 'Analytics Data'!$BI$12:$BI$511, 0)), ""))</f>
        <v/>
      </c>
      <c r="BK129" s="173" t="str">
        <f>IF($AV129="", "", IFERROR(INDEX('Analytics Data'!$BB$12:$BB$511, MATCH($AV129, 'Analytics Data'!$BI$12:$BI$511, 0)), ""))</f>
        <v/>
      </c>
      <c r="BM129" s="41" t="str">
        <f>IF($D129="", "", IFERROR(INDEX(Content!$AB$11:$AB$510, MATCH($D129, Content!$D$11:$D$510, 0)), ""))</f>
        <v/>
      </c>
      <c r="BN129" s="41" t="str">
        <f>IF($BM129="", "", IF(COUNTIF($BM$11:$BM129, $BM129)&gt;1, "", $BM129))</f>
        <v/>
      </c>
      <c r="BO129" s="156" t="str">
        <f t="shared" si="37"/>
        <v/>
      </c>
      <c r="BP129" s="156" t="str">
        <f t="shared" si="38"/>
        <v/>
      </c>
      <c r="BQ129" s="19" t="str">
        <f>IF($BO129="", "", COUNTIF($BO$11:$BO$510, "&gt;"&amp;$BO129)+1+COUNTIF($BO$11:$BO129, $BO129)-1)</f>
        <v/>
      </c>
      <c r="BS129" s="134" t="str">
        <f>IF($AV129="", "", IFERROR(INDEX('Analytics Data'!BZ$12:BZ$511, MATCH($AV129, 'Analytics Data'!$BI$12:$BI$511, 0)), ""))</f>
        <v/>
      </c>
      <c r="BT129" s="135" t="str">
        <f>IF($AV129="", "", IFERROR(INDEX('Analytics Data'!CA$12:CA$511, MATCH($AV129, 'Analytics Data'!$BI$12:$BI$511, 0)), ""))</f>
        <v/>
      </c>
      <c r="BU129" s="135" t="str">
        <f>IF($AV129="", "", IFERROR(INDEX('Analytics Data'!CB$12:CB$511, MATCH($AV129, 'Analytics Data'!$BI$12:$BI$511, 0)), ""))</f>
        <v/>
      </c>
      <c r="BV129" s="135" t="str">
        <f>IF($AV129="", "", IFERROR(INDEX('Analytics Data'!CC$12:CC$511, MATCH($AV129, 'Analytics Data'!$BI$12:$BI$511, 0)), ""))</f>
        <v/>
      </c>
      <c r="BW129" s="136" t="str">
        <f>IF($AV129="", "", IFERROR(INDEX('Analytics Data'!CD$12:CD$511, MATCH($AV129, 'Analytics Data'!$BI$12:$BI$511, 0)), ""))</f>
        <v/>
      </c>
      <c r="CC129" s="19" t="str">
        <f t="shared" si="39"/>
        <v/>
      </c>
      <c r="CE129" s="19" t="str">
        <f t="shared" si="40"/>
        <v/>
      </c>
      <c r="CG129" s="41" t="str">
        <f t="shared" si="41"/>
        <v/>
      </c>
    </row>
    <row r="130" spans="1:85" x14ac:dyDescent="0.25">
      <c r="A130" s="11"/>
      <c r="B130" s="41" t="str">
        <f>IF($D130="", "", IFERROR(INDEX(Content!$V$11:$V$510, MATCH($D130, Content!$D$11:$D$510, 0)), ""))</f>
        <v/>
      </c>
      <c r="C130" s="11"/>
      <c r="D130" s="196"/>
      <c r="E130" s="197"/>
      <c r="F130" s="198"/>
      <c r="G130" s="199"/>
      <c r="H130" s="200"/>
      <c r="I130" s="200"/>
      <c r="J130" s="201"/>
      <c r="K130" s="202"/>
      <c r="L130" s="11"/>
      <c r="M130" s="98" t="str">
        <f>IF($AV130="", "", IFERROR(INDEX('Analytics Data'!$CF$12:$CF$511, MATCH($AV130, 'Analytics Data'!$BI$12:$BI$511, 0)), ""))</f>
        <v/>
      </c>
      <c r="N130" s="68"/>
      <c r="O130" s="98" t="str">
        <f>IF($M130="", "", COUNTIF($M$11:$M$510, "&gt;"&amp;$M130)+1+COUNTIF($M$11:$M130, $M130)-1)</f>
        <v/>
      </c>
      <c r="P130" s="68"/>
      <c r="Q130" s="91" t="str">
        <f>IF($AV130="", "", IFERROR(INDEX('Analytics Data'!BA$12:BA$511, MATCH($AV130, 'Analytics Data'!$BI$12:$BI$511, 0)), ""))</f>
        <v/>
      </c>
      <c r="R130" s="92" t="str">
        <f>IF($AV130="", "", IFERROR(INDEX('Analytics Data'!BB$12:BB$511, MATCH($AV130, 'Analytics Data'!$BI$12:$BI$511, 0)), ""))</f>
        <v/>
      </c>
      <c r="S130" s="92" t="str">
        <f>IF($AV130="", "", IFERROR(INDEX('Analytics Data'!BC$12:BC$511, MATCH($AV130, 'Analytics Data'!$BI$12:$BI$511, 0)), ""))</f>
        <v/>
      </c>
      <c r="T130" s="92" t="str">
        <f>IF($AV130="", "", IFERROR(INDEX('Analytics Data'!BD$12:BD$511, MATCH($AV130, 'Analytics Data'!$BI$12:$BI$511, 0)), ""))</f>
        <v/>
      </c>
      <c r="U130" s="93" t="str">
        <f>IF($AV130="", "", IFERROR(INDEX('Analytics Data'!BE$12:BE$511, MATCH($AV130, 'Analytics Data'!$BI$12:$BI$511, 0)), ""))</f>
        <v/>
      </c>
      <c r="V130" s="68"/>
      <c r="AD130" s="65" t="str">
        <f>'Analytics Data'!$CT131</f>
        <v/>
      </c>
      <c r="AF130" s="19" t="str">
        <f t="shared" si="28"/>
        <v/>
      </c>
      <c r="AH130" s="19" t="str">
        <f t="shared" si="25"/>
        <v/>
      </c>
      <c r="AI130" s="19" t="str">
        <f t="shared" si="29"/>
        <v/>
      </c>
      <c r="AJ130" s="19" t="str">
        <f t="shared" si="30"/>
        <v/>
      </c>
      <c r="AK130" s="19" t="str">
        <f t="shared" si="31"/>
        <v/>
      </c>
      <c r="AL130" s="19" t="str">
        <f t="shared" si="26"/>
        <v/>
      </c>
      <c r="AM130" s="19" t="str">
        <f t="shared" si="27"/>
        <v/>
      </c>
      <c r="AN130" s="19" t="str">
        <f t="shared" si="32"/>
        <v/>
      </c>
      <c r="AP130" s="19" t="str">
        <f>IF(OR($B130="", "", 'Analytics Data'!$BL$7=FALSE), "", COUNTIF('Analytics Data'!$BG$12:$BG$511, $B130))</f>
        <v/>
      </c>
      <c r="AR130" s="65" t="str">
        <f>IF($AP130="", "", IF($AP130=1, IFERROR(INDEX('Analytics Data'!$BI$12:$BI$511, MATCH($B130, 'Analytics Data'!$BG$12:$BG$511, 0)), ""), ""))</f>
        <v/>
      </c>
      <c r="AT130" s="65" t="str">
        <f t="shared" si="33"/>
        <v/>
      </c>
      <c r="AV130" s="65" t="str">
        <f>IF(NOT($AT130=""), $AT130, IF($AR130="", "", IF(COUNTIF($AR$11:$AR130, $AR130)&gt;1, "", $AR130)))</f>
        <v/>
      </c>
      <c r="AX130" s="19" t="str">
        <f>IF(OR($AV130="", $AR$7=FALSE), "", IF(COUNTIF('Analytics Data'!$BI$12:$BI$511, $AV130)=1, "", "X"))</f>
        <v/>
      </c>
      <c r="AZ130" s="43" t="str">
        <f t="shared" si="34"/>
        <v/>
      </c>
      <c r="BB130" s="19" t="str">
        <f>IF($D130="", "", IF(COUNTIF(Content!$D$11:$D$510, $D130)=0, MAX($BB$10:$BB129)+1, ""))</f>
        <v/>
      </c>
      <c r="BD130" s="19" t="str">
        <f t="shared" si="35"/>
        <v/>
      </c>
      <c r="BF130" s="19" t="str">
        <f t="shared" si="36"/>
        <v/>
      </c>
      <c r="BG130" s="19" t="str">
        <f t="shared" ca="1" si="42"/>
        <v/>
      </c>
      <c r="BI130" s="173" t="str">
        <f>IF($AV130="", "", IFERROR(INDEX('Analytics Data'!$CA$12:$CA$511, MATCH($AV130, 'Analytics Data'!$BI$12:$BI$511, 0)), ""))</f>
        <v/>
      </c>
      <c r="BK130" s="173" t="str">
        <f>IF($AV130="", "", IFERROR(INDEX('Analytics Data'!$BB$12:$BB$511, MATCH($AV130, 'Analytics Data'!$BI$12:$BI$511, 0)), ""))</f>
        <v/>
      </c>
      <c r="BM130" s="41" t="str">
        <f>IF($D130="", "", IFERROR(INDEX(Content!$AB$11:$AB$510, MATCH($D130, Content!$D$11:$D$510, 0)), ""))</f>
        <v/>
      </c>
      <c r="BN130" s="41" t="str">
        <f>IF($BM130="", "", IF(COUNTIF($BM$11:$BM130, $BM130)&gt;1, "", $BM130))</f>
        <v/>
      </c>
      <c r="BO130" s="156" t="str">
        <f t="shared" si="37"/>
        <v/>
      </c>
      <c r="BP130" s="156" t="str">
        <f t="shared" si="38"/>
        <v/>
      </c>
      <c r="BQ130" s="19" t="str">
        <f>IF($BO130="", "", COUNTIF($BO$11:$BO$510, "&gt;"&amp;$BO130)+1+COUNTIF($BO$11:$BO130, $BO130)-1)</f>
        <v/>
      </c>
      <c r="BS130" s="134" t="str">
        <f>IF($AV130="", "", IFERROR(INDEX('Analytics Data'!BZ$12:BZ$511, MATCH($AV130, 'Analytics Data'!$BI$12:$BI$511, 0)), ""))</f>
        <v/>
      </c>
      <c r="BT130" s="135" t="str">
        <f>IF($AV130="", "", IFERROR(INDEX('Analytics Data'!CA$12:CA$511, MATCH($AV130, 'Analytics Data'!$BI$12:$BI$511, 0)), ""))</f>
        <v/>
      </c>
      <c r="BU130" s="135" t="str">
        <f>IF($AV130="", "", IFERROR(INDEX('Analytics Data'!CB$12:CB$511, MATCH($AV130, 'Analytics Data'!$BI$12:$BI$511, 0)), ""))</f>
        <v/>
      </c>
      <c r="BV130" s="135" t="str">
        <f>IF($AV130="", "", IFERROR(INDEX('Analytics Data'!CC$12:CC$511, MATCH($AV130, 'Analytics Data'!$BI$12:$BI$511, 0)), ""))</f>
        <v/>
      </c>
      <c r="BW130" s="136" t="str">
        <f>IF($AV130="", "", IFERROR(INDEX('Analytics Data'!CD$12:CD$511, MATCH($AV130, 'Analytics Data'!$BI$12:$BI$511, 0)), ""))</f>
        <v/>
      </c>
      <c r="CC130" s="19" t="str">
        <f t="shared" si="39"/>
        <v/>
      </c>
      <c r="CE130" s="19" t="str">
        <f t="shared" si="40"/>
        <v/>
      </c>
      <c r="CG130" s="41" t="str">
        <f t="shared" si="41"/>
        <v/>
      </c>
    </row>
    <row r="131" spans="1:85" x14ac:dyDescent="0.25">
      <c r="A131" s="11"/>
      <c r="B131" s="41" t="str">
        <f>IF($D131="", "", IFERROR(INDEX(Content!$V$11:$V$510, MATCH($D131, Content!$D$11:$D$510, 0)), ""))</f>
        <v/>
      </c>
      <c r="C131" s="11"/>
      <c r="D131" s="196"/>
      <c r="E131" s="197"/>
      <c r="F131" s="198"/>
      <c r="G131" s="199"/>
      <c r="H131" s="200"/>
      <c r="I131" s="200"/>
      <c r="J131" s="201"/>
      <c r="K131" s="202"/>
      <c r="L131" s="11"/>
      <c r="M131" s="98" t="str">
        <f>IF($AV131="", "", IFERROR(INDEX('Analytics Data'!$CF$12:$CF$511, MATCH($AV131, 'Analytics Data'!$BI$12:$BI$511, 0)), ""))</f>
        <v/>
      </c>
      <c r="N131" s="68"/>
      <c r="O131" s="98" t="str">
        <f>IF($M131="", "", COUNTIF($M$11:$M$510, "&gt;"&amp;$M131)+1+COUNTIF($M$11:$M131, $M131)-1)</f>
        <v/>
      </c>
      <c r="P131" s="68"/>
      <c r="Q131" s="91" t="str">
        <f>IF($AV131="", "", IFERROR(INDEX('Analytics Data'!BA$12:BA$511, MATCH($AV131, 'Analytics Data'!$BI$12:$BI$511, 0)), ""))</f>
        <v/>
      </c>
      <c r="R131" s="92" t="str">
        <f>IF($AV131="", "", IFERROR(INDEX('Analytics Data'!BB$12:BB$511, MATCH($AV131, 'Analytics Data'!$BI$12:$BI$511, 0)), ""))</f>
        <v/>
      </c>
      <c r="S131" s="92" t="str">
        <f>IF($AV131="", "", IFERROR(INDEX('Analytics Data'!BC$12:BC$511, MATCH($AV131, 'Analytics Data'!$BI$12:$BI$511, 0)), ""))</f>
        <v/>
      </c>
      <c r="T131" s="92" t="str">
        <f>IF($AV131="", "", IFERROR(INDEX('Analytics Data'!BD$12:BD$511, MATCH($AV131, 'Analytics Data'!$BI$12:$BI$511, 0)), ""))</f>
        <v/>
      </c>
      <c r="U131" s="93" t="str">
        <f>IF($AV131="", "", IFERROR(INDEX('Analytics Data'!BE$12:BE$511, MATCH($AV131, 'Analytics Data'!$BI$12:$BI$511, 0)), ""))</f>
        <v/>
      </c>
      <c r="V131" s="68"/>
      <c r="AD131" s="65" t="str">
        <f>'Analytics Data'!$CT132</f>
        <v/>
      </c>
      <c r="AF131" s="19" t="str">
        <f t="shared" si="28"/>
        <v/>
      </c>
      <c r="AH131" s="19" t="str">
        <f t="shared" si="25"/>
        <v/>
      </c>
      <c r="AI131" s="19" t="str">
        <f t="shared" si="29"/>
        <v/>
      </c>
      <c r="AJ131" s="19" t="str">
        <f t="shared" si="30"/>
        <v/>
      </c>
      <c r="AK131" s="19" t="str">
        <f t="shared" si="31"/>
        <v/>
      </c>
      <c r="AL131" s="19" t="str">
        <f t="shared" si="26"/>
        <v/>
      </c>
      <c r="AM131" s="19" t="str">
        <f t="shared" si="27"/>
        <v/>
      </c>
      <c r="AN131" s="19" t="str">
        <f t="shared" si="32"/>
        <v/>
      </c>
      <c r="AP131" s="19" t="str">
        <f>IF(OR($B131="", "", 'Analytics Data'!$BL$7=FALSE), "", COUNTIF('Analytics Data'!$BG$12:$BG$511, $B131))</f>
        <v/>
      </c>
      <c r="AR131" s="65" t="str">
        <f>IF($AP131="", "", IF($AP131=1, IFERROR(INDEX('Analytics Data'!$BI$12:$BI$511, MATCH($B131, 'Analytics Data'!$BG$12:$BG$511, 0)), ""), ""))</f>
        <v/>
      </c>
      <c r="AT131" s="65" t="str">
        <f t="shared" si="33"/>
        <v/>
      </c>
      <c r="AV131" s="65" t="str">
        <f>IF(NOT($AT131=""), $AT131, IF($AR131="", "", IF(COUNTIF($AR$11:$AR131, $AR131)&gt;1, "", $AR131)))</f>
        <v/>
      </c>
      <c r="AX131" s="19" t="str">
        <f>IF(OR($AV131="", $AR$7=FALSE), "", IF(COUNTIF('Analytics Data'!$BI$12:$BI$511, $AV131)=1, "", "X"))</f>
        <v/>
      </c>
      <c r="AZ131" s="43" t="str">
        <f t="shared" si="34"/>
        <v/>
      </c>
      <c r="BB131" s="19" t="str">
        <f>IF($D131="", "", IF(COUNTIF(Content!$D$11:$D$510, $D131)=0, MAX($BB$10:$BB130)+1, ""))</f>
        <v/>
      </c>
      <c r="BD131" s="19" t="str">
        <f t="shared" si="35"/>
        <v/>
      </c>
      <c r="BF131" s="19" t="str">
        <f t="shared" si="36"/>
        <v/>
      </c>
      <c r="BG131" s="19" t="str">
        <f t="shared" ca="1" si="42"/>
        <v/>
      </c>
      <c r="BI131" s="173" t="str">
        <f>IF($AV131="", "", IFERROR(INDEX('Analytics Data'!$CA$12:$CA$511, MATCH($AV131, 'Analytics Data'!$BI$12:$BI$511, 0)), ""))</f>
        <v/>
      </c>
      <c r="BK131" s="173" t="str">
        <f>IF($AV131="", "", IFERROR(INDEX('Analytics Data'!$BB$12:$BB$511, MATCH($AV131, 'Analytics Data'!$BI$12:$BI$511, 0)), ""))</f>
        <v/>
      </c>
      <c r="BM131" s="41" t="str">
        <f>IF($D131="", "", IFERROR(INDEX(Content!$AB$11:$AB$510, MATCH($D131, Content!$D$11:$D$510, 0)), ""))</f>
        <v/>
      </c>
      <c r="BN131" s="41" t="str">
        <f>IF($BM131="", "", IF(COUNTIF($BM$11:$BM131, $BM131)&gt;1, "", $BM131))</f>
        <v/>
      </c>
      <c r="BO131" s="156" t="str">
        <f t="shared" si="37"/>
        <v/>
      </c>
      <c r="BP131" s="156" t="str">
        <f t="shared" si="38"/>
        <v/>
      </c>
      <c r="BQ131" s="19" t="str">
        <f>IF($BO131="", "", COUNTIF($BO$11:$BO$510, "&gt;"&amp;$BO131)+1+COUNTIF($BO$11:$BO131, $BO131)-1)</f>
        <v/>
      </c>
      <c r="BS131" s="134" t="str">
        <f>IF($AV131="", "", IFERROR(INDEX('Analytics Data'!BZ$12:BZ$511, MATCH($AV131, 'Analytics Data'!$BI$12:$BI$511, 0)), ""))</f>
        <v/>
      </c>
      <c r="BT131" s="135" t="str">
        <f>IF($AV131="", "", IFERROR(INDEX('Analytics Data'!CA$12:CA$511, MATCH($AV131, 'Analytics Data'!$BI$12:$BI$511, 0)), ""))</f>
        <v/>
      </c>
      <c r="BU131" s="135" t="str">
        <f>IF($AV131="", "", IFERROR(INDEX('Analytics Data'!CB$12:CB$511, MATCH($AV131, 'Analytics Data'!$BI$12:$BI$511, 0)), ""))</f>
        <v/>
      </c>
      <c r="BV131" s="135" t="str">
        <f>IF($AV131="", "", IFERROR(INDEX('Analytics Data'!CC$12:CC$511, MATCH($AV131, 'Analytics Data'!$BI$12:$BI$511, 0)), ""))</f>
        <v/>
      </c>
      <c r="BW131" s="136" t="str">
        <f>IF($AV131="", "", IFERROR(INDEX('Analytics Data'!CD$12:CD$511, MATCH($AV131, 'Analytics Data'!$BI$12:$BI$511, 0)), ""))</f>
        <v/>
      </c>
      <c r="CC131" s="19" t="str">
        <f t="shared" si="39"/>
        <v/>
      </c>
      <c r="CE131" s="19" t="str">
        <f t="shared" si="40"/>
        <v/>
      </c>
      <c r="CG131" s="41" t="str">
        <f t="shared" si="41"/>
        <v/>
      </c>
    </row>
    <row r="132" spans="1:85" x14ac:dyDescent="0.25">
      <c r="A132" s="11"/>
      <c r="B132" s="41" t="str">
        <f>IF($D132="", "", IFERROR(INDEX(Content!$V$11:$V$510, MATCH($D132, Content!$D$11:$D$510, 0)), ""))</f>
        <v/>
      </c>
      <c r="C132" s="11"/>
      <c r="D132" s="196"/>
      <c r="E132" s="197"/>
      <c r="F132" s="198"/>
      <c r="G132" s="199"/>
      <c r="H132" s="200"/>
      <c r="I132" s="200"/>
      <c r="J132" s="201"/>
      <c r="K132" s="202"/>
      <c r="L132" s="11"/>
      <c r="M132" s="98" t="str">
        <f>IF($AV132="", "", IFERROR(INDEX('Analytics Data'!$CF$12:$CF$511, MATCH($AV132, 'Analytics Data'!$BI$12:$BI$511, 0)), ""))</f>
        <v/>
      </c>
      <c r="N132" s="68"/>
      <c r="O132" s="98" t="str">
        <f>IF($M132="", "", COUNTIF($M$11:$M$510, "&gt;"&amp;$M132)+1+COUNTIF($M$11:$M132, $M132)-1)</f>
        <v/>
      </c>
      <c r="P132" s="68"/>
      <c r="Q132" s="91" t="str">
        <f>IF($AV132="", "", IFERROR(INDEX('Analytics Data'!BA$12:BA$511, MATCH($AV132, 'Analytics Data'!$BI$12:$BI$511, 0)), ""))</f>
        <v/>
      </c>
      <c r="R132" s="92" t="str">
        <f>IF($AV132="", "", IFERROR(INDEX('Analytics Data'!BB$12:BB$511, MATCH($AV132, 'Analytics Data'!$BI$12:$BI$511, 0)), ""))</f>
        <v/>
      </c>
      <c r="S132" s="92" t="str">
        <f>IF($AV132="", "", IFERROR(INDEX('Analytics Data'!BC$12:BC$511, MATCH($AV132, 'Analytics Data'!$BI$12:$BI$511, 0)), ""))</f>
        <v/>
      </c>
      <c r="T132" s="92" t="str">
        <f>IF($AV132="", "", IFERROR(INDEX('Analytics Data'!BD$12:BD$511, MATCH($AV132, 'Analytics Data'!$BI$12:$BI$511, 0)), ""))</f>
        <v/>
      </c>
      <c r="U132" s="93" t="str">
        <f>IF($AV132="", "", IFERROR(INDEX('Analytics Data'!BE$12:BE$511, MATCH($AV132, 'Analytics Data'!$BI$12:$BI$511, 0)), ""))</f>
        <v/>
      </c>
      <c r="V132" s="68"/>
      <c r="AD132" s="65" t="str">
        <f>'Analytics Data'!$CT133</f>
        <v/>
      </c>
      <c r="AF132" s="19" t="str">
        <f t="shared" si="28"/>
        <v/>
      </c>
      <c r="AH132" s="19" t="str">
        <f t="shared" si="25"/>
        <v/>
      </c>
      <c r="AI132" s="19" t="str">
        <f t="shared" si="29"/>
        <v/>
      </c>
      <c r="AJ132" s="19" t="str">
        <f t="shared" si="30"/>
        <v/>
      </c>
      <c r="AK132" s="19" t="str">
        <f t="shared" si="31"/>
        <v/>
      </c>
      <c r="AL132" s="19" t="str">
        <f t="shared" si="26"/>
        <v/>
      </c>
      <c r="AM132" s="19" t="str">
        <f t="shared" si="27"/>
        <v/>
      </c>
      <c r="AN132" s="19" t="str">
        <f t="shared" si="32"/>
        <v/>
      </c>
      <c r="AP132" s="19" t="str">
        <f>IF(OR($B132="", "", 'Analytics Data'!$BL$7=FALSE), "", COUNTIF('Analytics Data'!$BG$12:$BG$511, $B132))</f>
        <v/>
      </c>
      <c r="AR132" s="65" t="str">
        <f>IF($AP132="", "", IF($AP132=1, IFERROR(INDEX('Analytics Data'!$BI$12:$BI$511, MATCH($B132, 'Analytics Data'!$BG$12:$BG$511, 0)), ""), ""))</f>
        <v/>
      </c>
      <c r="AT132" s="65" t="str">
        <f t="shared" si="33"/>
        <v/>
      </c>
      <c r="AV132" s="65" t="str">
        <f>IF(NOT($AT132=""), $AT132, IF($AR132="", "", IF(COUNTIF($AR$11:$AR132, $AR132)&gt;1, "", $AR132)))</f>
        <v/>
      </c>
      <c r="AX132" s="19" t="str">
        <f>IF(OR($AV132="", $AR$7=FALSE), "", IF(COUNTIF('Analytics Data'!$BI$12:$BI$511, $AV132)=1, "", "X"))</f>
        <v/>
      </c>
      <c r="AZ132" s="43" t="str">
        <f t="shared" si="34"/>
        <v/>
      </c>
      <c r="BB132" s="19" t="str">
        <f>IF($D132="", "", IF(COUNTIF(Content!$D$11:$D$510, $D132)=0, MAX($BB$10:$BB131)+1, ""))</f>
        <v/>
      </c>
      <c r="BD132" s="19" t="str">
        <f t="shared" si="35"/>
        <v/>
      </c>
      <c r="BF132" s="19" t="str">
        <f t="shared" si="36"/>
        <v/>
      </c>
      <c r="BG132" s="19" t="str">
        <f t="shared" ca="1" si="42"/>
        <v/>
      </c>
      <c r="BI132" s="173" t="str">
        <f>IF($AV132="", "", IFERROR(INDEX('Analytics Data'!$CA$12:$CA$511, MATCH($AV132, 'Analytics Data'!$BI$12:$BI$511, 0)), ""))</f>
        <v/>
      </c>
      <c r="BK132" s="173" t="str">
        <f>IF($AV132="", "", IFERROR(INDEX('Analytics Data'!$BB$12:$BB$511, MATCH($AV132, 'Analytics Data'!$BI$12:$BI$511, 0)), ""))</f>
        <v/>
      </c>
      <c r="BM132" s="41" t="str">
        <f>IF($D132="", "", IFERROR(INDEX(Content!$AB$11:$AB$510, MATCH($D132, Content!$D$11:$D$510, 0)), ""))</f>
        <v/>
      </c>
      <c r="BN132" s="41" t="str">
        <f>IF($BM132="", "", IF(COUNTIF($BM$11:$BM132, $BM132)&gt;1, "", $BM132))</f>
        <v/>
      </c>
      <c r="BO132" s="156" t="str">
        <f t="shared" si="37"/>
        <v/>
      </c>
      <c r="BP132" s="156" t="str">
        <f t="shared" si="38"/>
        <v/>
      </c>
      <c r="BQ132" s="19" t="str">
        <f>IF($BO132="", "", COUNTIF($BO$11:$BO$510, "&gt;"&amp;$BO132)+1+COUNTIF($BO$11:$BO132, $BO132)-1)</f>
        <v/>
      </c>
      <c r="BS132" s="134" t="str">
        <f>IF($AV132="", "", IFERROR(INDEX('Analytics Data'!BZ$12:BZ$511, MATCH($AV132, 'Analytics Data'!$BI$12:$BI$511, 0)), ""))</f>
        <v/>
      </c>
      <c r="BT132" s="135" t="str">
        <f>IF($AV132="", "", IFERROR(INDEX('Analytics Data'!CA$12:CA$511, MATCH($AV132, 'Analytics Data'!$BI$12:$BI$511, 0)), ""))</f>
        <v/>
      </c>
      <c r="BU132" s="135" t="str">
        <f>IF($AV132="", "", IFERROR(INDEX('Analytics Data'!CB$12:CB$511, MATCH($AV132, 'Analytics Data'!$BI$12:$BI$511, 0)), ""))</f>
        <v/>
      </c>
      <c r="BV132" s="135" t="str">
        <f>IF($AV132="", "", IFERROR(INDEX('Analytics Data'!CC$12:CC$511, MATCH($AV132, 'Analytics Data'!$BI$12:$BI$511, 0)), ""))</f>
        <v/>
      </c>
      <c r="BW132" s="136" t="str">
        <f>IF($AV132="", "", IFERROR(INDEX('Analytics Data'!CD$12:CD$511, MATCH($AV132, 'Analytics Data'!$BI$12:$BI$511, 0)), ""))</f>
        <v/>
      </c>
      <c r="CC132" s="19" t="str">
        <f t="shared" si="39"/>
        <v/>
      </c>
      <c r="CE132" s="19" t="str">
        <f t="shared" si="40"/>
        <v/>
      </c>
      <c r="CG132" s="41" t="str">
        <f t="shared" si="41"/>
        <v/>
      </c>
    </row>
    <row r="133" spans="1:85" x14ac:dyDescent="0.25">
      <c r="A133" s="11"/>
      <c r="B133" s="41" t="str">
        <f>IF($D133="", "", IFERROR(INDEX(Content!$V$11:$V$510, MATCH($D133, Content!$D$11:$D$510, 0)), ""))</f>
        <v/>
      </c>
      <c r="C133" s="11"/>
      <c r="D133" s="196"/>
      <c r="E133" s="197"/>
      <c r="F133" s="198"/>
      <c r="G133" s="199"/>
      <c r="H133" s="200"/>
      <c r="I133" s="200"/>
      <c r="J133" s="201"/>
      <c r="K133" s="202"/>
      <c r="L133" s="11"/>
      <c r="M133" s="98" t="str">
        <f>IF($AV133="", "", IFERROR(INDEX('Analytics Data'!$CF$12:$CF$511, MATCH($AV133, 'Analytics Data'!$BI$12:$BI$511, 0)), ""))</f>
        <v/>
      </c>
      <c r="N133" s="68"/>
      <c r="O133" s="98" t="str">
        <f>IF($M133="", "", COUNTIF($M$11:$M$510, "&gt;"&amp;$M133)+1+COUNTIF($M$11:$M133, $M133)-1)</f>
        <v/>
      </c>
      <c r="P133" s="68"/>
      <c r="Q133" s="91" t="str">
        <f>IF($AV133="", "", IFERROR(INDEX('Analytics Data'!BA$12:BA$511, MATCH($AV133, 'Analytics Data'!$BI$12:$BI$511, 0)), ""))</f>
        <v/>
      </c>
      <c r="R133" s="92" t="str">
        <f>IF($AV133="", "", IFERROR(INDEX('Analytics Data'!BB$12:BB$511, MATCH($AV133, 'Analytics Data'!$BI$12:$BI$511, 0)), ""))</f>
        <v/>
      </c>
      <c r="S133" s="92" t="str">
        <f>IF($AV133="", "", IFERROR(INDEX('Analytics Data'!BC$12:BC$511, MATCH($AV133, 'Analytics Data'!$BI$12:$BI$511, 0)), ""))</f>
        <v/>
      </c>
      <c r="T133" s="92" t="str">
        <f>IF($AV133="", "", IFERROR(INDEX('Analytics Data'!BD$12:BD$511, MATCH($AV133, 'Analytics Data'!$BI$12:$BI$511, 0)), ""))</f>
        <v/>
      </c>
      <c r="U133" s="93" t="str">
        <f>IF($AV133="", "", IFERROR(INDEX('Analytics Data'!BE$12:BE$511, MATCH($AV133, 'Analytics Data'!$BI$12:$BI$511, 0)), ""))</f>
        <v/>
      </c>
      <c r="V133" s="68"/>
      <c r="AD133" s="65" t="str">
        <f>'Analytics Data'!$CT134</f>
        <v/>
      </c>
      <c r="AF133" s="19" t="str">
        <f t="shared" si="28"/>
        <v/>
      </c>
      <c r="AH133" s="19" t="str">
        <f t="shared" si="25"/>
        <v/>
      </c>
      <c r="AI133" s="19" t="str">
        <f t="shared" si="29"/>
        <v/>
      </c>
      <c r="AJ133" s="19" t="str">
        <f t="shared" si="30"/>
        <v/>
      </c>
      <c r="AK133" s="19" t="str">
        <f t="shared" si="31"/>
        <v/>
      </c>
      <c r="AL133" s="19" t="str">
        <f t="shared" si="26"/>
        <v/>
      </c>
      <c r="AM133" s="19" t="str">
        <f t="shared" si="27"/>
        <v/>
      </c>
      <c r="AN133" s="19" t="str">
        <f t="shared" si="32"/>
        <v/>
      </c>
      <c r="AP133" s="19" t="str">
        <f>IF(OR($B133="", "", 'Analytics Data'!$BL$7=FALSE), "", COUNTIF('Analytics Data'!$BG$12:$BG$511, $B133))</f>
        <v/>
      </c>
      <c r="AR133" s="65" t="str">
        <f>IF($AP133="", "", IF($AP133=1, IFERROR(INDEX('Analytics Data'!$BI$12:$BI$511, MATCH($B133, 'Analytics Data'!$BG$12:$BG$511, 0)), ""), ""))</f>
        <v/>
      </c>
      <c r="AT133" s="65" t="str">
        <f t="shared" si="33"/>
        <v/>
      </c>
      <c r="AV133" s="65" t="str">
        <f>IF(NOT($AT133=""), $AT133, IF($AR133="", "", IF(COUNTIF($AR$11:$AR133, $AR133)&gt;1, "", $AR133)))</f>
        <v/>
      </c>
      <c r="AX133" s="19" t="str">
        <f>IF(OR($AV133="", $AR$7=FALSE), "", IF(COUNTIF('Analytics Data'!$BI$12:$BI$511, $AV133)=1, "", "X"))</f>
        <v/>
      </c>
      <c r="AZ133" s="43" t="str">
        <f t="shared" si="34"/>
        <v/>
      </c>
      <c r="BB133" s="19" t="str">
        <f>IF($D133="", "", IF(COUNTIF(Content!$D$11:$D$510, $D133)=0, MAX($BB$10:$BB132)+1, ""))</f>
        <v/>
      </c>
      <c r="BD133" s="19" t="str">
        <f t="shared" si="35"/>
        <v/>
      </c>
      <c r="BF133" s="19" t="str">
        <f t="shared" si="36"/>
        <v/>
      </c>
      <c r="BG133" s="19" t="str">
        <f t="shared" ca="1" si="42"/>
        <v/>
      </c>
      <c r="BI133" s="173" t="str">
        <f>IF($AV133="", "", IFERROR(INDEX('Analytics Data'!$CA$12:$CA$511, MATCH($AV133, 'Analytics Data'!$BI$12:$BI$511, 0)), ""))</f>
        <v/>
      </c>
      <c r="BK133" s="173" t="str">
        <f>IF($AV133="", "", IFERROR(INDEX('Analytics Data'!$BB$12:$BB$511, MATCH($AV133, 'Analytics Data'!$BI$12:$BI$511, 0)), ""))</f>
        <v/>
      </c>
      <c r="BM133" s="41" t="str">
        <f>IF($D133="", "", IFERROR(INDEX(Content!$AB$11:$AB$510, MATCH($D133, Content!$D$11:$D$510, 0)), ""))</f>
        <v/>
      </c>
      <c r="BN133" s="41" t="str">
        <f>IF($BM133="", "", IF(COUNTIF($BM$11:$BM133, $BM133)&gt;1, "", $BM133))</f>
        <v/>
      </c>
      <c r="BO133" s="156" t="str">
        <f t="shared" si="37"/>
        <v/>
      </c>
      <c r="BP133" s="156" t="str">
        <f t="shared" si="38"/>
        <v/>
      </c>
      <c r="BQ133" s="19" t="str">
        <f>IF($BO133="", "", COUNTIF($BO$11:$BO$510, "&gt;"&amp;$BO133)+1+COUNTIF($BO$11:$BO133, $BO133)-1)</f>
        <v/>
      </c>
      <c r="BS133" s="134" t="str">
        <f>IF($AV133="", "", IFERROR(INDEX('Analytics Data'!BZ$12:BZ$511, MATCH($AV133, 'Analytics Data'!$BI$12:$BI$511, 0)), ""))</f>
        <v/>
      </c>
      <c r="BT133" s="135" t="str">
        <f>IF($AV133="", "", IFERROR(INDEX('Analytics Data'!CA$12:CA$511, MATCH($AV133, 'Analytics Data'!$BI$12:$BI$511, 0)), ""))</f>
        <v/>
      </c>
      <c r="BU133" s="135" t="str">
        <f>IF($AV133="", "", IFERROR(INDEX('Analytics Data'!CB$12:CB$511, MATCH($AV133, 'Analytics Data'!$BI$12:$BI$511, 0)), ""))</f>
        <v/>
      </c>
      <c r="BV133" s="135" t="str">
        <f>IF($AV133="", "", IFERROR(INDEX('Analytics Data'!CC$12:CC$511, MATCH($AV133, 'Analytics Data'!$BI$12:$BI$511, 0)), ""))</f>
        <v/>
      </c>
      <c r="BW133" s="136" t="str">
        <f>IF($AV133="", "", IFERROR(INDEX('Analytics Data'!CD$12:CD$511, MATCH($AV133, 'Analytics Data'!$BI$12:$BI$511, 0)), ""))</f>
        <v/>
      </c>
      <c r="CC133" s="19" t="str">
        <f t="shared" si="39"/>
        <v/>
      </c>
      <c r="CE133" s="19" t="str">
        <f t="shared" si="40"/>
        <v/>
      </c>
      <c r="CG133" s="41" t="str">
        <f t="shared" si="41"/>
        <v/>
      </c>
    </row>
    <row r="134" spans="1:85" x14ac:dyDescent="0.25">
      <c r="A134" s="11"/>
      <c r="B134" s="41" t="str">
        <f>IF($D134="", "", IFERROR(INDEX(Content!$V$11:$V$510, MATCH($D134, Content!$D$11:$D$510, 0)), ""))</f>
        <v/>
      </c>
      <c r="C134" s="11"/>
      <c r="D134" s="196"/>
      <c r="E134" s="197"/>
      <c r="F134" s="198"/>
      <c r="G134" s="199"/>
      <c r="H134" s="200"/>
      <c r="I134" s="200"/>
      <c r="J134" s="201"/>
      <c r="K134" s="202"/>
      <c r="L134" s="11"/>
      <c r="M134" s="98" t="str">
        <f>IF($AV134="", "", IFERROR(INDEX('Analytics Data'!$CF$12:$CF$511, MATCH($AV134, 'Analytics Data'!$BI$12:$BI$511, 0)), ""))</f>
        <v/>
      </c>
      <c r="N134" s="68"/>
      <c r="O134" s="98" t="str">
        <f>IF($M134="", "", COUNTIF($M$11:$M$510, "&gt;"&amp;$M134)+1+COUNTIF($M$11:$M134, $M134)-1)</f>
        <v/>
      </c>
      <c r="P134" s="68"/>
      <c r="Q134" s="91" t="str">
        <f>IF($AV134="", "", IFERROR(INDEX('Analytics Data'!BA$12:BA$511, MATCH($AV134, 'Analytics Data'!$BI$12:$BI$511, 0)), ""))</f>
        <v/>
      </c>
      <c r="R134" s="92" t="str">
        <f>IF($AV134="", "", IFERROR(INDEX('Analytics Data'!BB$12:BB$511, MATCH($AV134, 'Analytics Data'!$BI$12:$BI$511, 0)), ""))</f>
        <v/>
      </c>
      <c r="S134" s="92" t="str">
        <f>IF($AV134="", "", IFERROR(INDEX('Analytics Data'!BC$12:BC$511, MATCH($AV134, 'Analytics Data'!$BI$12:$BI$511, 0)), ""))</f>
        <v/>
      </c>
      <c r="T134" s="92" t="str">
        <f>IF($AV134="", "", IFERROR(INDEX('Analytics Data'!BD$12:BD$511, MATCH($AV134, 'Analytics Data'!$BI$12:$BI$511, 0)), ""))</f>
        <v/>
      </c>
      <c r="U134" s="93" t="str">
        <f>IF($AV134="", "", IFERROR(INDEX('Analytics Data'!BE$12:BE$511, MATCH($AV134, 'Analytics Data'!$BI$12:$BI$511, 0)), ""))</f>
        <v/>
      </c>
      <c r="V134" s="68"/>
      <c r="AD134" s="65" t="str">
        <f>'Analytics Data'!$CT135</f>
        <v/>
      </c>
      <c r="AF134" s="19" t="str">
        <f t="shared" si="28"/>
        <v/>
      </c>
      <c r="AH134" s="19" t="str">
        <f t="shared" si="25"/>
        <v/>
      </c>
      <c r="AI134" s="19" t="str">
        <f t="shared" si="29"/>
        <v/>
      </c>
      <c r="AJ134" s="19" t="str">
        <f t="shared" si="30"/>
        <v/>
      </c>
      <c r="AK134" s="19" t="str">
        <f t="shared" si="31"/>
        <v/>
      </c>
      <c r="AL134" s="19" t="str">
        <f t="shared" si="26"/>
        <v/>
      </c>
      <c r="AM134" s="19" t="str">
        <f t="shared" si="27"/>
        <v/>
      </c>
      <c r="AN134" s="19" t="str">
        <f t="shared" si="32"/>
        <v/>
      </c>
      <c r="AP134" s="19" t="str">
        <f>IF(OR($B134="", "", 'Analytics Data'!$BL$7=FALSE), "", COUNTIF('Analytics Data'!$BG$12:$BG$511, $B134))</f>
        <v/>
      </c>
      <c r="AR134" s="65" t="str">
        <f>IF($AP134="", "", IF($AP134=1, IFERROR(INDEX('Analytics Data'!$BI$12:$BI$511, MATCH($B134, 'Analytics Data'!$BG$12:$BG$511, 0)), ""), ""))</f>
        <v/>
      </c>
      <c r="AT134" s="65" t="str">
        <f t="shared" si="33"/>
        <v/>
      </c>
      <c r="AV134" s="65" t="str">
        <f>IF(NOT($AT134=""), $AT134, IF($AR134="", "", IF(COUNTIF($AR$11:$AR134, $AR134)&gt;1, "", $AR134)))</f>
        <v/>
      </c>
      <c r="AX134" s="19" t="str">
        <f>IF(OR($AV134="", $AR$7=FALSE), "", IF(COUNTIF('Analytics Data'!$BI$12:$BI$511, $AV134)=1, "", "X"))</f>
        <v/>
      </c>
      <c r="AZ134" s="43" t="str">
        <f t="shared" si="34"/>
        <v/>
      </c>
      <c r="BB134" s="19" t="str">
        <f>IF($D134="", "", IF(COUNTIF(Content!$D$11:$D$510, $D134)=0, MAX($BB$10:$BB133)+1, ""))</f>
        <v/>
      </c>
      <c r="BD134" s="19" t="str">
        <f t="shared" si="35"/>
        <v/>
      </c>
      <c r="BF134" s="19" t="str">
        <f t="shared" si="36"/>
        <v/>
      </c>
      <c r="BG134" s="19" t="str">
        <f t="shared" ca="1" si="42"/>
        <v/>
      </c>
      <c r="BI134" s="173" t="str">
        <f>IF($AV134="", "", IFERROR(INDEX('Analytics Data'!$CA$12:$CA$511, MATCH($AV134, 'Analytics Data'!$BI$12:$BI$511, 0)), ""))</f>
        <v/>
      </c>
      <c r="BK134" s="173" t="str">
        <f>IF($AV134="", "", IFERROR(INDEX('Analytics Data'!$BB$12:$BB$511, MATCH($AV134, 'Analytics Data'!$BI$12:$BI$511, 0)), ""))</f>
        <v/>
      </c>
      <c r="BM134" s="41" t="str">
        <f>IF($D134="", "", IFERROR(INDEX(Content!$AB$11:$AB$510, MATCH($D134, Content!$D$11:$D$510, 0)), ""))</f>
        <v/>
      </c>
      <c r="BN134" s="41" t="str">
        <f>IF($BM134="", "", IF(COUNTIF($BM$11:$BM134, $BM134)&gt;1, "", $BM134))</f>
        <v/>
      </c>
      <c r="BO134" s="156" t="str">
        <f t="shared" si="37"/>
        <v/>
      </c>
      <c r="BP134" s="156" t="str">
        <f t="shared" si="38"/>
        <v/>
      </c>
      <c r="BQ134" s="19" t="str">
        <f>IF($BO134="", "", COUNTIF($BO$11:$BO$510, "&gt;"&amp;$BO134)+1+COUNTIF($BO$11:$BO134, $BO134)-1)</f>
        <v/>
      </c>
      <c r="BS134" s="134" t="str">
        <f>IF($AV134="", "", IFERROR(INDEX('Analytics Data'!BZ$12:BZ$511, MATCH($AV134, 'Analytics Data'!$BI$12:$BI$511, 0)), ""))</f>
        <v/>
      </c>
      <c r="BT134" s="135" t="str">
        <f>IF($AV134="", "", IFERROR(INDEX('Analytics Data'!CA$12:CA$511, MATCH($AV134, 'Analytics Data'!$BI$12:$BI$511, 0)), ""))</f>
        <v/>
      </c>
      <c r="BU134" s="135" t="str">
        <f>IF($AV134="", "", IFERROR(INDEX('Analytics Data'!CB$12:CB$511, MATCH($AV134, 'Analytics Data'!$BI$12:$BI$511, 0)), ""))</f>
        <v/>
      </c>
      <c r="BV134" s="135" t="str">
        <f>IF($AV134="", "", IFERROR(INDEX('Analytics Data'!CC$12:CC$511, MATCH($AV134, 'Analytics Data'!$BI$12:$BI$511, 0)), ""))</f>
        <v/>
      </c>
      <c r="BW134" s="136" t="str">
        <f>IF($AV134="", "", IFERROR(INDEX('Analytics Data'!CD$12:CD$511, MATCH($AV134, 'Analytics Data'!$BI$12:$BI$511, 0)), ""))</f>
        <v/>
      </c>
      <c r="CC134" s="19" t="str">
        <f t="shared" si="39"/>
        <v/>
      </c>
      <c r="CE134" s="19" t="str">
        <f t="shared" si="40"/>
        <v/>
      </c>
      <c r="CG134" s="41" t="str">
        <f t="shared" si="41"/>
        <v/>
      </c>
    </row>
    <row r="135" spans="1:85" x14ac:dyDescent="0.25">
      <c r="A135" s="11"/>
      <c r="B135" s="41" t="str">
        <f>IF($D135="", "", IFERROR(INDEX(Content!$V$11:$V$510, MATCH($D135, Content!$D$11:$D$510, 0)), ""))</f>
        <v/>
      </c>
      <c r="C135" s="11"/>
      <c r="D135" s="196"/>
      <c r="E135" s="197"/>
      <c r="F135" s="198"/>
      <c r="G135" s="199"/>
      <c r="H135" s="200"/>
      <c r="I135" s="200"/>
      <c r="J135" s="201"/>
      <c r="K135" s="202"/>
      <c r="L135" s="11"/>
      <c r="M135" s="98" t="str">
        <f>IF($AV135="", "", IFERROR(INDEX('Analytics Data'!$CF$12:$CF$511, MATCH($AV135, 'Analytics Data'!$BI$12:$BI$511, 0)), ""))</f>
        <v/>
      </c>
      <c r="N135" s="68"/>
      <c r="O135" s="98" t="str">
        <f>IF($M135="", "", COUNTIF($M$11:$M$510, "&gt;"&amp;$M135)+1+COUNTIF($M$11:$M135, $M135)-1)</f>
        <v/>
      </c>
      <c r="P135" s="68"/>
      <c r="Q135" s="91" t="str">
        <f>IF($AV135="", "", IFERROR(INDEX('Analytics Data'!BA$12:BA$511, MATCH($AV135, 'Analytics Data'!$BI$12:$BI$511, 0)), ""))</f>
        <v/>
      </c>
      <c r="R135" s="92" t="str">
        <f>IF($AV135="", "", IFERROR(INDEX('Analytics Data'!BB$12:BB$511, MATCH($AV135, 'Analytics Data'!$BI$12:$BI$511, 0)), ""))</f>
        <v/>
      </c>
      <c r="S135" s="92" t="str">
        <f>IF($AV135="", "", IFERROR(INDEX('Analytics Data'!BC$12:BC$511, MATCH($AV135, 'Analytics Data'!$BI$12:$BI$511, 0)), ""))</f>
        <v/>
      </c>
      <c r="T135" s="92" t="str">
        <f>IF($AV135="", "", IFERROR(INDEX('Analytics Data'!BD$12:BD$511, MATCH($AV135, 'Analytics Data'!$BI$12:$BI$511, 0)), ""))</f>
        <v/>
      </c>
      <c r="U135" s="93" t="str">
        <f>IF($AV135="", "", IFERROR(INDEX('Analytics Data'!BE$12:BE$511, MATCH($AV135, 'Analytics Data'!$BI$12:$BI$511, 0)), ""))</f>
        <v/>
      </c>
      <c r="V135" s="68"/>
      <c r="AD135" s="65" t="str">
        <f>'Analytics Data'!$CT136</f>
        <v/>
      </c>
      <c r="AF135" s="19" t="str">
        <f t="shared" si="28"/>
        <v/>
      </c>
      <c r="AH135" s="19" t="str">
        <f t="shared" si="25"/>
        <v/>
      </c>
      <c r="AI135" s="19" t="str">
        <f t="shared" si="29"/>
        <v/>
      </c>
      <c r="AJ135" s="19" t="str">
        <f t="shared" si="30"/>
        <v/>
      </c>
      <c r="AK135" s="19" t="str">
        <f t="shared" si="31"/>
        <v/>
      </c>
      <c r="AL135" s="19" t="str">
        <f t="shared" si="26"/>
        <v/>
      </c>
      <c r="AM135" s="19" t="str">
        <f t="shared" si="27"/>
        <v/>
      </c>
      <c r="AN135" s="19" t="str">
        <f t="shared" si="32"/>
        <v/>
      </c>
      <c r="AP135" s="19" t="str">
        <f>IF(OR($B135="", "", 'Analytics Data'!$BL$7=FALSE), "", COUNTIF('Analytics Data'!$BG$12:$BG$511, $B135))</f>
        <v/>
      </c>
      <c r="AR135" s="65" t="str">
        <f>IF($AP135="", "", IF($AP135=1, IFERROR(INDEX('Analytics Data'!$BI$12:$BI$511, MATCH($B135, 'Analytics Data'!$BG$12:$BG$511, 0)), ""), ""))</f>
        <v/>
      </c>
      <c r="AT135" s="65" t="str">
        <f t="shared" si="33"/>
        <v/>
      </c>
      <c r="AV135" s="65" t="str">
        <f>IF(NOT($AT135=""), $AT135, IF($AR135="", "", IF(COUNTIF($AR$11:$AR135, $AR135)&gt;1, "", $AR135)))</f>
        <v/>
      </c>
      <c r="AX135" s="19" t="str">
        <f>IF(OR($AV135="", $AR$7=FALSE), "", IF(COUNTIF('Analytics Data'!$BI$12:$BI$511, $AV135)=1, "", "X"))</f>
        <v/>
      </c>
      <c r="AZ135" s="43" t="str">
        <f t="shared" si="34"/>
        <v/>
      </c>
      <c r="BB135" s="19" t="str">
        <f>IF($D135="", "", IF(COUNTIF(Content!$D$11:$D$510, $D135)=0, MAX($BB$10:$BB134)+1, ""))</f>
        <v/>
      </c>
      <c r="BD135" s="19" t="str">
        <f t="shared" si="35"/>
        <v/>
      </c>
      <c r="BF135" s="19" t="str">
        <f t="shared" si="36"/>
        <v/>
      </c>
      <c r="BG135" s="19" t="str">
        <f t="shared" ca="1" si="42"/>
        <v/>
      </c>
      <c r="BI135" s="173" t="str">
        <f>IF($AV135="", "", IFERROR(INDEX('Analytics Data'!$CA$12:$CA$511, MATCH($AV135, 'Analytics Data'!$BI$12:$BI$511, 0)), ""))</f>
        <v/>
      </c>
      <c r="BK135" s="173" t="str">
        <f>IF($AV135="", "", IFERROR(INDEX('Analytics Data'!$BB$12:$BB$511, MATCH($AV135, 'Analytics Data'!$BI$12:$BI$511, 0)), ""))</f>
        <v/>
      </c>
      <c r="BM135" s="41" t="str">
        <f>IF($D135="", "", IFERROR(INDEX(Content!$AB$11:$AB$510, MATCH($D135, Content!$D$11:$D$510, 0)), ""))</f>
        <v/>
      </c>
      <c r="BN135" s="41" t="str">
        <f>IF($BM135="", "", IF(COUNTIF($BM$11:$BM135, $BM135)&gt;1, "", $BM135))</f>
        <v/>
      </c>
      <c r="BO135" s="156" t="str">
        <f t="shared" si="37"/>
        <v/>
      </c>
      <c r="BP135" s="156" t="str">
        <f t="shared" si="38"/>
        <v/>
      </c>
      <c r="BQ135" s="19" t="str">
        <f>IF($BO135="", "", COUNTIF($BO$11:$BO$510, "&gt;"&amp;$BO135)+1+COUNTIF($BO$11:$BO135, $BO135)-1)</f>
        <v/>
      </c>
      <c r="BS135" s="134" t="str">
        <f>IF($AV135="", "", IFERROR(INDEX('Analytics Data'!BZ$12:BZ$511, MATCH($AV135, 'Analytics Data'!$BI$12:$BI$511, 0)), ""))</f>
        <v/>
      </c>
      <c r="BT135" s="135" t="str">
        <f>IF($AV135="", "", IFERROR(INDEX('Analytics Data'!CA$12:CA$511, MATCH($AV135, 'Analytics Data'!$BI$12:$BI$511, 0)), ""))</f>
        <v/>
      </c>
      <c r="BU135" s="135" t="str">
        <f>IF($AV135="", "", IFERROR(INDEX('Analytics Data'!CB$12:CB$511, MATCH($AV135, 'Analytics Data'!$BI$12:$BI$511, 0)), ""))</f>
        <v/>
      </c>
      <c r="BV135" s="135" t="str">
        <f>IF($AV135="", "", IFERROR(INDEX('Analytics Data'!CC$12:CC$511, MATCH($AV135, 'Analytics Data'!$BI$12:$BI$511, 0)), ""))</f>
        <v/>
      </c>
      <c r="BW135" s="136" t="str">
        <f>IF($AV135="", "", IFERROR(INDEX('Analytics Data'!CD$12:CD$511, MATCH($AV135, 'Analytics Data'!$BI$12:$BI$511, 0)), ""))</f>
        <v/>
      </c>
      <c r="CC135" s="19" t="str">
        <f t="shared" si="39"/>
        <v/>
      </c>
      <c r="CE135" s="19" t="str">
        <f t="shared" si="40"/>
        <v/>
      </c>
      <c r="CG135" s="41" t="str">
        <f t="shared" si="41"/>
        <v/>
      </c>
    </row>
    <row r="136" spans="1:85" x14ac:dyDescent="0.25">
      <c r="A136" s="11"/>
      <c r="B136" s="41" t="str">
        <f>IF($D136="", "", IFERROR(INDEX(Content!$V$11:$V$510, MATCH($D136, Content!$D$11:$D$510, 0)), ""))</f>
        <v/>
      </c>
      <c r="C136" s="11"/>
      <c r="D136" s="196"/>
      <c r="E136" s="197"/>
      <c r="F136" s="198"/>
      <c r="G136" s="199"/>
      <c r="H136" s="200"/>
      <c r="I136" s="200"/>
      <c r="J136" s="201"/>
      <c r="K136" s="202"/>
      <c r="L136" s="11"/>
      <c r="M136" s="98" t="str">
        <f>IF($AV136="", "", IFERROR(INDEX('Analytics Data'!$CF$12:$CF$511, MATCH($AV136, 'Analytics Data'!$BI$12:$BI$511, 0)), ""))</f>
        <v/>
      </c>
      <c r="N136" s="68"/>
      <c r="O136" s="98" t="str">
        <f>IF($M136="", "", COUNTIF($M$11:$M$510, "&gt;"&amp;$M136)+1+COUNTIF($M$11:$M136, $M136)-1)</f>
        <v/>
      </c>
      <c r="P136" s="68"/>
      <c r="Q136" s="91" t="str">
        <f>IF($AV136="", "", IFERROR(INDEX('Analytics Data'!BA$12:BA$511, MATCH($AV136, 'Analytics Data'!$BI$12:$BI$511, 0)), ""))</f>
        <v/>
      </c>
      <c r="R136" s="92" t="str">
        <f>IF($AV136="", "", IFERROR(INDEX('Analytics Data'!BB$12:BB$511, MATCH($AV136, 'Analytics Data'!$BI$12:$BI$511, 0)), ""))</f>
        <v/>
      </c>
      <c r="S136" s="92" t="str">
        <f>IF($AV136="", "", IFERROR(INDEX('Analytics Data'!BC$12:BC$511, MATCH($AV136, 'Analytics Data'!$BI$12:$BI$511, 0)), ""))</f>
        <v/>
      </c>
      <c r="T136" s="92" t="str">
        <f>IF($AV136="", "", IFERROR(INDEX('Analytics Data'!BD$12:BD$511, MATCH($AV136, 'Analytics Data'!$BI$12:$BI$511, 0)), ""))</f>
        <v/>
      </c>
      <c r="U136" s="93" t="str">
        <f>IF($AV136="", "", IFERROR(INDEX('Analytics Data'!BE$12:BE$511, MATCH($AV136, 'Analytics Data'!$BI$12:$BI$511, 0)), ""))</f>
        <v/>
      </c>
      <c r="V136" s="68"/>
      <c r="AD136" s="65" t="str">
        <f>'Analytics Data'!$CT137</f>
        <v/>
      </c>
      <c r="AF136" s="19" t="str">
        <f t="shared" si="28"/>
        <v/>
      </c>
      <c r="AH136" s="19" t="str">
        <f t="shared" si="25"/>
        <v/>
      </c>
      <c r="AI136" s="19" t="str">
        <f t="shared" si="29"/>
        <v/>
      </c>
      <c r="AJ136" s="19" t="str">
        <f t="shared" si="30"/>
        <v/>
      </c>
      <c r="AK136" s="19" t="str">
        <f t="shared" si="31"/>
        <v/>
      </c>
      <c r="AL136" s="19" t="str">
        <f t="shared" si="26"/>
        <v/>
      </c>
      <c r="AM136" s="19" t="str">
        <f t="shared" si="27"/>
        <v/>
      </c>
      <c r="AN136" s="19" t="str">
        <f t="shared" si="32"/>
        <v/>
      </c>
      <c r="AP136" s="19" t="str">
        <f>IF(OR($B136="", "", 'Analytics Data'!$BL$7=FALSE), "", COUNTIF('Analytics Data'!$BG$12:$BG$511, $B136))</f>
        <v/>
      </c>
      <c r="AR136" s="65" t="str">
        <f>IF($AP136="", "", IF($AP136=1, IFERROR(INDEX('Analytics Data'!$BI$12:$BI$511, MATCH($B136, 'Analytics Data'!$BG$12:$BG$511, 0)), ""), ""))</f>
        <v/>
      </c>
      <c r="AT136" s="65" t="str">
        <f t="shared" si="33"/>
        <v/>
      </c>
      <c r="AV136" s="65" t="str">
        <f>IF(NOT($AT136=""), $AT136, IF($AR136="", "", IF(COUNTIF($AR$11:$AR136, $AR136)&gt;1, "", $AR136)))</f>
        <v/>
      </c>
      <c r="AX136" s="19" t="str">
        <f>IF(OR($AV136="", $AR$7=FALSE), "", IF(COUNTIF('Analytics Data'!$BI$12:$BI$511, $AV136)=1, "", "X"))</f>
        <v/>
      </c>
      <c r="AZ136" s="43" t="str">
        <f t="shared" si="34"/>
        <v/>
      </c>
      <c r="BB136" s="19" t="str">
        <f>IF($D136="", "", IF(COUNTIF(Content!$D$11:$D$510, $D136)=0, MAX($BB$10:$BB135)+1, ""))</f>
        <v/>
      </c>
      <c r="BD136" s="19" t="str">
        <f t="shared" si="35"/>
        <v/>
      </c>
      <c r="BF136" s="19" t="str">
        <f t="shared" si="36"/>
        <v/>
      </c>
      <c r="BG136" s="19" t="str">
        <f t="shared" ca="1" si="42"/>
        <v/>
      </c>
      <c r="BI136" s="173" t="str">
        <f>IF($AV136="", "", IFERROR(INDEX('Analytics Data'!$CA$12:$CA$511, MATCH($AV136, 'Analytics Data'!$BI$12:$BI$511, 0)), ""))</f>
        <v/>
      </c>
      <c r="BK136" s="173" t="str">
        <f>IF($AV136="", "", IFERROR(INDEX('Analytics Data'!$BB$12:$BB$511, MATCH($AV136, 'Analytics Data'!$BI$12:$BI$511, 0)), ""))</f>
        <v/>
      </c>
      <c r="BM136" s="41" t="str">
        <f>IF($D136="", "", IFERROR(INDEX(Content!$AB$11:$AB$510, MATCH($D136, Content!$D$11:$D$510, 0)), ""))</f>
        <v/>
      </c>
      <c r="BN136" s="41" t="str">
        <f>IF($BM136="", "", IF(COUNTIF($BM$11:$BM136, $BM136)&gt;1, "", $BM136))</f>
        <v/>
      </c>
      <c r="BO136" s="156" t="str">
        <f t="shared" si="37"/>
        <v/>
      </c>
      <c r="BP136" s="156" t="str">
        <f t="shared" si="38"/>
        <v/>
      </c>
      <c r="BQ136" s="19" t="str">
        <f>IF($BO136="", "", COUNTIF($BO$11:$BO$510, "&gt;"&amp;$BO136)+1+COUNTIF($BO$11:$BO136, $BO136)-1)</f>
        <v/>
      </c>
      <c r="BS136" s="134" t="str">
        <f>IF($AV136="", "", IFERROR(INDEX('Analytics Data'!BZ$12:BZ$511, MATCH($AV136, 'Analytics Data'!$BI$12:$BI$511, 0)), ""))</f>
        <v/>
      </c>
      <c r="BT136" s="135" t="str">
        <f>IF($AV136="", "", IFERROR(INDEX('Analytics Data'!CA$12:CA$511, MATCH($AV136, 'Analytics Data'!$BI$12:$BI$511, 0)), ""))</f>
        <v/>
      </c>
      <c r="BU136" s="135" t="str">
        <f>IF($AV136="", "", IFERROR(INDEX('Analytics Data'!CB$12:CB$511, MATCH($AV136, 'Analytics Data'!$BI$12:$BI$511, 0)), ""))</f>
        <v/>
      </c>
      <c r="BV136" s="135" t="str">
        <f>IF($AV136="", "", IFERROR(INDEX('Analytics Data'!CC$12:CC$511, MATCH($AV136, 'Analytics Data'!$BI$12:$BI$511, 0)), ""))</f>
        <v/>
      </c>
      <c r="BW136" s="136" t="str">
        <f>IF($AV136="", "", IFERROR(INDEX('Analytics Data'!CD$12:CD$511, MATCH($AV136, 'Analytics Data'!$BI$12:$BI$511, 0)), ""))</f>
        <v/>
      </c>
      <c r="CC136" s="19" t="str">
        <f t="shared" si="39"/>
        <v/>
      </c>
      <c r="CE136" s="19" t="str">
        <f t="shared" si="40"/>
        <v/>
      </c>
      <c r="CG136" s="41" t="str">
        <f t="shared" si="41"/>
        <v/>
      </c>
    </row>
    <row r="137" spans="1:85" x14ac:dyDescent="0.25">
      <c r="A137" s="11"/>
      <c r="B137" s="41" t="str">
        <f>IF($D137="", "", IFERROR(INDEX(Content!$V$11:$V$510, MATCH($D137, Content!$D$11:$D$510, 0)), ""))</f>
        <v/>
      </c>
      <c r="C137" s="11"/>
      <c r="D137" s="196"/>
      <c r="E137" s="197"/>
      <c r="F137" s="198"/>
      <c r="G137" s="199"/>
      <c r="H137" s="200"/>
      <c r="I137" s="200"/>
      <c r="J137" s="201"/>
      <c r="K137" s="202"/>
      <c r="L137" s="11"/>
      <c r="M137" s="98" t="str">
        <f>IF($AV137="", "", IFERROR(INDEX('Analytics Data'!$CF$12:$CF$511, MATCH($AV137, 'Analytics Data'!$BI$12:$BI$511, 0)), ""))</f>
        <v/>
      </c>
      <c r="N137" s="68"/>
      <c r="O137" s="98" t="str">
        <f>IF($M137="", "", COUNTIF($M$11:$M$510, "&gt;"&amp;$M137)+1+COUNTIF($M$11:$M137, $M137)-1)</f>
        <v/>
      </c>
      <c r="P137" s="68"/>
      <c r="Q137" s="91" t="str">
        <f>IF($AV137="", "", IFERROR(INDEX('Analytics Data'!BA$12:BA$511, MATCH($AV137, 'Analytics Data'!$BI$12:$BI$511, 0)), ""))</f>
        <v/>
      </c>
      <c r="R137" s="92" t="str">
        <f>IF($AV137="", "", IFERROR(INDEX('Analytics Data'!BB$12:BB$511, MATCH($AV137, 'Analytics Data'!$BI$12:$BI$511, 0)), ""))</f>
        <v/>
      </c>
      <c r="S137" s="92" t="str">
        <f>IF($AV137="", "", IFERROR(INDEX('Analytics Data'!BC$12:BC$511, MATCH($AV137, 'Analytics Data'!$BI$12:$BI$511, 0)), ""))</f>
        <v/>
      </c>
      <c r="T137" s="92" t="str">
        <f>IF($AV137="", "", IFERROR(INDEX('Analytics Data'!BD$12:BD$511, MATCH($AV137, 'Analytics Data'!$BI$12:$BI$511, 0)), ""))</f>
        <v/>
      </c>
      <c r="U137" s="93" t="str">
        <f>IF($AV137="", "", IFERROR(INDEX('Analytics Data'!BE$12:BE$511, MATCH($AV137, 'Analytics Data'!$BI$12:$BI$511, 0)), ""))</f>
        <v/>
      </c>
      <c r="V137" s="68"/>
      <c r="AD137" s="65" t="str">
        <f>'Analytics Data'!$CT138</f>
        <v/>
      </c>
      <c r="AF137" s="19" t="str">
        <f t="shared" si="28"/>
        <v/>
      </c>
      <c r="AH137" s="19" t="str">
        <f t="shared" si="25"/>
        <v/>
      </c>
      <c r="AI137" s="19" t="str">
        <f t="shared" si="29"/>
        <v/>
      </c>
      <c r="AJ137" s="19" t="str">
        <f t="shared" si="30"/>
        <v/>
      </c>
      <c r="AK137" s="19" t="str">
        <f t="shared" si="31"/>
        <v/>
      </c>
      <c r="AL137" s="19" t="str">
        <f t="shared" si="26"/>
        <v/>
      </c>
      <c r="AM137" s="19" t="str">
        <f t="shared" si="27"/>
        <v/>
      </c>
      <c r="AN137" s="19" t="str">
        <f t="shared" si="32"/>
        <v/>
      </c>
      <c r="AP137" s="19" t="str">
        <f>IF(OR($B137="", "", 'Analytics Data'!$BL$7=FALSE), "", COUNTIF('Analytics Data'!$BG$12:$BG$511, $B137))</f>
        <v/>
      </c>
      <c r="AR137" s="65" t="str">
        <f>IF($AP137="", "", IF($AP137=1, IFERROR(INDEX('Analytics Data'!$BI$12:$BI$511, MATCH($B137, 'Analytics Data'!$BG$12:$BG$511, 0)), ""), ""))</f>
        <v/>
      </c>
      <c r="AT137" s="65" t="str">
        <f t="shared" si="33"/>
        <v/>
      </c>
      <c r="AV137" s="65" t="str">
        <f>IF(NOT($AT137=""), $AT137, IF($AR137="", "", IF(COUNTIF($AR$11:$AR137, $AR137)&gt;1, "", $AR137)))</f>
        <v/>
      </c>
      <c r="AX137" s="19" t="str">
        <f>IF(OR($AV137="", $AR$7=FALSE), "", IF(COUNTIF('Analytics Data'!$BI$12:$BI$511, $AV137)=1, "", "X"))</f>
        <v/>
      </c>
      <c r="AZ137" s="43" t="str">
        <f t="shared" si="34"/>
        <v/>
      </c>
      <c r="BB137" s="19" t="str">
        <f>IF($D137="", "", IF(COUNTIF(Content!$D$11:$D$510, $D137)=0, MAX($BB$10:$BB136)+1, ""))</f>
        <v/>
      </c>
      <c r="BD137" s="19" t="str">
        <f t="shared" si="35"/>
        <v/>
      </c>
      <c r="BF137" s="19" t="str">
        <f t="shared" si="36"/>
        <v/>
      </c>
      <c r="BG137" s="19" t="str">
        <f t="shared" ca="1" si="42"/>
        <v/>
      </c>
      <c r="BI137" s="173" t="str">
        <f>IF($AV137="", "", IFERROR(INDEX('Analytics Data'!$CA$12:$CA$511, MATCH($AV137, 'Analytics Data'!$BI$12:$BI$511, 0)), ""))</f>
        <v/>
      </c>
      <c r="BK137" s="173" t="str">
        <f>IF($AV137="", "", IFERROR(INDEX('Analytics Data'!$BB$12:$BB$511, MATCH($AV137, 'Analytics Data'!$BI$12:$BI$511, 0)), ""))</f>
        <v/>
      </c>
      <c r="BM137" s="41" t="str">
        <f>IF($D137="", "", IFERROR(INDEX(Content!$AB$11:$AB$510, MATCH($D137, Content!$D$11:$D$510, 0)), ""))</f>
        <v/>
      </c>
      <c r="BN137" s="41" t="str">
        <f>IF($BM137="", "", IF(COUNTIF($BM$11:$BM137, $BM137)&gt;1, "", $BM137))</f>
        <v/>
      </c>
      <c r="BO137" s="156" t="str">
        <f t="shared" si="37"/>
        <v/>
      </c>
      <c r="BP137" s="156" t="str">
        <f t="shared" si="38"/>
        <v/>
      </c>
      <c r="BQ137" s="19" t="str">
        <f>IF($BO137="", "", COUNTIF($BO$11:$BO$510, "&gt;"&amp;$BO137)+1+COUNTIF($BO$11:$BO137, $BO137)-1)</f>
        <v/>
      </c>
      <c r="BS137" s="134" t="str">
        <f>IF($AV137="", "", IFERROR(INDEX('Analytics Data'!BZ$12:BZ$511, MATCH($AV137, 'Analytics Data'!$BI$12:$BI$511, 0)), ""))</f>
        <v/>
      </c>
      <c r="BT137" s="135" t="str">
        <f>IF($AV137="", "", IFERROR(INDEX('Analytics Data'!CA$12:CA$511, MATCH($AV137, 'Analytics Data'!$BI$12:$BI$511, 0)), ""))</f>
        <v/>
      </c>
      <c r="BU137" s="135" t="str">
        <f>IF($AV137="", "", IFERROR(INDEX('Analytics Data'!CB$12:CB$511, MATCH($AV137, 'Analytics Data'!$BI$12:$BI$511, 0)), ""))</f>
        <v/>
      </c>
      <c r="BV137" s="135" t="str">
        <f>IF($AV137="", "", IFERROR(INDEX('Analytics Data'!CC$12:CC$511, MATCH($AV137, 'Analytics Data'!$BI$12:$BI$511, 0)), ""))</f>
        <v/>
      </c>
      <c r="BW137" s="136" t="str">
        <f>IF($AV137="", "", IFERROR(INDEX('Analytics Data'!CD$12:CD$511, MATCH($AV137, 'Analytics Data'!$BI$12:$BI$511, 0)), ""))</f>
        <v/>
      </c>
      <c r="CC137" s="19" t="str">
        <f t="shared" si="39"/>
        <v/>
      </c>
      <c r="CE137" s="19" t="str">
        <f t="shared" si="40"/>
        <v/>
      </c>
      <c r="CG137" s="41" t="str">
        <f t="shared" si="41"/>
        <v/>
      </c>
    </row>
    <row r="138" spans="1:85" x14ac:dyDescent="0.25">
      <c r="A138" s="11"/>
      <c r="B138" s="41" t="str">
        <f>IF($D138="", "", IFERROR(INDEX(Content!$V$11:$V$510, MATCH($D138, Content!$D$11:$D$510, 0)), ""))</f>
        <v/>
      </c>
      <c r="C138" s="11"/>
      <c r="D138" s="196"/>
      <c r="E138" s="197"/>
      <c r="F138" s="198"/>
      <c r="G138" s="199"/>
      <c r="H138" s="200"/>
      <c r="I138" s="200"/>
      <c r="J138" s="201"/>
      <c r="K138" s="202"/>
      <c r="L138" s="11"/>
      <c r="M138" s="98" t="str">
        <f>IF($AV138="", "", IFERROR(INDEX('Analytics Data'!$CF$12:$CF$511, MATCH($AV138, 'Analytics Data'!$BI$12:$BI$511, 0)), ""))</f>
        <v/>
      </c>
      <c r="N138" s="68"/>
      <c r="O138" s="98" t="str">
        <f>IF($M138="", "", COUNTIF($M$11:$M$510, "&gt;"&amp;$M138)+1+COUNTIF($M$11:$M138, $M138)-1)</f>
        <v/>
      </c>
      <c r="P138" s="68"/>
      <c r="Q138" s="91" t="str">
        <f>IF($AV138="", "", IFERROR(INDEX('Analytics Data'!BA$12:BA$511, MATCH($AV138, 'Analytics Data'!$BI$12:$BI$511, 0)), ""))</f>
        <v/>
      </c>
      <c r="R138" s="92" t="str">
        <f>IF($AV138="", "", IFERROR(INDEX('Analytics Data'!BB$12:BB$511, MATCH($AV138, 'Analytics Data'!$BI$12:$BI$511, 0)), ""))</f>
        <v/>
      </c>
      <c r="S138" s="92" t="str">
        <f>IF($AV138="", "", IFERROR(INDEX('Analytics Data'!BC$12:BC$511, MATCH($AV138, 'Analytics Data'!$BI$12:$BI$511, 0)), ""))</f>
        <v/>
      </c>
      <c r="T138" s="92" t="str">
        <f>IF($AV138="", "", IFERROR(INDEX('Analytics Data'!BD$12:BD$511, MATCH($AV138, 'Analytics Data'!$BI$12:$BI$511, 0)), ""))</f>
        <v/>
      </c>
      <c r="U138" s="93" t="str">
        <f>IF($AV138="", "", IFERROR(INDEX('Analytics Data'!BE$12:BE$511, MATCH($AV138, 'Analytics Data'!$BI$12:$BI$511, 0)), ""))</f>
        <v/>
      </c>
      <c r="V138" s="68"/>
      <c r="AD138" s="65" t="str">
        <f>'Analytics Data'!$CT139</f>
        <v/>
      </c>
      <c r="AF138" s="19" t="str">
        <f t="shared" si="28"/>
        <v/>
      </c>
      <c r="AH138" s="19" t="str">
        <f t="shared" si="25"/>
        <v/>
      </c>
      <c r="AI138" s="19" t="str">
        <f t="shared" si="29"/>
        <v/>
      </c>
      <c r="AJ138" s="19" t="str">
        <f t="shared" si="30"/>
        <v/>
      </c>
      <c r="AK138" s="19" t="str">
        <f t="shared" si="31"/>
        <v/>
      </c>
      <c r="AL138" s="19" t="str">
        <f t="shared" si="26"/>
        <v/>
      </c>
      <c r="AM138" s="19" t="str">
        <f t="shared" si="27"/>
        <v/>
      </c>
      <c r="AN138" s="19" t="str">
        <f t="shared" si="32"/>
        <v/>
      </c>
      <c r="AP138" s="19" t="str">
        <f>IF(OR($B138="", "", 'Analytics Data'!$BL$7=FALSE), "", COUNTIF('Analytics Data'!$BG$12:$BG$511, $B138))</f>
        <v/>
      </c>
      <c r="AR138" s="65" t="str">
        <f>IF($AP138="", "", IF($AP138=1, IFERROR(INDEX('Analytics Data'!$BI$12:$BI$511, MATCH($B138, 'Analytics Data'!$BG$12:$BG$511, 0)), ""), ""))</f>
        <v/>
      </c>
      <c r="AT138" s="65" t="str">
        <f t="shared" si="33"/>
        <v/>
      </c>
      <c r="AV138" s="65" t="str">
        <f>IF(NOT($AT138=""), $AT138, IF($AR138="", "", IF(COUNTIF($AR$11:$AR138, $AR138)&gt;1, "", $AR138)))</f>
        <v/>
      </c>
      <c r="AX138" s="19" t="str">
        <f>IF(OR($AV138="", $AR$7=FALSE), "", IF(COUNTIF('Analytics Data'!$BI$12:$BI$511, $AV138)=1, "", "X"))</f>
        <v/>
      </c>
      <c r="AZ138" s="43" t="str">
        <f t="shared" si="34"/>
        <v/>
      </c>
      <c r="BB138" s="19" t="str">
        <f>IF($D138="", "", IF(COUNTIF(Content!$D$11:$D$510, $D138)=0, MAX($BB$10:$BB137)+1, ""))</f>
        <v/>
      </c>
      <c r="BD138" s="19" t="str">
        <f t="shared" si="35"/>
        <v/>
      </c>
      <c r="BF138" s="19" t="str">
        <f t="shared" si="36"/>
        <v/>
      </c>
      <c r="BG138" s="19" t="str">
        <f t="shared" ca="1" si="42"/>
        <v/>
      </c>
      <c r="BI138" s="173" t="str">
        <f>IF($AV138="", "", IFERROR(INDEX('Analytics Data'!$CA$12:$CA$511, MATCH($AV138, 'Analytics Data'!$BI$12:$BI$511, 0)), ""))</f>
        <v/>
      </c>
      <c r="BK138" s="173" t="str">
        <f>IF($AV138="", "", IFERROR(INDEX('Analytics Data'!$BB$12:$BB$511, MATCH($AV138, 'Analytics Data'!$BI$12:$BI$511, 0)), ""))</f>
        <v/>
      </c>
      <c r="BM138" s="41" t="str">
        <f>IF($D138="", "", IFERROR(INDEX(Content!$AB$11:$AB$510, MATCH($D138, Content!$D$11:$D$510, 0)), ""))</f>
        <v/>
      </c>
      <c r="BN138" s="41" t="str">
        <f>IF($BM138="", "", IF(COUNTIF($BM$11:$BM138, $BM138)&gt;1, "", $BM138))</f>
        <v/>
      </c>
      <c r="BO138" s="156" t="str">
        <f t="shared" si="37"/>
        <v/>
      </c>
      <c r="BP138" s="156" t="str">
        <f t="shared" si="38"/>
        <v/>
      </c>
      <c r="BQ138" s="19" t="str">
        <f>IF($BO138="", "", COUNTIF($BO$11:$BO$510, "&gt;"&amp;$BO138)+1+COUNTIF($BO$11:$BO138, $BO138)-1)</f>
        <v/>
      </c>
      <c r="BS138" s="134" t="str">
        <f>IF($AV138="", "", IFERROR(INDEX('Analytics Data'!BZ$12:BZ$511, MATCH($AV138, 'Analytics Data'!$BI$12:$BI$511, 0)), ""))</f>
        <v/>
      </c>
      <c r="BT138" s="135" t="str">
        <f>IF($AV138="", "", IFERROR(INDEX('Analytics Data'!CA$12:CA$511, MATCH($AV138, 'Analytics Data'!$BI$12:$BI$511, 0)), ""))</f>
        <v/>
      </c>
      <c r="BU138" s="135" t="str">
        <f>IF($AV138="", "", IFERROR(INDEX('Analytics Data'!CB$12:CB$511, MATCH($AV138, 'Analytics Data'!$BI$12:$BI$511, 0)), ""))</f>
        <v/>
      </c>
      <c r="BV138" s="135" t="str">
        <f>IF($AV138="", "", IFERROR(INDEX('Analytics Data'!CC$12:CC$511, MATCH($AV138, 'Analytics Data'!$BI$12:$BI$511, 0)), ""))</f>
        <v/>
      </c>
      <c r="BW138" s="136" t="str">
        <f>IF($AV138="", "", IFERROR(INDEX('Analytics Data'!CD$12:CD$511, MATCH($AV138, 'Analytics Data'!$BI$12:$BI$511, 0)), ""))</f>
        <v/>
      </c>
      <c r="CC138" s="19" t="str">
        <f t="shared" si="39"/>
        <v/>
      </c>
      <c r="CE138" s="19" t="str">
        <f t="shared" si="40"/>
        <v/>
      </c>
      <c r="CG138" s="41" t="str">
        <f t="shared" si="41"/>
        <v/>
      </c>
    </row>
    <row r="139" spans="1:85" x14ac:dyDescent="0.25">
      <c r="A139" s="11"/>
      <c r="B139" s="41" t="str">
        <f>IF($D139="", "", IFERROR(INDEX(Content!$V$11:$V$510, MATCH($D139, Content!$D$11:$D$510, 0)), ""))</f>
        <v/>
      </c>
      <c r="C139" s="11"/>
      <c r="D139" s="196"/>
      <c r="E139" s="197"/>
      <c r="F139" s="198"/>
      <c r="G139" s="199"/>
      <c r="H139" s="200"/>
      <c r="I139" s="200"/>
      <c r="J139" s="201"/>
      <c r="K139" s="202"/>
      <c r="L139" s="11"/>
      <c r="M139" s="98" t="str">
        <f>IF($AV139="", "", IFERROR(INDEX('Analytics Data'!$CF$12:$CF$511, MATCH($AV139, 'Analytics Data'!$BI$12:$BI$511, 0)), ""))</f>
        <v/>
      </c>
      <c r="N139" s="68"/>
      <c r="O139" s="98" t="str">
        <f>IF($M139="", "", COUNTIF($M$11:$M$510, "&gt;"&amp;$M139)+1+COUNTIF($M$11:$M139, $M139)-1)</f>
        <v/>
      </c>
      <c r="P139" s="68"/>
      <c r="Q139" s="91" t="str">
        <f>IF($AV139="", "", IFERROR(INDEX('Analytics Data'!BA$12:BA$511, MATCH($AV139, 'Analytics Data'!$BI$12:$BI$511, 0)), ""))</f>
        <v/>
      </c>
      <c r="R139" s="92" t="str">
        <f>IF($AV139="", "", IFERROR(INDEX('Analytics Data'!BB$12:BB$511, MATCH($AV139, 'Analytics Data'!$BI$12:$BI$511, 0)), ""))</f>
        <v/>
      </c>
      <c r="S139" s="92" t="str">
        <f>IF($AV139="", "", IFERROR(INDEX('Analytics Data'!BC$12:BC$511, MATCH($AV139, 'Analytics Data'!$BI$12:$BI$511, 0)), ""))</f>
        <v/>
      </c>
      <c r="T139" s="92" t="str">
        <f>IF($AV139="", "", IFERROR(INDEX('Analytics Data'!BD$12:BD$511, MATCH($AV139, 'Analytics Data'!$BI$12:$BI$511, 0)), ""))</f>
        <v/>
      </c>
      <c r="U139" s="93" t="str">
        <f>IF($AV139="", "", IFERROR(INDEX('Analytics Data'!BE$12:BE$511, MATCH($AV139, 'Analytics Data'!$BI$12:$BI$511, 0)), ""))</f>
        <v/>
      </c>
      <c r="V139" s="68"/>
      <c r="AD139" s="65" t="str">
        <f>'Analytics Data'!$CT140</f>
        <v/>
      </c>
      <c r="AF139" s="19" t="str">
        <f t="shared" si="28"/>
        <v/>
      </c>
      <c r="AH139" s="19" t="str">
        <f t="shared" ref="AH139:AH202" si="43">IF($AF139="", "", IF(AND(AH$5="X", D139=""), $AF$6, IF(AND(NOT(D139=""), OR(ISNUMBER(D139)=FALSE, COUNTIF($D$11:$D$510, $D139)&gt;1)), $AF$7, "")))</f>
        <v/>
      </c>
      <c r="AI139" s="19" t="str">
        <f t="shared" si="29"/>
        <v/>
      </c>
      <c r="AJ139" s="19" t="str">
        <f t="shared" si="30"/>
        <v/>
      </c>
      <c r="AK139" s="19" t="str">
        <f t="shared" si="31"/>
        <v/>
      </c>
      <c r="AL139" s="19" t="str">
        <f t="shared" ref="AL139:AL202" si="44">IF($AF139="", "", IF(AND(AL$5="X", H139=""), $AF$6, IF(AND(NOT(H139=""), COUNTIF(AB$11:AB$30, H139)=0), $AF$7, "")))</f>
        <v/>
      </c>
      <c r="AM139" s="19" t="str">
        <f t="shared" ref="AM139:AM202" si="45">IF($AF139="", "", IF(AND(AM$5="X", I139=""), $AF$6, IF(AND(NOT(I139=""), COUNTIF(AC$11:AC$18, I139)=0), $AF$7, "")))</f>
        <v/>
      </c>
      <c r="AN139" s="19" t="str">
        <f t="shared" si="32"/>
        <v/>
      </c>
      <c r="AP139" s="19" t="str">
        <f>IF(OR($B139="", "", 'Analytics Data'!$BL$7=FALSE), "", COUNTIF('Analytics Data'!$BG$12:$BG$511, $B139))</f>
        <v/>
      </c>
      <c r="AR139" s="65" t="str">
        <f>IF($AP139="", "", IF($AP139=1, IFERROR(INDEX('Analytics Data'!$BI$12:$BI$511, MATCH($B139, 'Analytics Data'!$BG$12:$BG$511, 0)), ""), ""))</f>
        <v/>
      </c>
      <c r="AT139" s="65" t="str">
        <f t="shared" si="33"/>
        <v/>
      </c>
      <c r="AV139" s="65" t="str">
        <f>IF(NOT($AT139=""), $AT139, IF($AR139="", "", IF(COUNTIF($AR$11:$AR139, $AR139)&gt;1, "", $AR139)))</f>
        <v/>
      </c>
      <c r="AX139" s="19" t="str">
        <f>IF(OR($AV139="", $AR$7=FALSE), "", IF(COUNTIF('Analytics Data'!$BI$12:$BI$511, $AV139)=1, "", "X"))</f>
        <v/>
      </c>
      <c r="AZ139" s="43" t="str">
        <f t="shared" si="34"/>
        <v/>
      </c>
      <c r="BB139" s="19" t="str">
        <f>IF($D139="", "", IF(COUNTIF(Content!$D$11:$D$510, $D139)=0, MAX($BB$10:$BB138)+1, ""))</f>
        <v/>
      </c>
      <c r="BD139" s="19" t="str">
        <f t="shared" si="35"/>
        <v/>
      </c>
      <c r="BF139" s="19" t="str">
        <f t="shared" si="36"/>
        <v/>
      </c>
      <c r="BG139" s="19" t="str">
        <f t="shared" ca="1" si="42"/>
        <v/>
      </c>
      <c r="BI139" s="173" t="str">
        <f>IF($AV139="", "", IFERROR(INDEX('Analytics Data'!$CA$12:$CA$511, MATCH($AV139, 'Analytics Data'!$BI$12:$BI$511, 0)), ""))</f>
        <v/>
      </c>
      <c r="BK139" s="173" t="str">
        <f>IF($AV139="", "", IFERROR(INDEX('Analytics Data'!$BB$12:$BB$511, MATCH($AV139, 'Analytics Data'!$BI$12:$BI$511, 0)), ""))</f>
        <v/>
      </c>
      <c r="BM139" s="41" t="str">
        <f>IF($D139="", "", IFERROR(INDEX(Content!$AB$11:$AB$510, MATCH($D139, Content!$D$11:$D$510, 0)), ""))</f>
        <v/>
      </c>
      <c r="BN139" s="41" t="str">
        <f>IF($BM139="", "", IF(COUNTIF($BM$11:$BM139, $BM139)&gt;1, "", $BM139))</f>
        <v/>
      </c>
      <c r="BO139" s="156" t="str">
        <f t="shared" si="37"/>
        <v/>
      </c>
      <c r="BP139" s="156" t="str">
        <f t="shared" si="38"/>
        <v/>
      </c>
      <c r="BQ139" s="19" t="str">
        <f>IF($BO139="", "", COUNTIF($BO$11:$BO$510, "&gt;"&amp;$BO139)+1+COUNTIF($BO$11:$BO139, $BO139)-1)</f>
        <v/>
      </c>
      <c r="BS139" s="134" t="str">
        <f>IF($AV139="", "", IFERROR(INDEX('Analytics Data'!BZ$12:BZ$511, MATCH($AV139, 'Analytics Data'!$BI$12:$BI$511, 0)), ""))</f>
        <v/>
      </c>
      <c r="BT139" s="135" t="str">
        <f>IF($AV139="", "", IFERROR(INDEX('Analytics Data'!CA$12:CA$511, MATCH($AV139, 'Analytics Data'!$BI$12:$BI$511, 0)), ""))</f>
        <v/>
      </c>
      <c r="BU139" s="135" t="str">
        <f>IF($AV139="", "", IFERROR(INDEX('Analytics Data'!CB$12:CB$511, MATCH($AV139, 'Analytics Data'!$BI$12:$BI$511, 0)), ""))</f>
        <v/>
      </c>
      <c r="BV139" s="135" t="str">
        <f>IF($AV139="", "", IFERROR(INDEX('Analytics Data'!CC$12:CC$511, MATCH($AV139, 'Analytics Data'!$BI$12:$BI$511, 0)), ""))</f>
        <v/>
      </c>
      <c r="BW139" s="136" t="str">
        <f>IF($AV139="", "", IFERROR(INDEX('Analytics Data'!CD$12:CD$511, MATCH($AV139, 'Analytics Data'!$BI$12:$BI$511, 0)), ""))</f>
        <v/>
      </c>
      <c r="CC139" s="19" t="str">
        <f t="shared" si="39"/>
        <v/>
      </c>
      <c r="CE139" s="19" t="str">
        <f t="shared" si="40"/>
        <v/>
      </c>
      <c r="CG139" s="41" t="str">
        <f t="shared" si="41"/>
        <v/>
      </c>
    </row>
    <row r="140" spans="1:85" x14ac:dyDescent="0.25">
      <c r="A140" s="11"/>
      <c r="B140" s="41" t="str">
        <f>IF($D140="", "", IFERROR(INDEX(Content!$V$11:$V$510, MATCH($D140, Content!$D$11:$D$510, 0)), ""))</f>
        <v/>
      </c>
      <c r="C140" s="11"/>
      <c r="D140" s="196"/>
      <c r="E140" s="197"/>
      <c r="F140" s="198"/>
      <c r="G140" s="199"/>
      <c r="H140" s="200"/>
      <c r="I140" s="200"/>
      <c r="J140" s="201"/>
      <c r="K140" s="202"/>
      <c r="L140" s="11"/>
      <c r="M140" s="98" t="str">
        <f>IF($AV140="", "", IFERROR(INDEX('Analytics Data'!$CF$12:$CF$511, MATCH($AV140, 'Analytics Data'!$BI$12:$BI$511, 0)), ""))</f>
        <v/>
      </c>
      <c r="N140" s="68"/>
      <c r="O140" s="98" t="str">
        <f>IF($M140="", "", COUNTIF($M$11:$M$510, "&gt;"&amp;$M140)+1+COUNTIF($M$11:$M140, $M140)-1)</f>
        <v/>
      </c>
      <c r="P140" s="68"/>
      <c r="Q140" s="91" t="str">
        <f>IF($AV140="", "", IFERROR(INDEX('Analytics Data'!BA$12:BA$511, MATCH($AV140, 'Analytics Data'!$BI$12:$BI$511, 0)), ""))</f>
        <v/>
      </c>
      <c r="R140" s="92" t="str">
        <f>IF($AV140="", "", IFERROR(INDEX('Analytics Data'!BB$12:BB$511, MATCH($AV140, 'Analytics Data'!$BI$12:$BI$511, 0)), ""))</f>
        <v/>
      </c>
      <c r="S140" s="92" t="str">
        <f>IF($AV140="", "", IFERROR(INDEX('Analytics Data'!BC$12:BC$511, MATCH($AV140, 'Analytics Data'!$BI$12:$BI$511, 0)), ""))</f>
        <v/>
      </c>
      <c r="T140" s="92" t="str">
        <f>IF($AV140="", "", IFERROR(INDEX('Analytics Data'!BD$12:BD$511, MATCH($AV140, 'Analytics Data'!$BI$12:$BI$511, 0)), ""))</f>
        <v/>
      </c>
      <c r="U140" s="93" t="str">
        <f>IF($AV140="", "", IFERROR(INDEX('Analytics Data'!BE$12:BE$511, MATCH($AV140, 'Analytics Data'!$BI$12:$BI$511, 0)), ""))</f>
        <v/>
      </c>
      <c r="V140" s="68"/>
      <c r="AD140" s="65" t="str">
        <f>'Analytics Data'!$CT141</f>
        <v/>
      </c>
      <c r="AF140" s="19" t="str">
        <f t="shared" ref="AF140:AF203" si="46">IF(COUNTIF($D140:$J140, "")=7, "", "X")</f>
        <v/>
      </c>
      <c r="AH140" s="19" t="str">
        <f t="shared" si="43"/>
        <v/>
      </c>
      <c r="AI140" s="19" t="str">
        <f t="shared" ref="AI140:AI203" si="47">IF($AF140="", "", IF(AND(AI$5="X", E140=""), $AF$6, IF(AND(NOT(E140=""), OR(ISNUMBER(E140)=FALSE, E140&lt;$Y$5, E140&gt;$Y$6)), $AF$7, "")))</f>
        <v/>
      </c>
      <c r="AJ140" s="19" t="str">
        <f t="shared" ref="AJ140:AJ203" si="48">IF($AF140="", "", IF(AND(AJ$5="X", F140=""), $AF$6, IF(AND(NOT(F140=""), ISNUMBER(F140)=FALSE), $AF$7, "")))</f>
        <v/>
      </c>
      <c r="AK140" s="19" t="str">
        <f t="shared" ref="AK140:AK203" si="49">IF($AF140="", "", IF(AND(AK$5="X", G140="", NOT($E140=""), $E140&lt;=$Y$7), $AF$6, IF(AND(NOT(G140=""), COUNTIF(AA$11:AA$11, G140)=0), $AF$7, "")))</f>
        <v/>
      </c>
      <c r="AL140" s="19" t="str">
        <f t="shared" si="44"/>
        <v/>
      </c>
      <c r="AM140" s="19" t="str">
        <f t="shared" si="45"/>
        <v/>
      </c>
      <c r="AN140" s="19" t="str">
        <f t="shared" ref="AN140:AN203" si="50">IF($AF140="", "", IF(AND(AN$5="X", J140="", $AR$7=TRUE, $AR140="", $Y$7&gt;$AZ140), $AF$6, IF(AND(NOT(J140=""), $AX140="X"), $AF$7, "")))</f>
        <v/>
      </c>
      <c r="AP140" s="19" t="str">
        <f>IF(OR($B140="", "", 'Analytics Data'!$BL$7=FALSE), "", COUNTIF('Analytics Data'!$BG$12:$BG$511, $B140))</f>
        <v/>
      </c>
      <c r="AR140" s="65" t="str">
        <f>IF($AP140="", "", IF($AP140=1, IFERROR(INDEX('Analytics Data'!$BI$12:$BI$511, MATCH($B140, 'Analytics Data'!$BG$12:$BG$511, 0)), ""), ""))</f>
        <v/>
      </c>
      <c r="AT140" s="65" t="str">
        <f t="shared" ref="AT140:AT203" si="51">IF(NOT($J140=""), $J140, "")</f>
        <v/>
      </c>
      <c r="AV140" s="65" t="str">
        <f>IF(NOT($AT140=""), $AT140, IF($AR140="", "", IF(COUNTIF($AR$11:$AR140, $AR140)&gt;1, "", $AR140)))</f>
        <v/>
      </c>
      <c r="AX140" s="19" t="str">
        <f>IF(OR($AV140="", $AR$7=FALSE), "", IF(COUNTIF('Analytics Data'!$BI$12:$BI$511, $AV140)=1, "", "X"))</f>
        <v/>
      </c>
      <c r="AZ140" s="43" t="str">
        <f t="shared" ref="AZ140:AZ203" si="52">IF($E140="", "", IFERROR(DATE(YEAR($E140), MONTH($E140)+1, 1)-1, ""))</f>
        <v/>
      </c>
      <c r="BB140" s="19" t="str">
        <f>IF($D140="", "", IF(COUNTIF(Content!$D$11:$D$510, $D140)=0, MAX($BB$10:$BB139)+1, ""))</f>
        <v/>
      </c>
      <c r="BD140" s="19" t="str">
        <f t="shared" ref="BD140:BD203" si="53">IF($E140="", "", TEXT($E140, "mmm yyyy"))</f>
        <v/>
      </c>
      <c r="BF140" s="19" t="str">
        <f t="shared" ref="BF140:BF203" si="54">IF($AF140="", "", IF(AND($G140="", $E140+$F140&lt;$BF$7), "X", ""))</f>
        <v/>
      </c>
      <c r="BG140" s="19" t="str">
        <f t="shared" ca="1" si="42"/>
        <v/>
      </c>
      <c r="BI140" s="173" t="str">
        <f>IF($AV140="", "", IFERROR(INDEX('Analytics Data'!$CA$12:$CA$511, MATCH($AV140, 'Analytics Data'!$BI$12:$BI$511, 0)), ""))</f>
        <v/>
      </c>
      <c r="BK140" s="173" t="str">
        <f>IF($AV140="", "", IFERROR(INDEX('Analytics Data'!$BB$12:$BB$511, MATCH($AV140, 'Analytics Data'!$BI$12:$BI$511, 0)), ""))</f>
        <v/>
      </c>
      <c r="BM140" s="41" t="str">
        <f>IF($D140="", "", IFERROR(INDEX(Content!$AB$11:$AB$510, MATCH($D140, Content!$D$11:$D$510, 0)), ""))</f>
        <v/>
      </c>
      <c r="BN140" s="41" t="str">
        <f>IF($BM140="", "", IF(COUNTIF($BM$11:$BM140, $BM140)&gt;1, "", $BM140))</f>
        <v/>
      </c>
      <c r="BO140" s="156" t="str">
        <f t="shared" ref="BO140:BO203" si="55">IF($BN140="", "", IFERROR(AVERAGEIF($BN$11:$BN$510, $BN140, $BI$11:$BI$510), ""))</f>
        <v/>
      </c>
      <c r="BP140" s="156" t="str">
        <f t="shared" ref="BP140:BP203" si="56">IF($BN140="", "", IFERROR(AVERAGEIF($BN$11:$BN$510, $BN140, $BK$11:$BK$510), ""))</f>
        <v/>
      </c>
      <c r="BQ140" s="19" t="str">
        <f>IF($BO140="", "", COUNTIF($BO$11:$BO$510, "&gt;"&amp;$BO140)+1+COUNTIF($BO$11:$BO140, $BO140)-1)</f>
        <v/>
      </c>
      <c r="BS140" s="134" t="str">
        <f>IF($AV140="", "", IFERROR(INDEX('Analytics Data'!BZ$12:BZ$511, MATCH($AV140, 'Analytics Data'!$BI$12:$BI$511, 0)), ""))</f>
        <v/>
      </c>
      <c r="BT140" s="135" t="str">
        <f>IF($AV140="", "", IFERROR(INDEX('Analytics Data'!CA$12:CA$511, MATCH($AV140, 'Analytics Data'!$BI$12:$BI$511, 0)), ""))</f>
        <v/>
      </c>
      <c r="BU140" s="135" t="str">
        <f>IF($AV140="", "", IFERROR(INDEX('Analytics Data'!CB$12:CB$511, MATCH($AV140, 'Analytics Data'!$BI$12:$BI$511, 0)), ""))</f>
        <v/>
      </c>
      <c r="BV140" s="135" t="str">
        <f>IF($AV140="", "", IFERROR(INDEX('Analytics Data'!CC$12:CC$511, MATCH($AV140, 'Analytics Data'!$BI$12:$BI$511, 0)), ""))</f>
        <v/>
      </c>
      <c r="BW140" s="136" t="str">
        <f>IF($AV140="", "", IFERROR(INDEX('Analytics Data'!CD$12:CD$511, MATCH($AV140, 'Analytics Data'!$BI$12:$BI$511, 0)), ""))</f>
        <v/>
      </c>
      <c r="CC140" s="19" t="str">
        <f t="shared" ref="CC140:CC203" si="57">IF($F140="", "", IFERROR(INDEX($CA$11:$CA$22, MATCH($F140, $BY$11:$BY$22, 1)), ""))</f>
        <v/>
      </c>
      <c r="CE140" s="19" t="str">
        <f t="shared" ref="CE140:CE203" si="58">IF($E140="", "", TEXT($E140, "ddd"))</f>
        <v/>
      </c>
      <c r="CG140" s="41" t="str">
        <f t="shared" ref="CG140:CG203" si="59">IF(OR($H140="", $I140=""), "", CONCATENATE($H140, " - ", $I140))</f>
        <v/>
      </c>
    </row>
    <row r="141" spans="1:85" x14ac:dyDescent="0.25">
      <c r="A141" s="11"/>
      <c r="B141" s="41" t="str">
        <f>IF($D141="", "", IFERROR(INDEX(Content!$V$11:$V$510, MATCH($D141, Content!$D$11:$D$510, 0)), ""))</f>
        <v/>
      </c>
      <c r="C141" s="11"/>
      <c r="D141" s="196"/>
      <c r="E141" s="197"/>
      <c r="F141" s="198"/>
      <c r="G141" s="199"/>
      <c r="H141" s="200"/>
      <c r="I141" s="200"/>
      <c r="J141" s="201"/>
      <c r="K141" s="202"/>
      <c r="L141" s="11"/>
      <c r="M141" s="98" t="str">
        <f>IF($AV141="", "", IFERROR(INDEX('Analytics Data'!$CF$12:$CF$511, MATCH($AV141, 'Analytics Data'!$BI$12:$BI$511, 0)), ""))</f>
        <v/>
      </c>
      <c r="N141" s="68"/>
      <c r="O141" s="98" t="str">
        <f>IF($M141="", "", COUNTIF($M$11:$M$510, "&gt;"&amp;$M141)+1+COUNTIF($M$11:$M141, $M141)-1)</f>
        <v/>
      </c>
      <c r="P141" s="68"/>
      <c r="Q141" s="91" t="str">
        <f>IF($AV141="", "", IFERROR(INDEX('Analytics Data'!BA$12:BA$511, MATCH($AV141, 'Analytics Data'!$BI$12:$BI$511, 0)), ""))</f>
        <v/>
      </c>
      <c r="R141" s="92" t="str">
        <f>IF($AV141="", "", IFERROR(INDEX('Analytics Data'!BB$12:BB$511, MATCH($AV141, 'Analytics Data'!$BI$12:$BI$511, 0)), ""))</f>
        <v/>
      </c>
      <c r="S141" s="92" t="str">
        <f>IF($AV141="", "", IFERROR(INDEX('Analytics Data'!BC$12:BC$511, MATCH($AV141, 'Analytics Data'!$BI$12:$BI$511, 0)), ""))</f>
        <v/>
      </c>
      <c r="T141" s="92" t="str">
        <f>IF($AV141="", "", IFERROR(INDEX('Analytics Data'!BD$12:BD$511, MATCH($AV141, 'Analytics Data'!$BI$12:$BI$511, 0)), ""))</f>
        <v/>
      </c>
      <c r="U141" s="93" t="str">
        <f>IF($AV141="", "", IFERROR(INDEX('Analytics Data'!BE$12:BE$511, MATCH($AV141, 'Analytics Data'!$BI$12:$BI$511, 0)), ""))</f>
        <v/>
      </c>
      <c r="V141" s="68"/>
      <c r="AD141" s="65" t="str">
        <f>'Analytics Data'!$CT142</f>
        <v/>
      </c>
      <c r="AF141" s="19" t="str">
        <f t="shared" si="46"/>
        <v/>
      </c>
      <c r="AH141" s="19" t="str">
        <f t="shared" si="43"/>
        <v/>
      </c>
      <c r="AI141" s="19" t="str">
        <f t="shared" si="47"/>
        <v/>
      </c>
      <c r="AJ141" s="19" t="str">
        <f t="shared" si="48"/>
        <v/>
      </c>
      <c r="AK141" s="19" t="str">
        <f t="shared" si="49"/>
        <v/>
      </c>
      <c r="AL141" s="19" t="str">
        <f t="shared" si="44"/>
        <v/>
      </c>
      <c r="AM141" s="19" t="str">
        <f t="shared" si="45"/>
        <v/>
      </c>
      <c r="AN141" s="19" t="str">
        <f t="shared" si="50"/>
        <v/>
      </c>
      <c r="AP141" s="19" t="str">
        <f>IF(OR($B141="", "", 'Analytics Data'!$BL$7=FALSE), "", COUNTIF('Analytics Data'!$BG$12:$BG$511, $B141))</f>
        <v/>
      </c>
      <c r="AR141" s="65" t="str">
        <f>IF($AP141="", "", IF($AP141=1, IFERROR(INDEX('Analytics Data'!$BI$12:$BI$511, MATCH($B141, 'Analytics Data'!$BG$12:$BG$511, 0)), ""), ""))</f>
        <v/>
      </c>
      <c r="AT141" s="65" t="str">
        <f t="shared" si="51"/>
        <v/>
      </c>
      <c r="AV141" s="65" t="str">
        <f>IF(NOT($AT141=""), $AT141, IF($AR141="", "", IF(COUNTIF($AR$11:$AR141, $AR141)&gt;1, "", $AR141)))</f>
        <v/>
      </c>
      <c r="AX141" s="19" t="str">
        <f>IF(OR($AV141="", $AR$7=FALSE), "", IF(COUNTIF('Analytics Data'!$BI$12:$BI$511, $AV141)=1, "", "X"))</f>
        <v/>
      </c>
      <c r="AZ141" s="43" t="str">
        <f t="shared" si="52"/>
        <v/>
      </c>
      <c r="BB141" s="19" t="str">
        <f>IF($D141="", "", IF(COUNTIF(Content!$D$11:$D$510, $D141)=0, MAX($BB$10:$BB140)+1, ""))</f>
        <v/>
      </c>
      <c r="BD141" s="19" t="str">
        <f t="shared" si="53"/>
        <v/>
      </c>
      <c r="BF141" s="19" t="str">
        <f t="shared" si="54"/>
        <v/>
      </c>
      <c r="BG141" s="19" t="str">
        <f t="shared" ca="1" si="42"/>
        <v/>
      </c>
      <c r="BI141" s="173" t="str">
        <f>IF($AV141="", "", IFERROR(INDEX('Analytics Data'!$CA$12:$CA$511, MATCH($AV141, 'Analytics Data'!$BI$12:$BI$511, 0)), ""))</f>
        <v/>
      </c>
      <c r="BK141" s="173" t="str">
        <f>IF($AV141="", "", IFERROR(INDEX('Analytics Data'!$BB$12:$BB$511, MATCH($AV141, 'Analytics Data'!$BI$12:$BI$511, 0)), ""))</f>
        <v/>
      </c>
      <c r="BM141" s="41" t="str">
        <f>IF($D141="", "", IFERROR(INDEX(Content!$AB$11:$AB$510, MATCH($D141, Content!$D$11:$D$510, 0)), ""))</f>
        <v/>
      </c>
      <c r="BN141" s="41" t="str">
        <f>IF($BM141="", "", IF(COUNTIF($BM$11:$BM141, $BM141)&gt;1, "", $BM141))</f>
        <v/>
      </c>
      <c r="BO141" s="156" t="str">
        <f t="shared" si="55"/>
        <v/>
      </c>
      <c r="BP141" s="156" t="str">
        <f t="shared" si="56"/>
        <v/>
      </c>
      <c r="BQ141" s="19" t="str">
        <f>IF($BO141="", "", COUNTIF($BO$11:$BO$510, "&gt;"&amp;$BO141)+1+COUNTIF($BO$11:$BO141, $BO141)-1)</f>
        <v/>
      </c>
      <c r="BS141" s="134" t="str">
        <f>IF($AV141="", "", IFERROR(INDEX('Analytics Data'!BZ$12:BZ$511, MATCH($AV141, 'Analytics Data'!$BI$12:$BI$511, 0)), ""))</f>
        <v/>
      </c>
      <c r="BT141" s="135" t="str">
        <f>IF($AV141="", "", IFERROR(INDEX('Analytics Data'!CA$12:CA$511, MATCH($AV141, 'Analytics Data'!$BI$12:$BI$511, 0)), ""))</f>
        <v/>
      </c>
      <c r="BU141" s="135" t="str">
        <f>IF($AV141="", "", IFERROR(INDEX('Analytics Data'!CB$12:CB$511, MATCH($AV141, 'Analytics Data'!$BI$12:$BI$511, 0)), ""))</f>
        <v/>
      </c>
      <c r="BV141" s="135" t="str">
        <f>IF($AV141="", "", IFERROR(INDEX('Analytics Data'!CC$12:CC$511, MATCH($AV141, 'Analytics Data'!$BI$12:$BI$511, 0)), ""))</f>
        <v/>
      </c>
      <c r="BW141" s="136" t="str">
        <f>IF($AV141="", "", IFERROR(INDEX('Analytics Data'!CD$12:CD$511, MATCH($AV141, 'Analytics Data'!$BI$12:$BI$511, 0)), ""))</f>
        <v/>
      </c>
      <c r="CC141" s="19" t="str">
        <f t="shared" si="57"/>
        <v/>
      </c>
      <c r="CE141" s="19" t="str">
        <f t="shared" si="58"/>
        <v/>
      </c>
      <c r="CG141" s="41" t="str">
        <f t="shared" si="59"/>
        <v/>
      </c>
    </row>
    <row r="142" spans="1:85" x14ac:dyDescent="0.25">
      <c r="A142" s="11"/>
      <c r="B142" s="41" t="str">
        <f>IF($D142="", "", IFERROR(INDEX(Content!$V$11:$V$510, MATCH($D142, Content!$D$11:$D$510, 0)), ""))</f>
        <v/>
      </c>
      <c r="C142" s="11"/>
      <c r="D142" s="196"/>
      <c r="E142" s="197"/>
      <c r="F142" s="198"/>
      <c r="G142" s="199"/>
      <c r="H142" s="200"/>
      <c r="I142" s="200"/>
      <c r="J142" s="201"/>
      <c r="K142" s="202"/>
      <c r="L142" s="11"/>
      <c r="M142" s="98" t="str">
        <f>IF($AV142="", "", IFERROR(INDEX('Analytics Data'!$CF$12:$CF$511, MATCH($AV142, 'Analytics Data'!$BI$12:$BI$511, 0)), ""))</f>
        <v/>
      </c>
      <c r="N142" s="68"/>
      <c r="O142" s="98" t="str">
        <f>IF($M142="", "", COUNTIF($M$11:$M$510, "&gt;"&amp;$M142)+1+COUNTIF($M$11:$M142, $M142)-1)</f>
        <v/>
      </c>
      <c r="P142" s="68"/>
      <c r="Q142" s="91" t="str">
        <f>IF($AV142="", "", IFERROR(INDEX('Analytics Data'!BA$12:BA$511, MATCH($AV142, 'Analytics Data'!$BI$12:$BI$511, 0)), ""))</f>
        <v/>
      </c>
      <c r="R142" s="92" t="str">
        <f>IF($AV142="", "", IFERROR(INDEX('Analytics Data'!BB$12:BB$511, MATCH($AV142, 'Analytics Data'!$BI$12:$BI$511, 0)), ""))</f>
        <v/>
      </c>
      <c r="S142" s="92" t="str">
        <f>IF($AV142="", "", IFERROR(INDEX('Analytics Data'!BC$12:BC$511, MATCH($AV142, 'Analytics Data'!$BI$12:$BI$511, 0)), ""))</f>
        <v/>
      </c>
      <c r="T142" s="92" t="str">
        <f>IF($AV142="", "", IFERROR(INDEX('Analytics Data'!BD$12:BD$511, MATCH($AV142, 'Analytics Data'!$BI$12:$BI$511, 0)), ""))</f>
        <v/>
      </c>
      <c r="U142" s="93" t="str">
        <f>IF($AV142="", "", IFERROR(INDEX('Analytics Data'!BE$12:BE$511, MATCH($AV142, 'Analytics Data'!$BI$12:$BI$511, 0)), ""))</f>
        <v/>
      </c>
      <c r="V142" s="68"/>
      <c r="AD142" s="65" t="str">
        <f>'Analytics Data'!$CT143</f>
        <v/>
      </c>
      <c r="AF142" s="19" t="str">
        <f t="shared" si="46"/>
        <v/>
      </c>
      <c r="AH142" s="19" t="str">
        <f t="shared" si="43"/>
        <v/>
      </c>
      <c r="AI142" s="19" t="str">
        <f t="shared" si="47"/>
        <v/>
      </c>
      <c r="AJ142" s="19" t="str">
        <f t="shared" si="48"/>
        <v/>
      </c>
      <c r="AK142" s="19" t="str">
        <f t="shared" si="49"/>
        <v/>
      </c>
      <c r="AL142" s="19" t="str">
        <f t="shared" si="44"/>
        <v/>
      </c>
      <c r="AM142" s="19" t="str">
        <f t="shared" si="45"/>
        <v/>
      </c>
      <c r="AN142" s="19" t="str">
        <f t="shared" si="50"/>
        <v/>
      </c>
      <c r="AP142" s="19" t="str">
        <f>IF(OR($B142="", "", 'Analytics Data'!$BL$7=FALSE), "", COUNTIF('Analytics Data'!$BG$12:$BG$511, $B142))</f>
        <v/>
      </c>
      <c r="AR142" s="65" t="str">
        <f>IF($AP142="", "", IF($AP142=1, IFERROR(INDEX('Analytics Data'!$BI$12:$BI$511, MATCH($B142, 'Analytics Data'!$BG$12:$BG$511, 0)), ""), ""))</f>
        <v/>
      </c>
      <c r="AT142" s="65" t="str">
        <f t="shared" si="51"/>
        <v/>
      </c>
      <c r="AV142" s="65" t="str">
        <f>IF(NOT($AT142=""), $AT142, IF($AR142="", "", IF(COUNTIF($AR$11:$AR142, $AR142)&gt;1, "", $AR142)))</f>
        <v/>
      </c>
      <c r="AX142" s="19" t="str">
        <f>IF(OR($AV142="", $AR$7=FALSE), "", IF(COUNTIF('Analytics Data'!$BI$12:$BI$511, $AV142)=1, "", "X"))</f>
        <v/>
      </c>
      <c r="AZ142" s="43" t="str">
        <f t="shared" si="52"/>
        <v/>
      </c>
      <c r="BB142" s="19" t="str">
        <f>IF($D142="", "", IF(COUNTIF(Content!$D$11:$D$510, $D142)=0, MAX($BB$10:$BB141)+1, ""))</f>
        <v/>
      </c>
      <c r="BD142" s="19" t="str">
        <f t="shared" si="53"/>
        <v/>
      </c>
      <c r="BF142" s="19" t="str">
        <f t="shared" si="54"/>
        <v/>
      </c>
      <c r="BG142" s="19" t="str">
        <f t="shared" ca="1" si="42"/>
        <v/>
      </c>
      <c r="BI142" s="173" t="str">
        <f>IF($AV142="", "", IFERROR(INDEX('Analytics Data'!$CA$12:$CA$511, MATCH($AV142, 'Analytics Data'!$BI$12:$BI$511, 0)), ""))</f>
        <v/>
      </c>
      <c r="BK142" s="173" t="str">
        <f>IF($AV142="", "", IFERROR(INDEX('Analytics Data'!$BB$12:$BB$511, MATCH($AV142, 'Analytics Data'!$BI$12:$BI$511, 0)), ""))</f>
        <v/>
      </c>
      <c r="BM142" s="41" t="str">
        <f>IF($D142="", "", IFERROR(INDEX(Content!$AB$11:$AB$510, MATCH($D142, Content!$D$11:$D$510, 0)), ""))</f>
        <v/>
      </c>
      <c r="BN142" s="41" t="str">
        <f>IF($BM142="", "", IF(COUNTIF($BM$11:$BM142, $BM142)&gt;1, "", $BM142))</f>
        <v/>
      </c>
      <c r="BO142" s="156" t="str">
        <f t="shared" si="55"/>
        <v/>
      </c>
      <c r="BP142" s="156" t="str">
        <f t="shared" si="56"/>
        <v/>
      </c>
      <c r="BQ142" s="19" t="str">
        <f>IF($BO142="", "", COUNTIF($BO$11:$BO$510, "&gt;"&amp;$BO142)+1+COUNTIF($BO$11:$BO142, $BO142)-1)</f>
        <v/>
      </c>
      <c r="BS142" s="134" t="str">
        <f>IF($AV142="", "", IFERROR(INDEX('Analytics Data'!BZ$12:BZ$511, MATCH($AV142, 'Analytics Data'!$BI$12:$BI$511, 0)), ""))</f>
        <v/>
      </c>
      <c r="BT142" s="135" t="str">
        <f>IF($AV142="", "", IFERROR(INDEX('Analytics Data'!CA$12:CA$511, MATCH($AV142, 'Analytics Data'!$BI$12:$BI$511, 0)), ""))</f>
        <v/>
      </c>
      <c r="BU142" s="135" t="str">
        <f>IF($AV142="", "", IFERROR(INDEX('Analytics Data'!CB$12:CB$511, MATCH($AV142, 'Analytics Data'!$BI$12:$BI$511, 0)), ""))</f>
        <v/>
      </c>
      <c r="BV142" s="135" t="str">
        <f>IF($AV142="", "", IFERROR(INDEX('Analytics Data'!CC$12:CC$511, MATCH($AV142, 'Analytics Data'!$BI$12:$BI$511, 0)), ""))</f>
        <v/>
      </c>
      <c r="BW142" s="136" t="str">
        <f>IF($AV142="", "", IFERROR(INDEX('Analytics Data'!CD$12:CD$511, MATCH($AV142, 'Analytics Data'!$BI$12:$BI$511, 0)), ""))</f>
        <v/>
      </c>
      <c r="CC142" s="19" t="str">
        <f t="shared" si="57"/>
        <v/>
      </c>
      <c r="CE142" s="19" t="str">
        <f t="shared" si="58"/>
        <v/>
      </c>
      <c r="CG142" s="41" t="str">
        <f t="shared" si="59"/>
        <v/>
      </c>
    </row>
    <row r="143" spans="1:85" x14ac:dyDescent="0.25">
      <c r="A143" s="11"/>
      <c r="B143" s="41" t="str">
        <f>IF($D143="", "", IFERROR(INDEX(Content!$V$11:$V$510, MATCH($D143, Content!$D$11:$D$510, 0)), ""))</f>
        <v/>
      </c>
      <c r="C143" s="11"/>
      <c r="D143" s="196"/>
      <c r="E143" s="197"/>
      <c r="F143" s="198"/>
      <c r="G143" s="199"/>
      <c r="H143" s="200"/>
      <c r="I143" s="200"/>
      <c r="J143" s="201"/>
      <c r="K143" s="202"/>
      <c r="L143" s="11"/>
      <c r="M143" s="98" t="str">
        <f>IF($AV143="", "", IFERROR(INDEX('Analytics Data'!$CF$12:$CF$511, MATCH($AV143, 'Analytics Data'!$BI$12:$BI$511, 0)), ""))</f>
        <v/>
      </c>
      <c r="N143" s="68"/>
      <c r="O143" s="98" t="str">
        <f>IF($M143="", "", COUNTIF($M$11:$M$510, "&gt;"&amp;$M143)+1+COUNTIF($M$11:$M143, $M143)-1)</f>
        <v/>
      </c>
      <c r="P143" s="68"/>
      <c r="Q143" s="91" t="str">
        <f>IF($AV143="", "", IFERROR(INDEX('Analytics Data'!BA$12:BA$511, MATCH($AV143, 'Analytics Data'!$BI$12:$BI$511, 0)), ""))</f>
        <v/>
      </c>
      <c r="R143" s="92" t="str">
        <f>IF($AV143="", "", IFERROR(INDEX('Analytics Data'!BB$12:BB$511, MATCH($AV143, 'Analytics Data'!$BI$12:$BI$511, 0)), ""))</f>
        <v/>
      </c>
      <c r="S143" s="92" t="str">
        <f>IF($AV143="", "", IFERROR(INDEX('Analytics Data'!BC$12:BC$511, MATCH($AV143, 'Analytics Data'!$BI$12:$BI$511, 0)), ""))</f>
        <v/>
      </c>
      <c r="T143" s="92" t="str">
        <f>IF($AV143="", "", IFERROR(INDEX('Analytics Data'!BD$12:BD$511, MATCH($AV143, 'Analytics Data'!$BI$12:$BI$511, 0)), ""))</f>
        <v/>
      </c>
      <c r="U143" s="93" t="str">
        <f>IF($AV143="", "", IFERROR(INDEX('Analytics Data'!BE$12:BE$511, MATCH($AV143, 'Analytics Data'!$BI$12:$BI$511, 0)), ""))</f>
        <v/>
      </c>
      <c r="V143" s="68"/>
      <c r="AD143" s="65" t="str">
        <f>'Analytics Data'!$CT144</f>
        <v/>
      </c>
      <c r="AF143" s="19" t="str">
        <f t="shared" si="46"/>
        <v/>
      </c>
      <c r="AH143" s="19" t="str">
        <f t="shared" si="43"/>
        <v/>
      </c>
      <c r="AI143" s="19" t="str">
        <f t="shared" si="47"/>
        <v/>
      </c>
      <c r="AJ143" s="19" t="str">
        <f t="shared" si="48"/>
        <v/>
      </c>
      <c r="AK143" s="19" t="str">
        <f t="shared" si="49"/>
        <v/>
      </c>
      <c r="AL143" s="19" t="str">
        <f t="shared" si="44"/>
        <v/>
      </c>
      <c r="AM143" s="19" t="str">
        <f t="shared" si="45"/>
        <v/>
      </c>
      <c r="AN143" s="19" t="str">
        <f t="shared" si="50"/>
        <v/>
      </c>
      <c r="AP143" s="19" t="str">
        <f>IF(OR($B143="", "", 'Analytics Data'!$BL$7=FALSE), "", COUNTIF('Analytics Data'!$BG$12:$BG$511, $B143))</f>
        <v/>
      </c>
      <c r="AR143" s="65" t="str">
        <f>IF($AP143="", "", IF($AP143=1, IFERROR(INDEX('Analytics Data'!$BI$12:$BI$511, MATCH($B143, 'Analytics Data'!$BG$12:$BG$511, 0)), ""), ""))</f>
        <v/>
      </c>
      <c r="AT143" s="65" t="str">
        <f t="shared" si="51"/>
        <v/>
      </c>
      <c r="AV143" s="65" t="str">
        <f>IF(NOT($AT143=""), $AT143, IF($AR143="", "", IF(COUNTIF($AR$11:$AR143, $AR143)&gt;1, "", $AR143)))</f>
        <v/>
      </c>
      <c r="AX143" s="19" t="str">
        <f>IF(OR($AV143="", $AR$7=FALSE), "", IF(COUNTIF('Analytics Data'!$BI$12:$BI$511, $AV143)=1, "", "X"))</f>
        <v/>
      </c>
      <c r="AZ143" s="43" t="str">
        <f t="shared" si="52"/>
        <v/>
      </c>
      <c r="BB143" s="19" t="str">
        <f>IF($D143="", "", IF(COUNTIF(Content!$D$11:$D$510, $D143)=0, MAX($BB$10:$BB142)+1, ""))</f>
        <v/>
      </c>
      <c r="BD143" s="19" t="str">
        <f t="shared" si="53"/>
        <v/>
      </c>
      <c r="BF143" s="19" t="str">
        <f t="shared" si="54"/>
        <v/>
      </c>
      <c r="BG143" s="19" t="str">
        <f t="shared" ca="1" si="42"/>
        <v/>
      </c>
      <c r="BI143" s="173" t="str">
        <f>IF($AV143="", "", IFERROR(INDEX('Analytics Data'!$CA$12:$CA$511, MATCH($AV143, 'Analytics Data'!$BI$12:$BI$511, 0)), ""))</f>
        <v/>
      </c>
      <c r="BK143" s="173" t="str">
        <f>IF($AV143="", "", IFERROR(INDEX('Analytics Data'!$BB$12:$BB$511, MATCH($AV143, 'Analytics Data'!$BI$12:$BI$511, 0)), ""))</f>
        <v/>
      </c>
      <c r="BM143" s="41" t="str">
        <f>IF($D143="", "", IFERROR(INDEX(Content!$AB$11:$AB$510, MATCH($D143, Content!$D$11:$D$510, 0)), ""))</f>
        <v/>
      </c>
      <c r="BN143" s="41" t="str">
        <f>IF($BM143="", "", IF(COUNTIF($BM$11:$BM143, $BM143)&gt;1, "", $BM143))</f>
        <v/>
      </c>
      <c r="BO143" s="156" t="str">
        <f t="shared" si="55"/>
        <v/>
      </c>
      <c r="BP143" s="156" t="str">
        <f t="shared" si="56"/>
        <v/>
      </c>
      <c r="BQ143" s="19" t="str">
        <f>IF($BO143="", "", COUNTIF($BO$11:$BO$510, "&gt;"&amp;$BO143)+1+COUNTIF($BO$11:$BO143, $BO143)-1)</f>
        <v/>
      </c>
      <c r="BS143" s="134" t="str">
        <f>IF($AV143="", "", IFERROR(INDEX('Analytics Data'!BZ$12:BZ$511, MATCH($AV143, 'Analytics Data'!$BI$12:$BI$511, 0)), ""))</f>
        <v/>
      </c>
      <c r="BT143" s="135" t="str">
        <f>IF($AV143="", "", IFERROR(INDEX('Analytics Data'!CA$12:CA$511, MATCH($AV143, 'Analytics Data'!$BI$12:$BI$511, 0)), ""))</f>
        <v/>
      </c>
      <c r="BU143" s="135" t="str">
        <f>IF($AV143="", "", IFERROR(INDEX('Analytics Data'!CB$12:CB$511, MATCH($AV143, 'Analytics Data'!$BI$12:$BI$511, 0)), ""))</f>
        <v/>
      </c>
      <c r="BV143" s="135" t="str">
        <f>IF($AV143="", "", IFERROR(INDEX('Analytics Data'!CC$12:CC$511, MATCH($AV143, 'Analytics Data'!$BI$12:$BI$511, 0)), ""))</f>
        <v/>
      </c>
      <c r="BW143" s="136" t="str">
        <f>IF($AV143="", "", IFERROR(INDEX('Analytics Data'!CD$12:CD$511, MATCH($AV143, 'Analytics Data'!$BI$12:$BI$511, 0)), ""))</f>
        <v/>
      </c>
      <c r="CC143" s="19" t="str">
        <f t="shared" si="57"/>
        <v/>
      </c>
      <c r="CE143" s="19" t="str">
        <f t="shared" si="58"/>
        <v/>
      </c>
      <c r="CG143" s="41" t="str">
        <f t="shared" si="59"/>
        <v/>
      </c>
    </row>
    <row r="144" spans="1:85" x14ac:dyDescent="0.25">
      <c r="A144" s="11"/>
      <c r="B144" s="41" t="str">
        <f>IF($D144="", "", IFERROR(INDEX(Content!$V$11:$V$510, MATCH($D144, Content!$D$11:$D$510, 0)), ""))</f>
        <v/>
      </c>
      <c r="C144" s="11"/>
      <c r="D144" s="196"/>
      <c r="E144" s="197"/>
      <c r="F144" s="198"/>
      <c r="G144" s="199"/>
      <c r="H144" s="200"/>
      <c r="I144" s="200"/>
      <c r="J144" s="201"/>
      <c r="K144" s="202"/>
      <c r="L144" s="11"/>
      <c r="M144" s="98" t="str">
        <f>IF($AV144="", "", IFERROR(INDEX('Analytics Data'!$CF$12:$CF$511, MATCH($AV144, 'Analytics Data'!$BI$12:$BI$511, 0)), ""))</f>
        <v/>
      </c>
      <c r="N144" s="68"/>
      <c r="O144" s="98" t="str">
        <f>IF($M144="", "", COUNTIF($M$11:$M$510, "&gt;"&amp;$M144)+1+COUNTIF($M$11:$M144, $M144)-1)</f>
        <v/>
      </c>
      <c r="P144" s="68"/>
      <c r="Q144" s="91" t="str">
        <f>IF($AV144="", "", IFERROR(INDEX('Analytics Data'!BA$12:BA$511, MATCH($AV144, 'Analytics Data'!$BI$12:$BI$511, 0)), ""))</f>
        <v/>
      </c>
      <c r="R144" s="92" t="str">
        <f>IF($AV144="", "", IFERROR(INDEX('Analytics Data'!BB$12:BB$511, MATCH($AV144, 'Analytics Data'!$BI$12:$BI$511, 0)), ""))</f>
        <v/>
      </c>
      <c r="S144" s="92" t="str">
        <f>IF($AV144="", "", IFERROR(INDEX('Analytics Data'!BC$12:BC$511, MATCH($AV144, 'Analytics Data'!$BI$12:$BI$511, 0)), ""))</f>
        <v/>
      </c>
      <c r="T144" s="92" t="str">
        <f>IF($AV144="", "", IFERROR(INDEX('Analytics Data'!BD$12:BD$511, MATCH($AV144, 'Analytics Data'!$BI$12:$BI$511, 0)), ""))</f>
        <v/>
      </c>
      <c r="U144" s="93" t="str">
        <f>IF($AV144="", "", IFERROR(INDEX('Analytics Data'!BE$12:BE$511, MATCH($AV144, 'Analytics Data'!$BI$12:$BI$511, 0)), ""))</f>
        <v/>
      </c>
      <c r="V144" s="68"/>
      <c r="AD144" s="65" t="str">
        <f>'Analytics Data'!$CT145</f>
        <v/>
      </c>
      <c r="AF144" s="19" t="str">
        <f t="shared" si="46"/>
        <v/>
      </c>
      <c r="AH144" s="19" t="str">
        <f t="shared" si="43"/>
        <v/>
      </c>
      <c r="AI144" s="19" t="str">
        <f t="shared" si="47"/>
        <v/>
      </c>
      <c r="AJ144" s="19" t="str">
        <f t="shared" si="48"/>
        <v/>
      </c>
      <c r="AK144" s="19" t="str">
        <f t="shared" si="49"/>
        <v/>
      </c>
      <c r="AL144" s="19" t="str">
        <f t="shared" si="44"/>
        <v/>
      </c>
      <c r="AM144" s="19" t="str">
        <f t="shared" si="45"/>
        <v/>
      </c>
      <c r="AN144" s="19" t="str">
        <f t="shared" si="50"/>
        <v/>
      </c>
      <c r="AP144" s="19" t="str">
        <f>IF(OR($B144="", "", 'Analytics Data'!$BL$7=FALSE), "", COUNTIF('Analytics Data'!$BG$12:$BG$511, $B144))</f>
        <v/>
      </c>
      <c r="AR144" s="65" t="str">
        <f>IF($AP144="", "", IF($AP144=1, IFERROR(INDEX('Analytics Data'!$BI$12:$BI$511, MATCH($B144, 'Analytics Data'!$BG$12:$BG$511, 0)), ""), ""))</f>
        <v/>
      </c>
      <c r="AT144" s="65" t="str">
        <f t="shared" si="51"/>
        <v/>
      </c>
      <c r="AV144" s="65" t="str">
        <f>IF(NOT($AT144=""), $AT144, IF($AR144="", "", IF(COUNTIF($AR$11:$AR144, $AR144)&gt;1, "", $AR144)))</f>
        <v/>
      </c>
      <c r="AX144" s="19" t="str">
        <f>IF(OR($AV144="", $AR$7=FALSE), "", IF(COUNTIF('Analytics Data'!$BI$12:$BI$511, $AV144)=1, "", "X"))</f>
        <v/>
      </c>
      <c r="AZ144" s="43" t="str">
        <f t="shared" si="52"/>
        <v/>
      </c>
      <c r="BB144" s="19" t="str">
        <f>IF($D144="", "", IF(COUNTIF(Content!$D$11:$D$510, $D144)=0, MAX($BB$10:$BB143)+1, ""))</f>
        <v/>
      </c>
      <c r="BD144" s="19" t="str">
        <f t="shared" si="53"/>
        <v/>
      </c>
      <c r="BF144" s="19" t="str">
        <f t="shared" si="54"/>
        <v/>
      </c>
      <c r="BG144" s="19" t="str">
        <f t="shared" ca="1" si="42"/>
        <v/>
      </c>
      <c r="BI144" s="173" t="str">
        <f>IF($AV144="", "", IFERROR(INDEX('Analytics Data'!$CA$12:$CA$511, MATCH($AV144, 'Analytics Data'!$BI$12:$BI$511, 0)), ""))</f>
        <v/>
      </c>
      <c r="BK144" s="173" t="str">
        <f>IF($AV144="", "", IFERROR(INDEX('Analytics Data'!$BB$12:$BB$511, MATCH($AV144, 'Analytics Data'!$BI$12:$BI$511, 0)), ""))</f>
        <v/>
      </c>
      <c r="BM144" s="41" t="str">
        <f>IF($D144="", "", IFERROR(INDEX(Content!$AB$11:$AB$510, MATCH($D144, Content!$D$11:$D$510, 0)), ""))</f>
        <v/>
      </c>
      <c r="BN144" s="41" t="str">
        <f>IF($BM144="", "", IF(COUNTIF($BM$11:$BM144, $BM144)&gt;1, "", $BM144))</f>
        <v/>
      </c>
      <c r="BO144" s="156" t="str">
        <f t="shared" si="55"/>
        <v/>
      </c>
      <c r="BP144" s="156" t="str">
        <f t="shared" si="56"/>
        <v/>
      </c>
      <c r="BQ144" s="19" t="str">
        <f>IF($BO144="", "", COUNTIF($BO$11:$BO$510, "&gt;"&amp;$BO144)+1+COUNTIF($BO$11:$BO144, $BO144)-1)</f>
        <v/>
      </c>
      <c r="BS144" s="134" t="str">
        <f>IF($AV144="", "", IFERROR(INDEX('Analytics Data'!BZ$12:BZ$511, MATCH($AV144, 'Analytics Data'!$BI$12:$BI$511, 0)), ""))</f>
        <v/>
      </c>
      <c r="BT144" s="135" t="str">
        <f>IF($AV144="", "", IFERROR(INDEX('Analytics Data'!CA$12:CA$511, MATCH($AV144, 'Analytics Data'!$BI$12:$BI$511, 0)), ""))</f>
        <v/>
      </c>
      <c r="BU144" s="135" t="str">
        <f>IF($AV144="", "", IFERROR(INDEX('Analytics Data'!CB$12:CB$511, MATCH($AV144, 'Analytics Data'!$BI$12:$BI$511, 0)), ""))</f>
        <v/>
      </c>
      <c r="BV144" s="135" t="str">
        <f>IF($AV144="", "", IFERROR(INDEX('Analytics Data'!CC$12:CC$511, MATCH($AV144, 'Analytics Data'!$BI$12:$BI$511, 0)), ""))</f>
        <v/>
      </c>
      <c r="BW144" s="136" t="str">
        <f>IF($AV144="", "", IFERROR(INDEX('Analytics Data'!CD$12:CD$511, MATCH($AV144, 'Analytics Data'!$BI$12:$BI$511, 0)), ""))</f>
        <v/>
      </c>
      <c r="CC144" s="19" t="str">
        <f t="shared" si="57"/>
        <v/>
      </c>
      <c r="CE144" s="19" t="str">
        <f t="shared" si="58"/>
        <v/>
      </c>
      <c r="CG144" s="41" t="str">
        <f t="shared" si="59"/>
        <v/>
      </c>
    </row>
    <row r="145" spans="1:85" x14ac:dyDescent="0.25">
      <c r="A145" s="11"/>
      <c r="B145" s="41" t="str">
        <f>IF($D145="", "", IFERROR(INDEX(Content!$V$11:$V$510, MATCH($D145, Content!$D$11:$D$510, 0)), ""))</f>
        <v/>
      </c>
      <c r="C145" s="11"/>
      <c r="D145" s="196"/>
      <c r="E145" s="197"/>
      <c r="F145" s="198"/>
      <c r="G145" s="199"/>
      <c r="H145" s="200"/>
      <c r="I145" s="200"/>
      <c r="J145" s="201"/>
      <c r="K145" s="202"/>
      <c r="L145" s="11"/>
      <c r="M145" s="98" t="str">
        <f>IF($AV145="", "", IFERROR(INDEX('Analytics Data'!$CF$12:$CF$511, MATCH($AV145, 'Analytics Data'!$BI$12:$BI$511, 0)), ""))</f>
        <v/>
      </c>
      <c r="N145" s="68"/>
      <c r="O145" s="98" t="str">
        <f>IF($M145="", "", COUNTIF($M$11:$M$510, "&gt;"&amp;$M145)+1+COUNTIF($M$11:$M145, $M145)-1)</f>
        <v/>
      </c>
      <c r="P145" s="68"/>
      <c r="Q145" s="91" t="str">
        <f>IF($AV145="", "", IFERROR(INDEX('Analytics Data'!BA$12:BA$511, MATCH($AV145, 'Analytics Data'!$BI$12:$BI$511, 0)), ""))</f>
        <v/>
      </c>
      <c r="R145" s="92" t="str">
        <f>IF($AV145="", "", IFERROR(INDEX('Analytics Data'!BB$12:BB$511, MATCH($AV145, 'Analytics Data'!$BI$12:$BI$511, 0)), ""))</f>
        <v/>
      </c>
      <c r="S145" s="92" t="str">
        <f>IF($AV145="", "", IFERROR(INDEX('Analytics Data'!BC$12:BC$511, MATCH($AV145, 'Analytics Data'!$BI$12:$BI$511, 0)), ""))</f>
        <v/>
      </c>
      <c r="T145" s="92" t="str">
        <f>IF($AV145="", "", IFERROR(INDEX('Analytics Data'!BD$12:BD$511, MATCH($AV145, 'Analytics Data'!$BI$12:$BI$511, 0)), ""))</f>
        <v/>
      </c>
      <c r="U145" s="93" t="str">
        <f>IF($AV145="", "", IFERROR(INDEX('Analytics Data'!BE$12:BE$511, MATCH($AV145, 'Analytics Data'!$BI$12:$BI$511, 0)), ""))</f>
        <v/>
      </c>
      <c r="V145" s="68"/>
      <c r="AD145" s="65" t="str">
        <f>'Analytics Data'!$CT146</f>
        <v/>
      </c>
      <c r="AF145" s="19" t="str">
        <f t="shared" si="46"/>
        <v/>
      </c>
      <c r="AH145" s="19" t="str">
        <f t="shared" si="43"/>
        <v/>
      </c>
      <c r="AI145" s="19" t="str">
        <f t="shared" si="47"/>
        <v/>
      </c>
      <c r="AJ145" s="19" t="str">
        <f t="shared" si="48"/>
        <v/>
      </c>
      <c r="AK145" s="19" t="str">
        <f t="shared" si="49"/>
        <v/>
      </c>
      <c r="AL145" s="19" t="str">
        <f t="shared" si="44"/>
        <v/>
      </c>
      <c r="AM145" s="19" t="str">
        <f t="shared" si="45"/>
        <v/>
      </c>
      <c r="AN145" s="19" t="str">
        <f t="shared" si="50"/>
        <v/>
      </c>
      <c r="AP145" s="19" t="str">
        <f>IF(OR($B145="", "", 'Analytics Data'!$BL$7=FALSE), "", COUNTIF('Analytics Data'!$BG$12:$BG$511, $B145))</f>
        <v/>
      </c>
      <c r="AR145" s="65" t="str">
        <f>IF($AP145="", "", IF($AP145=1, IFERROR(INDEX('Analytics Data'!$BI$12:$BI$511, MATCH($B145, 'Analytics Data'!$BG$12:$BG$511, 0)), ""), ""))</f>
        <v/>
      </c>
      <c r="AT145" s="65" t="str">
        <f t="shared" si="51"/>
        <v/>
      </c>
      <c r="AV145" s="65" t="str">
        <f>IF(NOT($AT145=""), $AT145, IF($AR145="", "", IF(COUNTIF($AR$11:$AR145, $AR145)&gt;1, "", $AR145)))</f>
        <v/>
      </c>
      <c r="AX145" s="19" t="str">
        <f>IF(OR($AV145="", $AR$7=FALSE), "", IF(COUNTIF('Analytics Data'!$BI$12:$BI$511, $AV145)=1, "", "X"))</f>
        <v/>
      </c>
      <c r="AZ145" s="43" t="str">
        <f t="shared" si="52"/>
        <v/>
      </c>
      <c r="BB145" s="19" t="str">
        <f>IF($D145="", "", IF(COUNTIF(Content!$D$11:$D$510, $D145)=0, MAX($BB$10:$BB144)+1, ""))</f>
        <v/>
      </c>
      <c r="BD145" s="19" t="str">
        <f t="shared" si="53"/>
        <v/>
      </c>
      <c r="BF145" s="19" t="str">
        <f t="shared" si="54"/>
        <v/>
      </c>
      <c r="BG145" s="19" t="str">
        <f t="shared" ca="1" si="42"/>
        <v/>
      </c>
      <c r="BI145" s="173" t="str">
        <f>IF($AV145="", "", IFERROR(INDEX('Analytics Data'!$CA$12:$CA$511, MATCH($AV145, 'Analytics Data'!$BI$12:$BI$511, 0)), ""))</f>
        <v/>
      </c>
      <c r="BK145" s="173" t="str">
        <f>IF($AV145="", "", IFERROR(INDEX('Analytics Data'!$BB$12:$BB$511, MATCH($AV145, 'Analytics Data'!$BI$12:$BI$511, 0)), ""))</f>
        <v/>
      </c>
      <c r="BM145" s="41" t="str">
        <f>IF($D145="", "", IFERROR(INDEX(Content!$AB$11:$AB$510, MATCH($D145, Content!$D$11:$D$510, 0)), ""))</f>
        <v/>
      </c>
      <c r="BN145" s="41" t="str">
        <f>IF($BM145="", "", IF(COUNTIF($BM$11:$BM145, $BM145)&gt;1, "", $BM145))</f>
        <v/>
      </c>
      <c r="BO145" s="156" t="str">
        <f t="shared" si="55"/>
        <v/>
      </c>
      <c r="BP145" s="156" t="str">
        <f t="shared" si="56"/>
        <v/>
      </c>
      <c r="BQ145" s="19" t="str">
        <f>IF($BO145="", "", COUNTIF($BO$11:$BO$510, "&gt;"&amp;$BO145)+1+COUNTIF($BO$11:$BO145, $BO145)-1)</f>
        <v/>
      </c>
      <c r="BS145" s="134" t="str">
        <f>IF($AV145="", "", IFERROR(INDEX('Analytics Data'!BZ$12:BZ$511, MATCH($AV145, 'Analytics Data'!$BI$12:$BI$511, 0)), ""))</f>
        <v/>
      </c>
      <c r="BT145" s="135" t="str">
        <f>IF($AV145="", "", IFERROR(INDEX('Analytics Data'!CA$12:CA$511, MATCH($AV145, 'Analytics Data'!$BI$12:$BI$511, 0)), ""))</f>
        <v/>
      </c>
      <c r="BU145" s="135" t="str">
        <f>IF($AV145="", "", IFERROR(INDEX('Analytics Data'!CB$12:CB$511, MATCH($AV145, 'Analytics Data'!$BI$12:$BI$511, 0)), ""))</f>
        <v/>
      </c>
      <c r="BV145" s="135" t="str">
        <f>IF($AV145="", "", IFERROR(INDEX('Analytics Data'!CC$12:CC$511, MATCH($AV145, 'Analytics Data'!$BI$12:$BI$511, 0)), ""))</f>
        <v/>
      </c>
      <c r="BW145" s="136" t="str">
        <f>IF($AV145="", "", IFERROR(INDEX('Analytics Data'!CD$12:CD$511, MATCH($AV145, 'Analytics Data'!$BI$12:$BI$511, 0)), ""))</f>
        <v/>
      </c>
      <c r="CC145" s="19" t="str">
        <f t="shared" si="57"/>
        <v/>
      </c>
      <c r="CE145" s="19" t="str">
        <f t="shared" si="58"/>
        <v/>
      </c>
      <c r="CG145" s="41" t="str">
        <f t="shared" si="59"/>
        <v/>
      </c>
    </row>
    <row r="146" spans="1:85" x14ac:dyDescent="0.25">
      <c r="A146" s="11"/>
      <c r="B146" s="41" t="str">
        <f>IF($D146="", "", IFERROR(INDEX(Content!$V$11:$V$510, MATCH($D146, Content!$D$11:$D$510, 0)), ""))</f>
        <v/>
      </c>
      <c r="C146" s="11"/>
      <c r="D146" s="196"/>
      <c r="E146" s="197"/>
      <c r="F146" s="198"/>
      <c r="G146" s="199"/>
      <c r="H146" s="200"/>
      <c r="I146" s="200"/>
      <c r="J146" s="201"/>
      <c r="K146" s="202"/>
      <c r="L146" s="11"/>
      <c r="M146" s="98" t="str">
        <f>IF($AV146="", "", IFERROR(INDEX('Analytics Data'!$CF$12:$CF$511, MATCH($AV146, 'Analytics Data'!$BI$12:$BI$511, 0)), ""))</f>
        <v/>
      </c>
      <c r="N146" s="68"/>
      <c r="O146" s="98" t="str">
        <f>IF($M146="", "", COUNTIF($M$11:$M$510, "&gt;"&amp;$M146)+1+COUNTIF($M$11:$M146, $M146)-1)</f>
        <v/>
      </c>
      <c r="P146" s="68"/>
      <c r="Q146" s="91" t="str">
        <f>IF($AV146="", "", IFERROR(INDEX('Analytics Data'!BA$12:BA$511, MATCH($AV146, 'Analytics Data'!$BI$12:$BI$511, 0)), ""))</f>
        <v/>
      </c>
      <c r="R146" s="92" t="str">
        <f>IF($AV146="", "", IFERROR(INDEX('Analytics Data'!BB$12:BB$511, MATCH($AV146, 'Analytics Data'!$BI$12:$BI$511, 0)), ""))</f>
        <v/>
      </c>
      <c r="S146" s="92" t="str">
        <f>IF($AV146="", "", IFERROR(INDEX('Analytics Data'!BC$12:BC$511, MATCH($AV146, 'Analytics Data'!$BI$12:$BI$511, 0)), ""))</f>
        <v/>
      </c>
      <c r="T146" s="92" t="str">
        <f>IF($AV146="", "", IFERROR(INDEX('Analytics Data'!BD$12:BD$511, MATCH($AV146, 'Analytics Data'!$BI$12:$BI$511, 0)), ""))</f>
        <v/>
      </c>
      <c r="U146" s="93" t="str">
        <f>IF($AV146="", "", IFERROR(INDEX('Analytics Data'!BE$12:BE$511, MATCH($AV146, 'Analytics Data'!$BI$12:$BI$511, 0)), ""))</f>
        <v/>
      </c>
      <c r="V146" s="68"/>
      <c r="AD146" s="65" t="str">
        <f>'Analytics Data'!$CT147</f>
        <v/>
      </c>
      <c r="AF146" s="19" t="str">
        <f t="shared" si="46"/>
        <v/>
      </c>
      <c r="AH146" s="19" t="str">
        <f t="shared" si="43"/>
        <v/>
      </c>
      <c r="AI146" s="19" t="str">
        <f t="shared" si="47"/>
        <v/>
      </c>
      <c r="AJ146" s="19" t="str">
        <f t="shared" si="48"/>
        <v/>
      </c>
      <c r="AK146" s="19" t="str">
        <f t="shared" si="49"/>
        <v/>
      </c>
      <c r="AL146" s="19" t="str">
        <f t="shared" si="44"/>
        <v/>
      </c>
      <c r="AM146" s="19" t="str">
        <f t="shared" si="45"/>
        <v/>
      </c>
      <c r="AN146" s="19" t="str">
        <f t="shared" si="50"/>
        <v/>
      </c>
      <c r="AP146" s="19" t="str">
        <f>IF(OR($B146="", "", 'Analytics Data'!$BL$7=FALSE), "", COUNTIF('Analytics Data'!$BG$12:$BG$511, $B146))</f>
        <v/>
      </c>
      <c r="AR146" s="65" t="str">
        <f>IF($AP146="", "", IF($AP146=1, IFERROR(INDEX('Analytics Data'!$BI$12:$BI$511, MATCH($B146, 'Analytics Data'!$BG$12:$BG$511, 0)), ""), ""))</f>
        <v/>
      </c>
      <c r="AT146" s="65" t="str">
        <f t="shared" si="51"/>
        <v/>
      </c>
      <c r="AV146" s="65" t="str">
        <f>IF(NOT($AT146=""), $AT146, IF($AR146="", "", IF(COUNTIF($AR$11:$AR146, $AR146)&gt;1, "", $AR146)))</f>
        <v/>
      </c>
      <c r="AX146" s="19" t="str">
        <f>IF(OR($AV146="", $AR$7=FALSE), "", IF(COUNTIF('Analytics Data'!$BI$12:$BI$511, $AV146)=1, "", "X"))</f>
        <v/>
      </c>
      <c r="AZ146" s="43" t="str">
        <f t="shared" si="52"/>
        <v/>
      </c>
      <c r="BB146" s="19" t="str">
        <f>IF($D146="", "", IF(COUNTIF(Content!$D$11:$D$510, $D146)=0, MAX($BB$10:$BB145)+1, ""))</f>
        <v/>
      </c>
      <c r="BD146" s="19" t="str">
        <f t="shared" si="53"/>
        <v/>
      </c>
      <c r="BF146" s="19" t="str">
        <f t="shared" si="54"/>
        <v/>
      </c>
      <c r="BG146" s="19" t="str">
        <f t="shared" ca="1" si="42"/>
        <v/>
      </c>
      <c r="BI146" s="173" t="str">
        <f>IF($AV146="", "", IFERROR(INDEX('Analytics Data'!$CA$12:$CA$511, MATCH($AV146, 'Analytics Data'!$BI$12:$BI$511, 0)), ""))</f>
        <v/>
      </c>
      <c r="BK146" s="173" t="str">
        <f>IF($AV146="", "", IFERROR(INDEX('Analytics Data'!$BB$12:$BB$511, MATCH($AV146, 'Analytics Data'!$BI$12:$BI$511, 0)), ""))</f>
        <v/>
      </c>
      <c r="BM146" s="41" t="str">
        <f>IF($D146="", "", IFERROR(INDEX(Content!$AB$11:$AB$510, MATCH($D146, Content!$D$11:$D$510, 0)), ""))</f>
        <v/>
      </c>
      <c r="BN146" s="41" t="str">
        <f>IF($BM146="", "", IF(COUNTIF($BM$11:$BM146, $BM146)&gt;1, "", $BM146))</f>
        <v/>
      </c>
      <c r="BO146" s="156" t="str">
        <f t="shared" si="55"/>
        <v/>
      </c>
      <c r="BP146" s="156" t="str">
        <f t="shared" si="56"/>
        <v/>
      </c>
      <c r="BQ146" s="19" t="str">
        <f>IF($BO146="", "", COUNTIF($BO$11:$BO$510, "&gt;"&amp;$BO146)+1+COUNTIF($BO$11:$BO146, $BO146)-1)</f>
        <v/>
      </c>
      <c r="BS146" s="134" t="str">
        <f>IF($AV146="", "", IFERROR(INDEX('Analytics Data'!BZ$12:BZ$511, MATCH($AV146, 'Analytics Data'!$BI$12:$BI$511, 0)), ""))</f>
        <v/>
      </c>
      <c r="BT146" s="135" t="str">
        <f>IF($AV146="", "", IFERROR(INDEX('Analytics Data'!CA$12:CA$511, MATCH($AV146, 'Analytics Data'!$BI$12:$BI$511, 0)), ""))</f>
        <v/>
      </c>
      <c r="BU146" s="135" t="str">
        <f>IF($AV146="", "", IFERROR(INDEX('Analytics Data'!CB$12:CB$511, MATCH($AV146, 'Analytics Data'!$BI$12:$BI$511, 0)), ""))</f>
        <v/>
      </c>
      <c r="BV146" s="135" t="str">
        <f>IF($AV146="", "", IFERROR(INDEX('Analytics Data'!CC$12:CC$511, MATCH($AV146, 'Analytics Data'!$BI$12:$BI$511, 0)), ""))</f>
        <v/>
      </c>
      <c r="BW146" s="136" t="str">
        <f>IF($AV146="", "", IFERROR(INDEX('Analytics Data'!CD$12:CD$511, MATCH($AV146, 'Analytics Data'!$BI$12:$BI$511, 0)), ""))</f>
        <v/>
      </c>
      <c r="CC146" s="19" t="str">
        <f t="shared" si="57"/>
        <v/>
      </c>
      <c r="CE146" s="19" t="str">
        <f t="shared" si="58"/>
        <v/>
      </c>
      <c r="CG146" s="41" t="str">
        <f t="shared" si="59"/>
        <v/>
      </c>
    </row>
    <row r="147" spans="1:85" x14ac:dyDescent="0.25">
      <c r="A147" s="11"/>
      <c r="B147" s="41" t="str">
        <f>IF($D147="", "", IFERROR(INDEX(Content!$V$11:$V$510, MATCH($D147, Content!$D$11:$D$510, 0)), ""))</f>
        <v/>
      </c>
      <c r="C147" s="11"/>
      <c r="D147" s="196"/>
      <c r="E147" s="197"/>
      <c r="F147" s="198"/>
      <c r="G147" s="199"/>
      <c r="H147" s="200"/>
      <c r="I147" s="200"/>
      <c r="J147" s="201"/>
      <c r="K147" s="202"/>
      <c r="L147" s="11"/>
      <c r="M147" s="98" t="str">
        <f>IF($AV147="", "", IFERROR(INDEX('Analytics Data'!$CF$12:$CF$511, MATCH($AV147, 'Analytics Data'!$BI$12:$BI$511, 0)), ""))</f>
        <v/>
      </c>
      <c r="N147" s="68"/>
      <c r="O147" s="98" t="str">
        <f>IF($M147="", "", COUNTIF($M$11:$M$510, "&gt;"&amp;$M147)+1+COUNTIF($M$11:$M147, $M147)-1)</f>
        <v/>
      </c>
      <c r="P147" s="68"/>
      <c r="Q147" s="91" t="str">
        <f>IF($AV147="", "", IFERROR(INDEX('Analytics Data'!BA$12:BA$511, MATCH($AV147, 'Analytics Data'!$BI$12:$BI$511, 0)), ""))</f>
        <v/>
      </c>
      <c r="R147" s="92" t="str">
        <f>IF($AV147="", "", IFERROR(INDEX('Analytics Data'!BB$12:BB$511, MATCH($AV147, 'Analytics Data'!$BI$12:$BI$511, 0)), ""))</f>
        <v/>
      </c>
      <c r="S147" s="92" t="str">
        <f>IF($AV147="", "", IFERROR(INDEX('Analytics Data'!BC$12:BC$511, MATCH($AV147, 'Analytics Data'!$BI$12:$BI$511, 0)), ""))</f>
        <v/>
      </c>
      <c r="T147" s="92" t="str">
        <f>IF($AV147="", "", IFERROR(INDEX('Analytics Data'!BD$12:BD$511, MATCH($AV147, 'Analytics Data'!$BI$12:$BI$511, 0)), ""))</f>
        <v/>
      </c>
      <c r="U147" s="93" t="str">
        <f>IF($AV147="", "", IFERROR(INDEX('Analytics Data'!BE$12:BE$511, MATCH($AV147, 'Analytics Data'!$BI$12:$BI$511, 0)), ""))</f>
        <v/>
      </c>
      <c r="V147" s="68"/>
      <c r="AD147" s="65" t="str">
        <f>'Analytics Data'!$CT148</f>
        <v/>
      </c>
      <c r="AF147" s="19" t="str">
        <f t="shared" si="46"/>
        <v/>
      </c>
      <c r="AH147" s="19" t="str">
        <f t="shared" si="43"/>
        <v/>
      </c>
      <c r="AI147" s="19" t="str">
        <f t="shared" si="47"/>
        <v/>
      </c>
      <c r="AJ147" s="19" t="str">
        <f t="shared" si="48"/>
        <v/>
      </c>
      <c r="AK147" s="19" t="str">
        <f t="shared" si="49"/>
        <v/>
      </c>
      <c r="AL147" s="19" t="str">
        <f t="shared" si="44"/>
        <v/>
      </c>
      <c r="AM147" s="19" t="str">
        <f t="shared" si="45"/>
        <v/>
      </c>
      <c r="AN147" s="19" t="str">
        <f t="shared" si="50"/>
        <v/>
      </c>
      <c r="AP147" s="19" t="str">
        <f>IF(OR($B147="", "", 'Analytics Data'!$BL$7=FALSE), "", COUNTIF('Analytics Data'!$BG$12:$BG$511, $B147))</f>
        <v/>
      </c>
      <c r="AR147" s="65" t="str">
        <f>IF($AP147="", "", IF($AP147=1, IFERROR(INDEX('Analytics Data'!$BI$12:$BI$511, MATCH($B147, 'Analytics Data'!$BG$12:$BG$511, 0)), ""), ""))</f>
        <v/>
      </c>
      <c r="AT147" s="65" t="str">
        <f t="shared" si="51"/>
        <v/>
      </c>
      <c r="AV147" s="65" t="str">
        <f>IF(NOT($AT147=""), $AT147, IF($AR147="", "", IF(COUNTIF($AR$11:$AR147, $AR147)&gt;1, "", $AR147)))</f>
        <v/>
      </c>
      <c r="AX147" s="19" t="str">
        <f>IF(OR($AV147="", $AR$7=FALSE), "", IF(COUNTIF('Analytics Data'!$BI$12:$BI$511, $AV147)=1, "", "X"))</f>
        <v/>
      </c>
      <c r="AZ147" s="43" t="str">
        <f t="shared" si="52"/>
        <v/>
      </c>
      <c r="BB147" s="19" t="str">
        <f>IF($D147="", "", IF(COUNTIF(Content!$D$11:$D$510, $D147)=0, MAX($BB$10:$BB146)+1, ""))</f>
        <v/>
      </c>
      <c r="BD147" s="19" t="str">
        <f t="shared" si="53"/>
        <v/>
      </c>
      <c r="BF147" s="19" t="str">
        <f t="shared" si="54"/>
        <v/>
      </c>
      <c r="BG147" s="19" t="str">
        <f t="shared" ca="1" si="42"/>
        <v/>
      </c>
      <c r="BI147" s="173" t="str">
        <f>IF($AV147="", "", IFERROR(INDEX('Analytics Data'!$CA$12:$CA$511, MATCH($AV147, 'Analytics Data'!$BI$12:$BI$511, 0)), ""))</f>
        <v/>
      </c>
      <c r="BK147" s="173" t="str">
        <f>IF($AV147="", "", IFERROR(INDEX('Analytics Data'!$BB$12:$BB$511, MATCH($AV147, 'Analytics Data'!$BI$12:$BI$511, 0)), ""))</f>
        <v/>
      </c>
      <c r="BM147" s="41" t="str">
        <f>IF($D147="", "", IFERROR(INDEX(Content!$AB$11:$AB$510, MATCH($D147, Content!$D$11:$D$510, 0)), ""))</f>
        <v/>
      </c>
      <c r="BN147" s="41" t="str">
        <f>IF($BM147="", "", IF(COUNTIF($BM$11:$BM147, $BM147)&gt;1, "", $BM147))</f>
        <v/>
      </c>
      <c r="BO147" s="156" t="str">
        <f t="shared" si="55"/>
        <v/>
      </c>
      <c r="BP147" s="156" t="str">
        <f t="shared" si="56"/>
        <v/>
      </c>
      <c r="BQ147" s="19" t="str">
        <f>IF($BO147="", "", COUNTIF($BO$11:$BO$510, "&gt;"&amp;$BO147)+1+COUNTIF($BO$11:$BO147, $BO147)-1)</f>
        <v/>
      </c>
      <c r="BS147" s="134" t="str">
        <f>IF($AV147="", "", IFERROR(INDEX('Analytics Data'!BZ$12:BZ$511, MATCH($AV147, 'Analytics Data'!$BI$12:$BI$511, 0)), ""))</f>
        <v/>
      </c>
      <c r="BT147" s="135" t="str">
        <f>IF($AV147="", "", IFERROR(INDEX('Analytics Data'!CA$12:CA$511, MATCH($AV147, 'Analytics Data'!$BI$12:$BI$511, 0)), ""))</f>
        <v/>
      </c>
      <c r="BU147" s="135" t="str">
        <f>IF($AV147="", "", IFERROR(INDEX('Analytics Data'!CB$12:CB$511, MATCH($AV147, 'Analytics Data'!$BI$12:$BI$511, 0)), ""))</f>
        <v/>
      </c>
      <c r="BV147" s="135" t="str">
        <f>IF($AV147="", "", IFERROR(INDEX('Analytics Data'!CC$12:CC$511, MATCH($AV147, 'Analytics Data'!$BI$12:$BI$511, 0)), ""))</f>
        <v/>
      </c>
      <c r="BW147" s="136" t="str">
        <f>IF($AV147="", "", IFERROR(INDEX('Analytics Data'!CD$12:CD$511, MATCH($AV147, 'Analytics Data'!$BI$12:$BI$511, 0)), ""))</f>
        <v/>
      </c>
      <c r="CC147" s="19" t="str">
        <f t="shared" si="57"/>
        <v/>
      </c>
      <c r="CE147" s="19" t="str">
        <f t="shared" si="58"/>
        <v/>
      </c>
      <c r="CG147" s="41" t="str">
        <f t="shared" si="59"/>
        <v/>
      </c>
    </row>
    <row r="148" spans="1:85" x14ac:dyDescent="0.25">
      <c r="A148" s="11"/>
      <c r="B148" s="41" t="str">
        <f>IF($D148="", "", IFERROR(INDEX(Content!$V$11:$V$510, MATCH($D148, Content!$D$11:$D$510, 0)), ""))</f>
        <v/>
      </c>
      <c r="C148" s="11"/>
      <c r="D148" s="196"/>
      <c r="E148" s="197"/>
      <c r="F148" s="198"/>
      <c r="G148" s="199"/>
      <c r="H148" s="200"/>
      <c r="I148" s="200"/>
      <c r="J148" s="201"/>
      <c r="K148" s="202"/>
      <c r="L148" s="11"/>
      <c r="M148" s="98" t="str">
        <f>IF($AV148="", "", IFERROR(INDEX('Analytics Data'!$CF$12:$CF$511, MATCH($AV148, 'Analytics Data'!$BI$12:$BI$511, 0)), ""))</f>
        <v/>
      </c>
      <c r="N148" s="68"/>
      <c r="O148" s="98" t="str">
        <f>IF($M148="", "", COUNTIF($M$11:$M$510, "&gt;"&amp;$M148)+1+COUNTIF($M$11:$M148, $M148)-1)</f>
        <v/>
      </c>
      <c r="P148" s="68"/>
      <c r="Q148" s="91" t="str">
        <f>IF($AV148="", "", IFERROR(INDEX('Analytics Data'!BA$12:BA$511, MATCH($AV148, 'Analytics Data'!$BI$12:$BI$511, 0)), ""))</f>
        <v/>
      </c>
      <c r="R148" s="92" t="str">
        <f>IF($AV148="", "", IFERROR(INDEX('Analytics Data'!BB$12:BB$511, MATCH($AV148, 'Analytics Data'!$BI$12:$BI$511, 0)), ""))</f>
        <v/>
      </c>
      <c r="S148" s="92" t="str">
        <f>IF($AV148="", "", IFERROR(INDEX('Analytics Data'!BC$12:BC$511, MATCH($AV148, 'Analytics Data'!$BI$12:$BI$511, 0)), ""))</f>
        <v/>
      </c>
      <c r="T148" s="92" t="str">
        <f>IF($AV148="", "", IFERROR(INDEX('Analytics Data'!BD$12:BD$511, MATCH($AV148, 'Analytics Data'!$BI$12:$BI$511, 0)), ""))</f>
        <v/>
      </c>
      <c r="U148" s="93" t="str">
        <f>IF($AV148="", "", IFERROR(INDEX('Analytics Data'!BE$12:BE$511, MATCH($AV148, 'Analytics Data'!$BI$12:$BI$511, 0)), ""))</f>
        <v/>
      </c>
      <c r="V148" s="68"/>
      <c r="AD148" s="65" t="str">
        <f>'Analytics Data'!$CT149</f>
        <v/>
      </c>
      <c r="AF148" s="19" t="str">
        <f t="shared" si="46"/>
        <v/>
      </c>
      <c r="AH148" s="19" t="str">
        <f t="shared" si="43"/>
        <v/>
      </c>
      <c r="AI148" s="19" t="str">
        <f t="shared" si="47"/>
        <v/>
      </c>
      <c r="AJ148" s="19" t="str">
        <f t="shared" si="48"/>
        <v/>
      </c>
      <c r="AK148" s="19" t="str">
        <f t="shared" si="49"/>
        <v/>
      </c>
      <c r="AL148" s="19" t="str">
        <f t="shared" si="44"/>
        <v/>
      </c>
      <c r="AM148" s="19" t="str">
        <f t="shared" si="45"/>
        <v/>
      </c>
      <c r="AN148" s="19" t="str">
        <f t="shared" si="50"/>
        <v/>
      </c>
      <c r="AP148" s="19" t="str">
        <f>IF(OR($B148="", "", 'Analytics Data'!$BL$7=FALSE), "", COUNTIF('Analytics Data'!$BG$12:$BG$511, $B148))</f>
        <v/>
      </c>
      <c r="AR148" s="65" t="str">
        <f>IF($AP148="", "", IF($AP148=1, IFERROR(INDEX('Analytics Data'!$BI$12:$BI$511, MATCH($B148, 'Analytics Data'!$BG$12:$BG$511, 0)), ""), ""))</f>
        <v/>
      </c>
      <c r="AT148" s="65" t="str">
        <f t="shared" si="51"/>
        <v/>
      </c>
      <c r="AV148" s="65" t="str">
        <f>IF(NOT($AT148=""), $AT148, IF($AR148="", "", IF(COUNTIF($AR$11:$AR148, $AR148)&gt;1, "", $AR148)))</f>
        <v/>
      </c>
      <c r="AX148" s="19" t="str">
        <f>IF(OR($AV148="", $AR$7=FALSE), "", IF(COUNTIF('Analytics Data'!$BI$12:$BI$511, $AV148)=1, "", "X"))</f>
        <v/>
      </c>
      <c r="AZ148" s="43" t="str">
        <f t="shared" si="52"/>
        <v/>
      </c>
      <c r="BB148" s="19" t="str">
        <f>IF($D148="", "", IF(COUNTIF(Content!$D$11:$D$510, $D148)=0, MAX($BB$10:$BB147)+1, ""))</f>
        <v/>
      </c>
      <c r="BD148" s="19" t="str">
        <f t="shared" si="53"/>
        <v/>
      </c>
      <c r="BF148" s="19" t="str">
        <f t="shared" si="54"/>
        <v/>
      </c>
      <c r="BG148" s="19" t="str">
        <f t="shared" ref="BG148:BG211" ca="1" si="60">IF(AND($G148=$Y$2, $E148&gt;$Y$7), "X", "")</f>
        <v/>
      </c>
      <c r="BI148" s="173" t="str">
        <f>IF($AV148="", "", IFERROR(INDEX('Analytics Data'!$CA$12:$CA$511, MATCH($AV148, 'Analytics Data'!$BI$12:$BI$511, 0)), ""))</f>
        <v/>
      </c>
      <c r="BK148" s="173" t="str">
        <f>IF($AV148="", "", IFERROR(INDEX('Analytics Data'!$BB$12:$BB$511, MATCH($AV148, 'Analytics Data'!$BI$12:$BI$511, 0)), ""))</f>
        <v/>
      </c>
      <c r="BM148" s="41" t="str">
        <f>IF($D148="", "", IFERROR(INDEX(Content!$AB$11:$AB$510, MATCH($D148, Content!$D$11:$D$510, 0)), ""))</f>
        <v/>
      </c>
      <c r="BN148" s="41" t="str">
        <f>IF($BM148="", "", IF(COUNTIF($BM$11:$BM148, $BM148)&gt;1, "", $BM148))</f>
        <v/>
      </c>
      <c r="BO148" s="156" t="str">
        <f t="shared" si="55"/>
        <v/>
      </c>
      <c r="BP148" s="156" t="str">
        <f t="shared" si="56"/>
        <v/>
      </c>
      <c r="BQ148" s="19" t="str">
        <f>IF($BO148="", "", COUNTIF($BO$11:$BO$510, "&gt;"&amp;$BO148)+1+COUNTIF($BO$11:$BO148, $BO148)-1)</f>
        <v/>
      </c>
      <c r="BS148" s="134" t="str">
        <f>IF($AV148="", "", IFERROR(INDEX('Analytics Data'!BZ$12:BZ$511, MATCH($AV148, 'Analytics Data'!$BI$12:$BI$511, 0)), ""))</f>
        <v/>
      </c>
      <c r="BT148" s="135" t="str">
        <f>IF($AV148="", "", IFERROR(INDEX('Analytics Data'!CA$12:CA$511, MATCH($AV148, 'Analytics Data'!$BI$12:$BI$511, 0)), ""))</f>
        <v/>
      </c>
      <c r="BU148" s="135" t="str">
        <f>IF($AV148="", "", IFERROR(INDEX('Analytics Data'!CB$12:CB$511, MATCH($AV148, 'Analytics Data'!$BI$12:$BI$511, 0)), ""))</f>
        <v/>
      </c>
      <c r="BV148" s="135" t="str">
        <f>IF($AV148="", "", IFERROR(INDEX('Analytics Data'!CC$12:CC$511, MATCH($AV148, 'Analytics Data'!$BI$12:$BI$511, 0)), ""))</f>
        <v/>
      </c>
      <c r="BW148" s="136" t="str">
        <f>IF($AV148="", "", IFERROR(INDEX('Analytics Data'!CD$12:CD$511, MATCH($AV148, 'Analytics Data'!$BI$12:$BI$511, 0)), ""))</f>
        <v/>
      </c>
      <c r="CC148" s="19" t="str">
        <f t="shared" si="57"/>
        <v/>
      </c>
      <c r="CE148" s="19" t="str">
        <f t="shared" si="58"/>
        <v/>
      </c>
      <c r="CG148" s="41" t="str">
        <f t="shared" si="59"/>
        <v/>
      </c>
    </row>
    <row r="149" spans="1:85" x14ac:dyDescent="0.25">
      <c r="A149" s="11"/>
      <c r="B149" s="41" t="str">
        <f>IF($D149="", "", IFERROR(INDEX(Content!$V$11:$V$510, MATCH($D149, Content!$D$11:$D$510, 0)), ""))</f>
        <v/>
      </c>
      <c r="C149" s="11"/>
      <c r="D149" s="196"/>
      <c r="E149" s="197"/>
      <c r="F149" s="198"/>
      <c r="G149" s="199"/>
      <c r="H149" s="200"/>
      <c r="I149" s="200"/>
      <c r="J149" s="201"/>
      <c r="K149" s="202"/>
      <c r="L149" s="11"/>
      <c r="M149" s="98" t="str">
        <f>IF($AV149="", "", IFERROR(INDEX('Analytics Data'!$CF$12:$CF$511, MATCH($AV149, 'Analytics Data'!$BI$12:$BI$511, 0)), ""))</f>
        <v/>
      </c>
      <c r="N149" s="68"/>
      <c r="O149" s="98" t="str">
        <f>IF($M149="", "", COUNTIF($M$11:$M$510, "&gt;"&amp;$M149)+1+COUNTIF($M$11:$M149, $M149)-1)</f>
        <v/>
      </c>
      <c r="P149" s="68"/>
      <c r="Q149" s="91" t="str">
        <f>IF($AV149="", "", IFERROR(INDEX('Analytics Data'!BA$12:BA$511, MATCH($AV149, 'Analytics Data'!$BI$12:$BI$511, 0)), ""))</f>
        <v/>
      </c>
      <c r="R149" s="92" t="str">
        <f>IF($AV149="", "", IFERROR(INDEX('Analytics Data'!BB$12:BB$511, MATCH($AV149, 'Analytics Data'!$BI$12:$BI$511, 0)), ""))</f>
        <v/>
      </c>
      <c r="S149" s="92" t="str">
        <f>IF($AV149="", "", IFERROR(INDEX('Analytics Data'!BC$12:BC$511, MATCH($AV149, 'Analytics Data'!$BI$12:$BI$511, 0)), ""))</f>
        <v/>
      </c>
      <c r="T149" s="92" t="str">
        <f>IF($AV149="", "", IFERROR(INDEX('Analytics Data'!BD$12:BD$511, MATCH($AV149, 'Analytics Data'!$BI$12:$BI$511, 0)), ""))</f>
        <v/>
      </c>
      <c r="U149" s="93" t="str">
        <f>IF($AV149="", "", IFERROR(INDEX('Analytics Data'!BE$12:BE$511, MATCH($AV149, 'Analytics Data'!$BI$12:$BI$511, 0)), ""))</f>
        <v/>
      </c>
      <c r="V149" s="68"/>
      <c r="AD149" s="65" t="str">
        <f>'Analytics Data'!$CT150</f>
        <v/>
      </c>
      <c r="AF149" s="19" t="str">
        <f t="shared" si="46"/>
        <v/>
      </c>
      <c r="AH149" s="19" t="str">
        <f t="shared" si="43"/>
        <v/>
      </c>
      <c r="AI149" s="19" t="str">
        <f t="shared" si="47"/>
        <v/>
      </c>
      <c r="AJ149" s="19" t="str">
        <f t="shared" si="48"/>
        <v/>
      </c>
      <c r="AK149" s="19" t="str">
        <f t="shared" si="49"/>
        <v/>
      </c>
      <c r="AL149" s="19" t="str">
        <f t="shared" si="44"/>
        <v/>
      </c>
      <c r="AM149" s="19" t="str">
        <f t="shared" si="45"/>
        <v/>
      </c>
      <c r="AN149" s="19" t="str">
        <f t="shared" si="50"/>
        <v/>
      </c>
      <c r="AP149" s="19" t="str">
        <f>IF(OR($B149="", "", 'Analytics Data'!$BL$7=FALSE), "", COUNTIF('Analytics Data'!$BG$12:$BG$511, $B149))</f>
        <v/>
      </c>
      <c r="AR149" s="65" t="str">
        <f>IF($AP149="", "", IF($AP149=1, IFERROR(INDEX('Analytics Data'!$BI$12:$BI$511, MATCH($B149, 'Analytics Data'!$BG$12:$BG$511, 0)), ""), ""))</f>
        <v/>
      </c>
      <c r="AT149" s="65" t="str">
        <f t="shared" si="51"/>
        <v/>
      </c>
      <c r="AV149" s="65" t="str">
        <f>IF(NOT($AT149=""), $AT149, IF($AR149="", "", IF(COUNTIF($AR$11:$AR149, $AR149)&gt;1, "", $AR149)))</f>
        <v/>
      </c>
      <c r="AX149" s="19" t="str">
        <f>IF(OR($AV149="", $AR$7=FALSE), "", IF(COUNTIF('Analytics Data'!$BI$12:$BI$511, $AV149)=1, "", "X"))</f>
        <v/>
      </c>
      <c r="AZ149" s="43" t="str">
        <f t="shared" si="52"/>
        <v/>
      </c>
      <c r="BB149" s="19" t="str">
        <f>IF($D149="", "", IF(COUNTIF(Content!$D$11:$D$510, $D149)=0, MAX($BB$10:$BB148)+1, ""))</f>
        <v/>
      </c>
      <c r="BD149" s="19" t="str">
        <f t="shared" si="53"/>
        <v/>
      </c>
      <c r="BF149" s="19" t="str">
        <f t="shared" si="54"/>
        <v/>
      </c>
      <c r="BG149" s="19" t="str">
        <f t="shared" ca="1" si="60"/>
        <v/>
      </c>
      <c r="BI149" s="173" t="str">
        <f>IF($AV149="", "", IFERROR(INDEX('Analytics Data'!$CA$12:$CA$511, MATCH($AV149, 'Analytics Data'!$BI$12:$BI$511, 0)), ""))</f>
        <v/>
      </c>
      <c r="BK149" s="173" t="str">
        <f>IF($AV149="", "", IFERROR(INDEX('Analytics Data'!$BB$12:$BB$511, MATCH($AV149, 'Analytics Data'!$BI$12:$BI$511, 0)), ""))</f>
        <v/>
      </c>
      <c r="BM149" s="41" t="str">
        <f>IF($D149="", "", IFERROR(INDEX(Content!$AB$11:$AB$510, MATCH($D149, Content!$D$11:$D$510, 0)), ""))</f>
        <v/>
      </c>
      <c r="BN149" s="41" t="str">
        <f>IF($BM149="", "", IF(COUNTIF($BM$11:$BM149, $BM149)&gt;1, "", $BM149))</f>
        <v/>
      </c>
      <c r="BO149" s="156" t="str">
        <f t="shared" si="55"/>
        <v/>
      </c>
      <c r="BP149" s="156" t="str">
        <f t="shared" si="56"/>
        <v/>
      </c>
      <c r="BQ149" s="19" t="str">
        <f>IF($BO149="", "", COUNTIF($BO$11:$BO$510, "&gt;"&amp;$BO149)+1+COUNTIF($BO$11:$BO149, $BO149)-1)</f>
        <v/>
      </c>
      <c r="BS149" s="134" t="str">
        <f>IF($AV149="", "", IFERROR(INDEX('Analytics Data'!BZ$12:BZ$511, MATCH($AV149, 'Analytics Data'!$BI$12:$BI$511, 0)), ""))</f>
        <v/>
      </c>
      <c r="BT149" s="135" t="str">
        <f>IF($AV149="", "", IFERROR(INDEX('Analytics Data'!CA$12:CA$511, MATCH($AV149, 'Analytics Data'!$BI$12:$BI$511, 0)), ""))</f>
        <v/>
      </c>
      <c r="BU149" s="135" t="str">
        <f>IF($AV149="", "", IFERROR(INDEX('Analytics Data'!CB$12:CB$511, MATCH($AV149, 'Analytics Data'!$BI$12:$BI$511, 0)), ""))</f>
        <v/>
      </c>
      <c r="BV149" s="135" t="str">
        <f>IF($AV149="", "", IFERROR(INDEX('Analytics Data'!CC$12:CC$511, MATCH($AV149, 'Analytics Data'!$BI$12:$BI$511, 0)), ""))</f>
        <v/>
      </c>
      <c r="BW149" s="136" t="str">
        <f>IF($AV149="", "", IFERROR(INDEX('Analytics Data'!CD$12:CD$511, MATCH($AV149, 'Analytics Data'!$BI$12:$BI$511, 0)), ""))</f>
        <v/>
      </c>
      <c r="CC149" s="19" t="str">
        <f t="shared" si="57"/>
        <v/>
      </c>
      <c r="CE149" s="19" t="str">
        <f t="shared" si="58"/>
        <v/>
      </c>
      <c r="CG149" s="41" t="str">
        <f t="shared" si="59"/>
        <v/>
      </c>
    </row>
    <row r="150" spans="1:85" x14ac:dyDescent="0.25">
      <c r="A150" s="11"/>
      <c r="B150" s="41" t="str">
        <f>IF($D150="", "", IFERROR(INDEX(Content!$V$11:$V$510, MATCH($D150, Content!$D$11:$D$510, 0)), ""))</f>
        <v/>
      </c>
      <c r="C150" s="11"/>
      <c r="D150" s="196"/>
      <c r="E150" s="197"/>
      <c r="F150" s="198"/>
      <c r="G150" s="199"/>
      <c r="H150" s="200"/>
      <c r="I150" s="200"/>
      <c r="J150" s="201"/>
      <c r="K150" s="202"/>
      <c r="L150" s="11"/>
      <c r="M150" s="98" t="str">
        <f>IF($AV150="", "", IFERROR(INDEX('Analytics Data'!$CF$12:$CF$511, MATCH($AV150, 'Analytics Data'!$BI$12:$BI$511, 0)), ""))</f>
        <v/>
      </c>
      <c r="N150" s="68"/>
      <c r="O150" s="98" t="str">
        <f>IF($M150="", "", COUNTIF($M$11:$M$510, "&gt;"&amp;$M150)+1+COUNTIF($M$11:$M150, $M150)-1)</f>
        <v/>
      </c>
      <c r="P150" s="68"/>
      <c r="Q150" s="91" t="str">
        <f>IF($AV150="", "", IFERROR(INDEX('Analytics Data'!BA$12:BA$511, MATCH($AV150, 'Analytics Data'!$BI$12:$BI$511, 0)), ""))</f>
        <v/>
      </c>
      <c r="R150" s="92" t="str">
        <f>IF($AV150="", "", IFERROR(INDEX('Analytics Data'!BB$12:BB$511, MATCH($AV150, 'Analytics Data'!$BI$12:$BI$511, 0)), ""))</f>
        <v/>
      </c>
      <c r="S150" s="92" t="str">
        <f>IF($AV150="", "", IFERROR(INDEX('Analytics Data'!BC$12:BC$511, MATCH($AV150, 'Analytics Data'!$BI$12:$BI$511, 0)), ""))</f>
        <v/>
      </c>
      <c r="T150" s="92" t="str">
        <f>IF($AV150="", "", IFERROR(INDEX('Analytics Data'!BD$12:BD$511, MATCH($AV150, 'Analytics Data'!$BI$12:$BI$511, 0)), ""))</f>
        <v/>
      </c>
      <c r="U150" s="93" t="str">
        <f>IF($AV150="", "", IFERROR(INDEX('Analytics Data'!BE$12:BE$511, MATCH($AV150, 'Analytics Data'!$BI$12:$BI$511, 0)), ""))</f>
        <v/>
      </c>
      <c r="V150" s="68"/>
      <c r="AD150" s="65" t="str">
        <f>'Analytics Data'!$CT151</f>
        <v/>
      </c>
      <c r="AF150" s="19" t="str">
        <f t="shared" si="46"/>
        <v/>
      </c>
      <c r="AH150" s="19" t="str">
        <f t="shared" si="43"/>
        <v/>
      </c>
      <c r="AI150" s="19" t="str">
        <f t="shared" si="47"/>
        <v/>
      </c>
      <c r="AJ150" s="19" t="str">
        <f t="shared" si="48"/>
        <v/>
      </c>
      <c r="AK150" s="19" t="str">
        <f t="shared" si="49"/>
        <v/>
      </c>
      <c r="AL150" s="19" t="str">
        <f t="shared" si="44"/>
        <v/>
      </c>
      <c r="AM150" s="19" t="str">
        <f t="shared" si="45"/>
        <v/>
      </c>
      <c r="AN150" s="19" t="str">
        <f t="shared" si="50"/>
        <v/>
      </c>
      <c r="AP150" s="19" t="str">
        <f>IF(OR($B150="", "", 'Analytics Data'!$BL$7=FALSE), "", COUNTIF('Analytics Data'!$BG$12:$BG$511, $B150))</f>
        <v/>
      </c>
      <c r="AR150" s="65" t="str">
        <f>IF($AP150="", "", IF($AP150=1, IFERROR(INDEX('Analytics Data'!$BI$12:$BI$511, MATCH($B150, 'Analytics Data'!$BG$12:$BG$511, 0)), ""), ""))</f>
        <v/>
      </c>
      <c r="AT150" s="65" t="str">
        <f t="shared" si="51"/>
        <v/>
      </c>
      <c r="AV150" s="65" t="str">
        <f>IF(NOT($AT150=""), $AT150, IF($AR150="", "", IF(COUNTIF($AR$11:$AR150, $AR150)&gt;1, "", $AR150)))</f>
        <v/>
      </c>
      <c r="AX150" s="19" t="str">
        <f>IF(OR($AV150="", $AR$7=FALSE), "", IF(COUNTIF('Analytics Data'!$BI$12:$BI$511, $AV150)=1, "", "X"))</f>
        <v/>
      </c>
      <c r="AZ150" s="43" t="str">
        <f t="shared" si="52"/>
        <v/>
      </c>
      <c r="BB150" s="19" t="str">
        <f>IF($D150="", "", IF(COUNTIF(Content!$D$11:$D$510, $D150)=0, MAX($BB$10:$BB149)+1, ""))</f>
        <v/>
      </c>
      <c r="BD150" s="19" t="str">
        <f t="shared" si="53"/>
        <v/>
      </c>
      <c r="BF150" s="19" t="str">
        <f t="shared" si="54"/>
        <v/>
      </c>
      <c r="BG150" s="19" t="str">
        <f t="shared" ca="1" si="60"/>
        <v/>
      </c>
      <c r="BI150" s="173" t="str">
        <f>IF($AV150="", "", IFERROR(INDEX('Analytics Data'!$CA$12:$CA$511, MATCH($AV150, 'Analytics Data'!$BI$12:$BI$511, 0)), ""))</f>
        <v/>
      </c>
      <c r="BK150" s="173" t="str">
        <f>IF($AV150="", "", IFERROR(INDEX('Analytics Data'!$BB$12:$BB$511, MATCH($AV150, 'Analytics Data'!$BI$12:$BI$511, 0)), ""))</f>
        <v/>
      </c>
      <c r="BM150" s="41" t="str">
        <f>IF($D150="", "", IFERROR(INDEX(Content!$AB$11:$AB$510, MATCH($D150, Content!$D$11:$D$510, 0)), ""))</f>
        <v/>
      </c>
      <c r="BN150" s="41" t="str">
        <f>IF($BM150="", "", IF(COUNTIF($BM$11:$BM150, $BM150)&gt;1, "", $BM150))</f>
        <v/>
      </c>
      <c r="BO150" s="156" t="str">
        <f t="shared" si="55"/>
        <v/>
      </c>
      <c r="BP150" s="156" t="str">
        <f t="shared" si="56"/>
        <v/>
      </c>
      <c r="BQ150" s="19" t="str">
        <f>IF($BO150="", "", COUNTIF($BO$11:$BO$510, "&gt;"&amp;$BO150)+1+COUNTIF($BO$11:$BO150, $BO150)-1)</f>
        <v/>
      </c>
      <c r="BS150" s="134" t="str">
        <f>IF($AV150="", "", IFERROR(INDEX('Analytics Data'!BZ$12:BZ$511, MATCH($AV150, 'Analytics Data'!$BI$12:$BI$511, 0)), ""))</f>
        <v/>
      </c>
      <c r="BT150" s="135" t="str">
        <f>IF($AV150="", "", IFERROR(INDEX('Analytics Data'!CA$12:CA$511, MATCH($AV150, 'Analytics Data'!$BI$12:$BI$511, 0)), ""))</f>
        <v/>
      </c>
      <c r="BU150" s="135" t="str">
        <f>IF($AV150="", "", IFERROR(INDEX('Analytics Data'!CB$12:CB$511, MATCH($AV150, 'Analytics Data'!$BI$12:$BI$511, 0)), ""))</f>
        <v/>
      </c>
      <c r="BV150" s="135" t="str">
        <f>IF($AV150="", "", IFERROR(INDEX('Analytics Data'!CC$12:CC$511, MATCH($AV150, 'Analytics Data'!$BI$12:$BI$511, 0)), ""))</f>
        <v/>
      </c>
      <c r="BW150" s="136" t="str">
        <f>IF($AV150="", "", IFERROR(INDEX('Analytics Data'!CD$12:CD$511, MATCH($AV150, 'Analytics Data'!$BI$12:$BI$511, 0)), ""))</f>
        <v/>
      </c>
      <c r="CC150" s="19" t="str">
        <f t="shared" si="57"/>
        <v/>
      </c>
      <c r="CE150" s="19" t="str">
        <f t="shared" si="58"/>
        <v/>
      </c>
      <c r="CG150" s="41" t="str">
        <f t="shared" si="59"/>
        <v/>
      </c>
    </row>
    <row r="151" spans="1:85" x14ac:dyDescent="0.25">
      <c r="A151" s="11"/>
      <c r="B151" s="41" t="str">
        <f>IF($D151="", "", IFERROR(INDEX(Content!$V$11:$V$510, MATCH($D151, Content!$D$11:$D$510, 0)), ""))</f>
        <v/>
      </c>
      <c r="C151" s="11"/>
      <c r="D151" s="196"/>
      <c r="E151" s="197"/>
      <c r="F151" s="198"/>
      <c r="G151" s="199"/>
      <c r="H151" s="200"/>
      <c r="I151" s="200"/>
      <c r="J151" s="201"/>
      <c r="K151" s="202"/>
      <c r="L151" s="11"/>
      <c r="M151" s="98" t="str">
        <f>IF($AV151="", "", IFERROR(INDEX('Analytics Data'!$CF$12:$CF$511, MATCH($AV151, 'Analytics Data'!$BI$12:$BI$511, 0)), ""))</f>
        <v/>
      </c>
      <c r="N151" s="68"/>
      <c r="O151" s="98" t="str">
        <f>IF($M151="", "", COUNTIF($M$11:$M$510, "&gt;"&amp;$M151)+1+COUNTIF($M$11:$M151, $M151)-1)</f>
        <v/>
      </c>
      <c r="P151" s="68"/>
      <c r="Q151" s="91" t="str">
        <f>IF($AV151="", "", IFERROR(INDEX('Analytics Data'!BA$12:BA$511, MATCH($AV151, 'Analytics Data'!$BI$12:$BI$511, 0)), ""))</f>
        <v/>
      </c>
      <c r="R151" s="92" t="str">
        <f>IF($AV151="", "", IFERROR(INDEX('Analytics Data'!BB$12:BB$511, MATCH($AV151, 'Analytics Data'!$BI$12:$BI$511, 0)), ""))</f>
        <v/>
      </c>
      <c r="S151" s="92" t="str">
        <f>IF($AV151="", "", IFERROR(INDEX('Analytics Data'!BC$12:BC$511, MATCH($AV151, 'Analytics Data'!$BI$12:$BI$511, 0)), ""))</f>
        <v/>
      </c>
      <c r="T151" s="92" t="str">
        <f>IF($AV151="", "", IFERROR(INDEX('Analytics Data'!BD$12:BD$511, MATCH($AV151, 'Analytics Data'!$BI$12:$BI$511, 0)), ""))</f>
        <v/>
      </c>
      <c r="U151" s="93" t="str">
        <f>IF($AV151="", "", IFERROR(INDEX('Analytics Data'!BE$12:BE$511, MATCH($AV151, 'Analytics Data'!$BI$12:$BI$511, 0)), ""))</f>
        <v/>
      </c>
      <c r="V151" s="68"/>
      <c r="AD151" s="65" t="str">
        <f>'Analytics Data'!$CT152</f>
        <v/>
      </c>
      <c r="AF151" s="19" t="str">
        <f t="shared" si="46"/>
        <v/>
      </c>
      <c r="AH151" s="19" t="str">
        <f t="shared" si="43"/>
        <v/>
      </c>
      <c r="AI151" s="19" t="str">
        <f t="shared" si="47"/>
        <v/>
      </c>
      <c r="AJ151" s="19" t="str">
        <f t="shared" si="48"/>
        <v/>
      </c>
      <c r="AK151" s="19" t="str">
        <f t="shared" si="49"/>
        <v/>
      </c>
      <c r="AL151" s="19" t="str">
        <f t="shared" si="44"/>
        <v/>
      </c>
      <c r="AM151" s="19" t="str">
        <f t="shared" si="45"/>
        <v/>
      </c>
      <c r="AN151" s="19" t="str">
        <f t="shared" si="50"/>
        <v/>
      </c>
      <c r="AP151" s="19" t="str">
        <f>IF(OR($B151="", "", 'Analytics Data'!$BL$7=FALSE), "", COUNTIF('Analytics Data'!$BG$12:$BG$511, $B151))</f>
        <v/>
      </c>
      <c r="AR151" s="65" t="str">
        <f>IF($AP151="", "", IF($AP151=1, IFERROR(INDEX('Analytics Data'!$BI$12:$BI$511, MATCH($B151, 'Analytics Data'!$BG$12:$BG$511, 0)), ""), ""))</f>
        <v/>
      </c>
      <c r="AT151" s="65" t="str">
        <f t="shared" si="51"/>
        <v/>
      </c>
      <c r="AV151" s="65" t="str">
        <f>IF(NOT($AT151=""), $AT151, IF($AR151="", "", IF(COUNTIF($AR$11:$AR151, $AR151)&gt;1, "", $AR151)))</f>
        <v/>
      </c>
      <c r="AX151" s="19" t="str">
        <f>IF(OR($AV151="", $AR$7=FALSE), "", IF(COUNTIF('Analytics Data'!$BI$12:$BI$511, $AV151)=1, "", "X"))</f>
        <v/>
      </c>
      <c r="AZ151" s="43" t="str">
        <f t="shared" si="52"/>
        <v/>
      </c>
      <c r="BB151" s="19" t="str">
        <f>IF($D151="", "", IF(COUNTIF(Content!$D$11:$D$510, $D151)=0, MAX($BB$10:$BB150)+1, ""))</f>
        <v/>
      </c>
      <c r="BD151" s="19" t="str">
        <f t="shared" si="53"/>
        <v/>
      </c>
      <c r="BF151" s="19" t="str">
        <f t="shared" si="54"/>
        <v/>
      </c>
      <c r="BG151" s="19" t="str">
        <f t="shared" ca="1" si="60"/>
        <v/>
      </c>
      <c r="BI151" s="173" t="str">
        <f>IF($AV151="", "", IFERROR(INDEX('Analytics Data'!$CA$12:$CA$511, MATCH($AV151, 'Analytics Data'!$BI$12:$BI$511, 0)), ""))</f>
        <v/>
      </c>
      <c r="BK151" s="173" t="str">
        <f>IF($AV151="", "", IFERROR(INDEX('Analytics Data'!$BB$12:$BB$511, MATCH($AV151, 'Analytics Data'!$BI$12:$BI$511, 0)), ""))</f>
        <v/>
      </c>
      <c r="BM151" s="41" t="str">
        <f>IF($D151="", "", IFERROR(INDEX(Content!$AB$11:$AB$510, MATCH($D151, Content!$D$11:$D$510, 0)), ""))</f>
        <v/>
      </c>
      <c r="BN151" s="41" t="str">
        <f>IF($BM151="", "", IF(COUNTIF($BM$11:$BM151, $BM151)&gt;1, "", $BM151))</f>
        <v/>
      </c>
      <c r="BO151" s="156" t="str">
        <f t="shared" si="55"/>
        <v/>
      </c>
      <c r="BP151" s="156" t="str">
        <f t="shared" si="56"/>
        <v/>
      </c>
      <c r="BQ151" s="19" t="str">
        <f>IF($BO151="", "", COUNTIF($BO$11:$BO$510, "&gt;"&amp;$BO151)+1+COUNTIF($BO$11:$BO151, $BO151)-1)</f>
        <v/>
      </c>
      <c r="BS151" s="134" t="str">
        <f>IF($AV151="", "", IFERROR(INDEX('Analytics Data'!BZ$12:BZ$511, MATCH($AV151, 'Analytics Data'!$BI$12:$BI$511, 0)), ""))</f>
        <v/>
      </c>
      <c r="BT151" s="135" t="str">
        <f>IF($AV151="", "", IFERROR(INDEX('Analytics Data'!CA$12:CA$511, MATCH($AV151, 'Analytics Data'!$BI$12:$BI$511, 0)), ""))</f>
        <v/>
      </c>
      <c r="BU151" s="135" t="str">
        <f>IF($AV151="", "", IFERROR(INDEX('Analytics Data'!CB$12:CB$511, MATCH($AV151, 'Analytics Data'!$BI$12:$BI$511, 0)), ""))</f>
        <v/>
      </c>
      <c r="BV151" s="135" t="str">
        <f>IF($AV151="", "", IFERROR(INDEX('Analytics Data'!CC$12:CC$511, MATCH($AV151, 'Analytics Data'!$BI$12:$BI$511, 0)), ""))</f>
        <v/>
      </c>
      <c r="BW151" s="136" t="str">
        <f>IF($AV151="", "", IFERROR(INDEX('Analytics Data'!CD$12:CD$511, MATCH($AV151, 'Analytics Data'!$BI$12:$BI$511, 0)), ""))</f>
        <v/>
      </c>
      <c r="CC151" s="19" t="str">
        <f t="shared" si="57"/>
        <v/>
      </c>
      <c r="CE151" s="19" t="str">
        <f t="shared" si="58"/>
        <v/>
      </c>
      <c r="CG151" s="41" t="str">
        <f t="shared" si="59"/>
        <v/>
      </c>
    </row>
    <row r="152" spans="1:85" x14ac:dyDescent="0.25">
      <c r="A152" s="11"/>
      <c r="B152" s="41" t="str">
        <f>IF($D152="", "", IFERROR(INDEX(Content!$V$11:$V$510, MATCH($D152, Content!$D$11:$D$510, 0)), ""))</f>
        <v/>
      </c>
      <c r="C152" s="11"/>
      <c r="D152" s="196"/>
      <c r="E152" s="197"/>
      <c r="F152" s="198"/>
      <c r="G152" s="199"/>
      <c r="H152" s="200"/>
      <c r="I152" s="200"/>
      <c r="J152" s="201"/>
      <c r="K152" s="202"/>
      <c r="L152" s="11"/>
      <c r="M152" s="98" t="str">
        <f>IF($AV152="", "", IFERROR(INDEX('Analytics Data'!$CF$12:$CF$511, MATCH($AV152, 'Analytics Data'!$BI$12:$BI$511, 0)), ""))</f>
        <v/>
      </c>
      <c r="N152" s="68"/>
      <c r="O152" s="98" t="str">
        <f>IF($M152="", "", COUNTIF($M$11:$M$510, "&gt;"&amp;$M152)+1+COUNTIF($M$11:$M152, $M152)-1)</f>
        <v/>
      </c>
      <c r="P152" s="68"/>
      <c r="Q152" s="91" t="str">
        <f>IF($AV152="", "", IFERROR(INDEX('Analytics Data'!BA$12:BA$511, MATCH($AV152, 'Analytics Data'!$BI$12:$BI$511, 0)), ""))</f>
        <v/>
      </c>
      <c r="R152" s="92" t="str">
        <f>IF($AV152="", "", IFERROR(INDEX('Analytics Data'!BB$12:BB$511, MATCH($AV152, 'Analytics Data'!$BI$12:$BI$511, 0)), ""))</f>
        <v/>
      </c>
      <c r="S152" s="92" t="str">
        <f>IF($AV152="", "", IFERROR(INDEX('Analytics Data'!BC$12:BC$511, MATCH($AV152, 'Analytics Data'!$BI$12:$BI$511, 0)), ""))</f>
        <v/>
      </c>
      <c r="T152" s="92" t="str">
        <f>IF($AV152="", "", IFERROR(INDEX('Analytics Data'!BD$12:BD$511, MATCH($AV152, 'Analytics Data'!$BI$12:$BI$511, 0)), ""))</f>
        <v/>
      </c>
      <c r="U152" s="93" t="str">
        <f>IF($AV152="", "", IFERROR(INDEX('Analytics Data'!BE$12:BE$511, MATCH($AV152, 'Analytics Data'!$BI$12:$BI$511, 0)), ""))</f>
        <v/>
      </c>
      <c r="V152" s="68"/>
      <c r="AD152" s="65" t="str">
        <f>'Analytics Data'!$CT153</f>
        <v/>
      </c>
      <c r="AF152" s="19" t="str">
        <f t="shared" si="46"/>
        <v/>
      </c>
      <c r="AH152" s="19" t="str">
        <f t="shared" si="43"/>
        <v/>
      </c>
      <c r="AI152" s="19" t="str">
        <f t="shared" si="47"/>
        <v/>
      </c>
      <c r="AJ152" s="19" t="str">
        <f t="shared" si="48"/>
        <v/>
      </c>
      <c r="AK152" s="19" t="str">
        <f t="shared" si="49"/>
        <v/>
      </c>
      <c r="AL152" s="19" t="str">
        <f t="shared" si="44"/>
        <v/>
      </c>
      <c r="AM152" s="19" t="str">
        <f t="shared" si="45"/>
        <v/>
      </c>
      <c r="AN152" s="19" t="str">
        <f t="shared" si="50"/>
        <v/>
      </c>
      <c r="AP152" s="19" t="str">
        <f>IF(OR($B152="", "", 'Analytics Data'!$BL$7=FALSE), "", COUNTIF('Analytics Data'!$BG$12:$BG$511, $B152))</f>
        <v/>
      </c>
      <c r="AR152" s="65" t="str">
        <f>IF($AP152="", "", IF($AP152=1, IFERROR(INDEX('Analytics Data'!$BI$12:$BI$511, MATCH($B152, 'Analytics Data'!$BG$12:$BG$511, 0)), ""), ""))</f>
        <v/>
      </c>
      <c r="AT152" s="65" t="str">
        <f t="shared" si="51"/>
        <v/>
      </c>
      <c r="AV152" s="65" t="str">
        <f>IF(NOT($AT152=""), $AT152, IF($AR152="", "", IF(COUNTIF($AR$11:$AR152, $AR152)&gt;1, "", $AR152)))</f>
        <v/>
      </c>
      <c r="AX152" s="19" t="str">
        <f>IF(OR($AV152="", $AR$7=FALSE), "", IF(COUNTIF('Analytics Data'!$BI$12:$BI$511, $AV152)=1, "", "X"))</f>
        <v/>
      </c>
      <c r="AZ152" s="43" t="str">
        <f t="shared" si="52"/>
        <v/>
      </c>
      <c r="BB152" s="19" t="str">
        <f>IF($D152="", "", IF(COUNTIF(Content!$D$11:$D$510, $D152)=0, MAX($BB$10:$BB151)+1, ""))</f>
        <v/>
      </c>
      <c r="BD152" s="19" t="str">
        <f t="shared" si="53"/>
        <v/>
      </c>
      <c r="BF152" s="19" t="str">
        <f t="shared" si="54"/>
        <v/>
      </c>
      <c r="BG152" s="19" t="str">
        <f t="shared" ca="1" si="60"/>
        <v/>
      </c>
      <c r="BI152" s="173" t="str">
        <f>IF($AV152="", "", IFERROR(INDEX('Analytics Data'!$CA$12:$CA$511, MATCH($AV152, 'Analytics Data'!$BI$12:$BI$511, 0)), ""))</f>
        <v/>
      </c>
      <c r="BK152" s="173" t="str">
        <f>IF($AV152="", "", IFERROR(INDEX('Analytics Data'!$BB$12:$BB$511, MATCH($AV152, 'Analytics Data'!$BI$12:$BI$511, 0)), ""))</f>
        <v/>
      </c>
      <c r="BM152" s="41" t="str">
        <f>IF($D152="", "", IFERROR(INDEX(Content!$AB$11:$AB$510, MATCH($D152, Content!$D$11:$D$510, 0)), ""))</f>
        <v/>
      </c>
      <c r="BN152" s="41" t="str">
        <f>IF($BM152="", "", IF(COUNTIF($BM$11:$BM152, $BM152)&gt;1, "", $BM152))</f>
        <v/>
      </c>
      <c r="BO152" s="156" t="str">
        <f t="shared" si="55"/>
        <v/>
      </c>
      <c r="BP152" s="156" t="str">
        <f t="shared" si="56"/>
        <v/>
      </c>
      <c r="BQ152" s="19" t="str">
        <f>IF($BO152="", "", COUNTIF($BO$11:$BO$510, "&gt;"&amp;$BO152)+1+COUNTIF($BO$11:$BO152, $BO152)-1)</f>
        <v/>
      </c>
      <c r="BS152" s="134" t="str">
        <f>IF($AV152="", "", IFERROR(INDEX('Analytics Data'!BZ$12:BZ$511, MATCH($AV152, 'Analytics Data'!$BI$12:$BI$511, 0)), ""))</f>
        <v/>
      </c>
      <c r="BT152" s="135" t="str">
        <f>IF($AV152="", "", IFERROR(INDEX('Analytics Data'!CA$12:CA$511, MATCH($AV152, 'Analytics Data'!$BI$12:$BI$511, 0)), ""))</f>
        <v/>
      </c>
      <c r="BU152" s="135" t="str">
        <f>IF($AV152="", "", IFERROR(INDEX('Analytics Data'!CB$12:CB$511, MATCH($AV152, 'Analytics Data'!$BI$12:$BI$511, 0)), ""))</f>
        <v/>
      </c>
      <c r="BV152" s="135" t="str">
        <f>IF($AV152="", "", IFERROR(INDEX('Analytics Data'!CC$12:CC$511, MATCH($AV152, 'Analytics Data'!$BI$12:$BI$511, 0)), ""))</f>
        <v/>
      </c>
      <c r="BW152" s="136" t="str">
        <f>IF($AV152="", "", IFERROR(INDEX('Analytics Data'!CD$12:CD$511, MATCH($AV152, 'Analytics Data'!$BI$12:$BI$511, 0)), ""))</f>
        <v/>
      </c>
      <c r="CC152" s="19" t="str">
        <f t="shared" si="57"/>
        <v/>
      </c>
      <c r="CE152" s="19" t="str">
        <f t="shared" si="58"/>
        <v/>
      </c>
      <c r="CG152" s="41" t="str">
        <f t="shared" si="59"/>
        <v/>
      </c>
    </row>
    <row r="153" spans="1:85" x14ac:dyDescent="0.25">
      <c r="A153" s="11"/>
      <c r="B153" s="41" t="str">
        <f>IF($D153="", "", IFERROR(INDEX(Content!$V$11:$V$510, MATCH($D153, Content!$D$11:$D$510, 0)), ""))</f>
        <v/>
      </c>
      <c r="C153" s="11"/>
      <c r="D153" s="196"/>
      <c r="E153" s="197"/>
      <c r="F153" s="198"/>
      <c r="G153" s="199"/>
      <c r="H153" s="200"/>
      <c r="I153" s="200"/>
      <c r="J153" s="201"/>
      <c r="K153" s="202"/>
      <c r="L153" s="11"/>
      <c r="M153" s="98" t="str">
        <f>IF($AV153="", "", IFERROR(INDEX('Analytics Data'!$CF$12:$CF$511, MATCH($AV153, 'Analytics Data'!$BI$12:$BI$511, 0)), ""))</f>
        <v/>
      </c>
      <c r="N153" s="68"/>
      <c r="O153" s="98" t="str">
        <f>IF($M153="", "", COUNTIF($M$11:$M$510, "&gt;"&amp;$M153)+1+COUNTIF($M$11:$M153, $M153)-1)</f>
        <v/>
      </c>
      <c r="P153" s="68"/>
      <c r="Q153" s="91" t="str">
        <f>IF($AV153="", "", IFERROR(INDEX('Analytics Data'!BA$12:BA$511, MATCH($AV153, 'Analytics Data'!$BI$12:$BI$511, 0)), ""))</f>
        <v/>
      </c>
      <c r="R153" s="92" t="str">
        <f>IF($AV153="", "", IFERROR(INDEX('Analytics Data'!BB$12:BB$511, MATCH($AV153, 'Analytics Data'!$BI$12:$BI$511, 0)), ""))</f>
        <v/>
      </c>
      <c r="S153" s="92" t="str">
        <f>IF($AV153="", "", IFERROR(INDEX('Analytics Data'!BC$12:BC$511, MATCH($AV153, 'Analytics Data'!$BI$12:$BI$511, 0)), ""))</f>
        <v/>
      </c>
      <c r="T153" s="92" t="str">
        <f>IF($AV153="", "", IFERROR(INDEX('Analytics Data'!BD$12:BD$511, MATCH($AV153, 'Analytics Data'!$BI$12:$BI$511, 0)), ""))</f>
        <v/>
      </c>
      <c r="U153" s="93" t="str">
        <f>IF($AV153="", "", IFERROR(INDEX('Analytics Data'!BE$12:BE$511, MATCH($AV153, 'Analytics Data'!$BI$12:$BI$511, 0)), ""))</f>
        <v/>
      </c>
      <c r="V153" s="68"/>
      <c r="AD153" s="65" t="str">
        <f>'Analytics Data'!$CT154</f>
        <v/>
      </c>
      <c r="AF153" s="19" t="str">
        <f t="shared" si="46"/>
        <v/>
      </c>
      <c r="AH153" s="19" t="str">
        <f t="shared" si="43"/>
        <v/>
      </c>
      <c r="AI153" s="19" t="str">
        <f t="shared" si="47"/>
        <v/>
      </c>
      <c r="AJ153" s="19" t="str">
        <f t="shared" si="48"/>
        <v/>
      </c>
      <c r="AK153" s="19" t="str">
        <f t="shared" si="49"/>
        <v/>
      </c>
      <c r="AL153" s="19" t="str">
        <f t="shared" si="44"/>
        <v/>
      </c>
      <c r="AM153" s="19" t="str">
        <f t="shared" si="45"/>
        <v/>
      </c>
      <c r="AN153" s="19" t="str">
        <f t="shared" si="50"/>
        <v/>
      </c>
      <c r="AP153" s="19" t="str">
        <f>IF(OR($B153="", "", 'Analytics Data'!$BL$7=FALSE), "", COUNTIF('Analytics Data'!$BG$12:$BG$511, $B153))</f>
        <v/>
      </c>
      <c r="AR153" s="65" t="str">
        <f>IF($AP153="", "", IF($AP153=1, IFERROR(INDEX('Analytics Data'!$BI$12:$BI$511, MATCH($B153, 'Analytics Data'!$BG$12:$BG$511, 0)), ""), ""))</f>
        <v/>
      </c>
      <c r="AT153" s="65" t="str">
        <f t="shared" si="51"/>
        <v/>
      </c>
      <c r="AV153" s="65" t="str">
        <f>IF(NOT($AT153=""), $AT153, IF($AR153="", "", IF(COUNTIF($AR$11:$AR153, $AR153)&gt;1, "", $AR153)))</f>
        <v/>
      </c>
      <c r="AX153" s="19" t="str">
        <f>IF(OR($AV153="", $AR$7=FALSE), "", IF(COUNTIF('Analytics Data'!$BI$12:$BI$511, $AV153)=1, "", "X"))</f>
        <v/>
      </c>
      <c r="AZ153" s="43" t="str">
        <f t="shared" si="52"/>
        <v/>
      </c>
      <c r="BB153" s="19" t="str">
        <f>IF($D153="", "", IF(COUNTIF(Content!$D$11:$D$510, $D153)=0, MAX($BB$10:$BB152)+1, ""))</f>
        <v/>
      </c>
      <c r="BD153" s="19" t="str">
        <f t="shared" si="53"/>
        <v/>
      </c>
      <c r="BF153" s="19" t="str">
        <f t="shared" si="54"/>
        <v/>
      </c>
      <c r="BG153" s="19" t="str">
        <f t="shared" ca="1" si="60"/>
        <v/>
      </c>
      <c r="BI153" s="173" t="str">
        <f>IF($AV153="", "", IFERROR(INDEX('Analytics Data'!$CA$12:$CA$511, MATCH($AV153, 'Analytics Data'!$BI$12:$BI$511, 0)), ""))</f>
        <v/>
      </c>
      <c r="BK153" s="173" t="str">
        <f>IF($AV153="", "", IFERROR(INDEX('Analytics Data'!$BB$12:$BB$511, MATCH($AV153, 'Analytics Data'!$BI$12:$BI$511, 0)), ""))</f>
        <v/>
      </c>
      <c r="BM153" s="41" t="str">
        <f>IF($D153="", "", IFERROR(INDEX(Content!$AB$11:$AB$510, MATCH($D153, Content!$D$11:$D$510, 0)), ""))</f>
        <v/>
      </c>
      <c r="BN153" s="41" t="str">
        <f>IF($BM153="", "", IF(COUNTIF($BM$11:$BM153, $BM153)&gt;1, "", $BM153))</f>
        <v/>
      </c>
      <c r="BO153" s="156" t="str">
        <f t="shared" si="55"/>
        <v/>
      </c>
      <c r="BP153" s="156" t="str">
        <f t="shared" si="56"/>
        <v/>
      </c>
      <c r="BQ153" s="19" t="str">
        <f>IF($BO153="", "", COUNTIF($BO$11:$BO$510, "&gt;"&amp;$BO153)+1+COUNTIF($BO$11:$BO153, $BO153)-1)</f>
        <v/>
      </c>
      <c r="BS153" s="134" t="str">
        <f>IF($AV153="", "", IFERROR(INDEX('Analytics Data'!BZ$12:BZ$511, MATCH($AV153, 'Analytics Data'!$BI$12:$BI$511, 0)), ""))</f>
        <v/>
      </c>
      <c r="BT153" s="135" t="str">
        <f>IF($AV153="", "", IFERROR(INDEX('Analytics Data'!CA$12:CA$511, MATCH($AV153, 'Analytics Data'!$BI$12:$BI$511, 0)), ""))</f>
        <v/>
      </c>
      <c r="BU153" s="135" t="str">
        <f>IF($AV153="", "", IFERROR(INDEX('Analytics Data'!CB$12:CB$511, MATCH($AV153, 'Analytics Data'!$BI$12:$BI$511, 0)), ""))</f>
        <v/>
      </c>
      <c r="BV153" s="135" t="str">
        <f>IF($AV153="", "", IFERROR(INDEX('Analytics Data'!CC$12:CC$511, MATCH($AV153, 'Analytics Data'!$BI$12:$BI$511, 0)), ""))</f>
        <v/>
      </c>
      <c r="BW153" s="136" t="str">
        <f>IF($AV153="", "", IFERROR(INDEX('Analytics Data'!CD$12:CD$511, MATCH($AV153, 'Analytics Data'!$BI$12:$BI$511, 0)), ""))</f>
        <v/>
      </c>
      <c r="CC153" s="19" t="str">
        <f t="shared" si="57"/>
        <v/>
      </c>
      <c r="CE153" s="19" t="str">
        <f t="shared" si="58"/>
        <v/>
      </c>
      <c r="CG153" s="41" t="str">
        <f t="shared" si="59"/>
        <v/>
      </c>
    </row>
    <row r="154" spans="1:85" x14ac:dyDescent="0.25">
      <c r="A154" s="11"/>
      <c r="B154" s="41" t="str">
        <f>IF($D154="", "", IFERROR(INDEX(Content!$V$11:$V$510, MATCH($D154, Content!$D$11:$D$510, 0)), ""))</f>
        <v/>
      </c>
      <c r="C154" s="11"/>
      <c r="D154" s="196"/>
      <c r="E154" s="197"/>
      <c r="F154" s="198"/>
      <c r="G154" s="199"/>
      <c r="H154" s="200"/>
      <c r="I154" s="200"/>
      <c r="J154" s="201"/>
      <c r="K154" s="202"/>
      <c r="L154" s="11"/>
      <c r="M154" s="98" t="str">
        <f>IF($AV154="", "", IFERROR(INDEX('Analytics Data'!$CF$12:$CF$511, MATCH($AV154, 'Analytics Data'!$BI$12:$BI$511, 0)), ""))</f>
        <v/>
      </c>
      <c r="N154" s="68"/>
      <c r="O154" s="98" t="str">
        <f>IF($M154="", "", COUNTIF($M$11:$M$510, "&gt;"&amp;$M154)+1+COUNTIF($M$11:$M154, $M154)-1)</f>
        <v/>
      </c>
      <c r="P154" s="68"/>
      <c r="Q154" s="91" t="str">
        <f>IF($AV154="", "", IFERROR(INDEX('Analytics Data'!BA$12:BA$511, MATCH($AV154, 'Analytics Data'!$BI$12:$BI$511, 0)), ""))</f>
        <v/>
      </c>
      <c r="R154" s="92" t="str">
        <f>IF($AV154="", "", IFERROR(INDEX('Analytics Data'!BB$12:BB$511, MATCH($AV154, 'Analytics Data'!$BI$12:$BI$511, 0)), ""))</f>
        <v/>
      </c>
      <c r="S154" s="92" t="str">
        <f>IF($AV154="", "", IFERROR(INDEX('Analytics Data'!BC$12:BC$511, MATCH($AV154, 'Analytics Data'!$BI$12:$BI$511, 0)), ""))</f>
        <v/>
      </c>
      <c r="T154" s="92" t="str">
        <f>IF($AV154="", "", IFERROR(INDEX('Analytics Data'!BD$12:BD$511, MATCH($AV154, 'Analytics Data'!$BI$12:$BI$511, 0)), ""))</f>
        <v/>
      </c>
      <c r="U154" s="93" t="str">
        <f>IF($AV154="", "", IFERROR(INDEX('Analytics Data'!BE$12:BE$511, MATCH($AV154, 'Analytics Data'!$BI$12:$BI$511, 0)), ""))</f>
        <v/>
      </c>
      <c r="V154" s="68"/>
      <c r="AD154" s="65" t="str">
        <f>'Analytics Data'!$CT155</f>
        <v/>
      </c>
      <c r="AF154" s="19" t="str">
        <f t="shared" si="46"/>
        <v/>
      </c>
      <c r="AH154" s="19" t="str">
        <f t="shared" si="43"/>
        <v/>
      </c>
      <c r="AI154" s="19" t="str">
        <f t="shared" si="47"/>
        <v/>
      </c>
      <c r="AJ154" s="19" t="str">
        <f t="shared" si="48"/>
        <v/>
      </c>
      <c r="AK154" s="19" t="str">
        <f t="shared" si="49"/>
        <v/>
      </c>
      <c r="AL154" s="19" t="str">
        <f t="shared" si="44"/>
        <v/>
      </c>
      <c r="AM154" s="19" t="str">
        <f t="shared" si="45"/>
        <v/>
      </c>
      <c r="AN154" s="19" t="str">
        <f t="shared" si="50"/>
        <v/>
      </c>
      <c r="AP154" s="19" t="str">
        <f>IF(OR($B154="", "", 'Analytics Data'!$BL$7=FALSE), "", COUNTIF('Analytics Data'!$BG$12:$BG$511, $B154))</f>
        <v/>
      </c>
      <c r="AR154" s="65" t="str">
        <f>IF($AP154="", "", IF($AP154=1, IFERROR(INDEX('Analytics Data'!$BI$12:$BI$511, MATCH($B154, 'Analytics Data'!$BG$12:$BG$511, 0)), ""), ""))</f>
        <v/>
      </c>
      <c r="AT154" s="65" t="str">
        <f t="shared" si="51"/>
        <v/>
      </c>
      <c r="AV154" s="65" t="str">
        <f>IF(NOT($AT154=""), $AT154, IF($AR154="", "", IF(COUNTIF($AR$11:$AR154, $AR154)&gt;1, "", $AR154)))</f>
        <v/>
      </c>
      <c r="AX154" s="19" t="str">
        <f>IF(OR($AV154="", $AR$7=FALSE), "", IF(COUNTIF('Analytics Data'!$BI$12:$BI$511, $AV154)=1, "", "X"))</f>
        <v/>
      </c>
      <c r="AZ154" s="43" t="str">
        <f t="shared" si="52"/>
        <v/>
      </c>
      <c r="BB154" s="19" t="str">
        <f>IF($D154="", "", IF(COUNTIF(Content!$D$11:$D$510, $D154)=0, MAX($BB$10:$BB153)+1, ""))</f>
        <v/>
      </c>
      <c r="BD154" s="19" t="str">
        <f t="shared" si="53"/>
        <v/>
      </c>
      <c r="BF154" s="19" t="str">
        <f t="shared" si="54"/>
        <v/>
      </c>
      <c r="BG154" s="19" t="str">
        <f t="shared" ca="1" si="60"/>
        <v/>
      </c>
      <c r="BI154" s="173" t="str">
        <f>IF($AV154="", "", IFERROR(INDEX('Analytics Data'!$CA$12:$CA$511, MATCH($AV154, 'Analytics Data'!$BI$12:$BI$511, 0)), ""))</f>
        <v/>
      </c>
      <c r="BK154" s="173" t="str">
        <f>IF($AV154="", "", IFERROR(INDEX('Analytics Data'!$BB$12:$BB$511, MATCH($AV154, 'Analytics Data'!$BI$12:$BI$511, 0)), ""))</f>
        <v/>
      </c>
      <c r="BM154" s="41" t="str">
        <f>IF($D154="", "", IFERROR(INDEX(Content!$AB$11:$AB$510, MATCH($D154, Content!$D$11:$D$510, 0)), ""))</f>
        <v/>
      </c>
      <c r="BN154" s="41" t="str">
        <f>IF($BM154="", "", IF(COUNTIF($BM$11:$BM154, $BM154)&gt;1, "", $BM154))</f>
        <v/>
      </c>
      <c r="BO154" s="156" t="str">
        <f t="shared" si="55"/>
        <v/>
      </c>
      <c r="BP154" s="156" t="str">
        <f t="shared" si="56"/>
        <v/>
      </c>
      <c r="BQ154" s="19" t="str">
        <f>IF($BO154="", "", COUNTIF($BO$11:$BO$510, "&gt;"&amp;$BO154)+1+COUNTIF($BO$11:$BO154, $BO154)-1)</f>
        <v/>
      </c>
      <c r="BS154" s="134" t="str">
        <f>IF($AV154="", "", IFERROR(INDEX('Analytics Data'!BZ$12:BZ$511, MATCH($AV154, 'Analytics Data'!$BI$12:$BI$511, 0)), ""))</f>
        <v/>
      </c>
      <c r="BT154" s="135" t="str">
        <f>IF($AV154="", "", IFERROR(INDEX('Analytics Data'!CA$12:CA$511, MATCH($AV154, 'Analytics Data'!$BI$12:$BI$511, 0)), ""))</f>
        <v/>
      </c>
      <c r="BU154" s="135" t="str">
        <f>IF($AV154="", "", IFERROR(INDEX('Analytics Data'!CB$12:CB$511, MATCH($AV154, 'Analytics Data'!$BI$12:$BI$511, 0)), ""))</f>
        <v/>
      </c>
      <c r="BV154" s="135" t="str">
        <f>IF($AV154="", "", IFERROR(INDEX('Analytics Data'!CC$12:CC$511, MATCH($AV154, 'Analytics Data'!$BI$12:$BI$511, 0)), ""))</f>
        <v/>
      </c>
      <c r="BW154" s="136" t="str">
        <f>IF($AV154="", "", IFERROR(INDEX('Analytics Data'!CD$12:CD$511, MATCH($AV154, 'Analytics Data'!$BI$12:$BI$511, 0)), ""))</f>
        <v/>
      </c>
      <c r="CC154" s="19" t="str">
        <f t="shared" si="57"/>
        <v/>
      </c>
      <c r="CE154" s="19" t="str">
        <f t="shared" si="58"/>
        <v/>
      </c>
      <c r="CG154" s="41" t="str">
        <f t="shared" si="59"/>
        <v/>
      </c>
    </row>
    <row r="155" spans="1:85" x14ac:dyDescent="0.25">
      <c r="A155" s="11"/>
      <c r="B155" s="41" t="str">
        <f>IF($D155="", "", IFERROR(INDEX(Content!$V$11:$V$510, MATCH($D155, Content!$D$11:$D$510, 0)), ""))</f>
        <v/>
      </c>
      <c r="C155" s="11"/>
      <c r="D155" s="196"/>
      <c r="E155" s="197"/>
      <c r="F155" s="198"/>
      <c r="G155" s="199"/>
      <c r="H155" s="200"/>
      <c r="I155" s="200"/>
      <c r="J155" s="201"/>
      <c r="K155" s="202"/>
      <c r="L155" s="11"/>
      <c r="M155" s="98" t="str">
        <f>IF($AV155="", "", IFERROR(INDEX('Analytics Data'!$CF$12:$CF$511, MATCH($AV155, 'Analytics Data'!$BI$12:$BI$511, 0)), ""))</f>
        <v/>
      </c>
      <c r="N155" s="68"/>
      <c r="O155" s="98" t="str">
        <f>IF($M155="", "", COUNTIF($M$11:$M$510, "&gt;"&amp;$M155)+1+COUNTIF($M$11:$M155, $M155)-1)</f>
        <v/>
      </c>
      <c r="P155" s="68"/>
      <c r="Q155" s="91" t="str">
        <f>IF($AV155="", "", IFERROR(INDEX('Analytics Data'!BA$12:BA$511, MATCH($AV155, 'Analytics Data'!$BI$12:$BI$511, 0)), ""))</f>
        <v/>
      </c>
      <c r="R155" s="92" t="str">
        <f>IF($AV155="", "", IFERROR(INDEX('Analytics Data'!BB$12:BB$511, MATCH($AV155, 'Analytics Data'!$BI$12:$BI$511, 0)), ""))</f>
        <v/>
      </c>
      <c r="S155" s="92" t="str">
        <f>IF($AV155="", "", IFERROR(INDEX('Analytics Data'!BC$12:BC$511, MATCH($AV155, 'Analytics Data'!$BI$12:$BI$511, 0)), ""))</f>
        <v/>
      </c>
      <c r="T155" s="92" t="str">
        <f>IF($AV155="", "", IFERROR(INDEX('Analytics Data'!BD$12:BD$511, MATCH($AV155, 'Analytics Data'!$BI$12:$BI$511, 0)), ""))</f>
        <v/>
      </c>
      <c r="U155" s="93" t="str">
        <f>IF($AV155="", "", IFERROR(INDEX('Analytics Data'!BE$12:BE$511, MATCH($AV155, 'Analytics Data'!$BI$12:$BI$511, 0)), ""))</f>
        <v/>
      </c>
      <c r="V155" s="68"/>
      <c r="AD155" s="65" t="str">
        <f>'Analytics Data'!$CT156</f>
        <v/>
      </c>
      <c r="AF155" s="19" t="str">
        <f t="shared" si="46"/>
        <v/>
      </c>
      <c r="AH155" s="19" t="str">
        <f t="shared" si="43"/>
        <v/>
      </c>
      <c r="AI155" s="19" t="str">
        <f t="shared" si="47"/>
        <v/>
      </c>
      <c r="AJ155" s="19" t="str">
        <f t="shared" si="48"/>
        <v/>
      </c>
      <c r="AK155" s="19" t="str">
        <f t="shared" si="49"/>
        <v/>
      </c>
      <c r="AL155" s="19" t="str">
        <f t="shared" si="44"/>
        <v/>
      </c>
      <c r="AM155" s="19" t="str">
        <f t="shared" si="45"/>
        <v/>
      </c>
      <c r="AN155" s="19" t="str">
        <f t="shared" si="50"/>
        <v/>
      </c>
      <c r="AP155" s="19" t="str">
        <f>IF(OR($B155="", "", 'Analytics Data'!$BL$7=FALSE), "", COUNTIF('Analytics Data'!$BG$12:$BG$511, $B155))</f>
        <v/>
      </c>
      <c r="AR155" s="65" t="str">
        <f>IF($AP155="", "", IF($AP155=1, IFERROR(INDEX('Analytics Data'!$BI$12:$BI$511, MATCH($B155, 'Analytics Data'!$BG$12:$BG$511, 0)), ""), ""))</f>
        <v/>
      </c>
      <c r="AT155" s="65" t="str">
        <f t="shared" si="51"/>
        <v/>
      </c>
      <c r="AV155" s="65" t="str">
        <f>IF(NOT($AT155=""), $AT155, IF($AR155="", "", IF(COUNTIF($AR$11:$AR155, $AR155)&gt;1, "", $AR155)))</f>
        <v/>
      </c>
      <c r="AX155" s="19" t="str">
        <f>IF(OR($AV155="", $AR$7=FALSE), "", IF(COUNTIF('Analytics Data'!$BI$12:$BI$511, $AV155)=1, "", "X"))</f>
        <v/>
      </c>
      <c r="AZ155" s="43" t="str">
        <f t="shared" si="52"/>
        <v/>
      </c>
      <c r="BB155" s="19" t="str">
        <f>IF($D155="", "", IF(COUNTIF(Content!$D$11:$D$510, $D155)=0, MAX($BB$10:$BB154)+1, ""))</f>
        <v/>
      </c>
      <c r="BD155" s="19" t="str">
        <f t="shared" si="53"/>
        <v/>
      </c>
      <c r="BF155" s="19" t="str">
        <f t="shared" si="54"/>
        <v/>
      </c>
      <c r="BG155" s="19" t="str">
        <f t="shared" ca="1" si="60"/>
        <v/>
      </c>
      <c r="BI155" s="173" t="str">
        <f>IF($AV155="", "", IFERROR(INDEX('Analytics Data'!$CA$12:$CA$511, MATCH($AV155, 'Analytics Data'!$BI$12:$BI$511, 0)), ""))</f>
        <v/>
      </c>
      <c r="BK155" s="173" t="str">
        <f>IF($AV155="", "", IFERROR(INDEX('Analytics Data'!$BB$12:$BB$511, MATCH($AV155, 'Analytics Data'!$BI$12:$BI$511, 0)), ""))</f>
        <v/>
      </c>
      <c r="BM155" s="41" t="str">
        <f>IF($D155="", "", IFERROR(INDEX(Content!$AB$11:$AB$510, MATCH($D155, Content!$D$11:$D$510, 0)), ""))</f>
        <v/>
      </c>
      <c r="BN155" s="41" t="str">
        <f>IF($BM155="", "", IF(COUNTIF($BM$11:$BM155, $BM155)&gt;1, "", $BM155))</f>
        <v/>
      </c>
      <c r="BO155" s="156" t="str">
        <f t="shared" si="55"/>
        <v/>
      </c>
      <c r="BP155" s="156" t="str">
        <f t="shared" si="56"/>
        <v/>
      </c>
      <c r="BQ155" s="19" t="str">
        <f>IF($BO155="", "", COUNTIF($BO$11:$BO$510, "&gt;"&amp;$BO155)+1+COUNTIF($BO$11:$BO155, $BO155)-1)</f>
        <v/>
      </c>
      <c r="BS155" s="134" t="str">
        <f>IF($AV155="", "", IFERROR(INDEX('Analytics Data'!BZ$12:BZ$511, MATCH($AV155, 'Analytics Data'!$BI$12:$BI$511, 0)), ""))</f>
        <v/>
      </c>
      <c r="BT155" s="135" t="str">
        <f>IF($AV155="", "", IFERROR(INDEX('Analytics Data'!CA$12:CA$511, MATCH($AV155, 'Analytics Data'!$BI$12:$BI$511, 0)), ""))</f>
        <v/>
      </c>
      <c r="BU155" s="135" t="str">
        <f>IF($AV155="", "", IFERROR(INDEX('Analytics Data'!CB$12:CB$511, MATCH($AV155, 'Analytics Data'!$BI$12:$BI$511, 0)), ""))</f>
        <v/>
      </c>
      <c r="BV155" s="135" t="str">
        <f>IF($AV155="", "", IFERROR(INDEX('Analytics Data'!CC$12:CC$511, MATCH($AV155, 'Analytics Data'!$BI$12:$BI$511, 0)), ""))</f>
        <v/>
      </c>
      <c r="BW155" s="136" t="str">
        <f>IF($AV155="", "", IFERROR(INDEX('Analytics Data'!CD$12:CD$511, MATCH($AV155, 'Analytics Data'!$BI$12:$BI$511, 0)), ""))</f>
        <v/>
      </c>
      <c r="CC155" s="19" t="str">
        <f t="shared" si="57"/>
        <v/>
      </c>
      <c r="CE155" s="19" t="str">
        <f t="shared" si="58"/>
        <v/>
      </c>
      <c r="CG155" s="41" t="str">
        <f t="shared" si="59"/>
        <v/>
      </c>
    </row>
    <row r="156" spans="1:85" x14ac:dyDescent="0.25">
      <c r="A156" s="11"/>
      <c r="B156" s="41" t="str">
        <f>IF($D156="", "", IFERROR(INDEX(Content!$V$11:$V$510, MATCH($D156, Content!$D$11:$D$510, 0)), ""))</f>
        <v/>
      </c>
      <c r="C156" s="11"/>
      <c r="D156" s="196"/>
      <c r="E156" s="197"/>
      <c r="F156" s="198"/>
      <c r="G156" s="199"/>
      <c r="H156" s="200"/>
      <c r="I156" s="200"/>
      <c r="J156" s="201"/>
      <c r="K156" s="202"/>
      <c r="L156" s="11"/>
      <c r="M156" s="98" t="str">
        <f>IF($AV156="", "", IFERROR(INDEX('Analytics Data'!$CF$12:$CF$511, MATCH($AV156, 'Analytics Data'!$BI$12:$BI$511, 0)), ""))</f>
        <v/>
      </c>
      <c r="N156" s="68"/>
      <c r="O156" s="98" t="str">
        <f>IF($M156="", "", COUNTIF($M$11:$M$510, "&gt;"&amp;$M156)+1+COUNTIF($M$11:$M156, $M156)-1)</f>
        <v/>
      </c>
      <c r="P156" s="68"/>
      <c r="Q156" s="91" t="str">
        <f>IF($AV156="", "", IFERROR(INDEX('Analytics Data'!BA$12:BA$511, MATCH($AV156, 'Analytics Data'!$BI$12:$BI$511, 0)), ""))</f>
        <v/>
      </c>
      <c r="R156" s="92" t="str">
        <f>IF($AV156="", "", IFERROR(INDEX('Analytics Data'!BB$12:BB$511, MATCH($AV156, 'Analytics Data'!$BI$12:$BI$511, 0)), ""))</f>
        <v/>
      </c>
      <c r="S156" s="92" t="str">
        <f>IF($AV156="", "", IFERROR(INDEX('Analytics Data'!BC$12:BC$511, MATCH($AV156, 'Analytics Data'!$BI$12:$BI$511, 0)), ""))</f>
        <v/>
      </c>
      <c r="T156" s="92" t="str">
        <f>IF($AV156="", "", IFERROR(INDEX('Analytics Data'!BD$12:BD$511, MATCH($AV156, 'Analytics Data'!$BI$12:$BI$511, 0)), ""))</f>
        <v/>
      </c>
      <c r="U156" s="93" t="str">
        <f>IF($AV156="", "", IFERROR(INDEX('Analytics Data'!BE$12:BE$511, MATCH($AV156, 'Analytics Data'!$BI$12:$BI$511, 0)), ""))</f>
        <v/>
      </c>
      <c r="V156" s="68"/>
      <c r="AD156" s="65" t="str">
        <f>'Analytics Data'!$CT157</f>
        <v/>
      </c>
      <c r="AF156" s="19" t="str">
        <f t="shared" si="46"/>
        <v/>
      </c>
      <c r="AH156" s="19" t="str">
        <f t="shared" si="43"/>
        <v/>
      </c>
      <c r="AI156" s="19" t="str">
        <f t="shared" si="47"/>
        <v/>
      </c>
      <c r="AJ156" s="19" t="str">
        <f t="shared" si="48"/>
        <v/>
      </c>
      <c r="AK156" s="19" t="str">
        <f t="shared" si="49"/>
        <v/>
      </c>
      <c r="AL156" s="19" t="str">
        <f t="shared" si="44"/>
        <v/>
      </c>
      <c r="AM156" s="19" t="str">
        <f t="shared" si="45"/>
        <v/>
      </c>
      <c r="AN156" s="19" t="str">
        <f t="shared" si="50"/>
        <v/>
      </c>
      <c r="AP156" s="19" t="str">
        <f>IF(OR($B156="", "", 'Analytics Data'!$BL$7=FALSE), "", COUNTIF('Analytics Data'!$BG$12:$BG$511, $B156))</f>
        <v/>
      </c>
      <c r="AR156" s="65" t="str">
        <f>IF($AP156="", "", IF($AP156=1, IFERROR(INDEX('Analytics Data'!$BI$12:$BI$511, MATCH($B156, 'Analytics Data'!$BG$12:$BG$511, 0)), ""), ""))</f>
        <v/>
      </c>
      <c r="AT156" s="65" t="str">
        <f t="shared" si="51"/>
        <v/>
      </c>
      <c r="AV156" s="65" t="str">
        <f>IF(NOT($AT156=""), $AT156, IF($AR156="", "", IF(COUNTIF($AR$11:$AR156, $AR156)&gt;1, "", $AR156)))</f>
        <v/>
      </c>
      <c r="AX156" s="19" t="str">
        <f>IF(OR($AV156="", $AR$7=FALSE), "", IF(COUNTIF('Analytics Data'!$BI$12:$BI$511, $AV156)=1, "", "X"))</f>
        <v/>
      </c>
      <c r="AZ156" s="43" t="str">
        <f t="shared" si="52"/>
        <v/>
      </c>
      <c r="BB156" s="19" t="str">
        <f>IF($D156="", "", IF(COUNTIF(Content!$D$11:$D$510, $D156)=0, MAX($BB$10:$BB155)+1, ""))</f>
        <v/>
      </c>
      <c r="BD156" s="19" t="str">
        <f t="shared" si="53"/>
        <v/>
      </c>
      <c r="BF156" s="19" t="str">
        <f t="shared" si="54"/>
        <v/>
      </c>
      <c r="BG156" s="19" t="str">
        <f t="shared" ca="1" si="60"/>
        <v/>
      </c>
      <c r="BI156" s="173" t="str">
        <f>IF($AV156="", "", IFERROR(INDEX('Analytics Data'!$CA$12:$CA$511, MATCH($AV156, 'Analytics Data'!$BI$12:$BI$511, 0)), ""))</f>
        <v/>
      </c>
      <c r="BK156" s="173" t="str">
        <f>IF($AV156="", "", IFERROR(INDEX('Analytics Data'!$BB$12:$BB$511, MATCH($AV156, 'Analytics Data'!$BI$12:$BI$511, 0)), ""))</f>
        <v/>
      </c>
      <c r="BM156" s="41" t="str">
        <f>IF($D156="", "", IFERROR(INDEX(Content!$AB$11:$AB$510, MATCH($D156, Content!$D$11:$D$510, 0)), ""))</f>
        <v/>
      </c>
      <c r="BN156" s="41" t="str">
        <f>IF($BM156="", "", IF(COUNTIF($BM$11:$BM156, $BM156)&gt;1, "", $BM156))</f>
        <v/>
      </c>
      <c r="BO156" s="156" t="str">
        <f t="shared" si="55"/>
        <v/>
      </c>
      <c r="BP156" s="156" t="str">
        <f t="shared" si="56"/>
        <v/>
      </c>
      <c r="BQ156" s="19" t="str">
        <f>IF($BO156="", "", COUNTIF($BO$11:$BO$510, "&gt;"&amp;$BO156)+1+COUNTIF($BO$11:$BO156, $BO156)-1)</f>
        <v/>
      </c>
      <c r="BS156" s="134" t="str">
        <f>IF($AV156="", "", IFERROR(INDEX('Analytics Data'!BZ$12:BZ$511, MATCH($AV156, 'Analytics Data'!$BI$12:$BI$511, 0)), ""))</f>
        <v/>
      </c>
      <c r="BT156" s="135" t="str">
        <f>IF($AV156="", "", IFERROR(INDEX('Analytics Data'!CA$12:CA$511, MATCH($AV156, 'Analytics Data'!$BI$12:$BI$511, 0)), ""))</f>
        <v/>
      </c>
      <c r="BU156" s="135" t="str">
        <f>IF($AV156="", "", IFERROR(INDEX('Analytics Data'!CB$12:CB$511, MATCH($AV156, 'Analytics Data'!$BI$12:$BI$511, 0)), ""))</f>
        <v/>
      </c>
      <c r="BV156" s="135" t="str">
        <f>IF($AV156="", "", IFERROR(INDEX('Analytics Data'!CC$12:CC$511, MATCH($AV156, 'Analytics Data'!$BI$12:$BI$511, 0)), ""))</f>
        <v/>
      </c>
      <c r="BW156" s="136" t="str">
        <f>IF($AV156="", "", IFERROR(INDEX('Analytics Data'!CD$12:CD$511, MATCH($AV156, 'Analytics Data'!$BI$12:$BI$511, 0)), ""))</f>
        <v/>
      </c>
      <c r="CC156" s="19" t="str">
        <f t="shared" si="57"/>
        <v/>
      </c>
      <c r="CE156" s="19" t="str">
        <f t="shared" si="58"/>
        <v/>
      </c>
      <c r="CG156" s="41" t="str">
        <f t="shared" si="59"/>
        <v/>
      </c>
    </row>
    <row r="157" spans="1:85" x14ac:dyDescent="0.25">
      <c r="A157" s="11"/>
      <c r="B157" s="41" t="str">
        <f>IF($D157="", "", IFERROR(INDEX(Content!$V$11:$V$510, MATCH($D157, Content!$D$11:$D$510, 0)), ""))</f>
        <v/>
      </c>
      <c r="C157" s="11"/>
      <c r="D157" s="196"/>
      <c r="E157" s="197"/>
      <c r="F157" s="198"/>
      <c r="G157" s="199"/>
      <c r="H157" s="200"/>
      <c r="I157" s="200"/>
      <c r="J157" s="201"/>
      <c r="K157" s="202"/>
      <c r="L157" s="11"/>
      <c r="M157" s="98" t="str">
        <f>IF($AV157="", "", IFERROR(INDEX('Analytics Data'!$CF$12:$CF$511, MATCH($AV157, 'Analytics Data'!$BI$12:$BI$511, 0)), ""))</f>
        <v/>
      </c>
      <c r="N157" s="68"/>
      <c r="O157" s="98" t="str">
        <f>IF($M157="", "", COUNTIF($M$11:$M$510, "&gt;"&amp;$M157)+1+COUNTIF($M$11:$M157, $M157)-1)</f>
        <v/>
      </c>
      <c r="P157" s="68"/>
      <c r="Q157" s="91" t="str">
        <f>IF($AV157="", "", IFERROR(INDEX('Analytics Data'!BA$12:BA$511, MATCH($AV157, 'Analytics Data'!$BI$12:$BI$511, 0)), ""))</f>
        <v/>
      </c>
      <c r="R157" s="92" t="str">
        <f>IF($AV157="", "", IFERROR(INDEX('Analytics Data'!BB$12:BB$511, MATCH($AV157, 'Analytics Data'!$BI$12:$BI$511, 0)), ""))</f>
        <v/>
      </c>
      <c r="S157" s="92" t="str">
        <f>IF($AV157="", "", IFERROR(INDEX('Analytics Data'!BC$12:BC$511, MATCH($AV157, 'Analytics Data'!$BI$12:$BI$511, 0)), ""))</f>
        <v/>
      </c>
      <c r="T157" s="92" t="str">
        <f>IF($AV157="", "", IFERROR(INDEX('Analytics Data'!BD$12:BD$511, MATCH($AV157, 'Analytics Data'!$BI$12:$BI$511, 0)), ""))</f>
        <v/>
      </c>
      <c r="U157" s="93" t="str">
        <f>IF($AV157="", "", IFERROR(INDEX('Analytics Data'!BE$12:BE$511, MATCH($AV157, 'Analytics Data'!$BI$12:$BI$511, 0)), ""))</f>
        <v/>
      </c>
      <c r="V157" s="68"/>
      <c r="AD157" s="65" t="str">
        <f>'Analytics Data'!$CT158</f>
        <v/>
      </c>
      <c r="AF157" s="19" t="str">
        <f t="shared" si="46"/>
        <v/>
      </c>
      <c r="AH157" s="19" t="str">
        <f t="shared" si="43"/>
        <v/>
      </c>
      <c r="AI157" s="19" t="str">
        <f t="shared" si="47"/>
        <v/>
      </c>
      <c r="AJ157" s="19" t="str">
        <f t="shared" si="48"/>
        <v/>
      </c>
      <c r="AK157" s="19" t="str">
        <f t="shared" si="49"/>
        <v/>
      </c>
      <c r="AL157" s="19" t="str">
        <f t="shared" si="44"/>
        <v/>
      </c>
      <c r="AM157" s="19" t="str">
        <f t="shared" si="45"/>
        <v/>
      </c>
      <c r="AN157" s="19" t="str">
        <f t="shared" si="50"/>
        <v/>
      </c>
      <c r="AP157" s="19" t="str">
        <f>IF(OR($B157="", "", 'Analytics Data'!$BL$7=FALSE), "", COUNTIF('Analytics Data'!$BG$12:$BG$511, $B157))</f>
        <v/>
      </c>
      <c r="AR157" s="65" t="str">
        <f>IF($AP157="", "", IF($AP157=1, IFERROR(INDEX('Analytics Data'!$BI$12:$BI$511, MATCH($B157, 'Analytics Data'!$BG$12:$BG$511, 0)), ""), ""))</f>
        <v/>
      </c>
      <c r="AT157" s="65" t="str">
        <f t="shared" si="51"/>
        <v/>
      </c>
      <c r="AV157" s="65" t="str">
        <f>IF(NOT($AT157=""), $AT157, IF($AR157="", "", IF(COUNTIF($AR$11:$AR157, $AR157)&gt;1, "", $AR157)))</f>
        <v/>
      </c>
      <c r="AX157" s="19" t="str">
        <f>IF(OR($AV157="", $AR$7=FALSE), "", IF(COUNTIF('Analytics Data'!$BI$12:$BI$511, $AV157)=1, "", "X"))</f>
        <v/>
      </c>
      <c r="AZ157" s="43" t="str">
        <f t="shared" si="52"/>
        <v/>
      </c>
      <c r="BB157" s="19" t="str">
        <f>IF($D157="", "", IF(COUNTIF(Content!$D$11:$D$510, $D157)=0, MAX($BB$10:$BB156)+1, ""))</f>
        <v/>
      </c>
      <c r="BD157" s="19" t="str">
        <f t="shared" si="53"/>
        <v/>
      </c>
      <c r="BF157" s="19" t="str">
        <f t="shared" si="54"/>
        <v/>
      </c>
      <c r="BG157" s="19" t="str">
        <f t="shared" ca="1" si="60"/>
        <v/>
      </c>
      <c r="BI157" s="173" t="str">
        <f>IF($AV157="", "", IFERROR(INDEX('Analytics Data'!$CA$12:$CA$511, MATCH($AV157, 'Analytics Data'!$BI$12:$BI$511, 0)), ""))</f>
        <v/>
      </c>
      <c r="BK157" s="173" t="str">
        <f>IF($AV157="", "", IFERROR(INDEX('Analytics Data'!$BB$12:$BB$511, MATCH($AV157, 'Analytics Data'!$BI$12:$BI$511, 0)), ""))</f>
        <v/>
      </c>
      <c r="BM157" s="41" t="str">
        <f>IF($D157="", "", IFERROR(INDEX(Content!$AB$11:$AB$510, MATCH($D157, Content!$D$11:$D$510, 0)), ""))</f>
        <v/>
      </c>
      <c r="BN157" s="41" t="str">
        <f>IF($BM157="", "", IF(COUNTIF($BM$11:$BM157, $BM157)&gt;1, "", $BM157))</f>
        <v/>
      </c>
      <c r="BO157" s="156" t="str">
        <f t="shared" si="55"/>
        <v/>
      </c>
      <c r="BP157" s="156" t="str">
        <f t="shared" si="56"/>
        <v/>
      </c>
      <c r="BQ157" s="19" t="str">
        <f>IF($BO157="", "", COUNTIF($BO$11:$BO$510, "&gt;"&amp;$BO157)+1+COUNTIF($BO$11:$BO157, $BO157)-1)</f>
        <v/>
      </c>
      <c r="BS157" s="134" t="str">
        <f>IF($AV157="", "", IFERROR(INDEX('Analytics Data'!BZ$12:BZ$511, MATCH($AV157, 'Analytics Data'!$BI$12:$BI$511, 0)), ""))</f>
        <v/>
      </c>
      <c r="BT157" s="135" t="str">
        <f>IF($AV157="", "", IFERROR(INDEX('Analytics Data'!CA$12:CA$511, MATCH($AV157, 'Analytics Data'!$BI$12:$BI$511, 0)), ""))</f>
        <v/>
      </c>
      <c r="BU157" s="135" t="str">
        <f>IF($AV157="", "", IFERROR(INDEX('Analytics Data'!CB$12:CB$511, MATCH($AV157, 'Analytics Data'!$BI$12:$BI$511, 0)), ""))</f>
        <v/>
      </c>
      <c r="BV157" s="135" t="str">
        <f>IF($AV157="", "", IFERROR(INDEX('Analytics Data'!CC$12:CC$511, MATCH($AV157, 'Analytics Data'!$BI$12:$BI$511, 0)), ""))</f>
        <v/>
      </c>
      <c r="BW157" s="136" t="str">
        <f>IF($AV157="", "", IFERROR(INDEX('Analytics Data'!CD$12:CD$511, MATCH($AV157, 'Analytics Data'!$BI$12:$BI$511, 0)), ""))</f>
        <v/>
      </c>
      <c r="CC157" s="19" t="str">
        <f t="shared" si="57"/>
        <v/>
      </c>
      <c r="CE157" s="19" t="str">
        <f t="shared" si="58"/>
        <v/>
      </c>
      <c r="CG157" s="41" t="str">
        <f t="shared" si="59"/>
        <v/>
      </c>
    </row>
    <row r="158" spans="1:85" x14ac:dyDescent="0.25">
      <c r="A158" s="11"/>
      <c r="B158" s="41" t="str">
        <f>IF($D158="", "", IFERROR(INDEX(Content!$V$11:$V$510, MATCH($D158, Content!$D$11:$D$510, 0)), ""))</f>
        <v/>
      </c>
      <c r="C158" s="11"/>
      <c r="D158" s="196"/>
      <c r="E158" s="197"/>
      <c r="F158" s="198"/>
      <c r="G158" s="199"/>
      <c r="H158" s="200"/>
      <c r="I158" s="200"/>
      <c r="J158" s="201"/>
      <c r="K158" s="202"/>
      <c r="L158" s="11"/>
      <c r="M158" s="98" t="str">
        <f>IF($AV158="", "", IFERROR(INDEX('Analytics Data'!$CF$12:$CF$511, MATCH($AV158, 'Analytics Data'!$BI$12:$BI$511, 0)), ""))</f>
        <v/>
      </c>
      <c r="N158" s="68"/>
      <c r="O158" s="98" t="str">
        <f>IF($M158="", "", COUNTIF($M$11:$M$510, "&gt;"&amp;$M158)+1+COUNTIF($M$11:$M158, $M158)-1)</f>
        <v/>
      </c>
      <c r="P158" s="68"/>
      <c r="Q158" s="91" t="str">
        <f>IF($AV158="", "", IFERROR(INDEX('Analytics Data'!BA$12:BA$511, MATCH($AV158, 'Analytics Data'!$BI$12:$BI$511, 0)), ""))</f>
        <v/>
      </c>
      <c r="R158" s="92" t="str">
        <f>IF($AV158="", "", IFERROR(INDEX('Analytics Data'!BB$12:BB$511, MATCH($AV158, 'Analytics Data'!$BI$12:$BI$511, 0)), ""))</f>
        <v/>
      </c>
      <c r="S158" s="92" t="str">
        <f>IF($AV158="", "", IFERROR(INDEX('Analytics Data'!BC$12:BC$511, MATCH($AV158, 'Analytics Data'!$BI$12:$BI$511, 0)), ""))</f>
        <v/>
      </c>
      <c r="T158" s="92" t="str">
        <f>IF($AV158="", "", IFERROR(INDEX('Analytics Data'!BD$12:BD$511, MATCH($AV158, 'Analytics Data'!$BI$12:$BI$511, 0)), ""))</f>
        <v/>
      </c>
      <c r="U158" s="93" t="str">
        <f>IF($AV158="", "", IFERROR(INDEX('Analytics Data'!BE$12:BE$511, MATCH($AV158, 'Analytics Data'!$BI$12:$BI$511, 0)), ""))</f>
        <v/>
      </c>
      <c r="V158" s="68"/>
      <c r="AD158" s="65" t="str">
        <f>'Analytics Data'!$CT159</f>
        <v/>
      </c>
      <c r="AF158" s="19" t="str">
        <f t="shared" si="46"/>
        <v/>
      </c>
      <c r="AH158" s="19" t="str">
        <f t="shared" si="43"/>
        <v/>
      </c>
      <c r="AI158" s="19" t="str">
        <f t="shared" si="47"/>
        <v/>
      </c>
      <c r="AJ158" s="19" t="str">
        <f t="shared" si="48"/>
        <v/>
      </c>
      <c r="AK158" s="19" t="str">
        <f t="shared" si="49"/>
        <v/>
      </c>
      <c r="AL158" s="19" t="str">
        <f t="shared" si="44"/>
        <v/>
      </c>
      <c r="AM158" s="19" t="str">
        <f t="shared" si="45"/>
        <v/>
      </c>
      <c r="AN158" s="19" t="str">
        <f t="shared" si="50"/>
        <v/>
      </c>
      <c r="AP158" s="19" t="str">
        <f>IF(OR($B158="", "", 'Analytics Data'!$BL$7=FALSE), "", COUNTIF('Analytics Data'!$BG$12:$BG$511, $B158))</f>
        <v/>
      </c>
      <c r="AR158" s="65" t="str">
        <f>IF($AP158="", "", IF($AP158=1, IFERROR(INDEX('Analytics Data'!$BI$12:$BI$511, MATCH($B158, 'Analytics Data'!$BG$12:$BG$511, 0)), ""), ""))</f>
        <v/>
      </c>
      <c r="AT158" s="65" t="str">
        <f t="shared" si="51"/>
        <v/>
      </c>
      <c r="AV158" s="65" t="str">
        <f>IF(NOT($AT158=""), $AT158, IF($AR158="", "", IF(COUNTIF($AR$11:$AR158, $AR158)&gt;1, "", $AR158)))</f>
        <v/>
      </c>
      <c r="AX158" s="19" t="str">
        <f>IF(OR($AV158="", $AR$7=FALSE), "", IF(COUNTIF('Analytics Data'!$BI$12:$BI$511, $AV158)=1, "", "X"))</f>
        <v/>
      </c>
      <c r="AZ158" s="43" t="str">
        <f t="shared" si="52"/>
        <v/>
      </c>
      <c r="BB158" s="19" t="str">
        <f>IF($D158="", "", IF(COUNTIF(Content!$D$11:$D$510, $D158)=0, MAX($BB$10:$BB157)+1, ""))</f>
        <v/>
      </c>
      <c r="BD158" s="19" t="str">
        <f t="shared" si="53"/>
        <v/>
      </c>
      <c r="BF158" s="19" t="str">
        <f t="shared" si="54"/>
        <v/>
      </c>
      <c r="BG158" s="19" t="str">
        <f t="shared" ca="1" si="60"/>
        <v/>
      </c>
      <c r="BI158" s="173" t="str">
        <f>IF($AV158="", "", IFERROR(INDEX('Analytics Data'!$CA$12:$CA$511, MATCH($AV158, 'Analytics Data'!$BI$12:$BI$511, 0)), ""))</f>
        <v/>
      </c>
      <c r="BK158" s="173" t="str">
        <f>IF($AV158="", "", IFERROR(INDEX('Analytics Data'!$BB$12:$BB$511, MATCH($AV158, 'Analytics Data'!$BI$12:$BI$511, 0)), ""))</f>
        <v/>
      </c>
      <c r="BM158" s="41" t="str">
        <f>IF($D158="", "", IFERROR(INDEX(Content!$AB$11:$AB$510, MATCH($D158, Content!$D$11:$D$510, 0)), ""))</f>
        <v/>
      </c>
      <c r="BN158" s="41" t="str">
        <f>IF($BM158="", "", IF(COUNTIF($BM$11:$BM158, $BM158)&gt;1, "", $BM158))</f>
        <v/>
      </c>
      <c r="BO158" s="156" t="str">
        <f t="shared" si="55"/>
        <v/>
      </c>
      <c r="BP158" s="156" t="str">
        <f t="shared" si="56"/>
        <v/>
      </c>
      <c r="BQ158" s="19" t="str">
        <f>IF($BO158="", "", COUNTIF($BO$11:$BO$510, "&gt;"&amp;$BO158)+1+COUNTIF($BO$11:$BO158, $BO158)-1)</f>
        <v/>
      </c>
      <c r="BS158" s="134" t="str">
        <f>IF($AV158="", "", IFERROR(INDEX('Analytics Data'!BZ$12:BZ$511, MATCH($AV158, 'Analytics Data'!$BI$12:$BI$511, 0)), ""))</f>
        <v/>
      </c>
      <c r="BT158" s="135" t="str">
        <f>IF($AV158="", "", IFERROR(INDEX('Analytics Data'!CA$12:CA$511, MATCH($AV158, 'Analytics Data'!$BI$12:$BI$511, 0)), ""))</f>
        <v/>
      </c>
      <c r="BU158" s="135" t="str">
        <f>IF($AV158="", "", IFERROR(INDEX('Analytics Data'!CB$12:CB$511, MATCH($AV158, 'Analytics Data'!$BI$12:$BI$511, 0)), ""))</f>
        <v/>
      </c>
      <c r="BV158" s="135" t="str">
        <f>IF($AV158="", "", IFERROR(INDEX('Analytics Data'!CC$12:CC$511, MATCH($AV158, 'Analytics Data'!$BI$12:$BI$511, 0)), ""))</f>
        <v/>
      </c>
      <c r="BW158" s="136" t="str">
        <f>IF($AV158="", "", IFERROR(INDEX('Analytics Data'!CD$12:CD$511, MATCH($AV158, 'Analytics Data'!$BI$12:$BI$511, 0)), ""))</f>
        <v/>
      </c>
      <c r="CC158" s="19" t="str">
        <f t="shared" si="57"/>
        <v/>
      </c>
      <c r="CE158" s="19" t="str">
        <f t="shared" si="58"/>
        <v/>
      </c>
      <c r="CG158" s="41" t="str">
        <f t="shared" si="59"/>
        <v/>
      </c>
    </row>
    <row r="159" spans="1:85" x14ac:dyDescent="0.25">
      <c r="A159" s="11"/>
      <c r="B159" s="41" t="str">
        <f>IF($D159="", "", IFERROR(INDEX(Content!$V$11:$V$510, MATCH($D159, Content!$D$11:$D$510, 0)), ""))</f>
        <v/>
      </c>
      <c r="C159" s="11"/>
      <c r="D159" s="196"/>
      <c r="E159" s="197"/>
      <c r="F159" s="198"/>
      <c r="G159" s="199"/>
      <c r="H159" s="200"/>
      <c r="I159" s="200"/>
      <c r="J159" s="201"/>
      <c r="K159" s="202"/>
      <c r="L159" s="11"/>
      <c r="M159" s="98" t="str">
        <f>IF($AV159="", "", IFERROR(INDEX('Analytics Data'!$CF$12:$CF$511, MATCH($AV159, 'Analytics Data'!$BI$12:$BI$511, 0)), ""))</f>
        <v/>
      </c>
      <c r="N159" s="68"/>
      <c r="O159" s="98" t="str">
        <f>IF($M159="", "", COUNTIF($M$11:$M$510, "&gt;"&amp;$M159)+1+COUNTIF($M$11:$M159, $M159)-1)</f>
        <v/>
      </c>
      <c r="P159" s="68"/>
      <c r="Q159" s="91" t="str">
        <f>IF($AV159="", "", IFERROR(INDEX('Analytics Data'!BA$12:BA$511, MATCH($AV159, 'Analytics Data'!$BI$12:$BI$511, 0)), ""))</f>
        <v/>
      </c>
      <c r="R159" s="92" t="str">
        <f>IF($AV159="", "", IFERROR(INDEX('Analytics Data'!BB$12:BB$511, MATCH($AV159, 'Analytics Data'!$BI$12:$BI$511, 0)), ""))</f>
        <v/>
      </c>
      <c r="S159" s="92" t="str">
        <f>IF($AV159="", "", IFERROR(INDEX('Analytics Data'!BC$12:BC$511, MATCH($AV159, 'Analytics Data'!$BI$12:$BI$511, 0)), ""))</f>
        <v/>
      </c>
      <c r="T159" s="92" t="str">
        <f>IF($AV159="", "", IFERROR(INDEX('Analytics Data'!BD$12:BD$511, MATCH($AV159, 'Analytics Data'!$BI$12:$BI$511, 0)), ""))</f>
        <v/>
      </c>
      <c r="U159" s="93" t="str">
        <f>IF($AV159="", "", IFERROR(INDEX('Analytics Data'!BE$12:BE$511, MATCH($AV159, 'Analytics Data'!$BI$12:$BI$511, 0)), ""))</f>
        <v/>
      </c>
      <c r="V159" s="68"/>
      <c r="AD159" s="65" t="str">
        <f>'Analytics Data'!$CT160</f>
        <v/>
      </c>
      <c r="AF159" s="19" t="str">
        <f t="shared" si="46"/>
        <v/>
      </c>
      <c r="AH159" s="19" t="str">
        <f t="shared" si="43"/>
        <v/>
      </c>
      <c r="AI159" s="19" t="str">
        <f t="shared" si="47"/>
        <v/>
      </c>
      <c r="AJ159" s="19" t="str">
        <f t="shared" si="48"/>
        <v/>
      </c>
      <c r="AK159" s="19" t="str">
        <f t="shared" si="49"/>
        <v/>
      </c>
      <c r="AL159" s="19" t="str">
        <f t="shared" si="44"/>
        <v/>
      </c>
      <c r="AM159" s="19" t="str">
        <f t="shared" si="45"/>
        <v/>
      </c>
      <c r="AN159" s="19" t="str">
        <f t="shared" si="50"/>
        <v/>
      </c>
      <c r="AP159" s="19" t="str">
        <f>IF(OR($B159="", "", 'Analytics Data'!$BL$7=FALSE), "", COUNTIF('Analytics Data'!$BG$12:$BG$511, $B159))</f>
        <v/>
      </c>
      <c r="AR159" s="65" t="str">
        <f>IF($AP159="", "", IF($AP159=1, IFERROR(INDEX('Analytics Data'!$BI$12:$BI$511, MATCH($B159, 'Analytics Data'!$BG$12:$BG$511, 0)), ""), ""))</f>
        <v/>
      </c>
      <c r="AT159" s="65" t="str">
        <f t="shared" si="51"/>
        <v/>
      </c>
      <c r="AV159" s="65" t="str">
        <f>IF(NOT($AT159=""), $AT159, IF($AR159="", "", IF(COUNTIF($AR$11:$AR159, $AR159)&gt;1, "", $AR159)))</f>
        <v/>
      </c>
      <c r="AX159" s="19" t="str">
        <f>IF(OR($AV159="", $AR$7=FALSE), "", IF(COUNTIF('Analytics Data'!$BI$12:$BI$511, $AV159)=1, "", "X"))</f>
        <v/>
      </c>
      <c r="AZ159" s="43" t="str">
        <f t="shared" si="52"/>
        <v/>
      </c>
      <c r="BB159" s="19" t="str">
        <f>IF($D159="", "", IF(COUNTIF(Content!$D$11:$D$510, $D159)=0, MAX($BB$10:$BB158)+1, ""))</f>
        <v/>
      </c>
      <c r="BD159" s="19" t="str">
        <f t="shared" si="53"/>
        <v/>
      </c>
      <c r="BF159" s="19" t="str">
        <f t="shared" si="54"/>
        <v/>
      </c>
      <c r="BG159" s="19" t="str">
        <f t="shared" ca="1" si="60"/>
        <v/>
      </c>
      <c r="BI159" s="173" t="str">
        <f>IF($AV159="", "", IFERROR(INDEX('Analytics Data'!$CA$12:$CA$511, MATCH($AV159, 'Analytics Data'!$BI$12:$BI$511, 0)), ""))</f>
        <v/>
      </c>
      <c r="BK159" s="173" t="str">
        <f>IF($AV159="", "", IFERROR(INDEX('Analytics Data'!$BB$12:$BB$511, MATCH($AV159, 'Analytics Data'!$BI$12:$BI$511, 0)), ""))</f>
        <v/>
      </c>
      <c r="BM159" s="41" t="str">
        <f>IF($D159="", "", IFERROR(INDEX(Content!$AB$11:$AB$510, MATCH($D159, Content!$D$11:$D$510, 0)), ""))</f>
        <v/>
      </c>
      <c r="BN159" s="41" t="str">
        <f>IF($BM159="", "", IF(COUNTIF($BM$11:$BM159, $BM159)&gt;1, "", $BM159))</f>
        <v/>
      </c>
      <c r="BO159" s="156" t="str">
        <f t="shared" si="55"/>
        <v/>
      </c>
      <c r="BP159" s="156" t="str">
        <f t="shared" si="56"/>
        <v/>
      </c>
      <c r="BQ159" s="19" t="str">
        <f>IF($BO159="", "", COUNTIF($BO$11:$BO$510, "&gt;"&amp;$BO159)+1+COUNTIF($BO$11:$BO159, $BO159)-1)</f>
        <v/>
      </c>
      <c r="BS159" s="134" t="str">
        <f>IF($AV159="", "", IFERROR(INDEX('Analytics Data'!BZ$12:BZ$511, MATCH($AV159, 'Analytics Data'!$BI$12:$BI$511, 0)), ""))</f>
        <v/>
      </c>
      <c r="BT159" s="135" t="str">
        <f>IF($AV159="", "", IFERROR(INDEX('Analytics Data'!CA$12:CA$511, MATCH($AV159, 'Analytics Data'!$BI$12:$BI$511, 0)), ""))</f>
        <v/>
      </c>
      <c r="BU159" s="135" t="str">
        <f>IF($AV159="", "", IFERROR(INDEX('Analytics Data'!CB$12:CB$511, MATCH($AV159, 'Analytics Data'!$BI$12:$BI$511, 0)), ""))</f>
        <v/>
      </c>
      <c r="BV159" s="135" t="str">
        <f>IF($AV159="", "", IFERROR(INDEX('Analytics Data'!CC$12:CC$511, MATCH($AV159, 'Analytics Data'!$BI$12:$BI$511, 0)), ""))</f>
        <v/>
      </c>
      <c r="BW159" s="136" t="str">
        <f>IF($AV159="", "", IFERROR(INDEX('Analytics Data'!CD$12:CD$511, MATCH($AV159, 'Analytics Data'!$BI$12:$BI$511, 0)), ""))</f>
        <v/>
      </c>
      <c r="CC159" s="19" t="str">
        <f t="shared" si="57"/>
        <v/>
      </c>
      <c r="CE159" s="19" t="str">
        <f t="shared" si="58"/>
        <v/>
      </c>
      <c r="CG159" s="41" t="str">
        <f t="shared" si="59"/>
        <v/>
      </c>
    </row>
    <row r="160" spans="1:85" x14ac:dyDescent="0.25">
      <c r="A160" s="11"/>
      <c r="B160" s="41" t="str">
        <f>IF($D160="", "", IFERROR(INDEX(Content!$V$11:$V$510, MATCH($D160, Content!$D$11:$D$510, 0)), ""))</f>
        <v/>
      </c>
      <c r="C160" s="11"/>
      <c r="D160" s="196"/>
      <c r="E160" s="197"/>
      <c r="F160" s="198"/>
      <c r="G160" s="199"/>
      <c r="H160" s="200"/>
      <c r="I160" s="200"/>
      <c r="J160" s="201"/>
      <c r="K160" s="202"/>
      <c r="L160" s="11"/>
      <c r="M160" s="98" t="str">
        <f>IF($AV160="", "", IFERROR(INDEX('Analytics Data'!$CF$12:$CF$511, MATCH($AV160, 'Analytics Data'!$BI$12:$BI$511, 0)), ""))</f>
        <v/>
      </c>
      <c r="N160" s="68"/>
      <c r="O160" s="98" t="str">
        <f>IF($M160="", "", COUNTIF($M$11:$M$510, "&gt;"&amp;$M160)+1+COUNTIF($M$11:$M160, $M160)-1)</f>
        <v/>
      </c>
      <c r="P160" s="68"/>
      <c r="Q160" s="91" t="str">
        <f>IF($AV160="", "", IFERROR(INDEX('Analytics Data'!BA$12:BA$511, MATCH($AV160, 'Analytics Data'!$BI$12:$BI$511, 0)), ""))</f>
        <v/>
      </c>
      <c r="R160" s="92" t="str">
        <f>IF($AV160="", "", IFERROR(INDEX('Analytics Data'!BB$12:BB$511, MATCH($AV160, 'Analytics Data'!$BI$12:$BI$511, 0)), ""))</f>
        <v/>
      </c>
      <c r="S160" s="92" t="str">
        <f>IF($AV160="", "", IFERROR(INDEX('Analytics Data'!BC$12:BC$511, MATCH($AV160, 'Analytics Data'!$BI$12:$BI$511, 0)), ""))</f>
        <v/>
      </c>
      <c r="T160" s="92" t="str">
        <f>IF($AV160="", "", IFERROR(INDEX('Analytics Data'!BD$12:BD$511, MATCH($AV160, 'Analytics Data'!$BI$12:$BI$511, 0)), ""))</f>
        <v/>
      </c>
      <c r="U160" s="93" t="str">
        <f>IF($AV160="", "", IFERROR(INDEX('Analytics Data'!BE$12:BE$511, MATCH($AV160, 'Analytics Data'!$BI$12:$BI$511, 0)), ""))</f>
        <v/>
      </c>
      <c r="V160" s="68"/>
      <c r="AD160" s="65" t="str">
        <f>'Analytics Data'!$CT161</f>
        <v/>
      </c>
      <c r="AF160" s="19" t="str">
        <f t="shared" si="46"/>
        <v/>
      </c>
      <c r="AH160" s="19" t="str">
        <f t="shared" si="43"/>
        <v/>
      </c>
      <c r="AI160" s="19" t="str">
        <f t="shared" si="47"/>
        <v/>
      </c>
      <c r="AJ160" s="19" t="str">
        <f t="shared" si="48"/>
        <v/>
      </c>
      <c r="AK160" s="19" t="str">
        <f t="shared" si="49"/>
        <v/>
      </c>
      <c r="AL160" s="19" t="str">
        <f t="shared" si="44"/>
        <v/>
      </c>
      <c r="AM160" s="19" t="str">
        <f t="shared" si="45"/>
        <v/>
      </c>
      <c r="AN160" s="19" t="str">
        <f t="shared" si="50"/>
        <v/>
      </c>
      <c r="AP160" s="19" t="str">
        <f>IF(OR($B160="", "", 'Analytics Data'!$BL$7=FALSE), "", COUNTIF('Analytics Data'!$BG$12:$BG$511, $B160))</f>
        <v/>
      </c>
      <c r="AR160" s="65" t="str">
        <f>IF($AP160="", "", IF($AP160=1, IFERROR(INDEX('Analytics Data'!$BI$12:$BI$511, MATCH($B160, 'Analytics Data'!$BG$12:$BG$511, 0)), ""), ""))</f>
        <v/>
      </c>
      <c r="AT160" s="65" t="str">
        <f t="shared" si="51"/>
        <v/>
      </c>
      <c r="AV160" s="65" t="str">
        <f>IF(NOT($AT160=""), $AT160, IF($AR160="", "", IF(COUNTIF($AR$11:$AR160, $AR160)&gt;1, "", $AR160)))</f>
        <v/>
      </c>
      <c r="AX160" s="19" t="str">
        <f>IF(OR($AV160="", $AR$7=FALSE), "", IF(COUNTIF('Analytics Data'!$BI$12:$BI$511, $AV160)=1, "", "X"))</f>
        <v/>
      </c>
      <c r="AZ160" s="43" t="str">
        <f t="shared" si="52"/>
        <v/>
      </c>
      <c r="BB160" s="19" t="str">
        <f>IF($D160="", "", IF(COUNTIF(Content!$D$11:$D$510, $D160)=0, MAX($BB$10:$BB159)+1, ""))</f>
        <v/>
      </c>
      <c r="BD160" s="19" t="str">
        <f t="shared" si="53"/>
        <v/>
      </c>
      <c r="BF160" s="19" t="str">
        <f t="shared" si="54"/>
        <v/>
      </c>
      <c r="BG160" s="19" t="str">
        <f t="shared" ca="1" si="60"/>
        <v/>
      </c>
      <c r="BI160" s="173" t="str">
        <f>IF($AV160="", "", IFERROR(INDEX('Analytics Data'!$CA$12:$CA$511, MATCH($AV160, 'Analytics Data'!$BI$12:$BI$511, 0)), ""))</f>
        <v/>
      </c>
      <c r="BK160" s="173" t="str">
        <f>IF($AV160="", "", IFERROR(INDEX('Analytics Data'!$BB$12:$BB$511, MATCH($AV160, 'Analytics Data'!$BI$12:$BI$511, 0)), ""))</f>
        <v/>
      </c>
      <c r="BM160" s="41" t="str">
        <f>IF($D160="", "", IFERROR(INDEX(Content!$AB$11:$AB$510, MATCH($D160, Content!$D$11:$D$510, 0)), ""))</f>
        <v/>
      </c>
      <c r="BN160" s="41" t="str">
        <f>IF($BM160="", "", IF(COUNTIF($BM$11:$BM160, $BM160)&gt;1, "", $BM160))</f>
        <v/>
      </c>
      <c r="BO160" s="156" t="str">
        <f t="shared" si="55"/>
        <v/>
      </c>
      <c r="BP160" s="156" t="str">
        <f t="shared" si="56"/>
        <v/>
      </c>
      <c r="BQ160" s="19" t="str">
        <f>IF($BO160="", "", COUNTIF($BO$11:$BO$510, "&gt;"&amp;$BO160)+1+COUNTIF($BO$11:$BO160, $BO160)-1)</f>
        <v/>
      </c>
      <c r="BS160" s="134" t="str">
        <f>IF($AV160="", "", IFERROR(INDEX('Analytics Data'!BZ$12:BZ$511, MATCH($AV160, 'Analytics Data'!$BI$12:$BI$511, 0)), ""))</f>
        <v/>
      </c>
      <c r="BT160" s="135" t="str">
        <f>IF($AV160="", "", IFERROR(INDEX('Analytics Data'!CA$12:CA$511, MATCH($AV160, 'Analytics Data'!$BI$12:$BI$511, 0)), ""))</f>
        <v/>
      </c>
      <c r="BU160" s="135" t="str">
        <f>IF($AV160="", "", IFERROR(INDEX('Analytics Data'!CB$12:CB$511, MATCH($AV160, 'Analytics Data'!$BI$12:$BI$511, 0)), ""))</f>
        <v/>
      </c>
      <c r="BV160" s="135" t="str">
        <f>IF($AV160="", "", IFERROR(INDEX('Analytics Data'!CC$12:CC$511, MATCH($AV160, 'Analytics Data'!$BI$12:$BI$511, 0)), ""))</f>
        <v/>
      </c>
      <c r="BW160" s="136" t="str">
        <f>IF($AV160="", "", IFERROR(INDEX('Analytics Data'!CD$12:CD$511, MATCH($AV160, 'Analytics Data'!$BI$12:$BI$511, 0)), ""))</f>
        <v/>
      </c>
      <c r="CC160" s="19" t="str">
        <f t="shared" si="57"/>
        <v/>
      </c>
      <c r="CE160" s="19" t="str">
        <f t="shared" si="58"/>
        <v/>
      </c>
      <c r="CG160" s="41" t="str">
        <f t="shared" si="59"/>
        <v/>
      </c>
    </row>
    <row r="161" spans="1:85" x14ac:dyDescent="0.25">
      <c r="A161" s="11"/>
      <c r="B161" s="41" t="str">
        <f>IF($D161="", "", IFERROR(INDEX(Content!$V$11:$V$510, MATCH($D161, Content!$D$11:$D$510, 0)), ""))</f>
        <v/>
      </c>
      <c r="C161" s="11"/>
      <c r="D161" s="196"/>
      <c r="E161" s="197"/>
      <c r="F161" s="198"/>
      <c r="G161" s="199"/>
      <c r="H161" s="200"/>
      <c r="I161" s="200"/>
      <c r="J161" s="201"/>
      <c r="K161" s="202"/>
      <c r="L161" s="11"/>
      <c r="M161" s="98" t="str">
        <f>IF($AV161="", "", IFERROR(INDEX('Analytics Data'!$CF$12:$CF$511, MATCH($AV161, 'Analytics Data'!$BI$12:$BI$511, 0)), ""))</f>
        <v/>
      </c>
      <c r="N161" s="68"/>
      <c r="O161" s="98" t="str">
        <f>IF($M161="", "", COUNTIF($M$11:$M$510, "&gt;"&amp;$M161)+1+COUNTIF($M$11:$M161, $M161)-1)</f>
        <v/>
      </c>
      <c r="P161" s="68"/>
      <c r="Q161" s="91" t="str">
        <f>IF($AV161="", "", IFERROR(INDEX('Analytics Data'!BA$12:BA$511, MATCH($AV161, 'Analytics Data'!$BI$12:$BI$511, 0)), ""))</f>
        <v/>
      </c>
      <c r="R161" s="92" t="str">
        <f>IF($AV161="", "", IFERROR(INDEX('Analytics Data'!BB$12:BB$511, MATCH($AV161, 'Analytics Data'!$BI$12:$BI$511, 0)), ""))</f>
        <v/>
      </c>
      <c r="S161" s="92" t="str">
        <f>IF($AV161="", "", IFERROR(INDEX('Analytics Data'!BC$12:BC$511, MATCH($AV161, 'Analytics Data'!$BI$12:$BI$511, 0)), ""))</f>
        <v/>
      </c>
      <c r="T161" s="92" t="str">
        <f>IF($AV161="", "", IFERROR(INDEX('Analytics Data'!BD$12:BD$511, MATCH($AV161, 'Analytics Data'!$BI$12:$BI$511, 0)), ""))</f>
        <v/>
      </c>
      <c r="U161" s="93" t="str">
        <f>IF($AV161="", "", IFERROR(INDEX('Analytics Data'!BE$12:BE$511, MATCH($AV161, 'Analytics Data'!$BI$12:$BI$511, 0)), ""))</f>
        <v/>
      </c>
      <c r="V161" s="68"/>
      <c r="AD161" s="65" t="str">
        <f>'Analytics Data'!$CT162</f>
        <v/>
      </c>
      <c r="AF161" s="19" t="str">
        <f t="shared" si="46"/>
        <v/>
      </c>
      <c r="AH161" s="19" t="str">
        <f t="shared" si="43"/>
        <v/>
      </c>
      <c r="AI161" s="19" t="str">
        <f t="shared" si="47"/>
        <v/>
      </c>
      <c r="AJ161" s="19" t="str">
        <f t="shared" si="48"/>
        <v/>
      </c>
      <c r="AK161" s="19" t="str">
        <f t="shared" si="49"/>
        <v/>
      </c>
      <c r="AL161" s="19" t="str">
        <f t="shared" si="44"/>
        <v/>
      </c>
      <c r="AM161" s="19" t="str">
        <f t="shared" si="45"/>
        <v/>
      </c>
      <c r="AN161" s="19" t="str">
        <f t="shared" si="50"/>
        <v/>
      </c>
      <c r="AP161" s="19" t="str">
        <f>IF(OR($B161="", "", 'Analytics Data'!$BL$7=FALSE), "", COUNTIF('Analytics Data'!$BG$12:$BG$511, $B161))</f>
        <v/>
      </c>
      <c r="AR161" s="65" t="str">
        <f>IF($AP161="", "", IF($AP161=1, IFERROR(INDEX('Analytics Data'!$BI$12:$BI$511, MATCH($B161, 'Analytics Data'!$BG$12:$BG$511, 0)), ""), ""))</f>
        <v/>
      </c>
      <c r="AT161" s="65" t="str">
        <f t="shared" si="51"/>
        <v/>
      </c>
      <c r="AV161" s="65" t="str">
        <f>IF(NOT($AT161=""), $AT161, IF($AR161="", "", IF(COUNTIF($AR$11:$AR161, $AR161)&gt;1, "", $AR161)))</f>
        <v/>
      </c>
      <c r="AX161" s="19" t="str">
        <f>IF(OR($AV161="", $AR$7=FALSE), "", IF(COUNTIF('Analytics Data'!$BI$12:$BI$511, $AV161)=1, "", "X"))</f>
        <v/>
      </c>
      <c r="AZ161" s="43" t="str">
        <f t="shared" si="52"/>
        <v/>
      </c>
      <c r="BB161" s="19" t="str">
        <f>IF($D161="", "", IF(COUNTIF(Content!$D$11:$D$510, $D161)=0, MAX($BB$10:$BB160)+1, ""))</f>
        <v/>
      </c>
      <c r="BD161" s="19" t="str">
        <f t="shared" si="53"/>
        <v/>
      </c>
      <c r="BF161" s="19" t="str">
        <f t="shared" si="54"/>
        <v/>
      </c>
      <c r="BG161" s="19" t="str">
        <f t="shared" ca="1" si="60"/>
        <v/>
      </c>
      <c r="BI161" s="173" t="str">
        <f>IF($AV161="", "", IFERROR(INDEX('Analytics Data'!$CA$12:$CA$511, MATCH($AV161, 'Analytics Data'!$BI$12:$BI$511, 0)), ""))</f>
        <v/>
      </c>
      <c r="BK161" s="173" t="str">
        <f>IF($AV161="", "", IFERROR(INDEX('Analytics Data'!$BB$12:$BB$511, MATCH($AV161, 'Analytics Data'!$BI$12:$BI$511, 0)), ""))</f>
        <v/>
      </c>
      <c r="BM161" s="41" t="str">
        <f>IF($D161="", "", IFERROR(INDEX(Content!$AB$11:$AB$510, MATCH($D161, Content!$D$11:$D$510, 0)), ""))</f>
        <v/>
      </c>
      <c r="BN161" s="41" t="str">
        <f>IF($BM161="", "", IF(COUNTIF($BM$11:$BM161, $BM161)&gt;1, "", $BM161))</f>
        <v/>
      </c>
      <c r="BO161" s="156" t="str">
        <f t="shared" si="55"/>
        <v/>
      </c>
      <c r="BP161" s="156" t="str">
        <f t="shared" si="56"/>
        <v/>
      </c>
      <c r="BQ161" s="19" t="str">
        <f>IF($BO161="", "", COUNTIF($BO$11:$BO$510, "&gt;"&amp;$BO161)+1+COUNTIF($BO$11:$BO161, $BO161)-1)</f>
        <v/>
      </c>
      <c r="BS161" s="134" t="str">
        <f>IF($AV161="", "", IFERROR(INDEX('Analytics Data'!BZ$12:BZ$511, MATCH($AV161, 'Analytics Data'!$BI$12:$BI$511, 0)), ""))</f>
        <v/>
      </c>
      <c r="BT161" s="135" t="str">
        <f>IF($AV161="", "", IFERROR(INDEX('Analytics Data'!CA$12:CA$511, MATCH($AV161, 'Analytics Data'!$BI$12:$BI$511, 0)), ""))</f>
        <v/>
      </c>
      <c r="BU161" s="135" t="str">
        <f>IF($AV161="", "", IFERROR(INDEX('Analytics Data'!CB$12:CB$511, MATCH($AV161, 'Analytics Data'!$BI$12:$BI$511, 0)), ""))</f>
        <v/>
      </c>
      <c r="BV161" s="135" t="str">
        <f>IF($AV161="", "", IFERROR(INDEX('Analytics Data'!CC$12:CC$511, MATCH($AV161, 'Analytics Data'!$BI$12:$BI$511, 0)), ""))</f>
        <v/>
      </c>
      <c r="BW161" s="136" t="str">
        <f>IF($AV161="", "", IFERROR(INDEX('Analytics Data'!CD$12:CD$511, MATCH($AV161, 'Analytics Data'!$BI$12:$BI$511, 0)), ""))</f>
        <v/>
      </c>
      <c r="CC161" s="19" t="str">
        <f t="shared" si="57"/>
        <v/>
      </c>
      <c r="CE161" s="19" t="str">
        <f t="shared" si="58"/>
        <v/>
      </c>
      <c r="CG161" s="41" t="str">
        <f t="shared" si="59"/>
        <v/>
      </c>
    </row>
    <row r="162" spans="1:85" x14ac:dyDescent="0.25">
      <c r="A162" s="11"/>
      <c r="B162" s="41" t="str">
        <f>IF($D162="", "", IFERROR(INDEX(Content!$V$11:$V$510, MATCH($D162, Content!$D$11:$D$510, 0)), ""))</f>
        <v/>
      </c>
      <c r="C162" s="11"/>
      <c r="D162" s="196"/>
      <c r="E162" s="197"/>
      <c r="F162" s="198"/>
      <c r="G162" s="199"/>
      <c r="H162" s="200"/>
      <c r="I162" s="200"/>
      <c r="J162" s="201"/>
      <c r="K162" s="202"/>
      <c r="L162" s="11"/>
      <c r="M162" s="98" t="str">
        <f>IF($AV162="", "", IFERROR(INDEX('Analytics Data'!$CF$12:$CF$511, MATCH($AV162, 'Analytics Data'!$BI$12:$BI$511, 0)), ""))</f>
        <v/>
      </c>
      <c r="N162" s="68"/>
      <c r="O162" s="98" t="str">
        <f>IF($M162="", "", COUNTIF($M$11:$M$510, "&gt;"&amp;$M162)+1+COUNTIF($M$11:$M162, $M162)-1)</f>
        <v/>
      </c>
      <c r="P162" s="68"/>
      <c r="Q162" s="91" t="str">
        <f>IF($AV162="", "", IFERROR(INDEX('Analytics Data'!BA$12:BA$511, MATCH($AV162, 'Analytics Data'!$BI$12:$BI$511, 0)), ""))</f>
        <v/>
      </c>
      <c r="R162" s="92" t="str">
        <f>IF($AV162="", "", IFERROR(INDEX('Analytics Data'!BB$12:BB$511, MATCH($AV162, 'Analytics Data'!$BI$12:$BI$511, 0)), ""))</f>
        <v/>
      </c>
      <c r="S162" s="92" t="str">
        <f>IF($AV162="", "", IFERROR(INDEX('Analytics Data'!BC$12:BC$511, MATCH($AV162, 'Analytics Data'!$BI$12:$BI$511, 0)), ""))</f>
        <v/>
      </c>
      <c r="T162" s="92" t="str">
        <f>IF($AV162="", "", IFERROR(INDEX('Analytics Data'!BD$12:BD$511, MATCH($AV162, 'Analytics Data'!$BI$12:$BI$511, 0)), ""))</f>
        <v/>
      </c>
      <c r="U162" s="93" t="str">
        <f>IF($AV162="", "", IFERROR(INDEX('Analytics Data'!BE$12:BE$511, MATCH($AV162, 'Analytics Data'!$BI$12:$BI$511, 0)), ""))</f>
        <v/>
      </c>
      <c r="V162" s="68"/>
      <c r="AD162" s="65" t="str">
        <f>'Analytics Data'!$CT163</f>
        <v/>
      </c>
      <c r="AF162" s="19" t="str">
        <f t="shared" si="46"/>
        <v/>
      </c>
      <c r="AH162" s="19" t="str">
        <f t="shared" si="43"/>
        <v/>
      </c>
      <c r="AI162" s="19" t="str">
        <f t="shared" si="47"/>
        <v/>
      </c>
      <c r="AJ162" s="19" t="str">
        <f t="shared" si="48"/>
        <v/>
      </c>
      <c r="AK162" s="19" t="str">
        <f t="shared" si="49"/>
        <v/>
      </c>
      <c r="AL162" s="19" t="str">
        <f t="shared" si="44"/>
        <v/>
      </c>
      <c r="AM162" s="19" t="str">
        <f t="shared" si="45"/>
        <v/>
      </c>
      <c r="AN162" s="19" t="str">
        <f t="shared" si="50"/>
        <v/>
      </c>
      <c r="AP162" s="19" t="str">
        <f>IF(OR($B162="", "", 'Analytics Data'!$BL$7=FALSE), "", COUNTIF('Analytics Data'!$BG$12:$BG$511, $B162))</f>
        <v/>
      </c>
      <c r="AR162" s="65" t="str">
        <f>IF($AP162="", "", IF($AP162=1, IFERROR(INDEX('Analytics Data'!$BI$12:$BI$511, MATCH($B162, 'Analytics Data'!$BG$12:$BG$511, 0)), ""), ""))</f>
        <v/>
      </c>
      <c r="AT162" s="65" t="str">
        <f t="shared" si="51"/>
        <v/>
      </c>
      <c r="AV162" s="65" t="str">
        <f>IF(NOT($AT162=""), $AT162, IF($AR162="", "", IF(COUNTIF($AR$11:$AR162, $AR162)&gt;1, "", $AR162)))</f>
        <v/>
      </c>
      <c r="AX162" s="19" t="str">
        <f>IF(OR($AV162="", $AR$7=FALSE), "", IF(COUNTIF('Analytics Data'!$BI$12:$BI$511, $AV162)=1, "", "X"))</f>
        <v/>
      </c>
      <c r="AZ162" s="43" t="str">
        <f t="shared" si="52"/>
        <v/>
      </c>
      <c r="BB162" s="19" t="str">
        <f>IF($D162="", "", IF(COUNTIF(Content!$D$11:$D$510, $D162)=0, MAX($BB$10:$BB161)+1, ""))</f>
        <v/>
      </c>
      <c r="BD162" s="19" t="str">
        <f t="shared" si="53"/>
        <v/>
      </c>
      <c r="BF162" s="19" t="str">
        <f t="shared" si="54"/>
        <v/>
      </c>
      <c r="BG162" s="19" t="str">
        <f t="shared" ca="1" si="60"/>
        <v/>
      </c>
      <c r="BI162" s="173" t="str">
        <f>IF($AV162="", "", IFERROR(INDEX('Analytics Data'!$CA$12:$CA$511, MATCH($AV162, 'Analytics Data'!$BI$12:$BI$511, 0)), ""))</f>
        <v/>
      </c>
      <c r="BK162" s="173" t="str">
        <f>IF($AV162="", "", IFERROR(INDEX('Analytics Data'!$BB$12:$BB$511, MATCH($AV162, 'Analytics Data'!$BI$12:$BI$511, 0)), ""))</f>
        <v/>
      </c>
      <c r="BM162" s="41" t="str">
        <f>IF($D162="", "", IFERROR(INDEX(Content!$AB$11:$AB$510, MATCH($D162, Content!$D$11:$D$510, 0)), ""))</f>
        <v/>
      </c>
      <c r="BN162" s="41" t="str">
        <f>IF($BM162="", "", IF(COUNTIF($BM$11:$BM162, $BM162)&gt;1, "", $BM162))</f>
        <v/>
      </c>
      <c r="BO162" s="156" t="str">
        <f t="shared" si="55"/>
        <v/>
      </c>
      <c r="BP162" s="156" t="str">
        <f t="shared" si="56"/>
        <v/>
      </c>
      <c r="BQ162" s="19" t="str">
        <f>IF($BO162="", "", COUNTIF($BO$11:$BO$510, "&gt;"&amp;$BO162)+1+COUNTIF($BO$11:$BO162, $BO162)-1)</f>
        <v/>
      </c>
      <c r="BS162" s="134" t="str">
        <f>IF($AV162="", "", IFERROR(INDEX('Analytics Data'!BZ$12:BZ$511, MATCH($AV162, 'Analytics Data'!$BI$12:$BI$511, 0)), ""))</f>
        <v/>
      </c>
      <c r="BT162" s="135" t="str">
        <f>IF($AV162="", "", IFERROR(INDEX('Analytics Data'!CA$12:CA$511, MATCH($AV162, 'Analytics Data'!$BI$12:$BI$511, 0)), ""))</f>
        <v/>
      </c>
      <c r="BU162" s="135" t="str">
        <f>IF($AV162="", "", IFERROR(INDEX('Analytics Data'!CB$12:CB$511, MATCH($AV162, 'Analytics Data'!$BI$12:$BI$511, 0)), ""))</f>
        <v/>
      </c>
      <c r="BV162" s="135" t="str">
        <f>IF($AV162="", "", IFERROR(INDEX('Analytics Data'!CC$12:CC$511, MATCH($AV162, 'Analytics Data'!$BI$12:$BI$511, 0)), ""))</f>
        <v/>
      </c>
      <c r="BW162" s="136" t="str">
        <f>IF($AV162="", "", IFERROR(INDEX('Analytics Data'!CD$12:CD$511, MATCH($AV162, 'Analytics Data'!$BI$12:$BI$511, 0)), ""))</f>
        <v/>
      </c>
      <c r="CC162" s="19" t="str">
        <f t="shared" si="57"/>
        <v/>
      </c>
      <c r="CE162" s="19" t="str">
        <f t="shared" si="58"/>
        <v/>
      </c>
      <c r="CG162" s="41" t="str">
        <f t="shared" si="59"/>
        <v/>
      </c>
    </row>
    <row r="163" spans="1:85" x14ac:dyDescent="0.25">
      <c r="A163" s="11"/>
      <c r="B163" s="41" t="str">
        <f>IF($D163="", "", IFERROR(INDEX(Content!$V$11:$V$510, MATCH($D163, Content!$D$11:$D$510, 0)), ""))</f>
        <v/>
      </c>
      <c r="C163" s="11"/>
      <c r="D163" s="196"/>
      <c r="E163" s="197"/>
      <c r="F163" s="198"/>
      <c r="G163" s="199"/>
      <c r="H163" s="200"/>
      <c r="I163" s="200"/>
      <c r="J163" s="201"/>
      <c r="K163" s="202"/>
      <c r="L163" s="11"/>
      <c r="M163" s="98" t="str">
        <f>IF($AV163="", "", IFERROR(INDEX('Analytics Data'!$CF$12:$CF$511, MATCH($AV163, 'Analytics Data'!$BI$12:$BI$511, 0)), ""))</f>
        <v/>
      </c>
      <c r="N163" s="68"/>
      <c r="O163" s="98" t="str">
        <f>IF($M163="", "", COUNTIF($M$11:$M$510, "&gt;"&amp;$M163)+1+COUNTIF($M$11:$M163, $M163)-1)</f>
        <v/>
      </c>
      <c r="P163" s="68"/>
      <c r="Q163" s="91" t="str">
        <f>IF($AV163="", "", IFERROR(INDEX('Analytics Data'!BA$12:BA$511, MATCH($AV163, 'Analytics Data'!$BI$12:$BI$511, 0)), ""))</f>
        <v/>
      </c>
      <c r="R163" s="92" t="str">
        <f>IF($AV163="", "", IFERROR(INDEX('Analytics Data'!BB$12:BB$511, MATCH($AV163, 'Analytics Data'!$BI$12:$BI$511, 0)), ""))</f>
        <v/>
      </c>
      <c r="S163" s="92" t="str">
        <f>IF($AV163="", "", IFERROR(INDEX('Analytics Data'!BC$12:BC$511, MATCH($AV163, 'Analytics Data'!$BI$12:$BI$511, 0)), ""))</f>
        <v/>
      </c>
      <c r="T163" s="92" t="str">
        <f>IF($AV163="", "", IFERROR(INDEX('Analytics Data'!BD$12:BD$511, MATCH($AV163, 'Analytics Data'!$BI$12:$BI$511, 0)), ""))</f>
        <v/>
      </c>
      <c r="U163" s="93" t="str">
        <f>IF($AV163="", "", IFERROR(INDEX('Analytics Data'!BE$12:BE$511, MATCH($AV163, 'Analytics Data'!$BI$12:$BI$511, 0)), ""))</f>
        <v/>
      </c>
      <c r="V163" s="68"/>
      <c r="AD163" s="65" t="str">
        <f>'Analytics Data'!$CT164</f>
        <v/>
      </c>
      <c r="AF163" s="19" t="str">
        <f t="shared" si="46"/>
        <v/>
      </c>
      <c r="AH163" s="19" t="str">
        <f t="shared" si="43"/>
        <v/>
      </c>
      <c r="AI163" s="19" t="str">
        <f t="shared" si="47"/>
        <v/>
      </c>
      <c r="AJ163" s="19" t="str">
        <f t="shared" si="48"/>
        <v/>
      </c>
      <c r="AK163" s="19" t="str">
        <f t="shared" si="49"/>
        <v/>
      </c>
      <c r="AL163" s="19" t="str">
        <f t="shared" si="44"/>
        <v/>
      </c>
      <c r="AM163" s="19" t="str">
        <f t="shared" si="45"/>
        <v/>
      </c>
      <c r="AN163" s="19" t="str">
        <f t="shared" si="50"/>
        <v/>
      </c>
      <c r="AP163" s="19" t="str">
        <f>IF(OR($B163="", "", 'Analytics Data'!$BL$7=FALSE), "", COUNTIF('Analytics Data'!$BG$12:$BG$511, $B163))</f>
        <v/>
      </c>
      <c r="AR163" s="65" t="str">
        <f>IF($AP163="", "", IF($AP163=1, IFERROR(INDEX('Analytics Data'!$BI$12:$BI$511, MATCH($B163, 'Analytics Data'!$BG$12:$BG$511, 0)), ""), ""))</f>
        <v/>
      </c>
      <c r="AT163" s="65" t="str">
        <f t="shared" si="51"/>
        <v/>
      </c>
      <c r="AV163" s="65" t="str">
        <f>IF(NOT($AT163=""), $AT163, IF($AR163="", "", IF(COUNTIF($AR$11:$AR163, $AR163)&gt;1, "", $AR163)))</f>
        <v/>
      </c>
      <c r="AX163" s="19" t="str">
        <f>IF(OR($AV163="", $AR$7=FALSE), "", IF(COUNTIF('Analytics Data'!$BI$12:$BI$511, $AV163)=1, "", "X"))</f>
        <v/>
      </c>
      <c r="AZ163" s="43" t="str">
        <f t="shared" si="52"/>
        <v/>
      </c>
      <c r="BB163" s="19" t="str">
        <f>IF($D163="", "", IF(COUNTIF(Content!$D$11:$D$510, $D163)=0, MAX($BB$10:$BB162)+1, ""))</f>
        <v/>
      </c>
      <c r="BD163" s="19" t="str">
        <f t="shared" si="53"/>
        <v/>
      </c>
      <c r="BF163" s="19" t="str">
        <f t="shared" si="54"/>
        <v/>
      </c>
      <c r="BG163" s="19" t="str">
        <f t="shared" ca="1" si="60"/>
        <v/>
      </c>
      <c r="BI163" s="173" t="str">
        <f>IF($AV163="", "", IFERROR(INDEX('Analytics Data'!$CA$12:$CA$511, MATCH($AV163, 'Analytics Data'!$BI$12:$BI$511, 0)), ""))</f>
        <v/>
      </c>
      <c r="BK163" s="173" t="str">
        <f>IF($AV163="", "", IFERROR(INDEX('Analytics Data'!$BB$12:$BB$511, MATCH($AV163, 'Analytics Data'!$BI$12:$BI$511, 0)), ""))</f>
        <v/>
      </c>
      <c r="BM163" s="41" t="str">
        <f>IF($D163="", "", IFERROR(INDEX(Content!$AB$11:$AB$510, MATCH($D163, Content!$D$11:$D$510, 0)), ""))</f>
        <v/>
      </c>
      <c r="BN163" s="41" t="str">
        <f>IF($BM163="", "", IF(COUNTIF($BM$11:$BM163, $BM163)&gt;1, "", $BM163))</f>
        <v/>
      </c>
      <c r="BO163" s="156" t="str">
        <f t="shared" si="55"/>
        <v/>
      </c>
      <c r="BP163" s="156" t="str">
        <f t="shared" si="56"/>
        <v/>
      </c>
      <c r="BQ163" s="19" t="str">
        <f>IF($BO163="", "", COUNTIF($BO$11:$BO$510, "&gt;"&amp;$BO163)+1+COUNTIF($BO$11:$BO163, $BO163)-1)</f>
        <v/>
      </c>
      <c r="BS163" s="134" t="str">
        <f>IF($AV163="", "", IFERROR(INDEX('Analytics Data'!BZ$12:BZ$511, MATCH($AV163, 'Analytics Data'!$BI$12:$BI$511, 0)), ""))</f>
        <v/>
      </c>
      <c r="BT163" s="135" t="str">
        <f>IF($AV163="", "", IFERROR(INDEX('Analytics Data'!CA$12:CA$511, MATCH($AV163, 'Analytics Data'!$BI$12:$BI$511, 0)), ""))</f>
        <v/>
      </c>
      <c r="BU163" s="135" t="str">
        <f>IF($AV163="", "", IFERROR(INDEX('Analytics Data'!CB$12:CB$511, MATCH($AV163, 'Analytics Data'!$BI$12:$BI$511, 0)), ""))</f>
        <v/>
      </c>
      <c r="BV163" s="135" t="str">
        <f>IF($AV163="", "", IFERROR(INDEX('Analytics Data'!CC$12:CC$511, MATCH($AV163, 'Analytics Data'!$BI$12:$BI$511, 0)), ""))</f>
        <v/>
      </c>
      <c r="BW163" s="136" t="str">
        <f>IF($AV163="", "", IFERROR(INDEX('Analytics Data'!CD$12:CD$511, MATCH($AV163, 'Analytics Data'!$BI$12:$BI$511, 0)), ""))</f>
        <v/>
      </c>
      <c r="CC163" s="19" t="str">
        <f t="shared" si="57"/>
        <v/>
      </c>
      <c r="CE163" s="19" t="str">
        <f t="shared" si="58"/>
        <v/>
      </c>
      <c r="CG163" s="41" t="str">
        <f t="shared" si="59"/>
        <v/>
      </c>
    </row>
    <row r="164" spans="1:85" x14ac:dyDescent="0.25">
      <c r="A164" s="11"/>
      <c r="B164" s="41" t="str">
        <f>IF($D164="", "", IFERROR(INDEX(Content!$V$11:$V$510, MATCH($D164, Content!$D$11:$D$510, 0)), ""))</f>
        <v/>
      </c>
      <c r="C164" s="11"/>
      <c r="D164" s="196"/>
      <c r="E164" s="197"/>
      <c r="F164" s="198"/>
      <c r="G164" s="199"/>
      <c r="H164" s="200"/>
      <c r="I164" s="200"/>
      <c r="J164" s="201"/>
      <c r="K164" s="202"/>
      <c r="L164" s="11"/>
      <c r="M164" s="98" t="str">
        <f>IF($AV164="", "", IFERROR(INDEX('Analytics Data'!$CF$12:$CF$511, MATCH($AV164, 'Analytics Data'!$BI$12:$BI$511, 0)), ""))</f>
        <v/>
      </c>
      <c r="N164" s="68"/>
      <c r="O164" s="98" t="str">
        <f>IF($M164="", "", COUNTIF($M$11:$M$510, "&gt;"&amp;$M164)+1+COUNTIF($M$11:$M164, $M164)-1)</f>
        <v/>
      </c>
      <c r="P164" s="68"/>
      <c r="Q164" s="91" t="str">
        <f>IF($AV164="", "", IFERROR(INDEX('Analytics Data'!BA$12:BA$511, MATCH($AV164, 'Analytics Data'!$BI$12:$BI$511, 0)), ""))</f>
        <v/>
      </c>
      <c r="R164" s="92" t="str">
        <f>IF($AV164="", "", IFERROR(INDEX('Analytics Data'!BB$12:BB$511, MATCH($AV164, 'Analytics Data'!$BI$12:$BI$511, 0)), ""))</f>
        <v/>
      </c>
      <c r="S164" s="92" t="str">
        <f>IF($AV164="", "", IFERROR(INDEX('Analytics Data'!BC$12:BC$511, MATCH($AV164, 'Analytics Data'!$BI$12:$BI$511, 0)), ""))</f>
        <v/>
      </c>
      <c r="T164" s="92" t="str">
        <f>IF($AV164="", "", IFERROR(INDEX('Analytics Data'!BD$12:BD$511, MATCH($AV164, 'Analytics Data'!$BI$12:$BI$511, 0)), ""))</f>
        <v/>
      </c>
      <c r="U164" s="93" t="str">
        <f>IF($AV164="", "", IFERROR(INDEX('Analytics Data'!BE$12:BE$511, MATCH($AV164, 'Analytics Data'!$BI$12:$BI$511, 0)), ""))</f>
        <v/>
      </c>
      <c r="V164" s="68"/>
      <c r="AD164" s="65" t="str">
        <f>'Analytics Data'!$CT165</f>
        <v/>
      </c>
      <c r="AF164" s="19" t="str">
        <f t="shared" si="46"/>
        <v/>
      </c>
      <c r="AH164" s="19" t="str">
        <f t="shared" si="43"/>
        <v/>
      </c>
      <c r="AI164" s="19" t="str">
        <f t="shared" si="47"/>
        <v/>
      </c>
      <c r="AJ164" s="19" t="str">
        <f t="shared" si="48"/>
        <v/>
      </c>
      <c r="AK164" s="19" t="str">
        <f t="shared" si="49"/>
        <v/>
      </c>
      <c r="AL164" s="19" t="str">
        <f t="shared" si="44"/>
        <v/>
      </c>
      <c r="AM164" s="19" t="str">
        <f t="shared" si="45"/>
        <v/>
      </c>
      <c r="AN164" s="19" t="str">
        <f t="shared" si="50"/>
        <v/>
      </c>
      <c r="AP164" s="19" t="str">
        <f>IF(OR($B164="", "", 'Analytics Data'!$BL$7=FALSE), "", COUNTIF('Analytics Data'!$BG$12:$BG$511, $B164))</f>
        <v/>
      </c>
      <c r="AR164" s="65" t="str">
        <f>IF($AP164="", "", IF($AP164=1, IFERROR(INDEX('Analytics Data'!$BI$12:$BI$511, MATCH($B164, 'Analytics Data'!$BG$12:$BG$511, 0)), ""), ""))</f>
        <v/>
      </c>
      <c r="AT164" s="65" t="str">
        <f t="shared" si="51"/>
        <v/>
      </c>
      <c r="AV164" s="65" t="str">
        <f>IF(NOT($AT164=""), $AT164, IF($AR164="", "", IF(COUNTIF($AR$11:$AR164, $AR164)&gt;1, "", $AR164)))</f>
        <v/>
      </c>
      <c r="AX164" s="19" t="str">
        <f>IF(OR($AV164="", $AR$7=FALSE), "", IF(COUNTIF('Analytics Data'!$BI$12:$BI$511, $AV164)=1, "", "X"))</f>
        <v/>
      </c>
      <c r="AZ164" s="43" t="str">
        <f t="shared" si="52"/>
        <v/>
      </c>
      <c r="BB164" s="19" t="str">
        <f>IF($D164="", "", IF(COUNTIF(Content!$D$11:$D$510, $D164)=0, MAX($BB$10:$BB163)+1, ""))</f>
        <v/>
      </c>
      <c r="BD164" s="19" t="str">
        <f t="shared" si="53"/>
        <v/>
      </c>
      <c r="BF164" s="19" t="str">
        <f t="shared" si="54"/>
        <v/>
      </c>
      <c r="BG164" s="19" t="str">
        <f t="shared" ca="1" si="60"/>
        <v/>
      </c>
      <c r="BI164" s="173" t="str">
        <f>IF($AV164="", "", IFERROR(INDEX('Analytics Data'!$CA$12:$CA$511, MATCH($AV164, 'Analytics Data'!$BI$12:$BI$511, 0)), ""))</f>
        <v/>
      </c>
      <c r="BK164" s="173" t="str">
        <f>IF($AV164="", "", IFERROR(INDEX('Analytics Data'!$BB$12:$BB$511, MATCH($AV164, 'Analytics Data'!$BI$12:$BI$511, 0)), ""))</f>
        <v/>
      </c>
      <c r="BM164" s="41" t="str">
        <f>IF($D164="", "", IFERROR(INDEX(Content!$AB$11:$AB$510, MATCH($D164, Content!$D$11:$D$510, 0)), ""))</f>
        <v/>
      </c>
      <c r="BN164" s="41" t="str">
        <f>IF($BM164="", "", IF(COUNTIF($BM$11:$BM164, $BM164)&gt;1, "", $BM164))</f>
        <v/>
      </c>
      <c r="BO164" s="156" t="str">
        <f t="shared" si="55"/>
        <v/>
      </c>
      <c r="BP164" s="156" t="str">
        <f t="shared" si="56"/>
        <v/>
      </c>
      <c r="BQ164" s="19" t="str">
        <f>IF($BO164="", "", COUNTIF($BO$11:$BO$510, "&gt;"&amp;$BO164)+1+COUNTIF($BO$11:$BO164, $BO164)-1)</f>
        <v/>
      </c>
      <c r="BS164" s="134" t="str">
        <f>IF($AV164="", "", IFERROR(INDEX('Analytics Data'!BZ$12:BZ$511, MATCH($AV164, 'Analytics Data'!$BI$12:$BI$511, 0)), ""))</f>
        <v/>
      </c>
      <c r="BT164" s="135" t="str">
        <f>IF($AV164="", "", IFERROR(INDEX('Analytics Data'!CA$12:CA$511, MATCH($AV164, 'Analytics Data'!$BI$12:$BI$511, 0)), ""))</f>
        <v/>
      </c>
      <c r="BU164" s="135" t="str">
        <f>IF($AV164="", "", IFERROR(INDEX('Analytics Data'!CB$12:CB$511, MATCH($AV164, 'Analytics Data'!$BI$12:$BI$511, 0)), ""))</f>
        <v/>
      </c>
      <c r="BV164" s="135" t="str">
        <f>IF($AV164="", "", IFERROR(INDEX('Analytics Data'!CC$12:CC$511, MATCH($AV164, 'Analytics Data'!$BI$12:$BI$511, 0)), ""))</f>
        <v/>
      </c>
      <c r="BW164" s="136" t="str">
        <f>IF($AV164="", "", IFERROR(INDEX('Analytics Data'!CD$12:CD$511, MATCH($AV164, 'Analytics Data'!$BI$12:$BI$511, 0)), ""))</f>
        <v/>
      </c>
      <c r="CC164" s="19" t="str">
        <f t="shared" si="57"/>
        <v/>
      </c>
      <c r="CE164" s="19" t="str">
        <f t="shared" si="58"/>
        <v/>
      </c>
      <c r="CG164" s="41" t="str">
        <f t="shared" si="59"/>
        <v/>
      </c>
    </row>
    <row r="165" spans="1:85" x14ac:dyDescent="0.25">
      <c r="A165" s="11"/>
      <c r="B165" s="41" t="str">
        <f>IF($D165="", "", IFERROR(INDEX(Content!$V$11:$V$510, MATCH($D165, Content!$D$11:$D$510, 0)), ""))</f>
        <v/>
      </c>
      <c r="C165" s="11"/>
      <c r="D165" s="196"/>
      <c r="E165" s="197"/>
      <c r="F165" s="198"/>
      <c r="G165" s="199"/>
      <c r="H165" s="200"/>
      <c r="I165" s="200"/>
      <c r="J165" s="201"/>
      <c r="K165" s="202"/>
      <c r="L165" s="11"/>
      <c r="M165" s="98" t="str">
        <f>IF($AV165="", "", IFERROR(INDEX('Analytics Data'!$CF$12:$CF$511, MATCH($AV165, 'Analytics Data'!$BI$12:$BI$511, 0)), ""))</f>
        <v/>
      </c>
      <c r="N165" s="68"/>
      <c r="O165" s="98" t="str">
        <f>IF($M165="", "", COUNTIF($M$11:$M$510, "&gt;"&amp;$M165)+1+COUNTIF($M$11:$M165, $M165)-1)</f>
        <v/>
      </c>
      <c r="P165" s="68"/>
      <c r="Q165" s="91" t="str">
        <f>IF($AV165="", "", IFERROR(INDEX('Analytics Data'!BA$12:BA$511, MATCH($AV165, 'Analytics Data'!$BI$12:$BI$511, 0)), ""))</f>
        <v/>
      </c>
      <c r="R165" s="92" t="str">
        <f>IF($AV165="", "", IFERROR(INDEX('Analytics Data'!BB$12:BB$511, MATCH($AV165, 'Analytics Data'!$BI$12:$BI$511, 0)), ""))</f>
        <v/>
      </c>
      <c r="S165" s="92" t="str">
        <f>IF($AV165="", "", IFERROR(INDEX('Analytics Data'!BC$12:BC$511, MATCH($AV165, 'Analytics Data'!$BI$12:$BI$511, 0)), ""))</f>
        <v/>
      </c>
      <c r="T165" s="92" t="str">
        <f>IF($AV165="", "", IFERROR(INDEX('Analytics Data'!BD$12:BD$511, MATCH($AV165, 'Analytics Data'!$BI$12:$BI$511, 0)), ""))</f>
        <v/>
      </c>
      <c r="U165" s="93" t="str">
        <f>IF($AV165="", "", IFERROR(INDEX('Analytics Data'!BE$12:BE$511, MATCH($AV165, 'Analytics Data'!$BI$12:$BI$511, 0)), ""))</f>
        <v/>
      </c>
      <c r="V165" s="68"/>
      <c r="AD165" s="65" t="str">
        <f>'Analytics Data'!$CT166</f>
        <v/>
      </c>
      <c r="AF165" s="19" t="str">
        <f t="shared" si="46"/>
        <v/>
      </c>
      <c r="AH165" s="19" t="str">
        <f t="shared" si="43"/>
        <v/>
      </c>
      <c r="AI165" s="19" t="str">
        <f t="shared" si="47"/>
        <v/>
      </c>
      <c r="AJ165" s="19" t="str">
        <f t="shared" si="48"/>
        <v/>
      </c>
      <c r="AK165" s="19" t="str">
        <f t="shared" si="49"/>
        <v/>
      </c>
      <c r="AL165" s="19" t="str">
        <f t="shared" si="44"/>
        <v/>
      </c>
      <c r="AM165" s="19" t="str">
        <f t="shared" si="45"/>
        <v/>
      </c>
      <c r="AN165" s="19" t="str">
        <f t="shared" si="50"/>
        <v/>
      </c>
      <c r="AP165" s="19" t="str">
        <f>IF(OR($B165="", "", 'Analytics Data'!$BL$7=FALSE), "", COUNTIF('Analytics Data'!$BG$12:$BG$511, $B165))</f>
        <v/>
      </c>
      <c r="AR165" s="65" t="str">
        <f>IF($AP165="", "", IF($AP165=1, IFERROR(INDEX('Analytics Data'!$BI$12:$BI$511, MATCH($B165, 'Analytics Data'!$BG$12:$BG$511, 0)), ""), ""))</f>
        <v/>
      </c>
      <c r="AT165" s="65" t="str">
        <f t="shared" si="51"/>
        <v/>
      </c>
      <c r="AV165" s="65" t="str">
        <f>IF(NOT($AT165=""), $AT165, IF($AR165="", "", IF(COUNTIF($AR$11:$AR165, $AR165)&gt;1, "", $AR165)))</f>
        <v/>
      </c>
      <c r="AX165" s="19" t="str">
        <f>IF(OR($AV165="", $AR$7=FALSE), "", IF(COUNTIF('Analytics Data'!$BI$12:$BI$511, $AV165)=1, "", "X"))</f>
        <v/>
      </c>
      <c r="AZ165" s="43" t="str">
        <f t="shared" si="52"/>
        <v/>
      </c>
      <c r="BB165" s="19" t="str">
        <f>IF($D165="", "", IF(COUNTIF(Content!$D$11:$D$510, $D165)=0, MAX($BB$10:$BB164)+1, ""))</f>
        <v/>
      </c>
      <c r="BD165" s="19" t="str">
        <f t="shared" si="53"/>
        <v/>
      </c>
      <c r="BF165" s="19" t="str">
        <f t="shared" si="54"/>
        <v/>
      </c>
      <c r="BG165" s="19" t="str">
        <f t="shared" ca="1" si="60"/>
        <v/>
      </c>
      <c r="BI165" s="173" t="str">
        <f>IF($AV165="", "", IFERROR(INDEX('Analytics Data'!$CA$12:$CA$511, MATCH($AV165, 'Analytics Data'!$BI$12:$BI$511, 0)), ""))</f>
        <v/>
      </c>
      <c r="BK165" s="173" t="str">
        <f>IF($AV165="", "", IFERROR(INDEX('Analytics Data'!$BB$12:$BB$511, MATCH($AV165, 'Analytics Data'!$BI$12:$BI$511, 0)), ""))</f>
        <v/>
      </c>
      <c r="BM165" s="41" t="str">
        <f>IF($D165="", "", IFERROR(INDEX(Content!$AB$11:$AB$510, MATCH($D165, Content!$D$11:$D$510, 0)), ""))</f>
        <v/>
      </c>
      <c r="BN165" s="41" t="str">
        <f>IF($BM165="", "", IF(COUNTIF($BM$11:$BM165, $BM165)&gt;1, "", $BM165))</f>
        <v/>
      </c>
      <c r="BO165" s="156" t="str">
        <f t="shared" si="55"/>
        <v/>
      </c>
      <c r="BP165" s="156" t="str">
        <f t="shared" si="56"/>
        <v/>
      </c>
      <c r="BQ165" s="19" t="str">
        <f>IF($BO165="", "", COUNTIF($BO$11:$BO$510, "&gt;"&amp;$BO165)+1+COUNTIF($BO$11:$BO165, $BO165)-1)</f>
        <v/>
      </c>
      <c r="BS165" s="134" t="str">
        <f>IF($AV165="", "", IFERROR(INDEX('Analytics Data'!BZ$12:BZ$511, MATCH($AV165, 'Analytics Data'!$BI$12:$BI$511, 0)), ""))</f>
        <v/>
      </c>
      <c r="BT165" s="135" t="str">
        <f>IF($AV165="", "", IFERROR(INDEX('Analytics Data'!CA$12:CA$511, MATCH($AV165, 'Analytics Data'!$BI$12:$BI$511, 0)), ""))</f>
        <v/>
      </c>
      <c r="BU165" s="135" t="str">
        <f>IF($AV165="", "", IFERROR(INDEX('Analytics Data'!CB$12:CB$511, MATCH($AV165, 'Analytics Data'!$BI$12:$BI$511, 0)), ""))</f>
        <v/>
      </c>
      <c r="BV165" s="135" t="str">
        <f>IF($AV165="", "", IFERROR(INDEX('Analytics Data'!CC$12:CC$511, MATCH($AV165, 'Analytics Data'!$BI$12:$BI$511, 0)), ""))</f>
        <v/>
      </c>
      <c r="BW165" s="136" t="str">
        <f>IF($AV165="", "", IFERROR(INDEX('Analytics Data'!CD$12:CD$511, MATCH($AV165, 'Analytics Data'!$BI$12:$BI$511, 0)), ""))</f>
        <v/>
      </c>
      <c r="CC165" s="19" t="str">
        <f t="shared" si="57"/>
        <v/>
      </c>
      <c r="CE165" s="19" t="str">
        <f t="shared" si="58"/>
        <v/>
      </c>
      <c r="CG165" s="41" t="str">
        <f t="shared" si="59"/>
        <v/>
      </c>
    </row>
    <row r="166" spans="1:85" x14ac:dyDescent="0.25">
      <c r="A166" s="11"/>
      <c r="B166" s="41" t="str">
        <f>IF($D166="", "", IFERROR(INDEX(Content!$V$11:$V$510, MATCH($D166, Content!$D$11:$D$510, 0)), ""))</f>
        <v/>
      </c>
      <c r="C166" s="11"/>
      <c r="D166" s="196"/>
      <c r="E166" s="197"/>
      <c r="F166" s="198"/>
      <c r="G166" s="199"/>
      <c r="H166" s="200"/>
      <c r="I166" s="200"/>
      <c r="J166" s="201"/>
      <c r="K166" s="202"/>
      <c r="L166" s="11"/>
      <c r="M166" s="98" t="str">
        <f>IF($AV166="", "", IFERROR(INDEX('Analytics Data'!$CF$12:$CF$511, MATCH($AV166, 'Analytics Data'!$BI$12:$BI$511, 0)), ""))</f>
        <v/>
      </c>
      <c r="N166" s="68"/>
      <c r="O166" s="98" t="str">
        <f>IF($M166="", "", COUNTIF($M$11:$M$510, "&gt;"&amp;$M166)+1+COUNTIF($M$11:$M166, $M166)-1)</f>
        <v/>
      </c>
      <c r="P166" s="68"/>
      <c r="Q166" s="91" t="str">
        <f>IF($AV166="", "", IFERROR(INDEX('Analytics Data'!BA$12:BA$511, MATCH($AV166, 'Analytics Data'!$BI$12:$BI$511, 0)), ""))</f>
        <v/>
      </c>
      <c r="R166" s="92" t="str">
        <f>IF($AV166="", "", IFERROR(INDEX('Analytics Data'!BB$12:BB$511, MATCH($AV166, 'Analytics Data'!$BI$12:$BI$511, 0)), ""))</f>
        <v/>
      </c>
      <c r="S166" s="92" t="str">
        <f>IF($AV166="", "", IFERROR(INDEX('Analytics Data'!BC$12:BC$511, MATCH($AV166, 'Analytics Data'!$BI$12:$BI$511, 0)), ""))</f>
        <v/>
      </c>
      <c r="T166" s="92" t="str">
        <f>IF($AV166="", "", IFERROR(INDEX('Analytics Data'!BD$12:BD$511, MATCH($AV166, 'Analytics Data'!$BI$12:$BI$511, 0)), ""))</f>
        <v/>
      </c>
      <c r="U166" s="93" t="str">
        <f>IF($AV166="", "", IFERROR(INDEX('Analytics Data'!BE$12:BE$511, MATCH($AV166, 'Analytics Data'!$BI$12:$BI$511, 0)), ""))</f>
        <v/>
      </c>
      <c r="V166" s="68"/>
      <c r="AD166" s="65" t="str">
        <f>'Analytics Data'!$CT167</f>
        <v/>
      </c>
      <c r="AF166" s="19" t="str">
        <f t="shared" si="46"/>
        <v/>
      </c>
      <c r="AH166" s="19" t="str">
        <f t="shared" si="43"/>
        <v/>
      </c>
      <c r="AI166" s="19" t="str">
        <f t="shared" si="47"/>
        <v/>
      </c>
      <c r="AJ166" s="19" t="str">
        <f t="shared" si="48"/>
        <v/>
      </c>
      <c r="AK166" s="19" t="str">
        <f t="shared" si="49"/>
        <v/>
      </c>
      <c r="AL166" s="19" t="str">
        <f t="shared" si="44"/>
        <v/>
      </c>
      <c r="AM166" s="19" t="str">
        <f t="shared" si="45"/>
        <v/>
      </c>
      <c r="AN166" s="19" t="str">
        <f t="shared" si="50"/>
        <v/>
      </c>
      <c r="AP166" s="19" t="str">
        <f>IF(OR($B166="", "", 'Analytics Data'!$BL$7=FALSE), "", COUNTIF('Analytics Data'!$BG$12:$BG$511, $B166))</f>
        <v/>
      </c>
      <c r="AR166" s="65" t="str">
        <f>IF($AP166="", "", IF($AP166=1, IFERROR(INDEX('Analytics Data'!$BI$12:$BI$511, MATCH($B166, 'Analytics Data'!$BG$12:$BG$511, 0)), ""), ""))</f>
        <v/>
      </c>
      <c r="AT166" s="65" t="str">
        <f t="shared" si="51"/>
        <v/>
      </c>
      <c r="AV166" s="65" t="str">
        <f>IF(NOT($AT166=""), $AT166, IF($AR166="", "", IF(COUNTIF($AR$11:$AR166, $AR166)&gt;1, "", $AR166)))</f>
        <v/>
      </c>
      <c r="AX166" s="19" t="str">
        <f>IF(OR($AV166="", $AR$7=FALSE), "", IF(COUNTIF('Analytics Data'!$BI$12:$BI$511, $AV166)=1, "", "X"))</f>
        <v/>
      </c>
      <c r="AZ166" s="43" t="str">
        <f t="shared" si="52"/>
        <v/>
      </c>
      <c r="BB166" s="19" t="str">
        <f>IF($D166="", "", IF(COUNTIF(Content!$D$11:$D$510, $D166)=0, MAX($BB$10:$BB165)+1, ""))</f>
        <v/>
      </c>
      <c r="BD166" s="19" t="str">
        <f t="shared" si="53"/>
        <v/>
      </c>
      <c r="BF166" s="19" t="str">
        <f t="shared" si="54"/>
        <v/>
      </c>
      <c r="BG166" s="19" t="str">
        <f t="shared" ca="1" si="60"/>
        <v/>
      </c>
      <c r="BI166" s="173" t="str">
        <f>IF($AV166="", "", IFERROR(INDEX('Analytics Data'!$CA$12:$CA$511, MATCH($AV166, 'Analytics Data'!$BI$12:$BI$511, 0)), ""))</f>
        <v/>
      </c>
      <c r="BK166" s="173" t="str">
        <f>IF($AV166="", "", IFERROR(INDEX('Analytics Data'!$BB$12:$BB$511, MATCH($AV166, 'Analytics Data'!$BI$12:$BI$511, 0)), ""))</f>
        <v/>
      </c>
      <c r="BM166" s="41" t="str">
        <f>IF($D166="", "", IFERROR(INDEX(Content!$AB$11:$AB$510, MATCH($D166, Content!$D$11:$D$510, 0)), ""))</f>
        <v/>
      </c>
      <c r="BN166" s="41" t="str">
        <f>IF($BM166="", "", IF(COUNTIF($BM$11:$BM166, $BM166)&gt;1, "", $BM166))</f>
        <v/>
      </c>
      <c r="BO166" s="156" t="str">
        <f t="shared" si="55"/>
        <v/>
      </c>
      <c r="BP166" s="156" t="str">
        <f t="shared" si="56"/>
        <v/>
      </c>
      <c r="BQ166" s="19" t="str">
        <f>IF($BO166="", "", COUNTIF($BO$11:$BO$510, "&gt;"&amp;$BO166)+1+COUNTIF($BO$11:$BO166, $BO166)-1)</f>
        <v/>
      </c>
      <c r="BS166" s="134" t="str">
        <f>IF($AV166="", "", IFERROR(INDEX('Analytics Data'!BZ$12:BZ$511, MATCH($AV166, 'Analytics Data'!$BI$12:$BI$511, 0)), ""))</f>
        <v/>
      </c>
      <c r="BT166" s="135" t="str">
        <f>IF($AV166="", "", IFERROR(INDEX('Analytics Data'!CA$12:CA$511, MATCH($AV166, 'Analytics Data'!$BI$12:$BI$511, 0)), ""))</f>
        <v/>
      </c>
      <c r="BU166" s="135" t="str">
        <f>IF($AV166="", "", IFERROR(INDEX('Analytics Data'!CB$12:CB$511, MATCH($AV166, 'Analytics Data'!$BI$12:$BI$511, 0)), ""))</f>
        <v/>
      </c>
      <c r="BV166" s="135" t="str">
        <f>IF($AV166="", "", IFERROR(INDEX('Analytics Data'!CC$12:CC$511, MATCH($AV166, 'Analytics Data'!$BI$12:$BI$511, 0)), ""))</f>
        <v/>
      </c>
      <c r="BW166" s="136" t="str">
        <f>IF($AV166="", "", IFERROR(INDEX('Analytics Data'!CD$12:CD$511, MATCH($AV166, 'Analytics Data'!$BI$12:$BI$511, 0)), ""))</f>
        <v/>
      </c>
      <c r="CC166" s="19" t="str">
        <f t="shared" si="57"/>
        <v/>
      </c>
      <c r="CE166" s="19" t="str">
        <f t="shared" si="58"/>
        <v/>
      </c>
      <c r="CG166" s="41" t="str">
        <f t="shared" si="59"/>
        <v/>
      </c>
    </row>
    <row r="167" spans="1:85" x14ac:dyDescent="0.25">
      <c r="A167" s="11"/>
      <c r="B167" s="41" t="str">
        <f>IF($D167="", "", IFERROR(INDEX(Content!$V$11:$V$510, MATCH($D167, Content!$D$11:$D$510, 0)), ""))</f>
        <v/>
      </c>
      <c r="C167" s="11"/>
      <c r="D167" s="196"/>
      <c r="E167" s="197"/>
      <c r="F167" s="198"/>
      <c r="G167" s="199"/>
      <c r="H167" s="200"/>
      <c r="I167" s="200"/>
      <c r="J167" s="201"/>
      <c r="K167" s="202"/>
      <c r="L167" s="11"/>
      <c r="M167" s="98" t="str">
        <f>IF($AV167="", "", IFERROR(INDEX('Analytics Data'!$CF$12:$CF$511, MATCH($AV167, 'Analytics Data'!$BI$12:$BI$511, 0)), ""))</f>
        <v/>
      </c>
      <c r="N167" s="68"/>
      <c r="O167" s="98" t="str">
        <f>IF($M167="", "", COUNTIF($M$11:$M$510, "&gt;"&amp;$M167)+1+COUNTIF($M$11:$M167, $M167)-1)</f>
        <v/>
      </c>
      <c r="P167" s="68"/>
      <c r="Q167" s="91" t="str">
        <f>IF($AV167="", "", IFERROR(INDEX('Analytics Data'!BA$12:BA$511, MATCH($AV167, 'Analytics Data'!$BI$12:$BI$511, 0)), ""))</f>
        <v/>
      </c>
      <c r="R167" s="92" t="str">
        <f>IF($AV167="", "", IFERROR(INDEX('Analytics Data'!BB$12:BB$511, MATCH($AV167, 'Analytics Data'!$BI$12:$BI$511, 0)), ""))</f>
        <v/>
      </c>
      <c r="S167" s="92" t="str">
        <f>IF($AV167="", "", IFERROR(INDEX('Analytics Data'!BC$12:BC$511, MATCH($AV167, 'Analytics Data'!$BI$12:$BI$511, 0)), ""))</f>
        <v/>
      </c>
      <c r="T167" s="92" t="str">
        <f>IF($AV167="", "", IFERROR(INDEX('Analytics Data'!BD$12:BD$511, MATCH($AV167, 'Analytics Data'!$BI$12:$BI$511, 0)), ""))</f>
        <v/>
      </c>
      <c r="U167" s="93" t="str">
        <f>IF($AV167="", "", IFERROR(INDEX('Analytics Data'!BE$12:BE$511, MATCH($AV167, 'Analytics Data'!$BI$12:$BI$511, 0)), ""))</f>
        <v/>
      </c>
      <c r="V167" s="68"/>
      <c r="AD167" s="65" t="str">
        <f>'Analytics Data'!$CT168</f>
        <v/>
      </c>
      <c r="AF167" s="19" t="str">
        <f t="shared" si="46"/>
        <v/>
      </c>
      <c r="AH167" s="19" t="str">
        <f t="shared" si="43"/>
        <v/>
      </c>
      <c r="AI167" s="19" t="str">
        <f t="shared" si="47"/>
        <v/>
      </c>
      <c r="AJ167" s="19" t="str">
        <f t="shared" si="48"/>
        <v/>
      </c>
      <c r="AK167" s="19" t="str">
        <f t="shared" si="49"/>
        <v/>
      </c>
      <c r="AL167" s="19" t="str">
        <f t="shared" si="44"/>
        <v/>
      </c>
      <c r="AM167" s="19" t="str">
        <f t="shared" si="45"/>
        <v/>
      </c>
      <c r="AN167" s="19" t="str">
        <f t="shared" si="50"/>
        <v/>
      </c>
      <c r="AP167" s="19" t="str">
        <f>IF(OR($B167="", "", 'Analytics Data'!$BL$7=FALSE), "", COUNTIF('Analytics Data'!$BG$12:$BG$511, $B167))</f>
        <v/>
      </c>
      <c r="AR167" s="65" t="str">
        <f>IF($AP167="", "", IF($AP167=1, IFERROR(INDEX('Analytics Data'!$BI$12:$BI$511, MATCH($B167, 'Analytics Data'!$BG$12:$BG$511, 0)), ""), ""))</f>
        <v/>
      </c>
      <c r="AT167" s="65" t="str">
        <f t="shared" si="51"/>
        <v/>
      </c>
      <c r="AV167" s="65" t="str">
        <f>IF(NOT($AT167=""), $AT167, IF($AR167="", "", IF(COUNTIF($AR$11:$AR167, $AR167)&gt;1, "", $AR167)))</f>
        <v/>
      </c>
      <c r="AX167" s="19" t="str">
        <f>IF(OR($AV167="", $AR$7=FALSE), "", IF(COUNTIF('Analytics Data'!$BI$12:$BI$511, $AV167)=1, "", "X"))</f>
        <v/>
      </c>
      <c r="AZ167" s="43" t="str">
        <f t="shared" si="52"/>
        <v/>
      </c>
      <c r="BB167" s="19" t="str">
        <f>IF($D167="", "", IF(COUNTIF(Content!$D$11:$D$510, $D167)=0, MAX($BB$10:$BB166)+1, ""))</f>
        <v/>
      </c>
      <c r="BD167" s="19" t="str">
        <f t="shared" si="53"/>
        <v/>
      </c>
      <c r="BF167" s="19" t="str">
        <f t="shared" si="54"/>
        <v/>
      </c>
      <c r="BG167" s="19" t="str">
        <f t="shared" ca="1" si="60"/>
        <v/>
      </c>
      <c r="BI167" s="173" t="str">
        <f>IF($AV167="", "", IFERROR(INDEX('Analytics Data'!$CA$12:$CA$511, MATCH($AV167, 'Analytics Data'!$BI$12:$BI$511, 0)), ""))</f>
        <v/>
      </c>
      <c r="BK167" s="173" t="str">
        <f>IF($AV167="", "", IFERROR(INDEX('Analytics Data'!$BB$12:$BB$511, MATCH($AV167, 'Analytics Data'!$BI$12:$BI$511, 0)), ""))</f>
        <v/>
      </c>
      <c r="BM167" s="41" t="str">
        <f>IF($D167="", "", IFERROR(INDEX(Content!$AB$11:$AB$510, MATCH($D167, Content!$D$11:$D$510, 0)), ""))</f>
        <v/>
      </c>
      <c r="BN167" s="41" t="str">
        <f>IF($BM167="", "", IF(COUNTIF($BM$11:$BM167, $BM167)&gt;1, "", $BM167))</f>
        <v/>
      </c>
      <c r="BO167" s="156" t="str">
        <f t="shared" si="55"/>
        <v/>
      </c>
      <c r="BP167" s="156" t="str">
        <f t="shared" si="56"/>
        <v/>
      </c>
      <c r="BQ167" s="19" t="str">
        <f>IF($BO167="", "", COUNTIF($BO$11:$BO$510, "&gt;"&amp;$BO167)+1+COUNTIF($BO$11:$BO167, $BO167)-1)</f>
        <v/>
      </c>
      <c r="BS167" s="134" t="str">
        <f>IF($AV167="", "", IFERROR(INDEX('Analytics Data'!BZ$12:BZ$511, MATCH($AV167, 'Analytics Data'!$BI$12:$BI$511, 0)), ""))</f>
        <v/>
      </c>
      <c r="BT167" s="135" t="str">
        <f>IF($AV167="", "", IFERROR(INDEX('Analytics Data'!CA$12:CA$511, MATCH($AV167, 'Analytics Data'!$BI$12:$BI$511, 0)), ""))</f>
        <v/>
      </c>
      <c r="BU167" s="135" t="str">
        <f>IF($AV167="", "", IFERROR(INDEX('Analytics Data'!CB$12:CB$511, MATCH($AV167, 'Analytics Data'!$BI$12:$BI$511, 0)), ""))</f>
        <v/>
      </c>
      <c r="BV167" s="135" t="str">
        <f>IF($AV167="", "", IFERROR(INDEX('Analytics Data'!CC$12:CC$511, MATCH($AV167, 'Analytics Data'!$BI$12:$BI$511, 0)), ""))</f>
        <v/>
      </c>
      <c r="BW167" s="136" t="str">
        <f>IF($AV167="", "", IFERROR(INDEX('Analytics Data'!CD$12:CD$511, MATCH($AV167, 'Analytics Data'!$BI$12:$BI$511, 0)), ""))</f>
        <v/>
      </c>
      <c r="CC167" s="19" t="str">
        <f t="shared" si="57"/>
        <v/>
      </c>
      <c r="CE167" s="19" t="str">
        <f t="shared" si="58"/>
        <v/>
      </c>
      <c r="CG167" s="41" t="str">
        <f t="shared" si="59"/>
        <v/>
      </c>
    </row>
    <row r="168" spans="1:85" x14ac:dyDescent="0.25">
      <c r="A168" s="11"/>
      <c r="B168" s="41" t="str">
        <f>IF($D168="", "", IFERROR(INDEX(Content!$V$11:$V$510, MATCH($D168, Content!$D$11:$D$510, 0)), ""))</f>
        <v/>
      </c>
      <c r="C168" s="11"/>
      <c r="D168" s="196"/>
      <c r="E168" s="197"/>
      <c r="F168" s="198"/>
      <c r="G168" s="199"/>
      <c r="H168" s="200"/>
      <c r="I168" s="200"/>
      <c r="J168" s="201"/>
      <c r="K168" s="202"/>
      <c r="L168" s="11"/>
      <c r="M168" s="98" t="str">
        <f>IF($AV168="", "", IFERROR(INDEX('Analytics Data'!$CF$12:$CF$511, MATCH($AV168, 'Analytics Data'!$BI$12:$BI$511, 0)), ""))</f>
        <v/>
      </c>
      <c r="N168" s="68"/>
      <c r="O168" s="98" t="str">
        <f>IF($M168="", "", COUNTIF($M$11:$M$510, "&gt;"&amp;$M168)+1+COUNTIF($M$11:$M168, $M168)-1)</f>
        <v/>
      </c>
      <c r="P168" s="68"/>
      <c r="Q168" s="91" t="str">
        <f>IF($AV168="", "", IFERROR(INDEX('Analytics Data'!BA$12:BA$511, MATCH($AV168, 'Analytics Data'!$BI$12:$BI$511, 0)), ""))</f>
        <v/>
      </c>
      <c r="R168" s="92" t="str">
        <f>IF($AV168="", "", IFERROR(INDEX('Analytics Data'!BB$12:BB$511, MATCH($AV168, 'Analytics Data'!$BI$12:$BI$511, 0)), ""))</f>
        <v/>
      </c>
      <c r="S168" s="92" t="str">
        <f>IF($AV168="", "", IFERROR(INDEX('Analytics Data'!BC$12:BC$511, MATCH($AV168, 'Analytics Data'!$BI$12:$BI$511, 0)), ""))</f>
        <v/>
      </c>
      <c r="T168" s="92" t="str">
        <f>IF($AV168="", "", IFERROR(INDEX('Analytics Data'!BD$12:BD$511, MATCH($AV168, 'Analytics Data'!$BI$12:$BI$511, 0)), ""))</f>
        <v/>
      </c>
      <c r="U168" s="93" t="str">
        <f>IF($AV168="", "", IFERROR(INDEX('Analytics Data'!BE$12:BE$511, MATCH($AV168, 'Analytics Data'!$BI$12:$BI$511, 0)), ""))</f>
        <v/>
      </c>
      <c r="V168" s="68"/>
      <c r="AD168" s="65" t="str">
        <f>'Analytics Data'!$CT169</f>
        <v/>
      </c>
      <c r="AF168" s="19" t="str">
        <f t="shared" si="46"/>
        <v/>
      </c>
      <c r="AH168" s="19" t="str">
        <f t="shared" si="43"/>
        <v/>
      </c>
      <c r="AI168" s="19" t="str">
        <f t="shared" si="47"/>
        <v/>
      </c>
      <c r="AJ168" s="19" t="str">
        <f t="shared" si="48"/>
        <v/>
      </c>
      <c r="AK168" s="19" t="str">
        <f t="shared" si="49"/>
        <v/>
      </c>
      <c r="AL168" s="19" t="str">
        <f t="shared" si="44"/>
        <v/>
      </c>
      <c r="AM168" s="19" t="str">
        <f t="shared" si="45"/>
        <v/>
      </c>
      <c r="AN168" s="19" t="str">
        <f t="shared" si="50"/>
        <v/>
      </c>
      <c r="AP168" s="19" t="str">
        <f>IF(OR($B168="", "", 'Analytics Data'!$BL$7=FALSE), "", COUNTIF('Analytics Data'!$BG$12:$BG$511, $B168))</f>
        <v/>
      </c>
      <c r="AR168" s="65" t="str">
        <f>IF($AP168="", "", IF($AP168=1, IFERROR(INDEX('Analytics Data'!$BI$12:$BI$511, MATCH($B168, 'Analytics Data'!$BG$12:$BG$511, 0)), ""), ""))</f>
        <v/>
      </c>
      <c r="AT168" s="65" t="str">
        <f t="shared" si="51"/>
        <v/>
      </c>
      <c r="AV168" s="65" t="str">
        <f>IF(NOT($AT168=""), $AT168, IF($AR168="", "", IF(COUNTIF($AR$11:$AR168, $AR168)&gt;1, "", $AR168)))</f>
        <v/>
      </c>
      <c r="AX168" s="19" t="str">
        <f>IF(OR($AV168="", $AR$7=FALSE), "", IF(COUNTIF('Analytics Data'!$BI$12:$BI$511, $AV168)=1, "", "X"))</f>
        <v/>
      </c>
      <c r="AZ168" s="43" t="str">
        <f t="shared" si="52"/>
        <v/>
      </c>
      <c r="BB168" s="19" t="str">
        <f>IF($D168="", "", IF(COUNTIF(Content!$D$11:$D$510, $D168)=0, MAX($BB$10:$BB167)+1, ""))</f>
        <v/>
      </c>
      <c r="BD168" s="19" t="str">
        <f t="shared" si="53"/>
        <v/>
      </c>
      <c r="BF168" s="19" t="str">
        <f t="shared" si="54"/>
        <v/>
      </c>
      <c r="BG168" s="19" t="str">
        <f t="shared" ca="1" si="60"/>
        <v/>
      </c>
      <c r="BI168" s="173" t="str">
        <f>IF($AV168="", "", IFERROR(INDEX('Analytics Data'!$CA$12:$CA$511, MATCH($AV168, 'Analytics Data'!$BI$12:$BI$511, 0)), ""))</f>
        <v/>
      </c>
      <c r="BK168" s="173" t="str">
        <f>IF($AV168="", "", IFERROR(INDEX('Analytics Data'!$BB$12:$BB$511, MATCH($AV168, 'Analytics Data'!$BI$12:$BI$511, 0)), ""))</f>
        <v/>
      </c>
      <c r="BM168" s="41" t="str">
        <f>IF($D168="", "", IFERROR(INDEX(Content!$AB$11:$AB$510, MATCH($D168, Content!$D$11:$D$510, 0)), ""))</f>
        <v/>
      </c>
      <c r="BN168" s="41" t="str">
        <f>IF($BM168="", "", IF(COUNTIF($BM$11:$BM168, $BM168)&gt;1, "", $BM168))</f>
        <v/>
      </c>
      <c r="BO168" s="156" t="str">
        <f t="shared" si="55"/>
        <v/>
      </c>
      <c r="BP168" s="156" t="str">
        <f t="shared" si="56"/>
        <v/>
      </c>
      <c r="BQ168" s="19" t="str">
        <f>IF($BO168="", "", COUNTIF($BO$11:$BO$510, "&gt;"&amp;$BO168)+1+COUNTIF($BO$11:$BO168, $BO168)-1)</f>
        <v/>
      </c>
      <c r="BS168" s="134" t="str">
        <f>IF($AV168="", "", IFERROR(INDEX('Analytics Data'!BZ$12:BZ$511, MATCH($AV168, 'Analytics Data'!$BI$12:$BI$511, 0)), ""))</f>
        <v/>
      </c>
      <c r="BT168" s="135" t="str">
        <f>IF($AV168="", "", IFERROR(INDEX('Analytics Data'!CA$12:CA$511, MATCH($AV168, 'Analytics Data'!$BI$12:$BI$511, 0)), ""))</f>
        <v/>
      </c>
      <c r="BU168" s="135" t="str">
        <f>IF($AV168="", "", IFERROR(INDEX('Analytics Data'!CB$12:CB$511, MATCH($AV168, 'Analytics Data'!$BI$12:$BI$511, 0)), ""))</f>
        <v/>
      </c>
      <c r="BV168" s="135" t="str">
        <f>IF($AV168="", "", IFERROR(INDEX('Analytics Data'!CC$12:CC$511, MATCH($AV168, 'Analytics Data'!$BI$12:$BI$511, 0)), ""))</f>
        <v/>
      </c>
      <c r="BW168" s="136" t="str">
        <f>IF($AV168="", "", IFERROR(INDEX('Analytics Data'!CD$12:CD$511, MATCH($AV168, 'Analytics Data'!$BI$12:$BI$511, 0)), ""))</f>
        <v/>
      </c>
      <c r="CC168" s="19" t="str">
        <f t="shared" si="57"/>
        <v/>
      </c>
      <c r="CE168" s="19" t="str">
        <f t="shared" si="58"/>
        <v/>
      </c>
      <c r="CG168" s="41" t="str">
        <f t="shared" si="59"/>
        <v/>
      </c>
    </row>
    <row r="169" spans="1:85" x14ac:dyDescent="0.25">
      <c r="A169" s="11"/>
      <c r="B169" s="41" t="str">
        <f>IF($D169="", "", IFERROR(INDEX(Content!$V$11:$V$510, MATCH($D169, Content!$D$11:$D$510, 0)), ""))</f>
        <v/>
      </c>
      <c r="C169" s="11"/>
      <c r="D169" s="196"/>
      <c r="E169" s="197"/>
      <c r="F169" s="198"/>
      <c r="G169" s="199"/>
      <c r="H169" s="200"/>
      <c r="I169" s="200"/>
      <c r="J169" s="201"/>
      <c r="K169" s="202"/>
      <c r="L169" s="11"/>
      <c r="M169" s="98" t="str">
        <f>IF($AV169="", "", IFERROR(INDEX('Analytics Data'!$CF$12:$CF$511, MATCH($AV169, 'Analytics Data'!$BI$12:$BI$511, 0)), ""))</f>
        <v/>
      </c>
      <c r="N169" s="68"/>
      <c r="O169" s="98" t="str">
        <f>IF($M169="", "", COUNTIF($M$11:$M$510, "&gt;"&amp;$M169)+1+COUNTIF($M$11:$M169, $M169)-1)</f>
        <v/>
      </c>
      <c r="P169" s="68"/>
      <c r="Q169" s="91" t="str">
        <f>IF($AV169="", "", IFERROR(INDEX('Analytics Data'!BA$12:BA$511, MATCH($AV169, 'Analytics Data'!$BI$12:$BI$511, 0)), ""))</f>
        <v/>
      </c>
      <c r="R169" s="92" t="str">
        <f>IF($AV169="", "", IFERROR(INDEX('Analytics Data'!BB$12:BB$511, MATCH($AV169, 'Analytics Data'!$BI$12:$BI$511, 0)), ""))</f>
        <v/>
      </c>
      <c r="S169" s="92" t="str">
        <f>IF($AV169="", "", IFERROR(INDEX('Analytics Data'!BC$12:BC$511, MATCH($AV169, 'Analytics Data'!$BI$12:$BI$511, 0)), ""))</f>
        <v/>
      </c>
      <c r="T169" s="92" t="str">
        <f>IF($AV169="", "", IFERROR(INDEX('Analytics Data'!BD$12:BD$511, MATCH($AV169, 'Analytics Data'!$BI$12:$BI$511, 0)), ""))</f>
        <v/>
      </c>
      <c r="U169" s="93" t="str">
        <f>IF($AV169="", "", IFERROR(INDEX('Analytics Data'!BE$12:BE$511, MATCH($AV169, 'Analytics Data'!$BI$12:$BI$511, 0)), ""))</f>
        <v/>
      </c>
      <c r="V169" s="68"/>
      <c r="AD169" s="65" t="str">
        <f>'Analytics Data'!$CT170</f>
        <v/>
      </c>
      <c r="AF169" s="19" t="str">
        <f t="shared" si="46"/>
        <v/>
      </c>
      <c r="AH169" s="19" t="str">
        <f t="shared" si="43"/>
        <v/>
      </c>
      <c r="AI169" s="19" t="str">
        <f t="shared" si="47"/>
        <v/>
      </c>
      <c r="AJ169" s="19" t="str">
        <f t="shared" si="48"/>
        <v/>
      </c>
      <c r="AK169" s="19" t="str">
        <f t="shared" si="49"/>
        <v/>
      </c>
      <c r="AL169" s="19" t="str">
        <f t="shared" si="44"/>
        <v/>
      </c>
      <c r="AM169" s="19" t="str">
        <f t="shared" si="45"/>
        <v/>
      </c>
      <c r="AN169" s="19" t="str">
        <f t="shared" si="50"/>
        <v/>
      </c>
      <c r="AP169" s="19" t="str">
        <f>IF(OR($B169="", "", 'Analytics Data'!$BL$7=FALSE), "", COUNTIF('Analytics Data'!$BG$12:$BG$511, $B169))</f>
        <v/>
      </c>
      <c r="AR169" s="65" t="str">
        <f>IF($AP169="", "", IF($AP169=1, IFERROR(INDEX('Analytics Data'!$BI$12:$BI$511, MATCH($B169, 'Analytics Data'!$BG$12:$BG$511, 0)), ""), ""))</f>
        <v/>
      </c>
      <c r="AT169" s="65" t="str">
        <f t="shared" si="51"/>
        <v/>
      </c>
      <c r="AV169" s="65" t="str">
        <f>IF(NOT($AT169=""), $AT169, IF($AR169="", "", IF(COUNTIF($AR$11:$AR169, $AR169)&gt;1, "", $AR169)))</f>
        <v/>
      </c>
      <c r="AX169" s="19" t="str">
        <f>IF(OR($AV169="", $AR$7=FALSE), "", IF(COUNTIF('Analytics Data'!$BI$12:$BI$511, $AV169)=1, "", "X"))</f>
        <v/>
      </c>
      <c r="AZ169" s="43" t="str">
        <f t="shared" si="52"/>
        <v/>
      </c>
      <c r="BB169" s="19" t="str">
        <f>IF($D169="", "", IF(COUNTIF(Content!$D$11:$D$510, $D169)=0, MAX($BB$10:$BB168)+1, ""))</f>
        <v/>
      </c>
      <c r="BD169" s="19" t="str">
        <f t="shared" si="53"/>
        <v/>
      </c>
      <c r="BF169" s="19" t="str">
        <f t="shared" si="54"/>
        <v/>
      </c>
      <c r="BG169" s="19" t="str">
        <f t="shared" ca="1" si="60"/>
        <v/>
      </c>
      <c r="BI169" s="173" t="str">
        <f>IF($AV169="", "", IFERROR(INDEX('Analytics Data'!$CA$12:$CA$511, MATCH($AV169, 'Analytics Data'!$BI$12:$BI$511, 0)), ""))</f>
        <v/>
      </c>
      <c r="BK169" s="173" t="str">
        <f>IF($AV169="", "", IFERROR(INDEX('Analytics Data'!$BB$12:$BB$511, MATCH($AV169, 'Analytics Data'!$BI$12:$BI$511, 0)), ""))</f>
        <v/>
      </c>
      <c r="BM169" s="41" t="str">
        <f>IF($D169="", "", IFERROR(INDEX(Content!$AB$11:$AB$510, MATCH($D169, Content!$D$11:$D$510, 0)), ""))</f>
        <v/>
      </c>
      <c r="BN169" s="41" t="str">
        <f>IF($BM169="", "", IF(COUNTIF($BM$11:$BM169, $BM169)&gt;1, "", $BM169))</f>
        <v/>
      </c>
      <c r="BO169" s="156" t="str">
        <f t="shared" si="55"/>
        <v/>
      </c>
      <c r="BP169" s="156" t="str">
        <f t="shared" si="56"/>
        <v/>
      </c>
      <c r="BQ169" s="19" t="str">
        <f>IF($BO169="", "", COUNTIF($BO$11:$BO$510, "&gt;"&amp;$BO169)+1+COUNTIF($BO$11:$BO169, $BO169)-1)</f>
        <v/>
      </c>
      <c r="BS169" s="134" t="str">
        <f>IF($AV169="", "", IFERROR(INDEX('Analytics Data'!BZ$12:BZ$511, MATCH($AV169, 'Analytics Data'!$BI$12:$BI$511, 0)), ""))</f>
        <v/>
      </c>
      <c r="BT169" s="135" t="str">
        <f>IF($AV169="", "", IFERROR(INDEX('Analytics Data'!CA$12:CA$511, MATCH($AV169, 'Analytics Data'!$BI$12:$BI$511, 0)), ""))</f>
        <v/>
      </c>
      <c r="BU169" s="135" t="str">
        <f>IF($AV169="", "", IFERROR(INDEX('Analytics Data'!CB$12:CB$511, MATCH($AV169, 'Analytics Data'!$BI$12:$BI$511, 0)), ""))</f>
        <v/>
      </c>
      <c r="BV169" s="135" t="str">
        <f>IF($AV169="", "", IFERROR(INDEX('Analytics Data'!CC$12:CC$511, MATCH($AV169, 'Analytics Data'!$BI$12:$BI$511, 0)), ""))</f>
        <v/>
      </c>
      <c r="BW169" s="136" t="str">
        <f>IF($AV169="", "", IFERROR(INDEX('Analytics Data'!CD$12:CD$511, MATCH($AV169, 'Analytics Data'!$BI$12:$BI$511, 0)), ""))</f>
        <v/>
      </c>
      <c r="CC169" s="19" t="str">
        <f t="shared" si="57"/>
        <v/>
      </c>
      <c r="CE169" s="19" t="str">
        <f t="shared" si="58"/>
        <v/>
      </c>
      <c r="CG169" s="41" t="str">
        <f t="shared" si="59"/>
        <v/>
      </c>
    </row>
    <row r="170" spans="1:85" x14ac:dyDescent="0.25">
      <c r="A170" s="11"/>
      <c r="B170" s="41" t="str">
        <f>IF($D170="", "", IFERROR(INDEX(Content!$V$11:$V$510, MATCH($D170, Content!$D$11:$D$510, 0)), ""))</f>
        <v/>
      </c>
      <c r="C170" s="11"/>
      <c r="D170" s="196"/>
      <c r="E170" s="197"/>
      <c r="F170" s="198"/>
      <c r="G170" s="199"/>
      <c r="H170" s="200"/>
      <c r="I170" s="200"/>
      <c r="J170" s="201"/>
      <c r="K170" s="202"/>
      <c r="L170" s="11"/>
      <c r="M170" s="98" t="str">
        <f>IF($AV170="", "", IFERROR(INDEX('Analytics Data'!$CF$12:$CF$511, MATCH($AV170, 'Analytics Data'!$BI$12:$BI$511, 0)), ""))</f>
        <v/>
      </c>
      <c r="N170" s="68"/>
      <c r="O170" s="98" t="str">
        <f>IF($M170="", "", COUNTIF($M$11:$M$510, "&gt;"&amp;$M170)+1+COUNTIF($M$11:$M170, $M170)-1)</f>
        <v/>
      </c>
      <c r="P170" s="68"/>
      <c r="Q170" s="91" t="str">
        <f>IF($AV170="", "", IFERROR(INDEX('Analytics Data'!BA$12:BA$511, MATCH($AV170, 'Analytics Data'!$BI$12:$BI$511, 0)), ""))</f>
        <v/>
      </c>
      <c r="R170" s="92" t="str">
        <f>IF($AV170="", "", IFERROR(INDEX('Analytics Data'!BB$12:BB$511, MATCH($AV170, 'Analytics Data'!$BI$12:$BI$511, 0)), ""))</f>
        <v/>
      </c>
      <c r="S170" s="92" t="str">
        <f>IF($AV170="", "", IFERROR(INDEX('Analytics Data'!BC$12:BC$511, MATCH($AV170, 'Analytics Data'!$BI$12:$BI$511, 0)), ""))</f>
        <v/>
      </c>
      <c r="T170" s="92" t="str">
        <f>IF($AV170="", "", IFERROR(INDEX('Analytics Data'!BD$12:BD$511, MATCH($AV170, 'Analytics Data'!$BI$12:$BI$511, 0)), ""))</f>
        <v/>
      </c>
      <c r="U170" s="93" t="str">
        <f>IF($AV170="", "", IFERROR(INDEX('Analytics Data'!BE$12:BE$511, MATCH($AV170, 'Analytics Data'!$BI$12:$BI$511, 0)), ""))</f>
        <v/>
      </c>
      <c r="V170" s="68"/>
      <c r="AD170" s="65" t="str">
        <f>'Analytics Data'!$CT171</f>
        <v/>
      </c>
      <c r="AF170" s="19" t="str">
        <f t="shared" si="46"/>
        <v/>
      </c>
      <c r="AH170" s="19" t="str">
        <f t="shared" si="43"/>
        <v/>
      </c>
      <c r="AI170" s="19" t="str">
        <f t="shared" si="47"/>
        <v/>
      </c>
      <c r="AJ170" s="19" t="str">
        <f t="shared" si="48"/>
        <v/>
      </c>
      <c r="AK170" s="19" t="str">
        <f t="shared" si="49"/>
        <v/>
      </c>
      <c r="AL170" s="19" t="str">
        <f t="shared" si="44"/>
        <v/>
      </c>
      <c r="AM170" s="19" t="str">
        <f t="shared" si="45"/>
        <v/>
      </c>
      <c r="AN170" s="19" t="str">
        <f t="shared" si="50"/>
        <v/>
      </c>
      <c r="AP170" s="19" t="str">
        <f>IF(OR($B170="", "", 'Analytics Data'!$BL$7=FALSE), "", COUNTIF('Analytics Data'!$BG$12:$BG$511, $B170))</f>
        <v/>
      </c>
      <c r="AR170" s="65" t="str">
        <f>IF($AP170="", "", IF($AP170=1, IFERROR(INDEX('Analytics Data'!$BI$12:$BI$511, MATCH($B170, 'Analytics Data'!$BG$12:$BG$511, 0)), ""), ""))</f>
        <v/>
      </c>
      <c r="AT170" s="65" t="str">
        <f t="shared" si="51"/>
        <v/>
      </c>
      <c r="AV170" s="65" t="str">
        <f>IF(NOT($AT170=""), $AT170, IF($AR170="", "", IF(COUNTIF($AR$11:$AR170, $AR170)&gt;1, "", $AR170)))</f>
        <v/>
      </c>
      <c r="AX170" s="19" t="str">
        <f>IF(OR($AV170="", $AR$7=FALSE), "", IF(COUNTIF('Analytics Data'!$BI$12:$BI$511, $AV170)=1, "", "X"))</f>
        <v/>
      </c>
      <c r="AZ170" s="43" t="str">
        <f t="shared" si="52"/>
        <v/>
      </c>
      <c r="BB170" s="19" t="str">
        <f>IF($D170="", "", IF(COUNTIF(Content!$D$11:$D$510, $D170)=0, MAX($BB$10:$BB169)+1, ""))</f>
        <v/>
      </c>
      <c r="BD170" s="19" t="str">
        <f t="shared" si="53"/>
        <v/>
      </c>
      <c r="BF170" s="19" t="str">
        <f t="shared" si="54"/>
        <v/>
      </c>
      <c r="BG170" s="19" t="str">
        <f t="shared" ca="1" si="60"/>
        <v/>
      </c>
      <c r="BI170" s="173" t="str">
        <f>IF($AV170="", "", IFERROR(INDEX('Analytics Data'!$CA$12:$CA$511, MATCH($AV170, 'Analytics Data'!$BI$12:$BI$511, 0)), ""))</f>
        <v/>
      </c>
      <c r="BK170" s="173" t="str">
        <f>IF($AV170="", "", IFERROR(INDEX('Analytics Data'!$BB$12:$BB$511, MATCH($AV170, 'Analytics Data'!$BI$12:$BI$511, 0)), ""))</f>
        <v/>
      </c>
      <c r="BM170" s="41" t="str">
        <f>IF($D170="", "", IFERROR(INDEX(Content!$AB$11:$AB$510, MATCH($D170, Content!$D$11:$D$510, 0)), ""))</f>
        <v/>
      </c>
      <c r="BN170" s="41" t="str">
        <f>IF($BM170="", "", IF(COUNTIF($BM$11:$BM170, $BM170)&gt;1, "", $BM170))</f>
        <v/>
      </c>
      <c r="BO170" s="156" t="str">
        <f t="shared" si="55"/>
        <v/>
      </c>
      <c r="BP170" s="156" t="str">
        <f t="shared" si="56"/>
        <v/>
      </c>
      <c r="BQ170" s="19" t="str">
        <f>IF($BO170="", "", COUNTIF($BO$11:$BO$510, "&gt;"&amp;$BO170)+1+COUNTIF($BO$11:$BO170, $BO170)-1)</f>
        <v/>
      </c>
      <c r="BS170" s="134" t="str">
        <f>IF($AV170="", "", IFERROR(INDEX('Analytics Data'!BZ$12:BZ$511, MATCH($AV170, 'Analytics Data'!$BI$12:$BI$511, 0)), ""))</f>
        <v/>
      </c>
      <c r="BT170" s="135" t="str">
        <f>IF($AV170="", "", IFERROR(INDEX('Analytics Data'!CA$12:CA$511, MATCH($AV170, 'Analytics Data'!$BI$12:$BI$511, 0)), ""))</f>
        <v/>
      </c>
      <c r="BU170" s="135" t="str">
        <f>IF($AV170="", "", IFERROR(INDEX('Analytics Data'!CB$12:CB$511, MATCH($AV170, 'Analytics Data'!$BI$12:$BI$511, 0)), ""))</f>
        <v/>
      </c>
      <c r="BV170" s="135" t="str">
        <f>IF($AV170="", "", IFERROR(INDEX('Analytics Data'!CC$12:CC$511, MATCH($AV170, 'Analytics Data'!$BI$12:$BI$511, 0)), ""))</f>
        <v/>
      </c>
      <c r="BW170" s="136" t="str">
        <f>IF($AV170="", "", IFERROR(INDEX('Analytics Data'!CD$12:CD$511, MATCH($AV170, 'Analytics Data'!$BI$12:$BI$511, 0)), ""))</f>
        <v/>
      </c>
      <c r="CC170" s="19" t="str">
        <f t="shared" si="57"/>
        <v/>
      </c>
      <c r="CE170" s="19" t="str">
        <f t="shared" si="58"/>
        <v/>
      </c>
      <c r="CG170" s="41" t="str">
        <f t="shared" si="59"/>
        <v/>
      </c>
    </row>
    <row r="171" spans="1:85" x14ac:dyDescent="0.25">
      <c r="A171" s="11"/>
      <c r="B171" s="41" t="str">
        <f>IF($D171="", "", IFERROR(INDEX(Content!$V$11:$V$510, MATCH($D171, Content!$D$11:$D$510, 0)), ""))</f>
        <v/>
      </c>
      <c r="C171" s="11"/>
      <c r="D171" s="196"/>
      <c r="E171" s="197"/>
      <c r="F171" s="198"/>
      <c r="G171" s="199"/>
      <c r="H171" s="200"/>
      <c r="I171" s="200"/>
      <c r="J171" s="201"/>
      <c r="K171" s="202"/>
      <c r="L171" s="11"/>
      <c r="M171" s="98" t="str">
        <f>IF($AV171="", "", IFERROR(INDEX('Analytics Data'!$CF$12:$CF$511, MATCH($AV171, 'Analytics Data'!$BI$12:$BI$511, 0)), ""))</f>
        <v/>
      </c>
      <c r="N171" s="68"/>
      <c r="O171" s="98" t="str">
        <f>IF($M171="", "", COUNTIF($M$11:$M$510, "&gt;"&amp;$M171)+1+COUNTIF($M$11:$M171, $M171)-1)</f>
        <v/>
      </c>
      <c r="P171" s="68"/>
      <c r="Q171" s="91" t="str">
        <f>IF($AV171="", "", IFERROR(INDEX('Analytics Data'!BA$12:BA$511, MATCH($AV171, 'Analytics Data'!$BI$12:$BI$511, 0)), ""))</f>
        <v/>
      </c>
      <c r="R171" s="92" t="str">
        <f>IF($AV171="", "", IFERROR(INDEX('Analytics Data'!BB$12:BB$511, MATCH($AV171, 'Analytics Data'!$BI$12:$BI$511, 0)), ""))</f>
        <v/>
      </c>
      <c r="S171" s="92" t="str">
        <f>IF($AV171="", "", IFERROR(INDEX('Analytics Data'!BC$12:BC$511, MATCH($AV171, 'Analytics Data'!$BI$12:$BI$511, 0)), ""))</f>
        <v/>
      </c>
      <c r="T171" s="92" t="str">
        <f>IF($AV171="", "", IFERROR(INDEX('Analytics Data'!BD$12:BD$511, MATCH($AV171, 'Analytics Data'!$BI$12:$BI$511, 0)), ""))</f>
        <v/>
      </c>
      <c r="U171" s="93" t="str">
        <f>IF($AV171="", "", IFERROR(INDEX('Analytics Data'!BE$12:BE$511, MATCH($AV171, 'Analytics Data'!$BI$12:$BI$511, 0)), ""))</f>
        <v/>
      </c>
      <c r="V171" s="68"/>
      <c r="AD171" s="65" t="str">
        <f>'Analytics Data'!$CT172</f>
        <v/>
      </c>
      <c r="AF171" s="19" t="str">
        <f t="shared" si="46"/>
        <v/>
      </c>
      <c r="AH171" s="19" t="str">
        <f t="shared" si="43"/>
        <v/>
      </c>
      <c r="AI171" s="19" t="str">
        <f t="shared" si="47"/>
        <v/>
      </c>
      <c r="AJ171" s="19" t="str">
        <f t="shared" si="48"/>
        <v/>
      </c>
      <c r="AK171" s="19" t="str">
        <f t="shared" si="49"/>
        <v/>
      </c>
      <c r="AL171" s="19" t="str">
        <f t="shared" si="44"/>
        <v/>
      </c>
      <c r="AM171" s="19" t="str">
        <f t="shared" si="45"/>
        <v/>
      </c>
      <c r="AN171" s="19" t="str">
        <f t="shared" si="50"/>
        <v/>
      </c>
      <c r="AP171" s="19" t="str">
        <f>IF(OR($B171="", "", 'Analytics Data'!$BL$7=FALSE), "", COUNTIF('Analytics Data'!$BG$12:$BG$511, $B171))</f>
        <v/>
      </c>
      <c r="AR171" s="65" t="str">
        <f>IF($AP171="", "", IF($AP171=1, IFERROR(INDEX('Analytics Data'!$BI$12:$BI$511, MATCH($B171, 'Analytics Data'!$BG$12:$BG$511, 0)), ""), ""))</f>
        <v/>
      </c>
      <c r="AT171" s="65" t="str">
        <f t="shared" si="51"/>
        <v/>
      </c>
      <c r="AV171" s="65" t="str">
        <f>IF(NOT($AT171=""), $AT171, IF($AR171="", "", IF(COUNTIF($AR$11:$AR171, $AR171)&gt;1, "", $AR171)))</f>
        <v/>
      </c>
      <c r="AX171" s="19" t="str">
        <f>IF(OR($AV171="", $AR$7=FALSE), "", IF(COUNTIF('Analytics Data'!$BI$12:$BI$511, $AV171)=1, "", "X"))</f>
        <v/>
      </c>
      <c r="AZ171" s="43" t="str">
        <f t="shared" si="52"/>
        <v/>
      </c>
      <c r="BB171" s="19" t="str">
        <f>IF($D171="", "", IF(COUNTIF(Content!$D$11:$D$510, $D171)=0, MAX($BB$10:$BB170)+1, ""))</f>
        <v/>
      </c>
      <c r="BD171" s="19" t="str">
        <f t="shared" si="53"/>
        <v/>
      </c>
      <c r="BF171" s="19" t="str">
        <f t="shared" si="54"/>
        <v/>
      </c>
      <c r="BG171" s="19" t="str">
        <f t="shared" ca="1" si="60"/>
        <v/>
      </c>
      <c r="BI171" s="173" t="str">
        <f>IF($AV171="", "", IFERROR(INDEX('Analytics Data'!$CA$12:$CA$511, MATCH($AV171, 'Analytics Data'!$BI$12:$BI$511, 0)), ""))</f>
        <v/>
      </c>
      <c r="BK171" s="173" t="str">
        <f>IF($AV171="", "", IFERROR(INDEX('Analytics Data'!$BB$12:$BB$511, MATCH($AV171, 'Analytics Data'!$BI$12:$BI$511, 0)), ""))</f>
        <v/>
      </c>
      <c r="BM171" s="41" t="str">
        <f>IF($D171="", "", IFERROR(INDEX(Content!$AB$11:$AB$510, MATCH($D171, Content!$D$11:$D$510, 0)), ""))</f>
        <v/>
      </c>
      <c r="BN171" s="41" t="str">
        <f>IF($BM171="", "", IF(COUNTIF($BM$11:$BM171, $BM171)&gt;1, "", $BM171))</f>
        <v/>
      </c>
      <c r="BO171" s="156" t="str">
        <f t="shared" si="55"/>
        <v/>
      </c>
      <c r="BP171" s="156" t="str">
        <f t="shared" si="56"/>
        <v/>
      </c>
      <c r="BQ171" s="19" t="str">
        <f>IF($BO171="", "", COUNTIF($BO$11:$BO$510, "&gt;"&amp;$BO171)+1+COUNTIF($BO$11:$BO171, $BO171)-1)</f>
        <v/>
      </c>
      <c r="BS171" s="134" t="str">
        <f>IF($AV171="", "", IFERROR(INDEX('Analytics Data'!BZ$12:BZ$511, MATCH($AV171, 'Analytics Data'!$BI$12:$BI$511, 0)), ""))</f>
        <v/>
      </c>
      <c r="BT171" s="135" t="str">
        <f>IF($AV171="", "", IFERROR(INDEX('Analytics Data'!CA$12:CA$511, MATCH($AV171, 'Analytics Data'!$BI$12:$BI$511, 0)), ""))</f>
        <v/>
      </c>
      <c r="BU171" s="135" t="str">
        <f>IF($AV171="", "", IFERROR(INDEX('Analytics Data'!CB$12:CB$511, MATCH($AV171, 'Analytics Data'!$BI$12:$BI$511, 0)), ""))</f>
        <v/>
      </c>
      <c r="BV171" s="135" t="str">
        <f>IF($AV171="", "", IFERROR(INDEX('Analytics Data'!CC$12:CC$511, MATCH($AV171, 'Analytics Data'!$BI$12:$BI$511, 0)), ""))</f>
        <v/>
      </c>
      <c r="BW171" s="136" t="str">
        <f>IF($AV171="", "", IFERROR(INDEX('Analytics Data'!CD$12:CD$511, MATCH($AV171, 'Analytics Data'!$BI$12:$BI$511, 0)), ""))</f>
        <v/>
      </c>
      <c r="CC171" s="19" t="str">
        <f t="shared" si="57"/>
        <v/>
      </c>
      <c r="CE171" s="19" t="str">
        <f t="shared" si="58"/>
        <v/>
      </c>
      <c r="CG171" s="41" t="str">
        <f t="shared" si="59"/>
        <v/>
      </c>
    </row>
    <row r="172" spans="1:85" x14ac:dyDescent="0.25">
      <c r="A172" s="11"/>
      <c r="B172" s="41" t="str">
        <f>IF($D172="", "", IFERROR(INDEX(Content!$V$11:$V$510, MATCH($D172, Content!$D$11:$D$510, 0)), ""))</f>
        <v/>
      </c>
      <c r="C172" s="11"/>
      <c r="D172" s="196"/>
      <c r="E172" s="197"/>
      <c r="F172" s="198"/>
      <c r="G172" s="199"/>
      <c r="H172" s="200"/>
      <c r="I172" s="200"/>
      <c r="J172" s="201"/>
      <c r="K172" s="202"/>
      <c r="L172" s="11"/>
      <c r="M172" s="98" t="str">
        <f>IF($AV172="", "", IFERROR(INDEX('Analytics Data'!$CF$12:$CF$511, MATCH($AV172, 'Analytics Data'!$BI$12:$BI$511, 0)), ""))</f>
        <v/>
      </c>
      <c r="N172" s="68"/>
      <c r="O172" s="98" t="str">
        <f>IF($M172="", "", COUNTIF($M$11:$M$510, "&gt;"&amp;$M172)+1+COUNTIF($M$11:$M172, $M172)-1)</f>
        <v/>
      </c>
      <c r="P172" s="68"/>
      <c r="Q172" s="91" t="str">
        <f>IF($AV172="", "", IFERROR(INDEX('Analytics Data'!BA$12:BA$511, MATCH($AV172, 'Analytics Data'!$BI$12:$BI$511, 0)), ""))</f>
        <v/>
      </c>
      <c r="R172" s="92" t="str">
        <f>IF($AV172="", "", IFERROR(INDEX('Analytics Data'!BB$12:BB$511, MATCH($AV172, 'Analytics Data'!$BI$12:$BI$511, 0)), ""))</f>
        <v/>
      </c>
      <c r="S172" s="92" t="str">
        <f>IF($AV172="", "", IFERROR(INDEX('Analytics Data'!BC$12:BC$511, MATCH($AV172, 'Analytics Data'!$BI$12:$BI$511, 0)), ""))</f>
        <v/>
      </c>
      <c r="T172" s="92" t="str">
        <f>IF($AV172="", "", IFERROR(INDEX('Analytics Data'!BD$12:BD$511, MATCH($AV172, 'Analytics Data'!$BI$12:$BI$511, 0)), ""))</f>
        <v/>
      </c>
      <c r="U172" s="93" t="str">
        <f>IF($AV172="", "", IFERROR(INDEX('Analytics Data'!BE$12:BE$511, MATCH($AV172, 'Analytics Data'!$BI$12:$BI$511, 0)), ""))</f>
        <v/>
      </c>
      <c r="V172" s="68"/>
      <c r="AD172" s="65" t="str">
        <f>'Analytics Data'!$CT173</f>
        <v/>
      </c>
      <c r="AF172" s="19" t="str">
        <f t="shared" si="46"/>
        <v/>
      </c>
      <c r="AH172" s="19" t="str">
        <f t="shared" si="43"/>
        <v/>
      </c>
      <c r="AI172" s="19" t="str">
        <f t="shared" si="47"/>
        <v/>
      </c>
      <c r="AJ172" s="19" t="str">
        <f t="shared" si="48"/>
        <v/>
      </c>
      <c r="AK172" s="19" t="str">
        <f t="shared" si="49"/>
        <v/>
      </c>
      <c r="AL172" s="19" t="str">
        <f t="shared" si="44"/>
        <v/>
      </c>
      <c r="AM172" s="19" t="str">
        <f t="shared" si="45"/>
        <v/>
      </c>
      <c r="AN172" s="19" t="str">
        <f t="shared" si="50"/>
        <v/>
      </c>
      <c r="AP172" s="19" t="str">
        <f>IF(OR($B172="", "", 'Analytics Data'!$BL$7=FALSE), "", COUNTIF('Analytics Data'!$BG$12:$BG$511, $B172))</f>
        <v/>
      </c>
      <c r="AR172" s="65" t="str">
        <f>IF($AP172="", "", IF($AP172=1, IFERROR(INDEX('Analytics Data'!$BI$12:$BI$511, MATCH($B172, 'Analytics Data'!$BG$12:$BG$511, 0)), ""), ""))</f>
        <v/>
      </c>
      <c r="AT172" s="65" t="str">
        <f t="shared" si="51"/>
        <v/>
      </c>
      <c r="AV172" s="65" t="str">
        <f>IF(NOT($AT172=""), $AT172, IF($AR172="", "", IF(COUNTIF($AR$11:$AR172, $AR172)&gt;1, "", $AR172)))</f>
        <v/>
      </c>
      <c r="AX172" s="19" t="str">
        <f>IF(OR($AV172="", $AR$7=FALSE), "", IF(COUNTIF('Analytics Data'!$BI$12:$BI$511, $AV172)=1, "", "X"))</f>
        <v/>
      </c>
      <c r="AZ172" s="43" t="str">
        <f t="shared" si="52"/>
        <v/>
      </c>
      <c r="BB172" s="19" t="str">
        <f>IF($D172="", "", IF(COUNTIF(Content!$D$11:$D$510, $D172)=0, MAX($BB$10:$BB171)+1, ""))</f>
        <v/>
      </c>
      <c r="BD172" s="19" t="str">
        <f t="shared" si="53"/>
        <v/>
      </c>
      <c r="BF172" s="19" t="str">
        <f t="shared" si="54"/>
        <v/>
      </c>
      <c r="BG172" s="19" t="str">
        <f t="shared" ca="1" si="60"/>
        <v/>
      </c>
      <c r="BI172" s="173" t="str">
        <f>IF($AV172="", "", IFERROR(INDEX('Analytics Data'!$CA$12:$CA$511, MATCH($AV172, 'Analytics Data'!$BI$12:$BI$511, 0)), ""))</f>
        <v/>
      </c>
      <c r="BK172" s="173" t="str">
        <f>IF($AV172="", "", IFERROR(INDEX('Analytics Data'!$BB$12:$BB$511, MATCH($AV172, 'Analytics Data'!$BI$12:$BI$511, 0)), ""))</f>
        <v/>
      </c>
      <c r="BM172" s="41" t="str">
        <f>IF($D172="", "", IFERROR(INDEX(Content!$AB$11:$AB$510, MATCH($D172, Content!$D$11:$D$510, 0)), ""))</f>
        <v/>
      </c>
      <c r="BN172" s="41" t="str">
        <f>IF($BM172="", "", IF(COUNTIF($BM$11:$BM172, $BM172)&gt;1, "", $BM172))</f>
        <v/>
      </c>
      <c r="BO172" s="156" t="str">
        <f t="shared" si="55"/>
        <v/>
      </c>
      <c r="BP172" s="156" t="str">
        <f t="shared" si="56"/>
        <v/>
      </c>
      <c r="BQ172" s="19" t="str">
        <f>IF($BO172="", "", COUNTIF($BO$11:$BO$510, "&gt;"&amp;$BO172)+1+COUNTIF($BO$11:$BO172, $BO172)-1)</f>
        <v/>
      </c>
      <c r="BS172" s="134" t="str">
        <f>IF($AV172="", "", IFERROR(INDEX('Analytics Data'!BZ$12:BZ$511, MATCH($AV172, 'Analytics Data'!$BI$12:$BI$511, 0)), ""))</f>
        <v/>
      </c>
      <c r="BT172" s="135" t="str">
        <f>IF($AV172="", "", IFERROR(INDEX('Analytics Data'!CA$12:CA$511, MATCH($AV172, 'Analytics Data'!$BI$12:$BI$511, 0)), ""))</f>
        <v/>
      </c>
      <c r="BU172" s="135" t="str">
        <f>IF($AV172="", "", IFERROR(INDEX('Analytics Data'!CB$12:CB$511, MATCH($AV172, 'Analytics Data'!$BI$12:$BI$511, 0)), ""))</f>
        <v/>
      </c>
      <c r="BV172" s="135" t="str">
        <f>IF($AV172="", "", IFERROR(INDEX('Analytics Data'!CC$12:CC$511, MATCH($AV172, 'Analytics Data'!$BI$12:$BI$511, 0)), ""))</f>
        <v/>
      </c>
      <c r="BW172" s="136" t="str">
        <f>IF($AV172="", "", IFERROR(INDEX('Analytics Data'!CD$12:CD$511, MATCH($AV172, 'Analytics Data'!$BI$12:$BI$511, 0)), ""))</f>
        <v/>
      </c>
      <c r="CC172" s="19" t="str">
        <f t="shared" si="57"/>
        <v/>
      </c>
      <c r="CE172" s="19" t="str">
        <f t="shared" si="58"/>
        <v/>
      </c>
      <c r="CG172" s="41" t="str">
        <f t="shared" si="59"/>
        <v/>
      </c>
    </row>
    <row r="173" spans="1:85" x14ac:dyDescent="0.25">
      <c r="A173" s="11"/>
      <c r="B173" s="41" t="str">
        <f>IF($D173="", "", IFERROR(INDEX(Content!$V$11:$V$510, MATCH($D173, Content!$D$11:$D$510, 0)), ""))</f>
        <v/>
      </c>
      <c r="C173" s="11"/>
      <c r="D173" s="196"/>
      <c r="E173" s="197"/>
      <c r="F173" s="198"/>
      <c r="G173" s="199"/>
      <c r="H173" s="200"/>
      <c r="I173" s="200"/>
      <c r="J173" s="201"/>
      <c r="K173" s="202"/>
      <c r="L173" s="11"/>
      <c r="M173" s="98" t="str">
        <f>IF($AV173="", "", IFERROR(INDEX('Analytics Data'!$CF$12:$CF$511, MATCH($AV173, 'Analytics Data'!$BI$12:$BI$511, 0)), ""))</f>
        <v/>
      </c>
      <c r="N173" s="68"/>
      <c r="O173" s="98" t="str">
        <f>IF($M173="", "", COUNTIF($M$11:$M$510, "&gt;"&amp;$M173)+1+COUNTIF($M$11:$M173, $M173)-1)</f>
        <v/>
      </c>
      <c r="P173" s="68"/>
      <c r="Q173" s="91" t="str">
        <f>IF($AV173="", "", IFERROR(INDEX('Analytics Data'!BA$12:BA$511, MATCH($AV173, 'Analytics Data'!$BI$12:$BI$511, 0)), ""))</f>
        <v/>
      </c>
      <c r="R173" s="92" t="str">
        <f>IF($AV173="", "", IFERROR(INDEX('Analytics Data'!BB$12:BB$511, MATCH($AV173, 'Analytics Data'!$BI$12:$BI$511, 0)), ""))</f>
        <v/>
      </c>
      <c r="S173" s="92" t="str">
        <f>IF($AV173="", "", IFERROR(INDEX('Analytics Data'!BC$12:BC$511, MATCH($AV173, 'Analytics Data'!$BI$12:$BI$511, 0)), ""))</f>
        <v/>
      </c>
      <c r="T173" s="92" t="str">
        <f>IF($AV173="", "", IFERROR(INDEX('Analytics Data'!BD$12:BD$511, MATCH($AV173, 'Analytics Data'!$BI$12:$BI$511, 0)), ""))</f>
        <v/>
      </c>
      <c r="U173" s="93" t="str">
        <f>IF($AV173="", "", IFERROR(INDEX('Analytics Data'!BE$12:BE$511, MATCH($AV173, 'Analytics Data'!$BI$12:$BI$511, 0)), ""))</f>
        <v/>
      </c>
      <c r="V173" s="68"/>
      <c r="AD173" s="65" t="str">
        <f>'Analytics Data'!$CT174</f>
        <v/>
      </c>
      <c r="AF173" s="19" t="str">
        <f t="shared" si="46"/>
        <v/>
      </c>
      <c r="AH173" s="19" t="str">
        <f t="shared" si="43"/>
        <v/>
      </c>
      <c r="AI173" s="19" t="str">
        <f t="shared" si="47"/>
        <v/>
      </c>
      <c r="AJ173" s="19" t="str">
        <f t="shared" si="48"/>
        <v/>
      </c>
      <c r="AK173" s="19" t="str">
        <f t="shared" si="49"/>
        <v/>
      </c>
      <c r="AL173" s="19" t="str">
        <f t="shared" si="44"/>
        <v/>
      </c>
      <c r="AM173" s="19" t="str">
        <f t="shared" si="45"/>
        <v/>
      </c>
      <c r="AN173" s="19" t="str">
        <f t="shared" si="50"/>
        <v/>
      </c>
      <c r="AP173" s="19" t="str">
        <f>IF(OR($B173="", "", 'Analytics Data'!$BL$7=FALSE), "", COUNTIF('Analytics Data'!$BG$12:$BG$511, $B173))</f>
        <v/>
      </c>
      <c r="AR173" s="65" t="str">
        <f>IF($AP173="", "", IF($AP173=1, IFERROR(INDEX('Analytics Data'!$BI$12:$BI$511, MATCH($B173, 'Analytics Data'!$BG$12:$BG$511, 0)), ""), ""))</f>
        <v/>
      </c>
      <c r="AT173" s="65" t="str">
        <f t="shared" si="51"/>
        <v/>
      </c>
      <c r="AV173" s="65" t="str">
        <f>IF(NOT($AT173=""), $AT173, IF($AR173="", "", IF(COUNTIF($AR$11:$AR173, $AR173)&gt;1, "", $AR173)))</f>
        <v/>
      </c>
      <c r="AX173" s="19" t="str">
        <f>IF(OR($AV173="", $AR$7=FALSE), "", IF(COUNTIF('Analytics Data'!$BI$12:$BI$511, $AV173)=1, "", "X"))</f>
        <v/>
      </c>
      <c r="AZ173" s="43" t="str">
        <f t="shared" si="52"/>
        <v/>
      </c>
      <c r="BB173" s="19" t="str">
        <f>IF($D173="", "", IF(COUNTIF(Content!$D$11:$D$510, $D173)=0, MAX($BB$10:$BB172)+1, ""))</f>
        <v/>
      </c>
      <c r="BD173" s="19" t="str">
        <f t="shared" si="53"/>
        <v/>
      </c>
      <c r="BF173" s="19" t="str">
        <f t="shared" si="54"/>
        <v/>
      </c>
      <c r="BG173" s="19" t="str">
        <f t="shared" ca="1" si="60"/>
        <v/>
      </c>
      <c r="BI173" s="173" t="str">
        <f>IF($AV173="", "", IFERROR(INDEX('Analytics Data'!$CA$12:$CA$511, MATCH($AV173, 'Analytics Data'!$BI$12:$BI$511, 0)), ""))</f>
        <v/>
      </c>
      <c r="BK173" s="173" t="str">
        <f>IF($AV173="", "", IFERROR(INDEX('Analytics Data'!$BB$12:$BB$511, MATCH($AV173, 'Analytics Data'!$BI$12:$BI$511, 0)), ""))</f>
        <v/>
      </c>
      <c r="BM173" s="41" t="str">
        <f>IF($D173="", "", IFERROR(INDEX(Content!$AB$11:$AB$510, MATCH($D173, Content!$D$11:$D$510, 0)), ""))</f>
        <v/>
      </c>
      <c r="BN173" s="41" t="str">
        <f>IF($BM173="", "", IF(COUNTIF($BM$11:$BM173, $BM173)&gt;1, "", $BM173))</f>
        <v/>
      </c>
      <c r="BO173" s="156" t="str">
        <f t="shared" si="55"/>
        <v/>
      </c>
      <c r="BP173" s="156" t="str">
        <f t="shared" si="56"/>
        <v/>
      </c>
      <c r="BQ173" s="19" t="str">
        <f>IF($BO173="", "", COUNTIF($BO$11:$BO$510, "&gt;"&amp;$BO173)+1+COUNTIF($BO$11:$BO173, $BO173)-1)</f>
        <v/>
      </c>
      <c r="BS173" s="134" t="str">
        <f>IF($AV173="", "", IFERROR(INDEX('Analytics Data'!BZ$12:BZ$511, MATCH($AV173, 'Analytics Data'!$BI$12:$BI$511, 0)), ""))</f>
        <v/>
      </c>
      <c r="BT173" s="135" t="str">
        <f>IF($AV173="", "", IFERROR(INDEX('Analytics Data'!CA$12:CA$511, MATCH($AV173, 'Analytics Data'!$BI$12:$BI$511, 0)), ""))</f>
        <v/>
      </c>
      <c r="BU173" s="135" t="str">
        <f>IF($AV173="", "", IFERROR(INDEX('Analytics Data'!CB$12:CB$511, MATCH($AV173, 'Analytics Data'!$BI$12:$BI$511, 0)), ""))</f>
        <v/>
      </c>
      <c r="BV173" s="135" t="str">
        <f>IF($AV173="", "", IFERROR(INDEX('Analytics Data'!CC$12:CC$511, MATCH($AV173, 'Analytics Data'!$BI$12:$BI$511, 0)), ""))</f>
        <v/>
      </c>
      <c r="BW173" s="136" t="str">
        <f>IF($AV173="", "", IFERROR(INDEX('Analytics Data'!CD$12:CD$511, MATCH($AV173, 'Analytics Data'!$BI$12:$BI$511, 0)), ""))</f>
        <v/>
      </c>
      <c r="CC173" s="19" t="str">
        <f t="shared" si="57"/>
        <v/>
      </c>
      <c r="CE173" s="19" t="str">
        <f t="shared" si="58"/>
        <v/>
      </c>
      <c r="CG173" s="41" t="str">
        <f t="shared" si="59"/>
        <v/>
      </c>
    </row>
    <row r="174" spans="1:85" x14ac:dyDescent="0.25">
      <c r="A174" s="11"/>
      <c r="B174" s="41" t="str">
        <f>IF($D174="", "", IFERROR(INDEX(Content!$V$11:$V$510, MATCH($D174, Content!$D$11:$D$510, 0)), ""))</f>
        <v/>
      </c>
      <c r="C174" s="11"/>
      <c r="D174" s="196"/>
      <c r="E174" s="197"/>
      <c r="F174" s="198"/>
      <c r="G174" s="199"/>
      <c r="H174" s="200"/>
      <c r="I174" s="200"/>
      <c r="J174" s="201"/>
      <c r="K174" s="202"/>
      <c r="L174" s="11"/>
      <c r="M174" s="98" t="str">
        <f>IF($AV174="", "", IFERROR(INDEX('Analytics Data'!$CF$12:$CF$511, MATCH($AV174, 'Analytics Data'!$BI$12:$BI$511, 0)), ""))</f>
        <v/>
      </c>
      <c r="N174" s="68"/>
      <c r="O174" s="98" t="str">
        <f>IF($M174="", "", COUNTIF($M$11:$M$510, "&gt;"&amp;$M174)+1+COUNTIF($M$11:$M174, $M174)-1)</f>
        <v/>
      </c>
      <c r="P174" s="68"/>
      <c r="Q174" s="91" t="str">
        <f>IF($AV174="", "", IFERROR(INDEX('Analytics Data'!BA$12:BA$511, MATCH($AV174, 'Analytics Data'!$BI$12:$BI$511, 0)), ""))</f>
        <v/>
      </c>
      <c r="R174" s="92" t="str">
        <f>IF($AV174="", "", IFERROR(INDEX('Analytics Data'!BB$12:BB$511, MATCH($AV174, 'Analytics Data'!$BI$12:$BI$511, 0)), ""))</f>
        <v/>
      </c>
      <c r="S174" s="92" t="str">
        <f>IF($AV174="", "", IFERROR(INDEX('Analytics Data'!BC$12:BC$511, MATCH($AV174, 'Analytics Data'!$BI$12:$BI$511, 0)), ""))</f>
        <v/>
      </c>
      <c r="T174" s="92" t="str">
        <f>IF($AV174="", "", IFERROR(INDEX('Analytics Data'!BD$12:BD$511, MATCH($AV174, 'Analytics Data'!$BI$12:$BI$511, 0)), ""))</f>
        <v/>
      </c>
      <c r="U174" s="93" t="str">
        <f>IF($AV174="", "", IFERROR(INDEX('Analytics Data'!BE$12:BE$511, MATCH($AV174, 'Analytics Data'!$BI$12:$BI$511, 0)), ""))</f>
        <v/>
      </c>
      <c r="V174" s="68"/>
      <c r="AD174" s="65" t="str">
        <f>'Analytics Data'!$CT175</f>
        <v/>
      </c>
      <c r="AF174" s="19" t="str">
        <f t="shared" si="46"/>
        <v/>
      </c>
      <c r="AH174" s="19" t="str">
        <f t="shared" si="43"/>
        <v/>
      </c>
      <c r="AI174" s="19" t="str">
        <f t="shared" si="47"/>
        <v/>
      </c>
      <c r="AJ174" s="19" t="str">
        <f t="shared" si="48"/>
        <v/>
      </c>
      <c r="AK174" s="19" t="str">
        <f t="shared" si="49"/>
        <v/>
      </c>
      <c r="AL174" s="19" t="str">
        <f t="shared" si="44"/>
        <v/>
      </c>
      <c r="AM174" s="19" t="str">
        <f t="shared" si="45"/>
        <v/>
      </c>
      <c r="AN174" s="19" t="str">
        <f t="shared" si="50"/>
        <v/>
      </c>
      <c r="AP174" s="19" t="str">
        <f>IF(OR($B174="", "", 'Analytics Data'!$BL$7=FALSE), "", COUNTIF('Analytics Data'!$BG$12:$BG$511, $B174))</f>
        <v/>
      </c>
      <c r="AR174" s="65" t="str">
        <f>IF($AP174="", "", IF($AP174=1, IFERROR(INDEX('Analytics Data'!$BI$12:$BI$511, MATCH($B174, 'Analytics Data'!$BG$12:$BG$511, 0)), ""), ""))</f>
        <v/>
      </c>
      <c r="AT174" s="65" t="str">
        <f t="shared" si="51"/>
        <v/>
      </c>
      <c r="AV174" s="65" t="str">
        <f>IF(NOT($AT174=""), $AT174, IF($AR174="", "", IF(COUNTIF($AR$11:$AR174, $AR174)&gt;1, "", $AR174)))</f>
        <v/>
      </c>
      <c r="AX174" s="19" t="str">
        <f>IF(OR($AV174="", $AR$7=FALSE), "", IF(COUNTIF('Analytics Data'!$BI$12:$BI$511, $AV174)=1, "", "X"))</f>
        <v/>
      </c>
      <c r="AZ174" s="43" t="str">
        <f t="shared" si="52"/>
        <v/>
      </c>
      <c r="BB174" s="19" t="str">
        <f>IF($D174="", "", IF(COUNTIF(Content!$D$11:$D$510, $D174)=0, MAX($BB$10:$BB173)+1, ""))</f>
        <v/>
      </c>
      <c r="BD174" s="19" t="str">
        <f t="shared" si="53"/>
        <v/>
      </c>
      <c r="BF174" s="19" t="str">
        <f t="shared" si="54"/>
        <v/>
      </c>
      <c r="BG174" s="19" t="str">
        <f t="shared" ca="1" si="60"/>
        <v/>
      </c>
      <c r="BI174" s="173" t="str">
        <f>IF($AV174="", "", IFERROR(INDEX('Analytics Data'!$CA$12:$CA$511, MATCH($AV174, 'Analytics Data'!$BI$12:$BI$511, 0)), ""))</f>
        <v/>
      </c>
      <c r="BK174" s="173" t="str">
        <f>IF($AV174="", "", IFERROR(INDEX('Analytics Data'!$BB$12:$BB$511, MATCH($AV174, 'Analytics Data'!$BI$12:$BI$511, 0)), ""))</f>
        <v/>
      </c>
      <c r="BM174" s="41" t="str">
        <f>IF($D174="", "", IFERROR(INDEX(Content!$AB$11:$AB$510, MATCH($D174, Content!$D$11:$D$510, 0)), ""))</f>
        <v/>
      </c>
      <c r="BN174" s="41" t="str">
        <f>IF($BM174="", "", IF(COUNTIF($BM$11:$BM174, $BM174)&gt;1, "", $BM174))</f>
        <v/>
      </c>
      <c r="BO174" s="156" t="str">
        <f t="shared" si="55"/>
        <v/>
      </c>
      <c r="BP174" s="156" t="str">
        <f t="shared" si="56"/>
        <v/>
      </c>
      <c r="BQ174" s="19" t="str">
        <f>IF($BO174="", "", COUNTIF($BO$11:$BO$510, "&gt;"&amp;$BO174)+1+COUNTIF($BO$11:$BO174, $BO174)-1)</f>
        <v/>
      </c>
      <c r="BS174" s="134" t="str">
        <f>IF($AV174="", "", IFERROR(INDEX('Analytics Data'!BZ$12:BZ$511, MATCH($AV174, 'Analytics Data'!$BI$12:$BI$511, 0)), ""))</f>
        <v/>
      </c>
      <c r="BT174" s="135" t="str">
        <f>IF($AV174="", "", IFERROR(INDEX('Analytics Data'!CA$12:CA$511, MATCH($AV174, 'Analytics Data'!$BI$12:$BI$511, 0)), ""))</f>
        <v/>
      </c>
      <c r="BU174" s="135" t="str">
        <f>IF($AV174="", "", IFERROR(INDEX('Analytics Data'!CB$12:CB$511, MATCH($AV174, 'Analytics Data'!$BI$12:$BI$511, 0)), ""))</f>
        <v/>
      </c>
      <c r="BV174" s="135" t="str">
        <f>IF($AV174="", "", IFERROR(INDEX('Analytics Data'!CC$12:CC$511, MATCH($AV174, 'Analytics Data'!$BI$12:$BI$511, 0)), ""))</f>
        <v/>
      </c>
      <c r="BW174" s="136" t="str">
        <f>IF($AV174="", "", IFERROR(INDEX('Analytics Data'!CD$12:CD$511, MATCH($AV174, 'Analytics Data'!$BI$12:$BI$511, 0)), ""))</f>
        <v/>
      </c>
      <c r="CC174" s="19" t="str">
        <f t="shared" si="57"/>
        <v/>
      </c>
      <c r="CE174" s="19" t="str">
        <f t="shared" si="58"/>
        <v/>
      </c>
      <c r="CG174" s="41" t="str">
        <f t="shared" si="59"/>
        <v/>
      </c>
    </row>
    <row r="175" spans="1:85" x14ac:dyDescent="0.25">
      <c r="A175" s="11"/>
      <c r="B175" s="41" t="str">
        <f>IF($D175="", "", IFERROR(INDEX(Content!$V$11:$V$510, MATCH($D175, Content!$D$11:$D$510, 0)), ""))</f>
        <v/>
      </c>
      <c r="C175" s="11"/>
      <c r="D175" s="196"/>
      <c r="E175" s="197"/>
      <c r="F175" s="198"/>
      <c r="G175" s="199"/>
      <c r="H175" s="200"/>
      <c r="I175" s="200"/>
      <c r="J175" s="201"/>
      <c r="K175" s="202"/>
      <c r="L175" s="11"/>
      <c r="M175" s="98" t="str">
        <f>IF($AV175="", "", IFERROR(INDEX('Analytics Data'!$CF$12:$CF$511, MATCH($AV175, 'Analytics Data'!$BI$12:$BI$511, 0)), ""))</f>
        <v/>
      </c>
      <c r="N175" s="68"/>
      <c r="O175" s="98" t="str">
        <f>IF($M175="", "", COUNTIF($M$11:$M$510, "&gt;"&amp;$M175)+1+COUNTIF($M$11:$M175, $M175)-1)</f>
        <v/>
      </c>
      <c r="P175" s="68"/>
      <c r="Q175" s="91" t="str">
        <f>IF($AV175="", "", IFERROR(INDEX('Analytics Data'!BA$12:BA$511, MATCH($AV175, 'Analytics Data'!$BI$12:$BI$511, 0)), ""))</f>
        <v/>
      </c>
      <c r="R175" s="92" t="str">
        <f>IF($AV175="", "", IFERROR(INDEX('Analytics Data'!BB$12:BB$511, MATCH($AV175, 'Analytics Data'!$BI$12:$BI$511, 0)), ""))</f>
        <v/>
      </c>
      <c r="S175" s="92" t="str">
        <f>IF($AV175="", "", IFERROR(INDEX('Analytics Data'!BC$12:BC$511, MATCH($AV175, 'Analytics Data'!$BI$12:$BI$511, 0)), ""))</f>
        <v/>
      </c>
      <c r="T175" s="92" t="str">
        <f>IF($AV175="", "", IFERROR(INDEX('Analytics Data'!BD$12:BD$511, MATCH($AV175, 'Analytics Data'!$BI$12:$BI$511, 0)), ""))</f>
        <v/>
      </c>
      <c r="U175" s="93" t="str">
        <f>IF($AV175="", "", IFERROR(INDEX('Analytics Data'!BE$12:BE$511, MATCH($AV175, 'Analytics Data'!$BI$12:$BI$511, 0)), ""))</f>
        <v/>
      </c>
      <c r="V175" s="68"/>
      <c r="AD175" s="65" t="str">
        <f>'Analytics Data'!$CT176</f>
        <v/>
      </c>
      <c r="AF175" s="19" t="str">
        <f t="shared" si="46"/>
        <v/>
      </c>
      <c r="AH175" s="19" t="str">
        <f t="shared" si="43"/>
        <v/>
      </c>
      <c r="AI175" s="19" t="str">
        <f t="shared" si="47"/>
        <v/>
      </c>
      <c r="AJ175" s="19" t="str">
        <f t="shared" si="48"/>
        <v/>
      </c>
      <c r="AK175" s="19" t="str">
        <f t="shared" si="49"/>
        <v/>
      </c>
      <c r="AL175" s="19" t="str">
        <f t="shared" si="44"/>
        <v/>
      </c>
      <c r="AM175" s="19" t="str">
        <f t="shared" si="45"/>
        <v/>
      </c>
      <c r="AN175" s="19" t="str">
        <f t="shared" si="50"/>
        <v/>
      </c>
      <c r="AP175" s="19" t="str">
        <f>IF(OR($B175="", "", 'Analytics Data'!$BL$7=FALSE), "", COUNTIF('Analytics Data'!$BG$12:$BG$511, $B175))</f>
        <v/>
      </c>
      <c r="AR175" s="65" t="str">
        <f>IF($AP175="", "", IF($AP175=1, IFERROR(INDEX('Analytics Data'!$BI$12:$BI$511, MATCH($B175, 'Analytics Data'!$BG$12:$BG$511, 0)), ""), ""))</f>
        <v/>
      </c>
      <c r="AT175" s="65" t="str">
        <f t="shared" si="51"/>
        <v/>
      </c>
      <c r="AV175" s="65" t="str">
        <f>IF(NOT($AT175=""), $AT175, IF($AR175="", "", IF(COUNTIF($AR$11:$AR175, $AR175)&gt;1, "", $AR175)))</f>
        <v/>
      </c>
      <c r="AX175" s="19" t="str">
        <f>IF(OR($AV175="", $AR$7=FALSE), "", IF(COUNTIF('Analytics Data'!$BI$12:$BI$511, $AV175)=1, "", "X"))</f>
        <v/>
      </c>
      <c r="AZ175" s="43" t="str">
        <f t="shared" si="52"/>
        <v/>
      </c>
      <c r="BB175" s="19" t="str">
        <f>IF($D175="", "", IF(COUNTIF(Content!$D$11:$D$510, $D175)=0, MAX($BB$10:$BB174)+1, ""))</f>
        <v/>
      </c>
      <c r="BD175" s="19" t="str">
        <f t="shared" si="53"/>
        <v/>
      </c>
      <c r="BF175" s="19" t="str">
        <f t="shared" si="54"/>
        <v/>
      </c>
      <c r="BG175" s="19" t="str">
        <f t="shared" ca="1" si="60"/>
        <v/>
      </c>
      <c r="BI175" s="173" t="str">
        <f>IF($AV175="", "", IFERROR(INDEX('Analytics Data'!$CA$12:$CA$511, MATCH($AV175, 'Analytics Data'!$BI$12:$BI$511, 0)), ""))</f>
        <v/>
      </c>
      <c r="BK175" s="173" t="str">
        <f>IF($AV175="", "", IFERROR(INDEX('Analytics Data'!$BB$12:$BB$511, MATCH($AV175, 'Analytics Data'!$BI$12:$BI$511, 0)), ""))</f>
        <v/>
      </c>
      <c r="BM175" s="41" t="str">
        <f>IF($D175="", "", IFERROR(INDEX(Content!$AB$11:$AB$510, MATCH($D175, Content!$D$11:$D$510, 0)), ""))</f>
        <v/>
      </c>
      <c r="BN175" s="41" t="str">
        <f>IF($BM175="", "", IF(COUNTIF($BM$11:$BM175, $BM175)&gt;1, "", $BM175))</f>
        <v/>
      </c>
      <c r="BO175" s="156" t="str">
        <f t="shared" si="55"/>
        <v/>
      </c>
      <c r="BP175" s="156" t="str">
        <f t="shared" si="56"/>
        <v/>
      </c>
      <c r="BQ175" s="19" t="str">
        <f>IF($BO175="", "", COUNTIF($BO$11:$BO$510, "&gt;"&amp;$BO175)+1+COUNTIF($BO$11:$BO175, $BO175)-1)</f>
        <v/>
      </c>
      <c r="BS175" s="134" t="str">
        <f>IF($AV175="", "", IFERROR(INDEX('Analytics Data'!BZ$12:BZ$511, MATCH($AV175, 'Analytics Data'!$BI$12:$BI$511, 0)), ""))</f>
        <v/>
      </c>
      <c r="BT175" s="135" t="str">
        <f>IF($AV175="", "", IFERROR(INDEX('Analytics Data'!CA$12:CA$511, MATCH($AV175, 'Analytics Data'!$BI$12:$BI$511, 0)), ""))</f>
        <v/>
      </c>
      <c r="BU175" s="135" t="str">
        <f>IF($AV175="", "", IFERROR(INDEX('Analytics Data'!CB$12:CB$511, MATCH($AV175, 'Analytics Data'!$BI$12:$BI$511, 0)), ""))</f>
        <v/>
      </c>
      <c r="BV175" s="135" t="str">
        <f>IF($AV175="", "", IFERROR(INDEX('Analytics Data'!CC$12:CC$511, MATCH($AV175, 'Analytics Data'!$BI$12:$BI$511, 0)), ""))</f>
        <v/>
      </c>
      <c r="BW175" s="136" t="str">
        <f>IF($AV175="", "", IFERROR(INDEX('Analytics Data'!CD$12:CD$511, MATCH($AV175, 'Analytics Data'!$BI$12:$BI$511, 0)), ""))</f>
        <v/>
      </c>
      <c r="CC175" s="19" t="str">
        <f t="shared" si="57"/>
        <v/>
      </c>
      <c r="CE175" s="19" t="str">
        <f t="shared" si="58"/>
        <v/>
      </c>
      <c r="CG175" s="41" t="str">
        <f t="shared" si="59"/>
        <v/>
      </c>
    </row>
    <row r="176" spans="1:85" x14ac:dyDescent="0.25">
      <c r="A176" s="11"/>
      <c r="B176" s="41" t="str">
        <f>IF($D176="", "", IFERROR(INDEX(Content!$V$11:$V$510, MATCH($D176, Content!$D$11:$D$510, 0)), ""))</f>
        <v/>
      </c>
      <c r="C176" s="11"/>
      <c r="D176" s="196"/>
      <c r="E176" s="197"/>
      <c r="F176" s="198"/>
      <c r="G176" s="199"/>
      <c r="H176" s="200"/>
      <c r="I176" s="200"/>
      <c r="J176" s="201"/>
      <c r="K176" s="202"/>
      <c r="L176" s="11"/>
      <c r="M176" s="98" t="str">
        <f>IF($AV176="", "", IFERROR(INDEX('Analytics Data'!$CF$12:$CF$511, MATCH($AV176, 'Analytics Data'!$BI$12:$BI$511, 0)), ""))</f>
        <v/>
      </c>
      <c r="N176" s="68"/>
      <c r="O176" s="98" t="str">
        <f>IF($M176="", "", COUNTIF($M$11:$M$510, "&gt;"&amp;$M176)+1+COUNTIF($M$11:$M176, $M176)-1)</f>
        <v/>
      </c>
      <c r="P176" s="68"/>
      <c r="Q176" s="91" t="str">
        <f>IF($AV176="", "", IFERROR(INDEX('Analytics Data'!BA$12:BA$511, MATCH($AV176, 'Analytics Data'!$BI$12:$BI$511, 0)), ""))</f>
        <v/>
      </c>
      <c r="R176" s="92" t="str">
        <f>IF($AV176="", "", IFERROR(INDEX('Analytics Data'!BB$12:BB$511, MATCH($AV176, 'Analytics Data'!$BI$12:$BI$511, 0)), ""))</f>
        <v/>
      </c>
      <c r="S176" s="92" t="str">
        <f>IF($AV176="", "", IFERROR(INDEX('Analytics Data'!BC$12:BC$511, MATCH($AV176, 'Analytics Data'!$BI$12:$BI$511, 0)), ""))</f>
        <v/>
      </c>
      <c r="T176" s="92" t="str">
        <f>IF($AV176="", "", IFERROR(INDEX('Analytics Data'!BD$12:BD$511, MATCH($AV176, 'Analytics Data'!$BI$12:$BI$511, 0)), ""))</f>
        <v/>
      </c>
      <c r="U176" s="93" t="str">
        <f>IF($AV176="", "", IFERROR(INDEX('Analytics Data'!BE$12:BE$511, MATCH($AV176, 'Analytics Data'!$BI$12:$BI$511, 0)), ""))</f>
        <v/>
      </c>
      <c r="V176" s="68"/>
      <c r="AD176" s="65" t="str">
        <f>'Analytics Data'!$CT177</f>
        <v/>
      </c>
      <c r="AF176" s="19" t="str">
        <f t="shared" si="46"/>
        <v/>
      </c>
      <c r="AH176" s="19" t="str">
        <f t="shared" si="43"/>
        <v/>
      </c>
      <c r="AI176" s="19" t="str">
        <f t="shared" si="47"/>
        <v/>
      </c>
      <c r="AJ176" s="19" t="str">
        <f t="shared" si="48"/>
        <v/>
      </c>
      <c r="AK176" s="19" t="str">
        <f t="shared" si="49"/>
        <v/>
      </c>
      <c r="AL176" s="19" t="str">
        <f t="shared" si="44"/>
        <v/>
      </c>
      <c r="AM176" s="19" t="str">
        <f t="shared" si="45"/>
        <v/>
      </c>
      <c r="AN176" s="19" t="str">
        <f t="shared" si="50"/>
        <v/>
      </c>
      <c r="AP176" s="19" t="str">
        <f>IF(OR($B176="", "", 'Analytics Data'!$BL$7=FALSE), "", COUNTIF('Analytics Data'!$BG$12:$BG$511, $B176))</f>
        <v/>
      </c>
      <c r="AR176" s="65" t="str">
        <f>IF($AP176="", "", IF($AP176=1, IFERROR(INDEX('Analytics Data'!$BI$12:$BI$511, MATCH($B176, 'Analytics Data'!$BG$12:$BG$511, 0)), ""), ""))</f>
        <v/>
      </c>
      <c r="AT176" s="65" t="str">
        <f t="shared" si="51"/>
        <v/>
      </c>
      <c r="AV176" s="65" t="str">
        <f>IF(NOT($AT176=""), $AT176, IF($AR176="", "", IF(COUNTIF($AR$11:$AR176, $AR176)&gt;1, "", $AR176)))</f>
        <v/>
      </c>
      <c r="AX176" s="19" t="str">
        <f>IF(OR($AV176="", $AR$7=FALSE), "", IF(COUNTIF('Analytics Data'!$BI$12:$BI$511, $AV176)=1, "", "X"))</f>
        <v/>
      </c>
      <c r="AZ176" s="43" t="str">
        <f t="shared" si="52"/>
        <v/>
      </c>
      <c r="BB176" s="19" t="str">
        <f>IF($D176="", "", IF(COUNTIF(Content!$D$11:$D$510, $D176)=0, MAX($BB$10:$BB175)+1, ""))</f>
        <v/>
      </c>
      <c r="BD176" s="19" t="str">
        <f t="shared" si="53"/>
        <v/>
      </c>
      <c r="BF176" s="19" t="str">
        <f t="shared" si="54"/>
        <v/>
      </c>
      <c r="BG176" s="19" t="str">
        <f t="shared" ca="1" si="60"/>
        <v/>
      </c>
      <c r="BI176" s="173" t="str">
        <f>IF($AV176="", "", IFERROR(INDEX('Analytics Data'!$CA$12:$CA$511, MATCH($AV176, 'Analytics Data'!$BI$12:$BI$511, 0)), ""))</f>
        <v/>
      </c>
      <c r="BK176" s="173" t="str">
        <f>IF($AV176="", "", IFERROR(INDEX('Analytics Data'!$BB$12:$BB$511, MATCH($AV176, 'Analytics Data'!$BI$12:$BI$511, 0)), ""))</f>
        <v/>
      </c>
      <c r="BM176" s="41" t="str">
        <f>IF($D176="", "", IFERROR(INDEX(Content!$AB$11:$AB$510, MATCH($D176, Content!$D$11:$D$510, 0)), ""))</f>
        <v/>
      </c>
      <c r="BN176" s="41" t="str">
        <f>IF($BM176="", "", IF(COUNTIF($BM$11:$BM176, $BM176)&gt;1, "", $BM176))</f>
        <v/>
      </c>
      <c r="BO176" s="156" t="str">
        <f t="shared" si="55"/>
        <v/>
      </c>
      <c r="BP176" s="156" t="str">
        <f t="shared" si="56"/>
        <v/>
      </c>
      <c r="BQ176" s="19" t="str">
        <f>IF($BO176="", "", COUNTIF($BO$11:$BO$510, "&gt;"&amp;$BO176)+1+COUNTIF($BO$11:$BO176, $BO176)-1)</f>
        <v/>
      </c>
      <c r="BS176" s="134" t="str">
        <f>IF($AV176="", "", IFERROR(INDEX('Analytics Data'!BZ$12:BZ$511, MATCH($AV176, 'Analytics Data'!$BI$12:$BI$511, 0)), ""))</f>
        <v/>
      </c>
      <c r="BT176" s="135" t="str">
        <f>IF($AV176="", "", IFERROR(INDEX('Analytics Data'!CA$12:CA$511, MATCH($AV176, 'Analytics Data'!$BI$12:$BI$511, 0)), ""))</f>
        <v/>
      </c>
      <c r="BU176" s="135" t="str">
        <f>IF($AV176="", "", IFERROR(INDEX('Analytics Data'!CB$12:CB$511, MATCH($AV176, 'Analytics Data'!$BI$12:$BI$511, 0)), ""))</f>
        <v/>
      </c>
      <c r="BV176" s="135" t="str">
        <f>IF($AV176="", "", IFERROR(INDEX('Analytics Data'!CC$12:CC$511, MATCH($AV176, 'Analytics Data'!$BI$12:$BI$511, 0)), ""))</f>
        <v/>
      </c>
      <c r="BW176" s="136" t="str">
        <f>IF($AV176="", "", IFERROR(INDEX('Analytics Data'!CD$12:CD$511, MATCH($AV176, 'Analytics Data'!$BI$12:$BI$511, 0)), ""))</f>
        <v/>
      </c>
      <c r="CC176" s="19" t="str">
        <f t="shared" si="57"/>
        <v/>
      </c>
      <c r="CE176" s="19" t="str">
        <f t="shared" si="58"/>
        <v/>
      </c>
      <c r="CG176" s="41" t="str">
        <f t="shared" si="59"/>
        <v/>
      </c>
    </row>
    <row r="177" spans="1:85" x14ac:dyDescent="0.25">
      <c r="A177" s="11"/>
      <c r="B177" s="41" t="str">
        <f>IF($D177="", "", IFERROR(INDEX(Content!$V$11:$V$510, MATCH($D177, Content!$D$11:$D$510, 0)), ""))</f>
        <v/>
      </c>
      <c r="C177" s="11"/>
      <c r="D177" s="196"/>
      <c r="E177" s="197"/>
      <c r="F177" s="198"/>
      <c r="G177" s="199"/>
      <c r="H177" s="200"/>
      <c r="I177" s="200"/>
      <c r="J177" s="201"/>
      <c r="K177" s="202"/>
      <c r="L177" s="11"/>
      <c r="M177" s="98" t="str">
        <f>IF($AV177="", "", IFERROR(INDEX('Analytics Data'!$CF$12:$CF$511, MATCH($AV177, 'Analytics Data'!$BI$12:$BI$511, 0)), ""))</f>
        <v/>
      </c>
      <c r="N177" s="68"/>
      <c r="O177" s="98" t="str">
        <f>IF($M177="", "", COUNTIF($M$11:$M$510, "&gt;"&amp;$M177)+1+COUNTIF($M$11:$M177, $M177)-1)</f>
        <v/>
      </c>
      <c r="P177" s="68"/>
      <c r="Q177" s="91" t="str">
        <f>IF($AV177="", "", IFERROR(INDEX('Analytics Data'!BA$12:BA$511, MATCH($AV177, 'Analytics Data'!$BI$12:$BI$511, 0)), ""))</f>
        <v/>
      </c>
      <c r="R177" s="92" t="str">
        <f>IF($AV177="", "", IFERROR(INDEX('Analytics Data'!BB$12:BB$511, MATCH($AV177, 'Analytics Data'!$BI$12:$BI$511, 0)), ""))</f>
        <v/>
      </c>
      <c r="S177" s="92" t="str">
        <f>IF($AV177="", "", IFERROR(INDEX('Analytics Data'!BC$12:BC$511, MATCH($AV177, 'Analytics Data'!$BI$12:$BI$511, 0)), ""))</f>
        <v/>
      </c>
      <c r="T177" s="92" t="str">
        <f>IF($AV177="", "", IFERROR(INDEX('Analytics Data'!BD$12:BD$511, MATCH($AV177, 'Analytics Data'!$BI$12:$BI$511, 0)), ""))</f>
        <v/>
      </c>
      <c r="U177" s="93" t="str">
        <f>IF($AV177="", "", IFERROR(INDEX('Analytics Data'!BE$12:BE$511, MATCH($AV177, 'Analytics Data'!$BI$12:$BI$511, 0)), ""))</f>
        <v/>
      </c>
      <c r="V177" s="68"/>
      <c r="AD177" s="65" t="str">
        <f>'Analytics Data'!$CT178</f>
        <v/>
      </c>
      <c r="AF177" s="19" t="str">
        <f t="shared" si="46"/>
        <v/>
      </c>
      <c r="AH177" s="19" t="str">
        <f t="shared" si="43"/>
        <v/>
      </c>
      <c r="AI177" s="19" t="str">
        <f t="shared" si="47"/>
        <v/>
      </c>
      <c r="AJ177" s="19" t="str">
        <f t="shared" si="48"/>
        <v/>
      </c>
      <c r="AK177" s="19" t="str">
        <f t="shared" si="49"/>
        <v/>
      </c>
      <c r="AL177" s="19" t="str">
        <f t="shared" si="44"/>
        <v/>
      </c>
      <c r="AM177" s="19" t="str">
        <f t="shared" si="45"/>
        <v/>
      </c>
      <c r="AN177" s="19" t="str">
        <f t="shared" si="50"/>
        <v/>
      </c>
      <c r="AP177" s="19" t="str">
        <f>IF(OR($B177="", "", 'Analytics Data'!$BL$7=FALSE), "", COUNTIF('Analytics Data'!$BG$12:$BG$511, $B177))</f>
        <v/>
      </c>
      <c r="AR177" s="65" t="str">
        <f>IF($AP177="", "", IF($AP177=1, IFERROR(INDEX('Analytics Data'!$BI$12:$BI$511, MATCH($B177, 'Analytics Data'!$BG$12:$BG$511, 0)), ""), ""))</f>
        <v/>
      </c>
      <c r="AT177" s="65" t="str">
        <f t="shared" si="51"/>
        <v/>
      </c>
      <c r="AV177" s="65" t="str">
        <f>IF(NOT($AT177=""), $AT177, IF($AR177="", "", IF(COUNTIF($AR$11:$AR177, $AR177)&gt;1, "", $AR177)))</f>
        <v/>
      </c>
      <c r="AX177" s="19" t="str">
        <f>IF(OR($AV177="", $AR$7=FALSE), "", IF(COUNTIF('Analytics Data'!$BI$12:$BI$511, $AV177)=1, "", "X"))</f>
        <v/>
      </c>
      <c r="AZ177" s="43" t="str">
        <f t="shared" si="52"/>
        <v/>
      </c>
      <c r="BB177" s="19" t="str">
        <f>IF($D177="", "", IF(COUNTIF(Content!$D$11:$D$510, $D177)=0, MAX($BB$10:$BB176)+1, ""))</f>
        <v/>
      </c>
      <c r="BD177" s="19" t="str">
        <f t="shared" si="53"/>
        <v/>
      </c>
      <c r="BF177" s="19" t="str">
        <f t="shared" si="54"/>
        <v/>
      </c>
      <c r="BG177" s="19" t="str">
        <f t="shared" ca="1" si="60"/>
        <v/>
      </c>
      <c r="BI177" s="173" t="str">
        <f>IF($AV177="", "", IFERROR(INDEX('Analytics Data'!$CA$12:$CA$511, MATCH($AV177, 'Analytics Data'!$BI$12:$BI$511, 0)), ""))</f>
        <v/>
      </c>
      <c r="BK177" s="173" t="str">
        <f>IF($AV177="", "", IFERROR(INDEX('Analytics Data'!$BB$12:$BB$511, MATCH($AV177, 'Analytics Data'!$BI$12:$BI$511, 0)), ""))</f>
        <v/>
      </c>
      <c r="BM177" s="41" t="str">
        <f>IF($D177="", "", IFERROR(INDEX(Content!$AB$11:$AB$510, MATCH($D177, Content!$D$11:$D$510, 0)), ""))</f>
        <v/>
      </c>
      <c r="BN177" s="41" t="str">
        <f>IF($BM177="", "", IF(COUNTIF($BM$11:$BM177, $BM177)&gt;1, "", $BM177))</f>
        <v/>
      </c>
      <c r="BO177" s="156" t="str">
        <f t="shared" si="55"/>
        <v/>
      </c>
      <c r="BP177" s="156" t="str">
        <f t="shared" si="56"/>
        <v/>
      </c>
      <c r="BQ177" s="19" t="str">
        <f>IF($BO177="", "", COUNTIF($BO$11:$BO$510, "&gt;"&amp;$BO177)+1+COUNTIF($BO$11:$BO177, $BO177)-1)</f>
        <v/>
      </c>
      <c r="BS177" s="134" t="str">
        <f>IF($AV177="", "", IFERROR(INDEX('Analytics Data'!BZ$12:BZ$511, MATCH($AV177, 'Analytics Data'!$BI$12:$BI$511, 0)), ""))</f>
        <v/>
      </c>
      <c r="BT177" s="135" t="str">
        <f>IF($AV177="", "", IFERROR(INDEX('Analytics Data'!CA$12:CA$511, MATCH($AV177, 'Analytics Data'!$BI$12:$BI$511, 0)), ""))</f>
        <v/>
      </c>
      <c r="BU177" s="135" t="str">
        <f>IF($AV177="", "", IFERROR(INDEX('Analytics Data'!CB$12:CB$511, MATCH($AV177, 'Analytics Data'!$BI$12:$BI$511, 0)), ""))</f>
        <v/>
      </c>
      <c r="BV177" s="135" t="str">
        <f>IF($AV177="", "", IFERROR(INDEX('Analytics Data'!CC$12:CC$511, MATCH($AV177, 'Analytics Data'!$BI$12:$BI$511, 0)), ""))</f>
        <v/>
      </c>
      <c r="BW177" s="136" t="str">
        <f>IF($AV177="", "", IFERROR(INDEX('Analytics Data'!CD$12:CD$511, MATCH($AV177, 'Analytics Data'!$BI$12:$BI$511, 0)), ""))</f>
        <v/>
      </c>
      <c r="CC177" s="19" t="str">
        <f t="shared" si="57"/>
        <v/>
      </c>
      <c r="CE177" s="19" t="str">
        <f t="shared" si="58"/>
        <v/>
      </c>
      <c r="CG177" s="41" t="str">
        <f t="shared" si="59"/>
        <v/>
      </c>
    </row>
    <row r="178" spans="1:85" x14ac:dyDescent="0.25">
      <c r="A178" s="11"/>
      <c r="B178" s="41" t="str">
        <f>IF($D178="", "", IFERROR(INDEX(Content!$V$11:$V$510, MATCH($D178, Content!$D$11:$D$510, 0)), ""))</f>
        <v/>
      </c>
      <c r="C178" s="11"/>
      <c r="D178" s="196"/>
      <c r="E178" s="197"/>
      <c r="F178" s="198"/>
      <c r="G178" s="199"/>
      <c r="H178" s="200"/>
      <c r="I178" s="200"/>
      <c r="J178" s="201"/>
      <c r="K178" s="202"/>
      <c r="L178" s="11"/>
      <c r="M178" s="98" t="str">
        <f>IF($AV178="", "", IFERROR(INDEX('Analytics Data'!$CF$12:$CF$511, MATCH($AV178, 'Analytics Data'!$BI$12:$BI$511, 0)), ""))</f>
        <v/>
      </c>
      <c r="N178" s="68"/>
      <c r="O178" s="98" t="str">
        <f>IF($M178="", "", COUNTIF($M$11:$M$510, "&gt;"&amp;$M178)+1+COUNTIF($M$11:$M178, $M178)-1)</f>
        <v/>
      </c>
      <c r="P178" s="68"/>
      <c r="Q178" s="91" t="str">
        <f>IF($AV178="", "", IFERROR(INDEX('Analytics Data'!BA$12:BA$511, MATCH($AV178, 'Analytics Data'!$BI$12:$BI$511, 0)), ""))</f>
        <v/>
      </c>
      <c r="R178" s="92" t="str">
        <f>IF($AV178="", "", IFERROR(INDEX('Analytics Data'!BB$12:BB$511, MATCH($AV178, 'Analytics Data'!$BI$12:$BI$511, 0)), ""))</f>
        <v/>
      </c>
      <c r="S178" s="92" t="str">
        <f>IF($AV178="", "", IFERROR(INDEX('Analytics Data'!BC$12:BC$511, MATCH($AV178, 'Analytics Data'!$BI$12:$BI$511, 0)), ""))</f>
        <v/>
      </c>
      <c r="T178" s="92" t="str">
        <f>IF($AV178="", "", IFERROR(INDEX('Analytics Data'!BD$12:BD$511, MATCH($AV178, 'Analytics Data'!$BI$12:$BI$511, 0)), ""))</f>
        <v/>
      </c>
      <c r="U178" s="93" t="str">
        <f>IF($AV178="", "", IFERROR(INDEX('Analytics Data'!BE$12:BE$511, MATCH($AV178, 'Analytics Data'!$BI$12:$BI$511, 0)), ""))</f>
        <v/>
      </c>
      <c r="V178" s="68"/>
      <c r="AD178" s="65" t="str">
        <f>'Analytics Data'!$CT179</f>
        <v/>
      </c>
      <c r="AF178" s="19" t="str">
        <f t="shared" si="46"/>
        <v/>
      </c>
      <c r="AH178" s="19" t="str">
        <f t="shared" si="43"/>
        <v/>
      </c>
      <c r="AI178" s="19" t="str">
        <f t="shared" si="47"/>
        <v/>
      </c>
      <c r="AJ178" s="19" t="str">
        <f t="shared" si="48"/>
        <v/>
      </c>
      <c r="AK178" s="19" t="str">
        <f t="shared" si="49"/>
        <v/>
      </c>
      <c r="AL178" s="19" t="str">
        <f t="shared" si="44"/>
        <v/>
      </c>
      <c r="AM178" s="19" t="str">
        <f t="shared" si="45"/>
        <v/>
      </c>
      <c r="AN178" s="19" t="str">
        <f t="shared" si="50"/>
        <v/>
      </c>
      <c r="AP178" s="19" t="str">
        <f>IF(OR($B178="", "", 'Analytics Data'!$BL$7=FALSE), "", COUNTIF('Analytics Data'!$BG$12:$BG$511, $B178))</f>
        <v/>
      </c>
      <c r="AR178" s="65" t="str">
        <f>IF($AP178="", "", IF($AP178=1, IFERROR(INDEX('Analytics Data'!$BI$12:$BI$511, MATCH($B178, 'Analytics Data'!$BG$12:$BG$511, 0)), ""), ""))</f>
        <v/>
      </c>
      <c r="AT178" s="65" t="str">
        <f t="shared" si="51"/>
        <v/>
      </c>
      <c r="AV178" s="65" t="str">
        <f>IF(NOT($AT178=""), $AT178, IF($AR178="", "", IF(COUNTIF($AR$11:$AR178, $AR178)&gt;1, "", $AR178)))</f>
        <v/>
      </c>
      <c r="AX178" s="19" t="str">
        <f>IF(OR($AV178="", $AR$7=FALSE), "", IF(COUNTIF('Analytics Data'!$BI$12:$BI$511, $AV178)=1, "", "X"))</f>
        <v/>
      </c>
      <c r="AZ178" s="43" t="str">
        <f t="shared" si="52"/>
        <v/>
      </c>
      <c r="BB178" s="19" t="str">
        <f>IF($D178="", "", IF(COUNTIF(Content!$D$11:$D$510, $D178)=0, MAX($BB$10:$BB177)+1, ""))</f>
        <v/>
      </c>
      <c r="BD178" s="19" t="str">
        <f t="shared" si="53"/>
        <v/>
      </c>
      <c r="BF178" s="19" t="str">
        <f t="shared" si="54"/>
        <v/>
      </c>
      <c r="BG178" s="19" t="str">
        <f t="shared" ca="1" si="60"/>
        <v/>
      </c>
      <c r="BI178" s="173" t="str">
        <f>IF($AV178="", "", IFERROR(INDEX('Analytics Data'!$CA$12:$CA$511, MATCH($AV178, 'Analytics Data'!$BI$12:$BI$511, 0)), ""))</f>
        <v/>
      </c>
      <c r="BK178" s="173" t="str">
        <f>IF($AV178="", "", IFERROR(INDEX('Analytics Data'!$BB$12:$BB$511, MATCH($AV178, 'Analytics Data'!$BI$12:$BI$511, 0)), ""))</f>
        <v/>
      </c>
      <c r="BM178" s="41" t="str">
        <f>IF($D178="", "", IFERROR(INDEX(Content!$AB$11:$AB$510, MATCH($D178, Content!$D$11:$D$510, 0)), ""))</f>
        <v/>
      </c>
      <c r="BN178" s="41" t="str">
        <f>IF($BM178="", "", IF(COUNTIF($BM$11:$BM178, $BM178)&gt;1, "", $BM178))</f>
        <v/>
      </c>
      <c r="BO178" s="156" t="str">
        <f t="shared" si="55"/>
        <v/>
      </c>
      <c r="BP178" s="156" t="str">
        <f t="shared" si="56"/>
        <v/>
      </c>
      <c r="BQ178" s="19" t="str">
        <f>IF($BO178="", "", COUNTIF($BO$11:$BO$510, "&gt;"&amp;$BO178)+1+COUNTIF($BO$11:$BO178, $BO178)-1)</f>
        <v/>
      </c>
      <c r="BS178" s="134" t="str">
        <f>IF($AV178="", "", IFERROR(INDEX('Analytics Data'!BZ$12:BZ$511, MATCH($AV178, 'Analytics Data'!$BI$12:$BI$511, 0)), ""))</f>
        <v/>
      </c>
      <c r="BT178" s="135" t="str">
        <f>IF($AV178="", "", IFERROR(INDEX('Analytics Data'!CA$12:CA$511, MATCH($AV178, 'Analytics Data'!$BI$12:$BI$511, 0)), ""))</f>
        <v/>
      </c>
      <c r="BU178" s="135" t="str">
        <f>IF($AV178="", "", IFERROR(INDEX('Analytics Data'!CB$12:CB$511, MATCH($AV178, 'Analytics Data'!$BI$12:$BI$511, 0)), ""))</f>
        <v/>
      </c>
      <c r="BV178" s="135" t="str">
        <f>IF($AV178="", "", IFERROR(INDEX('Analytics Data'!CC$12:CC$511, MATCH($AV178, 'Analytics Data'!$BI$12:$BI$511, 0)), ""))</f>
        <v/>
      </c>
      <c r="BW178" s="136" t="str">
        <f>IF($AV178="", "", IFERROR(INDEX('Analytics Data'!CD$12:CD$511, MATCH($AV178, 'Analytics Data'!$BI$12:$BI$511, 0)), ""))</f>
        <v/>
      </c>
      <c r="CC178" s="19" t="str">
        <f t="shared" si="57"/>
        <v/>
      </c>
      <c r="CE178" s="19" t="str">
        <f t="shared" si="58"/>
        <v/>
      </c>
      <c r="CG178" s="41" t="str">
        <f t="shared" si="59"/>
        <v/>
      </c>
    </row>
    <row r="179" spans="1:85" x14ac:dyDescent="0.25">
      <c r="A179" s="11"/>
      <c r="B179" s="41" t="str">
        <f>IF($D179="", "", IFERROR(INDEX(Content!$V$11:$V$510, MATCH($D179, Content!$D$11:$D$510, 0)), ""))</f>
        <v/>
      </c>
      <c r="C179" s="11"/>
      <c r="D179" s="196"/>
      <c r="E179" s="197"/>
      <c r="F179" s="198"/>
      <c r="G179" s="199"/>
      <c r="H179" s="200"/>
      <c r="I179" s="200"/>
      <c r="J179" s="201"/>
      <c r="K179" s="202"/>
      <c r="L179" s="11"/>
      <c r="M179" s="98" t="str">
        <f>IF($AV179="", "", IFERROR(INDEX('Analytics Data'!$CF$12:$CF$511, MATCH($AV179, 'Analytics Data'!$BI$12:$BI$511, 0)), ""))</f>
        <v/>
      </c>
      <c r="N179" s="68"/>
      <c r="O179" s="98" t="str">
        <f>IF($M179="", "", COUNTIF($M$11:$M$510, "&gt;"&amp;$M179)+1+COUNTIF($M$11:$M179, $M179)-1)</f>
        <v/>
      </c>
      <c r="P179" s="68"/>
      <c r="Q179" s="91" t="str">
        <f>IF($AV179="", "", IFERROR(INDEX('Analytics Data'!BA$12:BA$511, MATCH($AV179, 'Analytics Data'!$BI$12:$BI$511, 0)), ""))</f>
        <v/>
      </c>
      <c r="R179" s="92" t="str">
        <f>IF($AV179="", "", IFERROR(INDEX('Analytics Data'!BB$12:BB$511, MATCH($AV179, 'Analytics Data'!$BI$12:$BI$511, 0)), ""))</f>
        <v/>
      </c>
      <c r="S179" s="92" t="str">
        <f>IF($AV179="", "", IFERROR(INDEX('Analytics Data'!BC$12:BC$511, MATCH($AV179, 'Analytics Data'!$BI$12:$BI$511, 0)), ""))</f>
        <v/>
      </c>
      <c r="T179" s="92" t="str">
        <f>IF($AV179="", "", IFERROR(INDEX('Analytics Data'!BD$12:BD$511, MATCH($AV179, 'Analytics Data'!$BI$12:$BI$511, 0)), ""))</f>
        <v/>
      </c>
      <c r="U179" s="93" t="str">
        <f>IF($AV179="", "", IFERROR(INDEX('Analytics Data'!BE$12:BE$511, MATCH($AV179, 'Analytics Data'!$BI$12:$BI$511, 0)), ""))</f>
        <v/>
      </c>
      <c r="V179" s="68"/>
      <c r="AD179" s="65" t="str">
        <f>'Analytics Data'!$CT180</f>
        <v/>
      </c>
      <c r="AF179" s="19" t="str">
        <f t="shared" si="46"/>
        <v/>
      </c>
      <c r="AH179" s="19" t="str">
        <f t="shared" si="43"/>
        <v/>
      </c>
      <c r="AI179" s="19" t="str">
        <f t="shared" si="47"/>
        <v/>
      </c>
      <c r="AJ179" s="19" t="str">
        <f t="shared" si="48"/>
        <v/>
      </c>
      <c r="AK179" s="19" t="str">
        <f t="shared" si="49"/>
        <v/>
      </c>
      <c r="AL179" s="19" t="str">
        <f t="shared" si="44"/>
        <v/>
      </c>
      <c r="AM179" s="19" t="str">
        <f t="shared" si="45"/>
        <v/>
      </c>
      <c r="AN179" s="19" t="str">
        <f t="shared" si="50"/>
        <v/>
      </c>
      <c r="AP179" s="19" t="str">
        <f>IF(OR($B179="", "", 'Analytics Data'!$BL$7=FALSE), "", COUNTIF('Analytics Data'!$BG$12:$BG$511, $B179))</f>
        <v/>
      </c>
      <c r="AR179" s="65" t="str">
        <f>IF($AP179="", "", IF($AP179=1, IFERROR(INDEX('Analytics Data'!$BI$12:$BI$511, MATCH($B179, 'Analytics Data'!$BG$12:$BG$511, 0)), ""), ""))</f>
        <v/>
      </c>
      <c r="AT179" s="65" t="str">
        <f t="shared" si="51"/>
        <v/>
      </c>
      <c r="AV179" s="65" t="str">
        <f>IF(NOT($AT179=""), $AT179, IF($AR179="", "", IF(COUNTIF($AR$11:$AR179, $AR179)&gt;1, "", $AR179)))</f>
        <v/>
      </c>
      <c r="AX179" s="19" t="str">
        <f>IF(OR($AV179="", $AR$7=FALSE), "", IF(COUNTIF('Analytics Data'!$BI$12:$BI$511, $AV179)=1, "", "X"))</f>
        <v/>
      </c>
      <c r="AZ179" s="43" t="str">
        <f t="shared" si="52"/>
        <v/>
      </c>
      <c r="BB179" s="19" t="str">
        <f>IF($D179="", "", IF(COUNTIF(Content!$D$11:$D$510, $D179)=0, MAX($BB$10:$BB178)+1, ""))</f>
        <v/>
      </c>
      <c r="BD179" s="19" t="str">
        <f t="shared" si="53"/>
        <v/>
      </c>
      <c r="BF179" s="19" t="str">
        <f t="shared" si="54"/>
        <v/>
      </c>
      <c r="BG179" s="19" t="str">
        <f t="shared" ca="1" si="60"/>
        <v/>
      </c>
      <c r="BI179" s="173" t="str">
        <f>IF($AV179="", "", IFERROR(INDEX('Analytics Data'!$CA$12:$CA$511, MATCH($AV179, 'Analytics Data'!$BI$12:$BI$511, 0)), ""))</f>
        <v/>
      </c>
      <c r="BK179" s="173" t="str">
        <f>IF($AV179="", "", IFERROR(INDEX('Analytics Data'!$BB$12:$BB$511, MATCH($AV179, 'Analytics Data'!$BI$12:$BI$511, 0)), ""))</f>
        <v/>
      </c>
      <c r="BM179" s="41" t="str">
        <f>IF($D179="", "", IFERROR(INDEX(Content!$AB$11:$AB$510, MATCH($D179, Content!$D$11:$D$510, 0)), ""))</f>
        <v/>
      </c>
      <c r="BN179" s="41" t="str">
        <f>IF($BM179="", "", IF(COUNTIF($BM$11:$BM179, $BM179)&gt;1, "", $BM179))</f>
        <v/>
      </c>
      <c r="BO179" s="156" t="str">
        <f t="shared" si="55"/>
        <v/>
      </c>
      <c r="BP179" s="156" t="str">
        <f t="shared" si="56"/>
        <v/>
      </c>
      <c r="BQ179" s="19" t="str">
        <f>IF($BO179="", "", COUNTIF($BO$11:$BO$510, "&gt;"&amp;$BO179)+1+COUNTIF($BO$11:$BO179, $BO179)-1)</f>
        <v/>
      </c>
      <c r="BS179" s="134" t="str">
        <f>IF($AV179="", "", IFERROR(INDEX('Analytics Data'!BZ$12:BZ$511, MATCH($AV179, 'Analytics Data'!$BI$12:$BI$511, 0)), ""))</f>
        <v/>
      </c>
      <c r="BT179" s="135" t="str">
        <f>IF($AV179="", "", IFERROR(INDEX('Analytics Data'!CA$12:CA$511, MATCH($AV179, 'Analytics Data'!$BI$12:$BI$511, 0)), ""))</f>
        <v/>
      </c>
      <c r="BU179" s="135" t="str">
        <f>IF($AV179="", "", IFERROR(INDEX('Analytics Data'!CB$12:CB$511, MATCH($AV179, 'Analytics Data'!$BI$12:$BI$511, 0)), ""))</f>
        <v/>
      </c>
      <c r="BV179" s="135" t="str">
        <f>IF($AV179="", "", IFERROR(INDEX('Analytics Data'!CC$12:CC$511, MATCH($AV179, 'Analytics Data'!$BI$12:$BI$511, 0)), ""))</f>
        <v/>
      </c>
      <c r="BW179" s="136" t="str">
        <f>IF($AV179="", "", IFERROR(INDEX('Analytics Data'!CD$12:CD$511, MATCH($AV179, 'Analytics Data'!$BI$12:$BI$511, 0)), ""))</f>
        <v/>
      </c>
      <c r="CC179" s="19" t="str">
        <f t="shared" si="57"/>
        <v/>
      </c>
      <c r="CE179" s="19" t="str">
        <f t="shared" si="58"/>
        <v/>
      </c>
      <c r="CG179" s="41" t="str">
        <f t="shared" si="59"/>
        <v/>
      </c>
    </row>
    <row r="180" spans="1:85" x14ac:dyDescent="0.25">
      <c r="A180" s="11"/>
      <c r="B180" s="41" t="str">
        <f>IF($D180="", "", IFERROR(INDEX(Content!$V$11:$V$510, MATCH($D180, Content!$D$11:$D$510, 0)), ""))</f>
        <v/>
      </c>
      <c r="C180" s="11"/>
      <c r="D180" s="196"/>
      <c r="E180" s="197"/>
      <c r="F180" s="198"/>
      <c r="G180" s="199"/>
      <c r="H180" s="200"/>
      <c r="I180" s="200"/>
      <c r="J180" s="201"/>
      <c r="K180" s="202"/>
      <c r="L180" s="11"/>
      <c r="M180" s="98" t="str">
        <f>IF($AV180="", "", IFERROR(INDEX('Analytics Data'!$CF$12:$CF$511, MATCH($AV180, 'Analytics Data'!$BI$12:$BI$511, 0)), ""))</f>
        <v/>
      </c>
      <c r="N180" s="68"/>
      <c r="O180" s="98" t="str">
        <f>IF($M180="", "", COUNTIF($M$11:$M$510, "&gt;"&amp;$M180)+1+COUNTIF($M$11:$M180, $M180)-1)</f>
        <v/>
      </c>
      <c r="P180" s="68"/>
      <c r="Q180" s="91" t="str">
        <f>IF($AV180="", "", IFERROR(INDEX('Analytics Data'!BA$12:BA$511, MATCH($AV180, 'Analytics Data'!$BI$12:$BI$511, 0)), ""))</f>
        <v/>
      </c>
      <c r="R180" s="92" t="str">
        <f>IF($AV180="", "", IFERROR(INDEX('Analytics Data'!BB$12:BB$511, MATCH($AV180, 'Analytics Data'!$BI$12:$BI$511, 0)), ""))</f>
        <v/>
      </c>
      <c r="S180" s="92" t="str">
        <f>IF($AV180="", "", IFERROR(INDEX('Analytics Data'!BC$12:BC$511, MATCH($AV180, 'Analytics Data'!$BI$12:$BI$511, 0)), ""))</f>
        <v/>
      </c>
      <c r="T180" s="92" t="str">
        <f>IF($AV180="", "", IFERROR(INDEX('Analytics Data'!BD$12:BD$511, MATCH($AV180, 'Analytics Data'!$BI$12:$BI$511, 0)), ""))</f>
        <v/>
      </c>
      <c r="U180" s="93" t="str">
        <f>IF($AV180="", "", IFERROR(INDEX('Analytics Data'!BE$12:BE$511, MATCH($AV180, 'Analytics Data'!$BI$12:$BI$511, 0)), ""))</f>
        <v/>
      </c>
      <c r="V180" s="68"/>
      <c r="AD180" s="65" t="str">
        <f>'Analytics Data'!$CT181</f>
        <v/>
      </c>
      <c r="AF180" s="19" t="str">
        <f t="shared" si="46"/>
        <v/>
      </c>
      <c r="AH180" s="19" t="str">
        <f t="shared" si="43"/>
        <v/>
      </c>
      <c r="AI180" s="19" t="str">
        <f t="shared" si="47"/>
        <v/>
      </c>
      <c r="AJ180" s="19" t="str">
        <f t="shared" si="48"/>
        <v/>
      </c>
      <c r="AK180" s="19" t="str">
        <f t="shared" si="49"/>
        <v/>
      </c>
      <c r="AL180" s="19" t="str">
        <f t="shared" si="44"/>
        <v/>
      </c>
      <c r="AM180" s="19" t="str">
        <f t="shared" si="45"/>
        <v/>
      </c>
      <c r="AN180" s="19" t="str">
        <f t="shared" si="50"/>
        <v/>
      </c>
      <c r="AP180" s="19" t="str">
        <f>IF(OR($B180="", "", 'Analytics Data'!$BL$7=FALSE), "", COUNTIF('Analytics Data'!$BG$12:$BG$511, $B180))</f>
        <v/>
      </c>
      <c r="AR180" s="65" t="str">
        <f>IF($AP180="", "", IF($AP180=1, IFERROR(INDEX('Analytics Data'!$BI$12:$BI$511, MATCH($B180, 'Analytics Data'!$BG$12:$BG$511, 0)), ""), ""))</f>
        <v/>
      </c>
      <c r="AT180" s="65" t="str">
        <f t="shared" si="51"/>
        <v/>
      </c>
      <c r="AV180" s="65" t="str">
        <f>IF(NOT($AT180=""), $AT180, IF($AR180="", "", IF(COUNTIF($AR$11:$AR180, $AR180)&gt;1, "", $AR180)))</f>
        <v/>
      </c>
      <c r="AX180" s="19" t="str">
        <f>IF(OR($AV180="", $AR$7=FALSE), "", IF(COUNTIF('Analytics Data'!$BI$12:$BI$511, $AV180)=1, "", "X"))</f>
        <v/>
      </c>
      <c r="AZ180" s="43" t="str">
        <f t="shared" si="52"/>
        <v/>
      </c>
      <c r="BB180" s="19" t="str">
        <f>IF($D180="", "", IF(COUNTIF(Content!$D$11:$D$510, $D180)=0, MAX($BB$10:$BB179)+1, ""))</f>
        <v/>
      </c>
      <c r="BD180" s="19" t="str">
        <f t="shared" si="53"/>
        <v/>
      </c>
      <c r="BF180" s="19" t="str">
        <f t="shared" si="54"/>
        <v/>
      </c>
      <c r="BG180" s="19" t="str">
        <f t="shared" ca="1" si="60"/>
        <v/>
      </c>
      <c r="BI180" s="173" t="str">
        <f>IF($AV180="", "", IFERROR(INDEX('Analytics Data'!$CA$12:$CA$511, MATCH($AV180, 'Analytics Data'!$BI$12:$BI$511, 0)), ""))</f>
        <v/>
      </c>
      <c r="BK180" s="173" t="str">
        <f>IF($AV180="", "", IFERROR(INDEX('Analytics Data'!$BB$12:$BB$511, MATCH($AV180, 'Analytics Data'!$BI$12:$BI$511, 0)), ""))</f>
        <v/>
      </c>
      <c r="BM180" s="41" t="str">
        <f>IF($D180="", "", IFERROR(INDEX(Content!$AB$11:$AB$510, MATCH($D180, Content!$D$11:$D$510, 0)), ""))</f>
        <v/>
      </c>
      <c r="BN180" s="41" t="str">
        <f>IF($BM180="", "", IF(COUNTIF($BM$11:$BM180, $BM180)&gt;1, "", $BM180))</f>
        <v/>
      </c>
      <c r="BO180" s="156" t="str">
        <f t="shared" si="55"/>
        <v/>
      </c>
      <c r="BP180" s="156" t="str">
        <f t="shared" si="56"/>
        <v/>
      </c>
      <c r="BQ180" s="19" t="str">
        <f>IF($BO180="", "", COUNTIF($BO$11:$BO$510, "&gt;"&amp;$BO180)+1+COUNTIF($BO$11:$BO180, $BO180)-1)</f>
        <v/>
      </c>
      <c r="BS180" s="134" t="str">
        <f>IF($AV180="", "", IFERROR(INDEX('Analytics Data'!BZ$12:BZ$511, MATCH($AV180, 'Analytics Data'!$BI$12:$BI$511, 0)), ""))</f>
        <v/>
      </c>
      <c r="BT180" s="135" t="str">
        <f>IF($AV180="", "", IFERROR(INDEX('Analytics Data'!CA$12:CA$511, MATCH($AV180, 'Analytics Data'!$BI$12:$BI$511, 0)), ""))</f>
        <v/>
      </c>
      <c r="BU180" s="135" t="str">
        <f>IF($AV180="", "", IFERROR(INDEX('Analytics Data'!CB$12:CB$511, MATCH($AV180, 'Analytics Data'!$BI$12:$BI$511, 0)), ""))</f>
        <v/>
      </c>
      <c r="BV180" s="135" t="str">
        <f>IF($AV180="", "", IFERROR(INDEX('Analytics Data'!CC$12:CC$511, MATCH($AV180, 'Analytics Data'!$BI$12:$BI$511, 0)), ""))</f>
        <v/>
      </c>
      <c r="BW180" s="136" t="str">
        <f>IF($AV180="", "", IFERROR(INDEX('Analytics Data'!CD$12:CD$511, MATCH($AV180, 'Analytics Data'!$BI$12:$BI$511, 0)), ""))</f>
        <v/>
      </c>
      <c r="CC180" s="19" t="str">
        <f t="shared" si="57"/>
        <v/>
      </c>
      <c r="CE180" s="19" t="str">
        <f t="shared" si="58"/>
        <v/>
      </c>
      <c r="CG180" s="41" t="str">
        <f t="shared" si="59"/>
        <v/>
      </c>
    </row>
    <row r="181" spans="1:85" x14ac:dyDescent="0.25">
      <c r="A181" s="11"/>
      <c r="B181" s="41" t="str">
        <f>IF($D181="", "", IFERROR(INDEX(Content!$V$11:$V$510, MATCH($D181, Content!$D$11:$D$510, 0)), ""))</f>
        <v/>
      </c>
      <c r="C181" s="11"/>
      <c r="D181" s="196"/>
      <c r="E181" s="197"/>
      <c r="F181" s="198"/>
      <c r="G181" s="199"/>
      <c r="H181" s="200"/>
      <c r="I181" s="200"/>
      <c r="J181" s="201"/>
      <c r="K181" s="202"/>
      <c r="L181" s="11"/>
      <c r="M181" s="98" t="str">
        <f>IF($AV181="", "", IFERROR(INDEX('Analytics Data'!$CF$12:$CF$511, MATCH($AV181, 'Analytics Data'!$BI$12:$BI$511, 0)), ""))</f>
        <v/>
      </c>
      <c r="N181" s="68"/>
      <c r="O181" s="98" t="str">
        <f>IF($M181="", "", COUNTIF($M$11:$M$510, "&gt;"&amp;$M181)+1+COUNTIF($M$11:$M181, $M181)-1)</f>
        <v/>
      </c>
      <c r="P181" s="68"/>
      <c r="Q181" s="91" t="str">
        <f>IF($AV181="", "", IFERROR(INDEX('Analytics Data'!BA$12:BA$511, MATCH($AV181, 'Analytics Data'!$BI$12:$BI$511, 0)), ""))</f>
        <v/>
      </c>
      <c r="R181" s="92" t="str">
        <f>IF($AV181="", "", IFERROR(INDEX('Analytics Data'!BB$12:BB$511, MATCH($AV181, 'Analytics Data'!$BI$12:$BI$511, 0)), ""))</f>
        <v/>
      </c>
      <c r="S181" s="92" t="str">
        <f>IF($AV181="", "", IFERROR(INDEX('Analytics Data'!BC$12:BC$511, MATCH($AV181, 'Analytics Data'!$BI$12:$BI$511, 0)), ""))</f>
        <v/>
      </c>
      <c r="T181" s="92" t="str">
        <f>IF($AV181="", "", IFERROR(INDEX('Analytics Data'!BD$12:BD$511, MATCH($AV181, 'Analytics Data'!$BI$12:$BI$511, 0)), ""))</f>
        <v/>
      </c>
      <c r="U181" s="93" t="str">
        <f>IF($AV181="", "", IFERROR(INDEX('Analytics Data'!BE$12:BE$511, MATCH($AV181, 'Analytics Data'!$BI$12:$BI$511, 0)), ""))</f>
        <v/>
      </c>
      <c r="V181" s="68"/>
      <c r="AD181" s="65" t="str">
        <f>'Analytics Data'!$CT182</f>
        <v/>
      </c>
      <c r="AF181" s="19" t="str">
        <f t="shared" si="46"/>
        <v/>
      </c>
      <c r="AH181" s="19" t="str">
        <f t="shared" si="43"/>
        <v/>
      </c>
      <c r="AI181" s="19" t="str">
        <f t="shared" si="47"/>
        <v/>
      </c>
      <c r="AJ181" s="19" t="str">
        <f t="shared" si="48"/>
        <v/>
      </c>
      <c r="AK181" s="19" t="str">
        <f t="shared" si="49"/>
        <v/>
      </c>
      <c r="AL181" s="19" t="str">
        <f t="shared" si="44"/>
        <v/>
      </c>
      <c r="AM181" s="19" t="str">
        <f t="shared" si="45"/>
        <v/>
      </c>
      <c r="AN181" s="19" t="str">
        <f t="shared" si="50"/>
        <v/>
      </c>
      <c r="AP181" s="19" t="str">
        <f>IF(OR($B181="", "", 'Analytics Data'!$BL$7=FALSE), "", COUNTIF('Analytics Data'!$BG$12:$BG$511, $B181))</f>
        <v/>
      </c>
      <c r="AR181" s="65" t="str">
        <f>IF($AP181="", "", IF($AP181=1, IFERROR(INDEX('Analytics Data'!$BI$12:$BI$511, MATCH($B181, 'Analytics Data'!$BG$12:$BG$511, 0)), ""), ""))</f>
        <v/>
      </c>
      <c r="AT181" s="65" t="str">
        <f t="shared" si="51"/>
        <v/>
      </c>
      <c r="AV181" s="65" t="str">
        <f>IF(NOT($AT181=""), $AT181, IF($AR181="", "", IF(COUNTIF($AR$11:$AR181, $AR181)&gt;1, "", $AR181)))</f>
        <v/>
      </c>
      <c r="AX181" s="19" t="str">
        <f>IF(OR($AV181="", $AR$7=FALSE), "", IF(COUNTIF('Analytics Data'!$BI$12:$BI$511, $AV181)=1, "", "X"))</f>
        <v/>
      </c>
      <c r="AZ181" s="43" t="str">
        <f t="shared" si="52"/>
        <v/>
      </c>
      <c r="BB181" s="19" t="str">
        <f>IF($D181="", "", IF(COUNTIF(Content!$D$11:$D$510, $D181)=0, MAX($BB$10:$BB180)+1, ""))</f>
        <v/>
      </c>
      <c r="BD181" s="19" t="str">
        <f t="shared" si="53"/>
        <v/>
      </c>
      <c r="BF181" s="19" t="str">
        <f t="shared" si="54"/>
        <v/>
      </c>
      <c r="BG181" s="19" t="str">
        <f t="shared" ca="1" si="60"/>
        <v/>
      </c>
      <c r="BI181" s="173" t="str">
        <f>IF($AV181="", "", IFERROR(INDEX('Analytics Data'!$CA$12:$CA$511, MATCH($AV181, 'Analytics Data'!$BI$12:$BI$511, 0)), ""))</f>
        <v/>
      </c>
      <c r="BK181" s="173" t="str">
        <f>IF($AV181="", "", IFERROR(INDEX('Analytics Data'!$BB$12:$BB$511, MATCH($AV181, 'Analytics Data'!$BI$12:$BI$511, 0)), ""))</f>
        <v/>
      </c>
      <c r="BM181" s="41" t="str">
        <f>IF($D181="", "", IFERROR(INDEX(Content!$AB$11:$AB$510, MATCH($D181, Content!$D$11:$D$510, 0)), ""))</f>
        <v/>
      </c>
      <c r="BN181" s="41" t="str">
        <f>IF($BM181="", "", IF(COUNTIF($BM$11:$BM181, $BM181)&gt;1, "", $BM181))</f>
        <v/>
      </c>
      <c r="BO181" s="156" t="str">
        <f t="shared" si="55"/>
        <v/>
      </c>
      <c r="BP181" s="156" t="str">
        <f t="shared" si="56"/>
        <v/>
      </c>
      <c r="BQ181" s="19" t="str">
        <f>IF($BO181="", "", COUNTIF($BO$11:$BO$510, "&gt;"&amp;$BO181)+1+COUNTIF($BO$11:$BO181, $BO181)-1)</f>
        <v/>
      </c>
      <c r="BS181" s="134" t="str">
        <f>IF($AV181="", "", IFERROR(INDEX('Analytics Data'!BZ$12:BZ$511, MATCH($AV181, 'Analytics Data'!$BI$12:$BI$511, 0)), ""))</f>
        <v/>
      </c>
      <c r="BT181" s="135" t="str">
        <f>IF($AV181="", "", IFERROR(INDEX('Analytics Data'!CA$12:CA$511, MATCH($AV181, 'Analytics Data'!$BI$12:$BI$511, 0)), ""))</f>
        <v/>
      </c>
      <c r="BU181" s="135" t="str">
        <f>IF($AV181="", "", IFERROR(INDEX('Analytics Data'!CB$12:CB$511, MATCH($AV181, 'Analytics Data'!$BI$12:$BI$511, 0)), ""))</f>
        <v/>
      </c>
      <c r="BV181" s="135" t="str">
        <f>IF($AV181="", "", IFERROR(INDEX('Analytics Data'!CC$12:CC$511, MATCH($AV181, 'Analytics Data'!$BI$12:$BI$511, 0)), ""))</f>
        <v/>
      </c>
      <c r="BW181" s="136" t="str">
        <f>IF($AV181="", "", IFERROR(INDEX('Analytics Data'!CD$12:CD$511, MATCH($AV181, 'Analytics Data'!$BI$12:$BI$511, 0)), ""))</f>
        <v/>
      </c>
      <c r="CC181" s="19" t="str">
        <f t="shared" si="57"/>
        <v/>
      </c>
      <c r="CE181" s="19" t="str">
        <f t="shared" si="58"/>
        <v/>
      </c>
      <c r="CG181" s="41" t="str">
        <f t="shared" si="59"/>
        <v/>
      </c>
    </row>
    <row r="182" spans="1:85" x14ac:dyDescent="0.25">
      <c r="A182" s="11"/>
      <c r="B182" s="41" t="str">
        <f>IF($D182="", "", IFERROR(INDEX(Content!$V$11:$V$510, MATCH($D182, Content!$D$11:$D$510, 0)), ""))</f>
        <v/>
      </c>
      <c r="C182" s="11"/>
      <c r="D182" s="196"/>
      <c r="E182" s="197"/>
      <c r="F182" s="198"/>
      <c r="G182" s="199"/>
      <c r="H182" s="200"/>
      <c r="I182" s="200"/>
      <c r="J182" s="201"/>
      <c r="K182" s="202"/>
      <c r="L182" s="11"/>
      <c r="M182" s="98" t="str">
        <f>IF($AV182="", "", IFERROR(INDEX('Analytics Data'!$CF$12:$CF$511, MATCH($AV182, 'Analytics Data'!$BI$12:$BI$511, 0)), ""))</f>
        <v/>
      </c>
      <c r="N182" s="68"/>
      <c r="O182" s="98" t="str">
        <f>IF($M182="", "", COUNTIF($M$11:$M$510, "&gt;"&amp;$M182)+1+COUNTIF($M$11:$M182, $M182)-1)</f>
        <v/>
      </c>
      <c r="P182" s="68"/>
      <c r="Q182" s="91" t="str">
        <f>IF($AV182="", "", IFERROR(INDEX('Analytics Data'!BA$12:BA$511, MATCH($AV182, 'Analytics Data'!$BI$12:$BI$511, 0)), ""))</f>
        <v/>
      </c>
      <c r="R182" s="92" t="str">
        <f>IF($AV182="", "", IFERROR(INDEX('Analytics Data'!BB$12:BB$511, MATCH($AV182, 'Analytics Data'!$BI$12:$BI$511, 0)), ""))</f>
        <v/>
      </c>
      <c r="S182" s="92" t="str">
        <f>IF($AV182="", "", IFERROR(INDEX('Analytics Data'!BC$12:BC$511, MATCH($AV182, 'Analytics Data'!$BI$12:$BI$511, 0)), ""))</f>
        <v/>
      </c>
      <c r="T182" s="92" t="str">
        <f>IF($AV182="", "", IFERROR(INDEX('Analytics Data'!BD$12:BD$511, MATCH($AV182, 'Analytics Data'!$BI$12:$BI$511, 0)), ""))</f>
        <v/>
      </c>
      <c r="U182" s="93" t="str">
        <f>IF($AV182="", "", IFERROR(INDEX('Analytics Data'!BE$12:BE$511, MATCH($AV182, 'Analytics Data'!$BI$12:$BI$511, 0)), ""))</f>
        <v/>
      </c>
      <c r="V182" s="68"/>
      <c r="AD182" s="65" t="str">
        <f>'Analytics Data'!$CT183</f>
        <v/>
      </c>
      <c r="AF182" s="19" t="str">
        <f t="shared" si="46"/>
        <v/>
      </c>
      <c r="AH182" s="19" t="str">
        <f t="shared" si="43"/>
        <v/>
      </c>
      <c r="AI182" s="19" t="str">
        <f t="shared" si="47"/>
        <v/>
      </c>
      <c r="AJ182" s="19" t="str">
        <f t="shared" si="48"/>
        <v/>
      </c>
      <c r="AK182" s="19" t="str">
        <f t="shared" si="49"/>
        <v/>
      </c>
      <c r="AL182" s="19" t="str">
        <f t="shared" si="44"/>
        <v/>
      </c>
      <c r="AM182" s="19" t="str">
        <f t="shared" si="45"/>
        <v/>
      </c>
      <c r="AN182" s="19" t="str">
        <f t="shared" si="50"/>
        <v/>
      </c>
      <c r="AP182" s="19" t="str">
        <f>IF(OR($B182="", "", 'Analytics Data'!$BL$7=FALSE), "", COUNTIF('Analytics Data'!$BG$12:$BG$511, $B182))</f>
        <v/>
      </c>
      <c r="AR182" s="65" t="str">
        <f>IF($AP182="", "", IF($AP182=1, IFERROR(INDEX('Analytics Data'!$BI$12:$BI$511, MATCH($B182, 'Analytics Data'!$BG$12:$BG$511, 0)), ""), ""))</f>
        <v/>
      </c>
      <c r="AT182" s="65" t="str">
        <f t="shared" si="51"/>
        <v/>
      </c>
      <c r="AV182" s="65" t="str">
        <f>IF(NOT($AT182=""), $AT182, IF($AR182="", "", IF(COUNTIF($AR$11:$AR182, $AR182)&gt;1, "", $AR182)))</f>
        <v/>
      </c>
      <c r="AX182" s="19" t="str">
        <f>IF(OR($AV182="", $AR$7=FALSE), "", IF(COUNTIF('Analytics Data'!$BI$12:$BI$511, $AV182)=1, "", "X"))</f>
        <v/>
      </c>
      <c r="AZ182" s="43" t="str">
        <f t="shared" si="52"/>
        <v/>
      </c>
      <c r="BB182" s="19" t="str">
        <f>IF($D182="", "", IF(COUNTIF(Content!$D$11:$D$510, $D182)=0, MAX($BB$10:$BB181)+1, ""))</f>
        <v/>
      </c>
      <c r="BD182" s="19" t="str">
        <f t="shared" si="53"/>
        <v/>
      </c>
      <c r="BF182" s="19" t="str">
        <f t="shared" si="54"/>
        <v/>
      </c>
      <c r="BG182" s="19" t="str">
        <f t="shared" ca="1" si="60"/>
        <v/>
      </c>
      <c r="BI182" s="173" t="str">
        <f>IF($AV182="", "", IFERROR(INDEX('Analytics Data'!$CA$12:$CA$511, MATCH($AV182, 'Analytics Data'!$BI$12:$BI$511, 0)), ""))</f>
        <v/>
      </c>
      <c r="BK182" s="173" t="str">
        <f>IF($AV182="", "", IFERROR(INDEX('Analytics Data'!$BB$12:$BB$511, MATCH($AV182, 'Analytics Data'!$BI$12:$BI$511, 0)), ""))</f>
        <v/>
      </c>
      <c r="BM182" s="41" t="str">
        <f>IF($D182="", "", IFERROR(INDEX(Content!$AB$11:$AB$510, MATCH($D182, Content!$D$11:$D$510, 0)), ""))</f>
        <v/>
      </c>
      <c r="BN182" s="41" t="str">
        <f>IF($BM182="", "", IF(COUNTIF($BM$11:$BM182, $BM182)&gt;1, "", $BM182))</f>
        <v/>
      </c>
      <c r="BO182" s="156" t="str">
        <f t="shared" si="55"/>
        <v/>
      </c>
      <c r="BP182" s="156" t="str">
        <f t="shared" si="56"/>
        <v/>
      </c>
      <c r="BQ182" s="19" t="str">
        <f>IF($BO182="", "", COUNTIF($BO$11:$BO$510, "&gt;"&amp;$BO182)+1+COUNTIF($BO$11:$BO182, $BO182)-1)</f>
        <v/>
      </c>
      <c r="BS182" s="134" t="str">
        <f>IF($AV182="", "", IFERROR(INDEX('Analytics Data'!BZ$12:BZ$511, MATCH($AV182, 'Analytics Data'!$BI$12:$BI$511, 0)), ""))</f>
        <v/>
      </c>
      <c r="BT182" s="135" t="str">
        <f>IF($AV182="", "", IFERROR(INDEX('Analytics Data'!CA$12:CA$511, MATCH($AV182, 'Analytics Data'!$BI$12:$BI$511, 0)), ""))</f>
        <v/>
      </c>
      <c r="BU182" s="135" t="str">
        <f>IF($AV182="", "", IFERROR(INDEX('Analytics Data'!CB$12:CB$511, MATCH($AV182, 'Analytics Data'!$BI$12:$BI$511, 0)), ""))</f>
        <v/>
      </c>
      <c r="BV182" s="135" t="str">
        <f>IF($AV182="", "", IFERROR(INDEX('Analytics Data'!CC$12:CC$511, MATCH($AV182, 'Analytics Data'!$BI$12:$BI$511, 0)), ""))</f>
        <v/>
      </c>
      <c r="BW182" s="136" t="str">
        <f>IF($AV182="", "", IFERROR(INDEX('Analytics Data'!CD$12:CD$511, MATCH($AV182, 'Analytics Data'!$BI$12:$BI$511, 0)), ""))</f>
        <v/>
      </c>
      <c r="CC182" s="19" t="str">
        <f t="shared" si="57"/>
        <v/>
      </c>
      <c r="CE182" s="19" t="str">
        <f t="shared" si="58"/>
        <v/>
      </c>
      <c r="CG182" s="41" t="str">
        <f t="shared" si="59"/>
        <v/>
      </c>
    </row>
    <row r="183" spans="1:85" x14ac:dyDescent="0.25">
      <c r="A183" s="11"/>
      <c r="B183" s="41" t="str">
        <f>IF($D183="", "", IFERROR(INDEX(Content!$V$11:$V$510, MATCH($D183, Content!$D$11:$D$510, 0)), ""))</f>
        <v/>
      </c>
      <c r="C183" s="11"/>
      <c r="D183" s="196"/>
      <c r="E183" s="197"/>
      <c r="F183" s="198"/>
      <c r="G183" s="199"/>
      <c r="H183" s="200"/>
      <c r="I183" s="200"/>
      <c r="J183" s="201"/>
      <c r="K183" s="202"/>
      <c r="L183" s="11"/>
      <c r="M183" s="98" t="str">
        <f>IF($AV183="", "", IFERROR(INDEX('Analytics Data'!$CF$12:$CF$511, MATCH($AV183, 'Analytics Data'!$BI$12:$BI$511, 0)), ""))</f>
        <v/>
      </c>
      <c r="N183" s="68"/>
      <c r="O183" s="98" t="str">
        <f>IF($M183="", "", COUNTIF($M$11:$M$510, "&gt;"&amp;$M183)+1+COUNTIF($M$11:$M183, $M183)-1)</f>
        <v/>
      </c>
      <c r="P183" s="68"/>
      <c r="Q183" s="91" t="str">
        <f>IF($AV183="", "", IFERROR(INDEX('Analytics Data'!BA$12:BA$511, MATCH($AV183, 'Analytics Data'!$BI$12:$BI$511, 0)), ""))</f>
        <v/>
      </c>
      <c r="R183" s="92" t="str">
        <f>IF($AV183="", "", IFERROR(INDEX('Analytics Data'!BB$12:BB$511, MATCH($AV183, 'Analytics Data'!$BI$12:$BI$511, 0)), ""))</f>
        <v/>
      </c>
      <c r="S183" s="92" t="str">
        <f>IF($AV183="", "", IFERROR(INDEX('Analytics Data'!BC$12:BC$511, MATCH($AV183, 'Analytics Data'!$BI$12:$BI$511, 0)), ""))</f>
        <v/>
      </c>
      <c r="T183" s="92" t="str">
        <f>IF($AV183="", "", IFERROR(INDEX('Analytics Data'!BD$12:BD$511, MATCH($AV183, 'Analytics Data'!$BI$12:$BI$511, 0)), ""))</f>
        <v/>
      </c>
      <c r="U183" s="93" t="str">
        <f>IF($AV183="", "", IFERROR(INDEX('Analytics Data'!BE$12:BE$511, MATCH($AV183, 'Analytics Data'!$BI$12:$BI$511, 0)), ""))</f>
        <v/>
      </c>
      <c r="V183" s="68"/>
      <c r="AD183" s="65" t="str">
        <f>'Analytics Data'!$CT184</f>
        <v/>
      </c>
      <c r="AF183" s="19" t="str">
        <f t="shared" si="46"/>
        <v/>
      </c>
      <c r="AH183" s="19" t="str">
        <f t="shared" si="43"/>
        <v/>
      </c>
      <c r="AI183" s="19" t="str">
        <f t="shared" si="47"/>
        <v/>
      </c>
      <c r="AJ183" s="19" t="str">
        <f t="shared" si="48"/>
        <v/>
      </c>
      <c r="AK183" s="19" t="str">
        <f t="shared" si="49"/>
        <v/>
      </c>
      <c r="AL183" s="19" t="str">
        <f t="shared" si="44"/>
        <v/>
      </c>
      <c r="AM183" s="19" t="str">
        <f t="shared" si="45"/>
        <v/>
      </c>
      <c r="AN183" s="19" t="str">
        <f t="shared" si="50"/>
        <v/>
      </c>
      <c r="AP183" s="19" t="str">
        <f>IF(OR($B183="", "", 'Analytics Data'!$BL$7=FALSE), "", COUNTIF('Analytics Data'!$BG$12:$BG$511, $B183))</f>
        <v/>
      </c>
      <c r="AR183" s="65" t="str">
        <f>IF($AP183="", "", IF($AP183=1, IFERROR(INDEX('Analytics Data'!$BI$12:$BI$511, MATCH($B183, 'Analytics Data'!$BG$12:$BG$511, 0)), ""), ""))</f>
        <v/>
      </c>
      <c r="AT183" s="65" t="str">
        <f t="shared" si="51"/>
        <v/>
      </c>
      <c r="AV183" s="65" t="str">
        <f>IF(NOT($AT183=""), $AT183, IF($AR183="", "", IF(COUNTIF($AR$11:$AR183, $AR183)&gt;1, "", $AR183)))</f>
        <v/>
      </c>
      <c r="AX183" s="19" t="str">
        <f>IF(OR($AV183="", $AR$7=FALSE), "", IF(COUNTIF('Analytics Data'!$BI$12:$BI$511, $AV183)=1, "", "X"))</f>
        <v/>
      </c>
      <c r="AZ183" s="43" t="str">
        <f t="shared" si="52"/>
        <v/>
      </c>
      <c r="BB183" s="19" t="str">
        <f>IF($D183="", "", IF(COUNTIF(Content!$D$11:$D$510, $D183)=0, MAX($BB$10:$BB182)+1, ""))</f>
        <v/>
      </c>
      <c r="BD183" s="19" t="str">
        <f t="shared" si="53"/>
        <v/>
      </c>
      <c r="BF183" s="19" t="str">
        <f t="shared" si="54"/>
        <v/>
      </c>
      <c r="BG183" s="19" t="str">
        <f t="shared" ca="1" si="60"/>
        <v/>
      </c>
      <c r="BI183" s="173" t="str">
        <f>IF($AV183="", "", IFERROR(INDEX('Analytics Data'!$CA$12:$CA$511, MATCH($AV183, 'Analytics Data'!$BI$12:$BI$511, 0)), ""))</f>
        <v/>
      </c>
      <c r="BK183" s="173" t="str">
        <f>IF($AV183="", "", IFERROR(INDEX('Analytics Data'!$BB$12:$BB$511, MATCH($AV183, 'Analytics Data'!$BI$12:$BI$511, 0)), ""))</f>
        <v/>
      </c>
      <c r="BM183" s="41" t="str">
        <f>IF($D183="", "", IFERROR(INDEX(Content!$AB$11:$AB$510, MATCH($D183, Content!$D$11:$D$510, 0)), ""))</f>
        <v/>
      </c>
      <c r="BN183" s="41" t="str">
        <f>IF($BM183="", "", IF(COUNTIF($BM$11:$BM183, $BM183)&gt;1, "", $BM183))</f>
        <v/>
      </c>
      <c r="BO183" s="156" t="str">
        <f t="shared" si="55"/>
        <v/>
      </c>
      <c r="BP183" s="156" t="str">
        <f t="shared" si="56"/>
        <v/>
      </c>
      <c r="BQ183" s="19" t="str">
        <f>IF($BO183="", "", COUNTIF($BO$11:$BO$510, "&gt;"&amp;$BO183)+1+COUNTIF($BO$11:$BO183, $BO183)-1)</f>
        <v/>
      </c>
      <c r="BS183" s="134" t="str">
        <f>IF($AV183="", "", IFERROR(INDEX('Analytics Data'!BZ$12:BZ$511, MATCH($AV183, 'Analytics Data'!$BI$12:$BI$511, 0)), ""))</f>
        <v/>
      </c>
      <c r="BT183" s="135" t="str">
        <f>IF($AV183="", "", IFERROR(INDEX('Analytics Data'!CA$12:CA$511, MATCH($AV183, 'Analytics Data'!$BI$12:$BI$511, 0)), ""))</f>
        <v/>
      </c>
      <c r="BU183" s="135" t="str">
        <f>IF($AV183="", "", IFERROR(INDEX('Analytics Data'!CB$12:CB$511, MATCH($AV183, 'Analytics Data'!$BI$12:$BI$511, 0)), ""))</f>
        <v/>
      </c>
      <c r="BV183" s="135" t="str">
        <f>IF($AV183="", "", IFERROR(INDEX('Analytics Data'!CC$12:CC$511, MATCH($AV183, 'Analytics Data'!$BI$12:$BI$511, 0)), ""))</f>
        <v/>
      </c>
      <c r="BW183" s="136" t="str">
        <f>IF($AV183="", "", IFERROR(INDEX('Analytics Data'!CD$12:CD$511, MATCH($AV183, 'Analytics Data'!$BI$12:$BI$511, 0)), ""))</f>
        <v/>
      </c>
      <c r="CC183" s="19" t="str">
        <f t="shared" si="57"/>
        <v/>
      </c>
      <c r="CE183" s="19" t="str">
        <f t="shared" si="58"/>
        <v/>
      </c>
      <c r="CG183" s="41" t="str">
        <f t="shared" si="59"/>
        <v/>
      </c>
    </row>
    <row r="184" spans="1:85" x14ac:dyDescent="0.25">
      <c r="A184" s="11"/>
      <c r="B184" s="41" t="str">
        <f>IF($D184="", "", IFERROR(INDEX(Content!$V$11:$V$510, MATCH($D184, Content!$D$11:$D$510, 0)), ""))</f>
        <v/>
      </c>
      <c r="C184" s="11"/>
      <c r="D184" s="196"/>
      <c r="E184" s="197"/>
      <c r="F184" s="198"/>
      <c r="G184" s="199"/>
      <c r="H184" s="200"/>
      <c r="I184" s="200"/>
      <c r="J184" s="201"/>
      <c r="K184" s="202"/>
      <c r="L184" s="11"/>
      <c r="M184" s="98" t="str">
        <f>IF($AV184="", "", IFERROR(INDEX('Analytics Data'!$CF$12:$CF$511, MATCH($AV184, 'Analytics Data'!$BI$12:$BI$511, 0)), ""))</f>
        <v/>
      </c>
      <c r="N184" s="68"/>
      <c r="O184" s="98" t="str">
        <f>IF($M184="", "", COUNTIF($M$11:$M$510, "&gt;"&amp;$M184)+1+COUNTIF($M$11:$M184, $M184)-1)</f>
        <v/>
      </c>
      <c r="P184" s="68"/>
      <c r="Q184" s="91" t="str">
        <f>IF($AV184="", "", IFERROR(INDEX('Analytics Data'!BA$12:BA$511, MATCH($AV184, 'Analytics Data'!$BI$12:$BI$511, 0)), ""))</f>
        <v/>
      </c>
      <c r="R184" s="92" t="str">
        <f>IF($AV184="", "", IFERROR(INDEX('Analytics Data'!BB$12:BB$511, MATCH($AV184, 'Analytics Data'!$BI$12:$BI$511, 0)), ""))</f>
        <v/>
      </c>
      <c r="S184" s="92" t="str">
        <f>IF($AV184="", "", IFERROR(INDEX('Analytics Data'!BC$12:BC$511, MATCH($AV184, 'Analytics Data'!$BI$12:$BI$511, 0)), ""))</f>
        <v/>
      </c>
      <c r="T184" s="92" t="str">
        <f>IF($AV184="", "", IFERROR(INDEX('Analytics Data'!BD$12:BD$511, MATCH($AV184, 'Analytics Data'!$BI$12:$BI$511, 0)), ""))</f>
        <v/>
      </c>
      <c r="U184" s="93" t="str">
        <f>IF($AV184="", "", IFERROR(INDEX('Analytics Data'!BE$12:BE$511, MATCH($AV184, 'Analytics Data'!$BI$12:$BI$511, 0)), ""))</f>
        <v/>
      </c>
      <c r="V184" s="68"/>
      <c r="AD184" s="65" t="str">
        <f>'Analytics Data'!$CT185</f>
        <v/>
      </c>
      <c r="AF184" s="19" t="str">
        <f t="shared" si="46"/>
        <v/>
      </c>
      <c r="AH184" s="19" t="str">
        <f t="shared" si="43"/>
        <v/>
      </c>
      <c r="AI184" s="19" t="str">
        <f t="shared" si="47"/>
        <v/>
      </c>
      <c r="AJ184" s="19" t="str">
        <f t="shared" si="48"/>
        <v/>
      </c>
      <c r="AK184" s="19" t="str">
        <f t="shared" si="49"/>
        <v/>
      </c>
      <c r="AL184" s="19" t="str">
        <f t="shared" si="44"/>
        <v/>
      </c>
      <c r="AM184" s="19" t="str">
        <f t="shared" si="45"/>
        <v/>
      </c>
      <c r="AN184" s="19" t="str">
        <f t="shared" si="50"/>
        <v/>
      </c>
      <c r="AP184" s="19" t="str">
        <f>IF(OR($B184="", "", 'Analytics Data'!$BL$7=FALSE), "", COUNTIF('Analytics Data'!$BG$12:$BG$511, $B184))</f>
        <v/>
      </c>
      <c r="AR184" s="65" t="str">
        <f>IF($AP184="", "", IF($AP184=1, IFERROR(INDEX('Analytics Data'!$BI$12:$BI$511, MATCH($B184, 'Analytics Data'!$BG$12:$BG$511, 0)), ""), ""))</f>
        <v/>
      </c>
      <c r="AT184" s="65" t="str">
        <f t="shared" si="51"/>
        <v/>
      </c>
      <c r="AV184" s="65" t="str">
        <f>IF(NOT($AT184=""), $AT184, IF($AR184="", "", IF(COUNTIF($AR$11:$AR184, $AR184)&gt;1, "", $AR184)))</f>
        <v/>
      </c>
      <c r="AX184" s="19" t="str">
        <f>IF(OR($AV184="", $AR$7=FALSE), "", IF(COUNTIF('Analytics Data'!$BI$12:$BI$511, $AV184)=1, "", "X"))</f>
        <v/>
      </c>
      <c r="AZ184" s="43" t="str">
        <f t="shared" si="52"/>
        <v/>
      </c>
      <c r="BB184" s="19" t="str">
        <f>IF($D184="", "", IF(COUNTIF(Content!$D$11:$D$510, $D184)=0, MAX($BB$10:$BB183)+1, ""))</f>
        <v/>
      </c>
      <c r="BD184" s="19" t="str">
        <f t="shared" si="53"/>
        <v/>
      </c>
      <c r="BF184" s="19" t="str">
        <f t="shared" si="54"/>
        <v/>
      </c>
      <c r="BG184" s="19" t="str">
        <f t="shared" ca="1" si="60"/>
        <v/>
      </c>
      <c r="BI184" s="173" t="str">
        <f>IF($AV184="", "", IFERROR(INDEX('Analytics Data'!$CA$12:$CA$511, MATCH($AV184, 'Analytics Data'!$BI$12:$BI$511, 0)), ""))</f>
        <v/>
      </c>
      <c r="BK184" s="173" t="str">
        <f>IF($AV184="", "", IFERROR(INDEX('Analytics Data'!$BB$12:$BB$511, MATCH($AV184, 'Analytics Data'!$BI$12:$BI$511, 0)), ""))</f>
        <v/>
      </c>
      <c r="BM184" s="41" t="str">
        <f>IF($D184="", "", IFERROR(INDEX(Content!$AB$11:$AB$510, MATCH($D184, Content!$D$11:$D$510, 0)), ""))</f>
        <v/>
      </c>
      <c r="BN184" s="41" t="str">
        <f>IF($BM184="", "", IF(COUNTIF($BM$11:$BM184, $BM184)&gt;1, "", $BM184))</f>
        <v/>
      </c>
      <c r="BO184" s="156" t="str">
        <f t="shared" si="55"/>
        <v/>
      </c>
      <c r="BP184" s="156" t="str">
        <f t="shared" si="56"/>
        <v/>
      </c>
      <c r="BQ184" s="19" t="str">
        <f>IF($BO184="", "", COUNTIF($BO$11:$BO$510, "&gt;"&amp;$BO184)+1+COUNTIF($BO$11:$BO184, $BO184)-1)</f>
        <v/>
      </c>
      <c r="BS184" s="134" t="str">
        <f>IF($AV184="", "", IFERROR(INDEX('Analytics Data'!BZ$12:BZ$511, MATCH($AV184, 'Analytics Data'!$BI$12:$BI$511, 0)), ""))</f>
        <v/>
      </c>
      <c r="BT184" s="135" t="str">
        <f>IF($AV184="", "", IFERROR(INDEX('Analytics Data'!CA$12:CA$511, MATCH($AV184, 'Analytics Data'!$BI$12:$BI$511, 0)), ""))</f>
        <v/>
      </c>
      <c r="BU184" s="135" t="str">
        <f>IF($AV184="", "", IFERROR(INDEX('Analytics Data'!CB$12:CB$511, MATCH($AV184, 'Analytics Data'!$BI$12:$BI$511, 0)), ""))</f>
        <v/>
      </c>
      <c r="BV184" s="135" t="str">
        <f>IF($AV184="", "", IFERROR(INDEX('Analytics Data'!CC$12:CC$511, MATCH($AV184, 'Analytics Data'!$BI$12:$BI$511, 0)), ""))</f>
        <v/>
      </c>
      <c r="BW184" s="136" t="str">
        <f>IF($AV184="", "", IFERROR(INDEX('Analytics Data'!CD$12:CD$511, MATCH($AV184, 'Analytics Data'!$BI$12:$BI$511, 0)), ""))</f>
        <v/>
      </c>
      <c r="CC184" s="19" t="str">
        <f t="shared" si="57"/>
        <v/>
      </c>
      <c r="CE184" s="19" t="str">
        <f t="shared" si="58"/>
        <v/>
      </c>
      <c r="CG184" s="41" t="str">
        <f t="shared" si="59"/>
        <v/>
      </c>
    </row>
    <row r="185" spans="1:85" x14ac:dyDescent="0.25">
      <c r="A185" s="11"/>
      <c r="B185" s="41" t="str">
        <f>IF($D185="", "", IFERROR(INDEX(Content!$V$11:$V$510, MATCH($D185, Content!$D$11:$D$510, 0)), ""))</f>
        <v/>
      </c>
      <c r="C185" s="11"/>
      <c r="D185" s="196"/>
      <c r="E185" s="197"/>
      <c r="F185" s="198"/>
      <c r="G185" s="199"/>
      <c r="H185" s="200"/>
      <c r="I185" s="200"/>
      <c r="J185" s="201"/>
      <c r="K185" s="202"/>
      <c r="L185" s="11"/>
      <c r="M185" s="98" t="str">
        <f>IF($AV185="", "", IFERROR(INDEX('Analytics Data'!$CF$12:$CF$511, MATCH($AV185, 'Analytics Data'!$BI$12:$BI$511, 0)), ""))</f>
        <v/>
      </c>
      <c r="N185" s="68"/>
      <c r="O185" s="98" t="str">
        <f>IF($M185="", "", COUNTIF($M$11:$M$510, "&gt;"&amp;$M185)+1+COUNTIF($M$11:$M185, $M185)-1)</f>
        <v/>
      </c>
      <c r="P185" s="68"/>
      <c r="Q185" s="91" t="str">
        <f>IF($AV185="", "", IFERROR(INDEX('Analytics Data'!BA$12:BA$511, MATCH($AV185, 'Analytics Data'!$BI$12:$BI$511, 0)), ""))</f>
        <v/>
      </c>
      <c r="R185" s="92" t="str">
        <f>IF($AV185="", "", IFERROR(INDEX('Analytics Data'!BB$12:BB$511, MATCH($AV185, 'Analytics Data'!$BI$12:$BI$511, 0)), ""))</f>
        <v/>
      </c>
      <c r="S185" s="92" t="str">
        <f>IF($AV185="", "", IFERROR(INDEX('Analytics Data'!BC$12:BC$511, MATCH($AV185, 'Analytics Data'!$BI$12:$BI$511, 0)), ""))</f>
        <v/>
      </c>
      <c r="T185" s="92" t="str">
        <f>IF($AV185="", "", IFERROR(INDEX('Analytics Data'!BD$12:BD$511, MATCH($AV185, 'Analytics Data'!$BI$12:$BI$511, 0)), ""))</f>
        <v/>
      </c>
      <c r="U185" s="93" t="str">
        <f>IF($AV185="", "", IFERROR(INDEX('Analytics Data'!BE$12:BE$511, MATCH($AV185, 'Analytics Data'!$BI$12:$BI$511, 0)), ""))</f>
        <v/>
      </c>
      <c r="V185" s="68"/>
      <c r="AD185" s="65" t="str">
        <f>'Analytics Data'!$CT186</f>
        <v/>
      </c>
      <c r="AF185" s="19" t="str">
        <f t="shared" si="46"/>
        <v/>
      </c>
      <c r="AH185" s="19" t="str">
        <f t="shared" si="43"/>
        <v/>
      </c>
      <c r="AI185" s="19" t="str">
        <f t="shared" si="47"/>
        <v/>
      </c>
      <c r="AJ185" s="19" t="str">
        <f t="shared" si="48"/>
        <v/>
      </c>
      <c r="AK185" s="19" t="str">
        <f t="shared" si="49"/>
        <v/>
      </c>
      <c r="AL185" s="19" t="str">
        <f t="shared" si="44"/>
        <v/>
      </c>
      <c r="AM185" s="19" t="str">
        <f t="shared" si="45"/>
        <v/>
      </c>
      <c r="AN185" s="19" t="str">
        <f t="shared" si="50"/>
        <v/>
      </c>
      <c r="AP185" s="19" t="str">
        <f>IF(OR($B185="", "", 'Analytics Data'!$BL$7=FALSE), "", COUNTIF('Analytics Data'!$BG$12:$BG$511, $B185))</f>
        <v/>
      </c>
      <c r="AR185" s="65" t="str">
        <f>IF($AP185="", "", IF($AP185=1, IFERROR(INDEX('Analytics Data'!$BI$12:$BI$511, MATCH($B185, 'Analytics Data'!$BG$12:$BG$511, 0)), ""), ""))</f>
        <v/>
      </c>
      <c r="AT185" s="65" t="str">
        <f t="shared" si="51"/>
        <v/>
      </c>
      <c r="AV185" s="65" t="str">
        <f>IF(NOT($AT185=""), $AT185, IF($AR185="", "", IF(COUNTIF($AR$11:$AR185, $AR185)&gt;1, "", $AR185)))</f>
        <v/>
      </c>
      <c r="AX185" s="19" t="str">
        <f>IF(OR($AV185="", $AR$7=FALSE), "", IF(COUNTIF('Analytics Data'!$BI$12:$BI$511, $AV185)=1, "", "X"))</f>
        <v/>
      </c>
      <c r="AZ185" s="43" t="str">
        <f t="shared" si="52"/>
        <v/>
      </c>
      <c r="BB185" s="19" t="str">
        <f>IF($D185="", "", IF(COUNTIF(Content!$D$11:$D$510, $D185)=0, MAX($BB$10:$BB184)+1, ""))</f>
        <v/>
      </c>
      <c r="BD185" s="19" t="str">
        <f t="shared" si="53"/>
        <v/>
      </c>
      <c r="BF185" s="19" t="str">
        <f t="shared" si="54"/>
        <v/>
      </c>
      <c r="BG185" s="19" t="str">
        <f t="shared" ca="1" si="60"/>
        <v/>
      </c>
      <c r="BI185" s="173" t="str">
        <f>IF($AV185="", "", IFERROR(INDEX('Analytics Data'!$CA$12:$CA$511, MATCH($AV185, 'Analytics Data'!$BI$12:$BI$511, 0)), ""))</f>
        <v/>
      </c>
      <c r="BK185" s="173" t="str">
        <f>IF($AV185="", "", IFERROR(INDEX('Analytics Data'!$BB$12:$BB$511, MATCH($AV185, 'Analytics Data'!$BI$12:$BI$511, 0)), ""))</f>
        <v/>
      </c>
      <c r="BM185" s="41" t="str">
        <f>IF($D185="", "", IFERROR(INDEX(Content!$AB$11:$AB$510, MATCH($D185, Content!$D$11:$D$510, 0)), ""))</f>
        <v/>
      </c>
      <c r="BN185" s="41" t="str">
        <f>IF($BM185="", "", IF(COUNTIF($BM$11:$BM185, $BM185)&gt;1, "", $BM185))</f>
        <v/>
      </c>
      <c r="BO185" s="156" t="str">
        <f t="shared" si="55"/>
        <v/>
      </c>
      <c r="BP185" s="156" t="str">
        <f t="shared" si="56"/>
        <v/>
      </c>
      <c r="BQ185" s="19" t="str">
        <f>IF($BO185="", "", COUNTIF($BO$11:$BO$510, "&gt;"&amp;$BO185)+1+COUNTIF($BO$11:$BO185, $BO185)-1)</f>
        <v/>
      </c>
      <c r="BS185" s="134" t="str">
        <f>IF($AV185="", "", IFERROR(INDEX('Analytics Data'!BZ$12:BZ$511, MATCH($AV185, 'Analytics Data'!$BI$12:$BI$511, 0)), ""))</f>
        <v/>
      </c>
      <c r="BT185" s="135" t="str">
        <f>IF($AV185="", "", IFERROR(INDEX('Analytics Data'!CA$12:CA$511, MATCH($AV185, 'Analytics Data'!$BI$12:$BI$511, 0)), ""))</f>
        <v/>
      </c>
      <c r="BU185" s="135" t="str">
        <f>IF($AV185="", "", IFERROR(INDEX('Analytics Data'!CB$12:CB$511, MATCH($AV185, 'Analytics Data'!$BI$12:$BI$511, 0)), ""))</f>
        <v/>
      </c>
      <c r="BV185" s="135" t="str">
        <f>IF($AV185="", "", IFERROR(INDEX('Analytics Data'!CC$12:CC$511, MATCH($AV185, 'Analytics Data'!$BI$12:$BI$511, 0)), ""))</f>
        <v/>
      </c>
      <c r="BW185" s="136" t="str">
        <f>IF($AV185="", "", IFERROR(INDEX('Analytics Data'!CD$12:CD$511, MATCH($AV185, 'Analytics Data'!$BI$12:$BI$511, 0)), ""))</f>
        <v/>
      </c>
      <c r="CC185" s="19" t="str">
        <f t="shared" si="57"/>
        <v/>
      </c>
      <c r="CE185" s="19" t="str">
        <f t="shared" si="58"/>
        <v/>
      </c>
      <c r="CG185" s="41" t="str">
        <f t="shared" si="59"/>
        <v/>
      </c>
    </row>
    <row r="186" spans="1:85" x14ac:dyDescent="0.25">
      <c r="A186" s="11"/>
      <c r="B186" s="41" t="str">
        <f>IF($D186="", "", IFERROR(INDEX(Content!$V$11:$V$510, MATCH($D186, Content!$D$11:$D$510, 0)), ""))</f>
        <v/>
      </c>
      <c r="C186" s="11"/>
      <c r="D186" s="196"/>
      <c r="E186" s="197"/>
      <c r="F186" s="198"/>
      <c r="G186" s="199"/>
      <c r="H186" s="200"/>
      <c r="I186" s="200"/>
      <c r="J186" s="201"/>
      <c r="K186" s="202"/>
      <c r="L186" s="11"/>
      <c r="M186" s="98" t="str">
        <f>IF($AV186="", "", IFERROR(INDEX('Analytics Data'!$CF$12:$CF$511, MATCH($AV186, 'Analytics Data'!$BI$12:$BI$511, 0)), ""))</f>
        <v/>
      </c>
      <c r="N186" s="68"/>
      <c r="O186" s="98" t="str">
        <f>IF($M186="", "", COUNTIF($M$11:$M$510, "&gt;"&amp;$M186)+1+COUNTIF($M$11:$M186, $M186)-1)</f>
        <v/>
      </c>
      <c r="P186" s="68"/>
      <c r="Q186" s="91" t="str">
        <f>IF($AV186="", "", IFERROR(INDEX('Analytics Data'!BA$12:BA$511, MATCH($AV186, 'Analytics Data'!$BI$12:$BI$511, 0)), ""))</f>
        <v/>
      </c>
      <c r="R186" s="92" t="str">
        <f>IF($AV186="", "", IFERROR(INDEX('Analytics Data'!BB$12:BB$511, MATCH($AV186, 'Analytics Data'!$BI$12:$BI$511, 0)), ""))</f>
        <v/>
      </c>
      <c r="S186" s="92" t="str">
        <f>IF($AV186="", "", IFERROR(INDEX('Analytics Data'!BC$12:BC$511, MATCH($AV186, 'Analytics Data'!$BI$12:$BI$511, 0)), ""))</f>
        <v/>
      </c>
      <c r="T186" s="92" t="str">
        <f>IF($AV186="", "", IFERROR(INDEX('Analytics Data'!BD$12:BD$511, MATCH($AV186, 'Analytics Data'!$BI$12:$BI$511, 0)), ""))</f>
        <v/>
      </c>
      <c r="U186" s="93" t="str">
        <f>IF($AV186="", "", IFERROR(INDEX('Analytics Data'!BE$12:BE$511, MATCH($AV186, 'Analytics Data'!$BI$12:$BI$511, 0)), ""))</f>
        <v/>
      </c>
      <c r="V186" s="68"/>
      <c r="AD186" s="65" t="str">
        <f>'Analytics Data'!$CT187</f>
        <v/>
      </c>
      <c r="AF186" s="19" t="str">
        <f t="shared" si="46"/>
        <v/>
      </c>
      <c r="AH186" s="19" t="str">
        <f t="shared" si="43"/>
        <v/>
      </c>
      <c r="AI186" s="19" t="str">
        <f t="shared" si="47"/>
        <v/>
      </c>
      <c r="AJ186" s="19" t="str">
        <f t="shared" si="48"/>
        <v/>
      </c>
      <c r="AK186" s="19" t="str">
        <f t="shared" si="49"/>
        <v/>
      </c>
      <c r="AL186" s="19" t="str">
        <f t="shared" si="44"/>
        <v/>
      </c>
      <c r="AM186" s="19" t="str">
        <f t="shared" si="45"/>
        <v/>
      </c>
      <c r="AN186" s="19" t="str">
        <f t="shared" si="50"/>
        <v/>
      </c>
      <c r="AP186" s="19" t="str">
        <f>IF(OR($B186="", "", 'Analytics Data'!$BL$7=FALSE), "", COUNTIF('Analytics Data'!$BG$12:$BG$511, $B186))</f>
        <v/>
      </c>
      <c r="AR186" s="65" t="str">
        <f>IF($AP186="", "", IF($AP186=1, IFERROR(INDEX('Analytics Data'!$BI$12:$BI$511, MATCH($B186, 'Analytics Data'!$BG$12:$BG$511, 0)), ""), ""))</f>
        <v/>
      </c>
      <c r="AT186" s="65" t="str">
        <f t="shared" si="51"/>
        <v/>
      </c>
      <c r="AV186" s="65" t="str">
        <f>IF(NOT($AT186=""), $AT186, IF($AR186="", "", IF(COUNTIF($AR$11:$AR186, $AR186)&gt;1, "", $AR186)))</f>
        <v/>
      </c>
      <c r="AX186" s="19" t="str">
        <f>IF(OR($AV186="", $AR$7=FALSE), "", IF(COUNTIF('Analytics Data'!$BI$12:$BI$511, $AV186)=1, "", "X"))</f>
        <v/>
      </c>
      <c r="AZ186" s="43" t="str">
        <f t="shared" si="52"/>
        <v/>
      </c>
      <c r="BB186" s="19" t="str">
        <f>IF($D186="", "", IF(COUNTIF(Content!$D$11:$D$510, $D186)=0, MAX($BB$10:$BB185)+1, ""))</f>
        <v/>
      </c>
      <c r="BD186" s="19" t="str">
        <f t="shared" si="53"/>
        <v/>
      </c>
      <c r="BF186" s="19" t="str">
        <f t="shared" si="54"/>
        <v/>
      </c>
      <c r="BG186" s="19" t="str">
        <f t="shared" ca="1" si="60"/>
        <v/>
      </c>
      <c r="BI186" s="173" t="str">
        <f>IF($AV186="", "", IFERROR(INDEX('Analytics Data'!$CA$12:$CA$511, MATCH($AV186, 'Analytics Data'!$BI$12:$BI$511, 0)), ""))</f>
        <v/>
      </c>
      <c r="BK186" s="173" t="str">
        <f>IF($AV186="", "", IFERROR(INDEX('Analytics Data'!$BB$12:$BB$511, MATCH($AV186, 'Analytics Data'!$BI$12:$BI$511, 0)), ""))</f>
        <v/>
      </c>
      <c r="BM186" s="41" t="str">
        <f>IF($D186="", "", IFERROR(INDEX(Content!$AB$11:$AB$510, MATCH($D186, Content!$D$11:$D$510, 0)), ""))</f>
        <v/>
      </c>
      <c r="BN186" s="41" t="str">
        <f>IF($BM186="", "", IF(COUNTIF($BM$11:$BM186, $BM186)&gt;1, "", $BM186))</f>
        <v/>
      </c>
      <c r="BO186" s="156" t="str">
        <f t="shared" si="55"/>
        <v/>
      </c>
      <c r="BP186" s="156" t="str">
        <f t="shared" si="56"/>
        <v/>
      </c>
      <c r="BQ186" s="19" t="str">
        <f>IF($BO186="", "", COUNTIF($BO$11:$BO$510, "&gt;"&amp;$BO186)+1+COUNTIF($BO$11:$BO186, $BO186)-1)</f>
        <v/>
      </c>
      <c r="BS186" s="134" t="str">
        <f>IF($AV186="", "", IFERROR(INDEX('Analytics Data'!BZ$12:BZ$511, MATCH($AV186, 'Analytics Data'!$BI$12:$BI$511, 0)), ""))</f>
        <v/>
      </c>
      <c r="BT186" s="135" t="str">
        <f>IF($AV186="", "", IFERROR(INDEX('Analytics Data'!CA$12:CA$511, MATCH($AV186, 'Analytics Data'!$BI$12:$BI$511, 0)), ""))</f>
        <v/>
      </c>
      <c r="BU186" s="135" t="str">
        <f>IF($AV186="", "", IFERROR(INDEX('Analytics Data'!CB$12:CB$511, MATCH($AV186, 'Analytics Data'!$BI$12:$BI$511, 0)), ""))</f>
        <v/>
      </c>
      <c r="BV186" s="135" t="str">
        <f>IF($AV186="", "", IFERROR(INDEX('Analytics Data'!CC$12:CC$511, MATCH($AV186, 'Analytics Data'!$BI$12:$BI$511, 0)), ""))</f>
        <v/>
      </c>
      <c r="BW186" s="136" t="str">
        <f>IF($AV186="", "", IFERROR(INDEX('Analytics Data'!CD$12:CD$511, MATCH($AV186, 'Analytics Data'!$BI$12:$BI$511, 0)), ""))</f>
        <v/>
      </c>
      <c r="CC186" s="19" t="str">
        <f t="shared" si="57"/>
        <v/>
      </c>
      <c r="CE186" s="19" t="str">
        <f t="shared" si="58"/>
        <v/>
      </c>
      <c r="CG186" s="41" t="str">
        <f t="shared" si="59"/>
        <v/>
      </c>
    </row>
    <row r="187" spans="1:85" x14ac:dyDescent="0.25">
      <c r="A187" s="11"/>
      <c r="B187" s="41" t="str">
        <f>IF($D187="", "", IFERROR(INDEX(Content!$V$11:$V$510, MATCH($D187, Content!$D$11:$D$510, 0)), ""))</f>
        <v/>
      </c>
      <c r="C187" s="11"/>
      <c r="D187" s="196"/>
      <c r="E187" s="197"/>
      <c r="F187" s="198"/>
      <c r="G187" s="199"/>
      <c r="H187" s="200"/>
      <c r="I187" s="200"/>
      <c r="J187" s="201"/>
      <c r="K187" s="202"/>
      <c r="L187" s="11"/>
      <c r="M187" s="98" t="str">
        <f>IF($AV187="", "", IFERROR(INDEX('Analytics Data'!$CF$12:$CF$511, MATCH($AV187, 'Analytics Data'!$BI$12:$BI$511, 0)), ""))</f>
        <v/>
      </c>
      <c r="N187" s="68"/>
      <c r="O187" s="98" t="str">
        <f>IF($M187="", "", COUNTIF($M$11:$M$510, "&gt;"&amp;$M187)+1+COUNTIF($M$11:$M187, $M187)-1)</f>
        <v/>
      </c>
      <c r="P187" s="68"/>
      <c r="Q187" s="91" t="str">
        <f>IF($AV187="", "", IFERROR(INDEX('Analytics Data'!BA$12:BA$511, MATCH($AV187, 'Analytics Data'!$BI$12:$BI$511, 0)), ""))</f>
        <v/>
      </c>
      <c r="R187" s="92" t="str">
        <f>IF($AV187="", "", IFERROR(INDEX('Analytics Data'!BB$12:BB$511, MATCH($AV187, 'Analytics Data'!$BI$12:$BI$511, 0)), ""))</f>
        <v/>
      </c>
      <c r="S187" s="92" t="str">
        <f>IF($AV187="", "", IFERROR(INDEX('Analytics Data'!BC$12:BC$511, MATCH($AV187, 'Analytics Data'!$BI$12:$BI$511, 0)), ""))</f>
        <v/>
      </c>
      <c r="T187" s="92" t="str">
        <f>IF($AV187="", "", IFERROR(INDEX('Analytics Data'!BD$12:BD$511, MATCH($AV187, 'Analytics Data'!$BI$12:$BI$511, 0)), ""))</f>
        <v/>
      </c>
      <c r="U187" s="93" t="str">
        <f>IF($AV187="", "", IFERROR(INDEX('Analytics Data'!BE$12:BE$511, MATCH($AV187, 'Analytics Data'!$BI$12:$BI$511, 0)), ""))</f>
        <v/>
      </c>
      <c r="V187" s="68"/>
      <c r="AD187" s="65" t="str">
        <f>'Analytics Data'!$CT188</f>
        <v/>
      </c>
      <c r="AF187" s="19" t="str">
        <f t="shared" si="46"/>
        <v/>
      </c>
      <c r="AH187" s="19" t="str">
        <f t="shared" si="43"/>
        <v/>
      </c>
      <c r="AI187" s="19" t="str">
        <f t="shared" si="47"/>
        <v/>
      </c>
      <c r="AJ187" s="19" t="str">
        <f t="shared" si="48"/>
        <v/>
      </c>
      <c r="AK187" s="19" t="str">
        <f t="shared" si="49"/>
        <v/>
      </c>
      <c r="AL187" s="19" t="str">
        <f t="shared" si="44"/>
        <v/>
      </c>
      <c r="AM187" s="19" t="str">
        <f t="shared" si="45"/>
        <v/>
      </c>
      <c r="AN187" s="19" t="str">
        <f t="shared" si="50"/>
        <v/>
      </c>
      <c r="AP187" s="19" t="str">
        <f>IF(OR($B187="", "", 'Analytics Data'!$BL$7=FALSE), "", COUNTIF('Analytics Data'!$BG$12:$BG$511, $B187))</f>
        <v/>
      </c>
      <c r="AR187" s="65" t="str">
        <f>IF($AP187="", "", IF($AP187=1, IFERROR(INDEX('Analytics Data'!$BI$12:$BI$511, MATCH($B187, 'Analytics Data'!$BG$12:$BG$511, 0)), ""), ""))</f>
        <v/>
      </c>
      <c r="AT187" s="65" t="str">
        <f t="shared" si="51"/>
        <v/>
      </c>
      <c r="AV187" s="65" t="str">
        <f>IF(NOT($AT187=""), $AT187, IF($AR187="", "", IF(COUNTIF($AR$11:$AR187, $AR187)&gt;1, "", $AR187)))</f>
        <v/>
      </c>
      <c r="AX187" s="19" t="str">
        <f>IF(OR($AV187="", $AR$7=FALSE), "", IF(COUNTIF('Analytics Data'!$BI$12:$BI$511, $AV187)=1, "", "X"))</f>
        <v/>
      </c>
      <c r="AZ187" s="43" t="str">
        <f t="shared" si="52"/>
        <v/>
      </c>
      <c r="BB187" s="19" t="str">
        <f>IF($D187="", "", IF(COUNTIF(Content!$D$11:$D$510, $D187)=0, MAX($BB$10:$BB186)+1, ""))</f>
        <v/>
      </c>
      <c r="BD187" s="19" t="str">
        <f t="shared" si="53"/>
        <v/>
      </c>
      <c r="BF187" s="19" t="str">
        <f t="shared" si="54"/>
        <v/>
      </c>
      <c r="BG187" s="19" t="str">
        <f t="shared" ca="1" si="60"/>
        <v/>
      </c>
      <c r="BI187" s="173" t="str">
        <f>IF($AV187="", "", IFERROR(INDEX('Analytics Data'!$CA$12:$CA$511, MATCH($AV187, 'Analytics Data'!$BI$12:$BI$511, 0)), ""))</f>
        <v/>
      </c>
      <c r="BK187" s="173" t="str">
        <f>IF($AV187="", "", IFERROR(INDEX('Analytics Data'!$BB$12:$BB$511, MATCH($AV187, 'Analytics Data'!$BI$12:$BI$511, 0)), ""))</f>
        <v/>
      </c>
      <c r="BM187" s="41" t="str">
        <f>IF($D187="", "", IFERROR(INDEX(Content!$AB$11:$AB$510, MATCH($D187, Content!$D$11:$D$510, 0)), ""))</f>
        <v/>
      </c>
      <c r="BN187" s="41" t="str">
        <f>IF($BM187="", "", IF(COUNTIF($BM$11:$BM187, $BM187)&gt;1, "", $BM187))</f>
        <v/>
      </c>
      <c r="BO187" s="156" t="str">
        <f t="shared" si="55"/>
        <v/>
      </c>
      <c r="BP187" s="156" t="str">
        <f t="shared" si="56"/>
        <v/>
      </c>
      <c r="BQ187" s="19" t="str">
        <f>IF($BO187="", "", COUNTIF($BO$11:$BO$510, "&gt;"&amp;$BO187)+1+COUNTIF($BO$11:$BO187, $BO187)-1)</f>
        <v/>
      </c>
      <c r="BS187" s="134" t="str">
        <f>IF($AV187="", "", IFERROR(INDEX('Analytics Data'!BZ$12:BZ$511, MATCH($AV187, 'Analytics Data'!$BI$12:$BI$511, 0)), ""))</f>
        <v/>
      </c>
      <c r="BT187" s="135" t="str">
        <f>IF($AV187="", "", IFERROR(INDEX('Analytics Data'!CA$12:CA$511, MATCH($AV187, 'Analytics Data'!$BI$12:$BI$511, 0)), ""))</f>
        <v/>
      </c>
      <c r="BU187" s="135" t="str">
        <f>IF($AV187="", "", IFERROR(INDEX('Analytics Data'!CB$12:CB$511, MATCH($AV187, 'Analytics Data'!$BI$12:$BI$511, 0)), ""))</f>
        <v/>
      </c>
      <c r="BV187" s="135" t="str">
        <f>IF($AV187="", "", IFERROR(INDEX('Analytics Data'!CC$12:CC$511, MATCH($AV187, 'Analytics Data'!$BI$12:$BI$511, 0)), ""))</f>
        <v/>
      </c>
      <c r="BW187" s="136" t="str">
        <f>IF($AV187="", "", IFERROR(INDEX('Analytics Data'!CD$12:CD$511, MATCH($AV187, 'Analytics Data'!$BI$12:$BI$511, 0)), ""))</f>
        <v/>
      </c>
      <c r="CC187" s="19" t="str">
        <f t="shared" si="57"/>
        <v/>
      </c>
      <c r="CE187" s="19" t="str">
        <f t="shared" si="58"/>
        <v/>
      </c>
      <c r="CG187" s="41" t="str">
        <f t="shared" si="59"/>
        <v/>
      </c>
    </row>
    <row r="188" spans="1:85" x14ac:dyDescent="0.25">
      <c r="A188" s="11"/>
      <c r="B188" s="41" t="str">
        <f>IF($D188="", "", IFERROR(INDEX(Content!$V$11:$V$510, MATCH($D188, Content!$D$11:$D$510, 0)), ""))</f>
        <v/>
      </c>
      <c r="C188" s="11"/>
      <c r="D188" s="196"/>
      <c r="E188" s="197"/>
      <c r="F188" s="198"/>
      <c r="G188" s="199"/>
      <c r="H188" s="200"/>
      <c r="I188" s="200"/>
      <c r="J188" s="201"/>
      <c r="K188" s="202"/>
      <c r="L188" s="11"/>
      <c r="M188" s="98" t="str">
        <f>IF($AV188="", "", IFERROR(INDEX('Analytics Data'!$CF$12:$CF$511, MATCH($AV188, 'Analytics Data'!$BI$12:$BI$511, 0)), ""))</f>
        <v/>
      </c>
      <c r="N188" s="68"/>
      <c r="O188" s="98" t="str">
        <f>IF($M188="", "", COUNTIF($M$11:$M$510, "&gt;"&amp;$M188)+1+COUNTIF($M$11:$M188, $M188)-1)</f>
        <v/>
      </c>
      <c r="P188" s="68"/>
      <c r="Q188" s="91" t="str">
        <f>IF($AV188="", "", IFERROR(INDEX('Analytics Data'!BA$12:BA$511, MATCH($AV188, 'Analytics Data'!$BI$12:$BI$511, 0)), ""))</f>
        <v/>
      </c>
      <c r="R188" s="92" t="str">
        <f>IF($AV188="", "", IFERROR(INDEX('Analytics Data'!BB$12:BB$511, MATCH($AV188, 'Analytics Data'!$BI$12:$BI$511, 0)), ""))</f>
        <v/>
      </c>
      <c r="S188" s="92" t="str">
        <f>IF($AV188="", "", IFERROR(INDEX('Analytics Data'!BC$12:BC$511, MATCH($AV188, 'Analytics Data'!$BI$12:$BI$511, 0)), ""))</f>
        <v/>
      </c>
      <c r="T188" s="92" t="str">
        <f>IF($AV188="", "", IFERROR(INDEX('Analytics Data'!BD$12:BD$511, MATCH($AV188, 'Analytics Data'!$BI$12:$BI$511, 0)), ""))</f>
        <v/>
      </c>
      <c r="U188" s="93" t="str">
        <f>IF($AV188="", "", IFERROR(INDEX('Analytics Data'!BE$12:BE$511, MATCH($AV188, 'Analytics Data'!$BI$12:$BI$511, 0)), ""))</f>
        <v/>
      </c>
      <c r="V188" s="68"/>
      <c r="AD188" s="65" t="str">
        <f>'Analytics Data'!$CT189</f>
        <v/>
      </c>
      <c r="AF188" s="19" t="str">
        <f t="shared" si="46"/>
        <v/>
      </c>
      <c r="AH188" s="19" t="str">
        <f t="shared" si="43"/>
        <v/>
      </c>
      <c r="AI188" s="19" t="str">
        <f t="shared" si="47"/>
        <v/>
      </c>
      <c r="AJ188" s="19" t="str">
        <f t="shared" si="48"/>
        <v/>
      </c>
      <c r="AK188" s="19" t="str">
        <f t="shared" si="49"/>
        <v/>
      </c>
      <c r="AL188" s="19" t="str">
        <f t="shared" si="44"/>
        <v/>
      </c>
      <c r="AM188" s="19" t="str">
        <f t="shared" si="45"/>
        <v/>
      </c>
      <c r="AN188" s="19" t="str">
        <f t="shared" si="50"/>
        <v/>
      </c>
      <c r="AP188" s="19" t="str">
        <f>IF(OR($B188="", "", 'Analytics Data'!$BL$7=FALSE), "", COUNTIF('Analytics Data'!$BG$12:$BG$511, $B188))</f>
        <v/>
      </c>
      <c r="AR188" s="65" t="str">
        <f>IF($AP188="", "", IF($AP188=1, IFERROR(INDEX('Analytics Data'!$BI$12:$BI$511, MATCH($B188, 'Analytics Data'!$BG$12:$BG$511, 0)), ""), ""))</f>
        <v/>
      </c>
      <c r="AT188" s="65" t="str">
        <f t="shared" si="51"/>
        <v/>
      </c>
      <c r="AV188" s="65" t="str">
        <f>IF(NOT($AT188=""), $AT188, IF($AR188="", "", IF(COUNTIF($AR$11:$AR188, $AR188)&gt;1, "", $AR188)))</f>
        <v/>
      </c>
      <c r="AX188" s="19" t="str">
        <f>IF(OR($AV188="", $AR$7=FALSE), "", IF(COUNTIF('Analytics Data'!$BI$12:$BI$511, $AV188)=1, "", "X"))</f>
        <v/>
      </c>
      <c r="AZ188" s="43" t="str">
        <f t="shared" si="52"/>
        <v/>
      </c>
      <c r="BB188" s="19" t="str">
        <f>IF($D188="", "", IF(COUNTIF(Content!$D$11:$D$510, $D188)=0, MAX($BB$10:$BB187)+1, ""))</f>
        <v/>
      </c>
      <c r="BD188" s="19" t="str">
        <f t="shared" si="53"/>
        <v/>
      </c>
      <c r="BF188" s="19" t="str">
        <f t="shared" si="54"/>
        <v/>
      </c>
      <c r="BG188" s="19" t="str">
        <f t="shared" ca="1" si="60"/>
        <v/>
      </c>
      <c r="BI188" s="173" t="str">
        <f>IF($AV188="", "", IFERROR(INDEX('Analytics Data'!$CA$12:$CA$511, MATCH($AV188, 'Analytics Data'!$BI$12:$BI$511, 0)), ""))</f>
        <v/>
      </c>
      <c r="BK188" s="173" t="str">
        <f>IF($AV188="", "", IFERROR(INDEX('Analytics Data'!$BB$12:$BB$511, MATCH($AV188, 'Analytics Data'!$BI$12:$BI$511, 0)), ""))</f>
        <v/>
      </c>
      <c r="BM188" s="41" t="str">
        <f>IF($D188="", "", IFERROR(INDEX(Content!$AB$11:$AB$510, MATCH($D188, Content!$D$11:$D$510, 0)), ""))</f>
        <v/>
      </c>
      <c r="BN188" s="41" t="str">
        <f>IF($BM188="", "", IF(COUNTIF($BM$11:$BM188, $BM188)&gt;1, "", $BM188))</f>
        <v/>
      </c>
      <c r="BO188" s="156" t="str">
        <f t="shared" si="55"/>
        <v/>
      </c>
      <c r="BP188" s="156" t="str">
        <f t="shared" si="56"/>
        <v/>
      </c>
      <c r="BQ188" s="19" t="str">
        <f>IF($BO188="", "", COUNTIF($BO$11:$BO$510, "&gt;"&amp;$BO188)+1+COUNTIF($BO$11:$BO188, $BO188)-1)</f>
        <v/>
      </c>
      <c r="BS188" s="134" t="str">
        <f>IF($AV188="", "", IFERROR(INDEX('Analytics Data'!BZ$12:BZ$511, MATCH($AV188, 'Analytics Data'!$BI$12:$BI$511, 0)), ""))</f>
        <v/>
      </c>
      <c r="BT188" s="135" t="str">
        <f>IF($AV188="", "", IFERROR(INDEX('Analytics Data'!CA$12:CA$511, MATCH($AV188, 'Analytics Data'!$BI$12:$BI$511, 0)), ""))</f>
        <v/>
      </c>
      <c r="BU188" s="135" t="str">
        <f>IF($AV188="", "", IFERROR(INDEX('Analytics Data'!CB$12:CB$511, MATCH($AV188, 'Analytics Data'!$BI$12:$BI$511, 0)), ""))</f>
        <v/>
      </c>
      <c r="BV188" s="135" t="str">
        <f>IF($AV188="", "", IFERROR(INDEX('Analytics Data'!CC$12:CC$511, MATCH($AV188, 'Analytics Data'!$BI$12:$BI$511, 0)), ""))</f>
        <v/>
      </c>
      <c r="BW188" s="136" t="str">
        <f>IF($AV188="", "", IFERROR(INDEX('Analytics Data'!CD$12:CD$511, MATCH($AV188, 'Analytics Data'!$BI$12:$BI$511, 0)), ""))</f>
        <v/>
      </c>
      <c r="CC188" s="19" t="str">
        <f t="shared" si="57"/>
        <v/>
      </c>
      <c r="CE188" s="19" t="str">
        <f t="shared" si="58"/>
        <v/>
      </c>
      <c r="CG188" s="41" t="str">
        <f t="shared" si="59"/>
        <v/>
      </c>
    </row>
    <row r="189" spans="1:85" x14ac:dyDescent="0.25">
      <c r="A189" s="11"/>
      <c r="B189" s="41" t="str">
        <f>IF($D189="", "", IFERROR(INDEX(Content!$V$11:$V$510, MATCH($D189, Content!$D$11:$D$510, 0)), ""))</f>
        <v/>
      </c>
      <c r="C189" s="11"/>
      <c r="D189" s="196"/>
      <c r="E189" s="197"/>
      <c r="F189" s="198"/>
      <c r="G189" s="199"/>
      <c r="H189" s="200"/>
      <c r="I189" s="200"/>
      <c r="J189" s="201"/>
      <c r="K189" s="202"/>
      <c r="L189" s="11"/>
      <c r="M189" s="98" t="str">
        <f>IF($AV189="", "", IFERROR(INDEX('Analytics Data'!$CF$12:$CF$511, MATCH($AV189, 'Analytics Data'!$BI$12:$BI$511, 0)), ""))</f>
        <v/>
      </c>
      <c r="N189" s="68"/>
      <c r="O189" s="98" t="str">
        <f>IF($M189="", "", COUNTIF($M$11:$M$510, "&gt;"&amp;$M189)+1+COUNTIF($M$11:$M189, $M189)-1)</f>
        <v/>
      </c>
      <c r="P189" s="68"/>
      <c r="Q189" s="91" t="str">
        <f>IF($AV189="", "", IFERROR(INDEX('Analytics Data'!BA$12:BA$511, MATCH($AV189, 'Analytics Data'!$BI$12:$BI$511, 0)), ""))</f>
        <v/>
      </c>
      <c r="R189" s="92" t="str">
        <f>IF($AV189="", "", IFERROR(INDEX('Analytics Data'!BB$12:BB$511, MATCH($AV189, 'Analytics Data'!$BI$12:$BI$511, 0)), ""))</f>
        <v/>
      </c>
      <c r="S189" s="92" t="str">
        <f>IF($AV189="", "", IFERROR(INDEX('Analytics Data'!BC$12:BC$511, MATCH($AV189, 'Analytics Data'!$BI$12:$BI$511, 0)), ""))</f>
        <v/>
      </c>
      <c r="T189" s="92" t="str">
        <f>IF($AV189="", "", IFERROR(INDEX('Analytics Data'!BD$12:BD$511, MATCH($AV189, 'Analytics Data'!$BI$12:$BI$511, 0)), ""))</f>
        <v/>
      </c>
      <c r="U189" s="93" t="str">
        <f>IF($AV189="", "", IFERROR(INDEX('Analytics Data'!BE$12:BE$511, MATCH($AV189, 'Analytics Data'!$BI$12:$BI$511, 0)), ""))</f>
        <v/>
      </c>
      <c r="V189" s="68"/>
      <c r="AD189" s="65" t="str">
        <f>'Analytics Data'!$CT190</f>
        <v/>
      </c>
      <c r="AF189" s="19" t="str">
        <f t="shared" si="46"/>
        <v/>
      </c>
      <c r="AH189" s="19" t="str">
        <f t="shared" si="43"/>
        <v/>
      </c>
      <c r="AI189" s="19" t="str">
        <f t="shared" si="47"/>
        <v/>
      </c>
      <c r="AJ189" s="19" t="str">
        <f t="shared" si="48"/>
        <v/>
      </c>
      <c r="AK189" s="19" t="str">
        <f t="shared" si="49"/>
        <v/>
      </c>
      <c r="AL189" s="19" t="str">
        <f t="shared" si="44"/>
        <v/>
      </c>
      <c r="AM189" s="19" t="str">
        <f t="shared" si="45"/>
        <v/>
      </c>
      <c r="AN189" s="19" t="str">
        <f t="shared" si="50"/>
        <v/>
      </c>
      <c r="AP189" s="19" t="str">
        <f>IF(OR($B189="", "", 'Analytics Data'!$BL$7=FALSE), "", COUNTIF('Analytics Data'!$BG$12:$BG$511, $B189))</f>
        <v/>
      </c>
      <c r="AR189" s="65" t="str">
        <f>IF($AP189="", "", IF($AP189=1, IFERROR(INDEX('Analytics Data'!$BI$12:$BI$511, MATCH($B189, 'Analytics Data'!$BG$12:$BG$511, 0)), ""), ""))</f>
        <v/>
      </c>
      <c r="AT189" s="65" t="str">
        <f t="shared" si="51"/>
        <v/>
      </c>
      <c r="AV189" s="65" t="str">
        <f>IF(NOT($AT189=""), $AT189, IF($AR189="", "", IF(COUNTIF($AR$11:$AR189, $AR189)&gt;1, "", $AR189)))</f>
        <v/>
      </c>
      <c r="AX189" s="19" t="str">
        <f>IF(OR($AV189="", $AR$7=FALSE), "", IF(COUNTIF('Analytics Data'!$BI$12:$BI$511, $AV189)=1, "", "X"))</f>
        <v/>
      </c>
      <c r="AZ189" s="43" t="str">
        <f t="shared" si="52"/>
        <v/>
      </c>
      <c r="BB189" s="19" t="str">
        <f>IF($D189="", "", IF(COUNTIF(Content!$D$11:$D$510, $D189)=0, MAX($BB$10:$BB188)+1, ""))</f>
        <v/>
      </c>
      <c r="BD189" s="19" t="str">
        <f t="shared" si="53"/>
        <v/>
      </c>
      <c r="BF189" s="19" t="str">
        <f t="shared" si="54"/>
        <v/>
      </c>
      <c r="BG189" s="19" t="str">
        <f t="shared" ca="1" si="60"/>
        <v/>
      </c>
      <c r="BI189" s="173" t="str">
        <f>IF($AV189="", "", IFERROR(INDEX('Analytics Data'!$CA$12:$CA$511, MATCH($AV189, 'Analytics Data'!$BI$12:$BI$511, 0)), ""))</f>
        <v/>
      </c>
      <c r="BK189" s="173" t="str">
        <f>IF($AV189="", "", IFERROR(INDEX('Analytics Data'!$BB$12:$BB$511, MATCH($AV189, 'Analytics Data'!$BI$12:$BI$511, 0)), ""))</f>
        <v/>
      </c>
      <c r="BM189" s="41" t="str">
        <f>IF($D189="", "", IFERROR(INDEX(Content!$AB$11:$AB$510, MATCH($D189, Content!$D$11:$D$510, 0)), ""))</f>
        <v/>
      </c>
      <c r="BN189" s="41" t="str">
        <f>IF($BM189="", "", IF(COUNTIF($BM$11:$BM189, $BM189)&gt;1, "", $BM189))</f>
        <v/>
      </c>
      <c r="BO189" s="156" t="str">
        <f t="shared" si="55"/>
        <v/>
      </c>
      <c r="BP189" s="156" t="str">
        <f t="shared" si="56"/>
        <v/>
      </c>
      <c r="BQ189" s="19" t="str">
        <f>IF($BO189="", "", COUNTIF($BO$11:$BO$510, "&gt;"&amp;$BO189)+1+COUNTIF($BO$11:$BO189, $BO189)-1)</f>
        <v/>
      </c>
      <c r="BS189" s="134" t="str">
        <f>IF($AV189="", "", IFERROR(INDEX('Analytics Data'!BZ$12:BZ$511, MATCH($AV189, 'Analytics Data'!$BI$12:$BI$511, 0)), ""))</f>
        <v/>
      </c>
      <c r="BT189" s="135" t="str">
        <f>IF($AV189="", "", IFERROR(INDEX('Analytics Data'!CA$12:CA$511, MATCH($AV189, 'Analytics Data'!$BI$12:$BI$511, 0)), ""))</f>
        <v/>
      </c>
      <c r="BU189" s="135" t="str">
        <f>IF($AV189="", "", IFERROR(INDEX('Analytics Data'!CB$12:CB$511, MATCH($AV189, 'Analytics Data'!$BI$12:$BI$511, 0)), ""))</f>
        <v/>
      </c>
      <c r="BV189" s="135" t="str">
        <f>IF($AV189="", "", IFERROR(INDEX('Analytics Data'!CC$12:CC$511, MATCH($AV189, 'Analytics Data'!$BI$12:$BI$511, 0)), ""))</f>
        <v/>
      </c>
      <c r="BW189" s="136" t="str">
        <f>IF($AV189="", "", IFERROR(INDEX('Analytics Data'!CD$12:CD$511, MATCH($AV189, 'Analytics Data'!$BI$12:$BI$511, 0)), ""))</f>
        <v/>
      </c>
      <c r="CC189" s="19" t="str">
        <f t="shared" si="57"/>
        <v/>
      </c>
      <c r="CE189" s="19" t="str">
        <f t="shared" si="58"/>
        <v/>
      </c>
      <c r="CG189" s="41" t="str">
        <f t="shared" si="59"/>
        <v/>
      </c>
    </row>
    <row r="190" spans="1:85" x14ac:dyDescent="0.25">
      <c r="A190" s="11"/>
      <c r="B190" s="41" t="str">
        <f>IF($D190="", "", IFERROR(INDEX(Content!$V$11:$V$510, MATCH($D190, Content!$D$11:$D$510, 0)), ""))</f>
        <v/>
      </c>
      <c r="C190" s="11"/>
      <c r="D190" s="196"/>
      <c r="E190" s="197"/>
      <c r="F190" s="198"/>
      <c r="G190" s="199"/>
      <c r="H190" s="200"/>
      <c r="I190" s="200"/>
      <c r="J190" s="201"/>
      <c r="K190" s="202"/>
      <c r="L190" s="11"/>
      <c r="M190" s="98" t="str">
        <f>IF($AV190="", "", IFERROR(INDEX('Analytics Data'!$CF$12:$CF$511, MATCH($AV190, 'Analytics Data'!$BI$12:$BI$511, 0)), ""))</f>
        <v/>
      </c>
      <c r="N190" s="68"/>
      <c r="O190" s="98" t="str">
        <f>IF($M190="", "", COUNTIF($M$11:$M$510, "&gt;"&amp;$M190)+1+COUNTIF($M$11:$M190, $M190)-1)</f>
        <v/>
      </c>
      <c r="P190" s="68"/>
      <c r="Q190" s="91" t="str">
        <f>IF($AV190="", "", IFERROR(INDEX('Analytics Data'!BA$12:BA$511, MATCH($AV190, 'Analytics Data'!$BI$12:$BI$511, 0)), ""))</f>
        <v/>
      </c>
      <c r="R190" s="92" t="str">
        <f>IF($AV190="", "", IFERROR(INDEX('Analytics Data'!BB$12:BB$511, MATCH($AV190, 'Analytics Data'!$BI$12:$BI$511, 0)), ""))</f>
        <v/>
      </c>
      <c r="S190" s="92" t="str">
        <f>IF($AV190="", "", IFERROR(INDEX('Analytics Data'!BC$12:BC$511, MATCH($AV190, 'Analytics Data'!$BI$12:$BI$511, 0)), ""))</f>
        <v/>
      </c>
      <c r="T190" s="92" t="str">
        <f>IF($AV190="", "", IFERROR(INDEX('Analytics Data'!BD$12:BD$511, MATCH($AV190, 'Analytics Data'!$BI$12:$BI$511, 0)), ""))</f>
        <v/>
      </c>
      <c r="U190" s="93" t="str">
        <f>IF($AV190="", "", IFERROR(INDEX('Analytics Data'!BE$12:BE$511, MATCH($AV190, 'Analytics Data'!$BI$12:$BI$511, 0)), ""))</f>
        <v/>
      </c>
      <c r="V190" s="68"/>
      <c r="AD190" s="65" t="str">
        <f>'Analytics Data'!$CT191</f>
        <v/>
      </c>
      <c r="AF190" s="19" t="str">
        <f t="shared" si="46"/>
        <v/>
      </c>
      <c r="AH190" s="19" t="str">
        <f t="shared" si="43"/>
        <v/>
      </c>
      <c r="AI190" s="19" t="str">
        <f t="shared" si="47"/>
        <v/>
      </c>
      <c r="AJ190" s="19" t="str">
        <f t="shared" si="48"/>
        <v/>
      </c>
      <c r="AK190" s="19" t="str">
        <f t="shared" si="49"/>
        <v/>
      </c>
      <c r="AL190" s="19" t="str">
        <f t="shared" si="44"/>
        <v/>
      </c>
      <c r="AM190" s="19" t="str">
        <f t="shared" si="45"/>
        <v/>
      </c>
      <c r="AN190" s="19" t="str">
        <f t="shared" si="50"/>
        <v/>
      </c>
      <c r="AP190" s="19" t="str">
        <f>IF(OR($B190="", "", 'Analytics Data'!$BL$7=FALSE), "", COUNTIF('Analytics Data'!$BG$12:$BG$511, $B190))</f>
        <v/>
      </c>
      <c r="AR190" s="65" t="str">
        <f>IF($AP190="", "", IF($AP190=1, IFERROR(INDEX('Analytics Data'!$BI$12:$BI$511, MATCH($B190, 'Analytics Data'!$BG$12:$BG$511, 0)), ""), ""))</f>
        <v/>
      </c>
      <c r="AT190" s="65" t="str">
        <f t="shared" si="51"/>
        <v/>
      </c>
      <c r="AV190" s="65" t="str">
        <f>IF(NOT($AT190=""), $AT190, IF($AR190="", "", IF(COUNTIF($AR$11:$AR190, $AR190)&gt;1, "", $AR190)))</f>
        <v/>
      </c>
      <c r="AX190" s="19" t="str">
        <f>IF(OR($AV190="", $AR$7=FALSE), "", IF(COUNTIF('Analytics Data'!$BI$12:$BI$511, $AV190)=1, "", "X"))</f>
        <v/>
      </c>
      <c r="AZ190" s="43" t="str">
        <f t="shared" si="52"/>
        <v/>
      </c>
      <c r="BB190" s="19" t="str">
        <f>IF($D190="", "", IF(COUNTIF(Content!$D$11:$D$510, $D190)=0, MAX($BB$10:$BB189)+1, ""))</f>
        <v/>
      </c>
      <c r="BD190" s="19" t="str">
        <f t="shared" si="53"/>
        <v/>
      </c>
      <c r="BF190" s="19" t="str">
        <f t="shared" si="54"/>
        <v/>
      </c>
      <c r="BG190" s="19" t="str">
        <f t="shared" ca="1" si="60"/>
        <v/>
      </c>
      <c r="BI190" s="173" t="str">
        <f>IF($AV190="", "", IFERROR(INDEX('Analytics Data'!$CA$12:$CA$511, MATCH($AV190, 'Analytics Data'!$BI$12:$BI$511, 0)), ""))</f>
        <v/>
      </c>
      <c r="BK190" s="173" t="str">
        <f>IF($AV190="", "", IFERROR(INDEX('Analytics Data'!$BB$12:$BB$511, MATCH($AV190, 'Analytics Data'!$BI$12:$BI$511, 0)), ""))</f>
        <v/>
      </c>
      <c r="BM190" s="41" t="str">
        <f>IF($D190="", "", IFERROR(INDEX(Content!$AB$11:$AB$510, MATCH($D190, Content!$D$11:$D$510, 0)), ""))</f>
        <v/>
      </c>
      <c r="BN190" s="41" t="str">
        <f>IF($BM190="", "", IF(COUNTIF($BM$11:$BM190, $BM190)&gt;1, "", $BM190))</f>
        <v/>
      </c>
      <c r="BO190" s="156" t="str">
        <f t="shared" si="55"/>
        <v/>
      </c>
      <c r="BP190" s="156" t="str">
        <f t="shared" si="56"/>
        <v/>
      </c>
      <c r="BQ190" s="19" t="str">
        <f>IF($BO190="", "", COUNTIF($BO$11:$BO$510, "&gt;"&amp;$BO190)+1+COUNTIF($BO$11:$BO190, $BO190)-1)</f>
        <v/>
      </c>
      <c r="BS190" s="134" t="str">
        <f>IF($AV190="", "", IFERROR(INDEX('Analytics Data'!BZ$12:BZ$511, MATCH($AV190, 'Analytics Data'!$BI$12:$BI$511, 0)), ""))</f>
        <v/>
      </c>
      <c r="BT190" s="135" t="str">
        <f>IF($AV190="", "", IFERROR(INDEX('Analytics Data'!CA$12:CA$511, MATCH($AV190, 'Analytics Data'!$BI$12:$BI$511, 0)), ""))</f>
        <v/>
      </c>
      <c r="BU190" s="135" t="str">
        <f>IF($AV190="", "", IFERROR(INDEX('Analytics Data'!CB$12:CB$511, MATCH($AV190, 'Analytics Data'!$BI$12:$BI$511, 0)), ""))</f>
        <v/>
      </c>
      <c r="BV190" s="135" t="str">
        <f>IF($AV190="", "", IFERROR(INDEX('Analytics Data'!CC$12:CC$511, MATCH($AV190, 'Analytics Data'!$BI$12:$BI$511, 0)), ""))</f>
        <v/>
      </c>
      <c r="BW190" s="136" t="str">
        <f>IF($AV190="", "", IFERROR(INDEX('Analytics Data'!CD$12:CD$511, MATCH($AV190, 'Analytics Data'!$BI$12:$BI$511, 0)), ""))</f>
        <v/>
      </c>
      <c r="CC190" s="19" t="str">
        <f t="shared" si="57"/>
        <v/>
      </c>
      <c r="CE190" s="19" t="str">
        <f t="shared" si="58"/>
        <v/>
      </c>
      <c r="CG190" s="41" t="str">
        <f t="shared" si="59"/>
        <v/>
      </c>
    </row>
    <row r="191" spans="1:85" x14ac:dyDescent="0.25">
      <c r="A191" s="11"/>
      <c r="B191" s="41" t="str">
        <f>IF($D191="", "", IFERROR(INDEX(Content!$V$11:$V$510, MATCH($D191, Content!$D$11:$D$510, 0)), ""))</f>
        <v/>
      </c>
      <c r="C191" s="11"/>
      <c r="D191" s="196"/>
      <c r="E191" s="197"/>
      <c r="F191" s="198"/>
      <c r="G191" s="199"/>
      <c r="H191" s="200"/>
      <c r="I191" s="200"/>
      <c r="J191" s="201"/>
      <c r="K191" s="202"/>
      <c r="L191" s="11"/>
      <c r="M191" s="98" t="str">
        <f>IF($AV191="", "", IFERROR(INDEX('Analytics Data'!$CF$12:$CF$511, MATCH($AV191, 'Analytics Data'!$BI$12:$BI$511, 0)), ""))</f>
        <v/>
      </c>
      <c r="N191" s="68"/>
      <c r="O191" s="98" t="str">
        <f>IF($M191="", "", COUNTIF($M$11:$M$510, "&gt;"&amp;$M191)+1+COUNTIF($M$11:$M191, $M191)-1)</f>
        <v/>
      </c>
      <c r="P191" s="68"/>
      <c r="Q191" s="91" t="str">
        <f>IF($AV191="", "", IFERROR(INDEX('Analytics Data'!BA$12:BA$511, MATCH($AV191, 'Analytics Data'!$BI$12:$BI$511, 0)), ""))</f>
        <v/>
      </c>
      <c r="R191" s="92" t="str">
        <f>IF($AV191="", "", IFERROR(INDEX('Analytics Data'!BB$12:BB$511, MATCH($AV191, 'Analytics Data'!$BI$12:$BI$511, 0)), ""))</f>
        <v/>
      </c>
      <c r="S191" s="92" t="str">
        <f>IF($AV191="", "", IFERROR(INDEX('Analytics Data'!BC$12:BC$511, MATCH($AV191, 'Analytics Data'!$BI$12:$BI$511, 0)), ""))</f>
        <v/>
      </c>
      <c r="T191" s="92" t="str">
        <f>IF($AV191="", "", IFERROR(INDEX('Analytics Data'!BD$12:BD$511, MATCH($AV191, 'Analytics Data'!$BI$12:$BI$511, 0)), ""))</f>
        <v/>
      </c>
      <c r="U191" s="93" t="str">
        <f>IF($AV191="", "", IFERROR(INDEX('Analytics Data'!BE$12:BE$511, MATCH($AV191, 'Analytics Data'!$BI$12:$BI$511, 0)), ""))</f>
        <v/>
      </c>
      <c r="V191" s="68"/>
      <c r="AD191" s="65" t="str">
        <f>'Analytics Data'!$CT192</f>
        <v/>
      </c>
      <c r="AF191" s="19" t="str">
        <f t="shared" si="46"/>
        <v/>
      </c>
      <c r="AH191" s="19" t="str">
        <f t="shared" si="43"/>
        <v/>
      </c>
      <c r="AI191" s="19" t="str">
        <f t="shared" si="47"/>
        <v/>
      </c>
      <c r="AJ191" s="19" t="str">
        <f t="shared" si="48"/>
        <v/>
      </c>
      <c r="AK191" s="19" t="str">
        <f t="shared" si="49"/>
        <v/>
      </c>
      <c r="AL191" s="19" t="str">
        <f t="shared" si="44"/>
        <v/>
      </c>
      <c r="AM191" s="19" t="str">
        <f t="shared" si="45"/>
        <v/>
      </c>
      <c r="AN191" s="19" t="str">
        <f t="shared" si="50"/>
        <v/>
      </c>
      <c r="AP191" s="19" t="str">
        <f>IF(OR($B191="", "", 'Analytics Data'!$BL$7=FALSE), "", COUNTIF('Analytics Data'!$BG$12:$BG$511, $B191))</f>
        <v/>
      </c>
      <c r="AR191" s="65" t="str">
        <f>IF($AP191="", "", IF($AP191=1, IFERROR(INDEX('Analytics Data'!$BI$12:$BI$511, MATCH($B191, 'Analytics Data'!$BG$12:$BG$511, 0)), ""), ""))</f>
        <v/>
      </c>
      <c r="AT191" s="65" t="str">
        <f t="shared" si="51"/>
        <v/>
      </c>
      <c r="AV191" s="65" t="str">
        <f>IF(NOT($AT191=""), $AT191, IF($AR191="", "", IF(COUNTIF($AR$11:$AR191, $AR191)&gt;1, "", $AR191)))</f>
        <v/>
      </c>
      <c r="AX191" s="19" t="str">
        <f>IF(OR($AV191="", $AR$7=FALSE), "", IF(COUNTIF('Analytics Data'!$BI$12:$BI$511, $AV191)=1, "", "X"))</f>
        <v/>
      </c>
      <c r="AZ191" s="43" t="str">
        <f t="shared" si="52"/>
        <v/>
      </c>
      <c r="BB191" s="19" t="str">
        <f>IF($D191="", "", IF(COUNTIF(Content!$D$11:$D$510, $D191)=0, MAX($BB$10:$BB190)+1, ""))</f>
        <v/>
      </c>
      <c r="BD191" s="19" t="str">
        <f t="shared" si="53"/>
        <v/>
      </c>
      <c r="BF191" s="19" t="str">
        <f t="shared" si="54"/>
        <v/>
      </c>
      <c r="BG191" s="19" t="str">
        <f t="shared" ca="1" si="60"/>
        <v/>
      </c>
      <c r="BI191" s="173" t="str">
        <f>IF($AV191="", "", IFERROR(INDEX('Analytics Data'!$CA$12:$CA$511, MATCH($AV191, 'Analytics Data'!$BI$12:$BI$511, 0)), ""))</f>
        <v/>
      </c>
      <c r="BK191" s="173" t="str">
        <f>IF($AV191="", "", IFERROR(INDEX('Analytics Data'!$BB$12:$BB$511, MATCH($AV191, 'Analytics Data'!$BI$12:$BI$511, 0)), ""))</f>
        <v/>
      </c>
      <c r="BM191" s="41" t="str">
        <f>IF($D191="", "", IFERROR(INDEX(Content!$AB$11:$AB$510, MATCH($D191, Content!$D$11:$D$510, 0)), ""))</f>
        <v/>
      </c>
      <c r="BN191" s="41" t="str">
        <f>IF($BM191="", "", IF(COUNTIF($BM$11:$BM191, $BM191)&gt;1, "", $BM191))</f>
        <v/>
      </c>
      <c r="BO191" s="156" t="str">
        <f t="shared" si="55"/>
        <v/>
      </c>
      <c r="BP191" s="156" t="str">
        <f t="shared" si="56"/>
        <v/>
      </c>
      <c r="BQ191" s="19" t="str">
        <f>IF($BO191="", "", COUNTIF($BO$11:$BO$510, "&gt;"&amp;$BO191)+1+COUNTIF($BO$11:$BO191, $BO191)-1)</f>
        <v/>
      </c>
      <c r="BS191" s="134" t="str">
        <f>IF($AV191="", "", IFERROR(INDEX('Analytics Data'!BZ$12:BZ$511, MATCH($AV191, 'Analytics Data'!$BI$12:$BI$511, 0)), ""))</f>
        <v/>
      </c>
      <c r="BT191" s="135" t="str">
        <f>IF($AV191="", "", IFERROR(INDEX('Analytics Data'!CA$12:CA$511, MATCH($AV191, 'Analytics Data'!$BI$12:$BI$511, 0)), ""))</f>
        <v/>
      </c>
      <c r="BU191" s="135" t="str">
        <f>IF($AV191="", "", IFERROR(INDEX('Analytics Data'!CB$12:CB$511, MATCH($AV191, 'Analytics Data'!$BI$12:$BI$511, 0)), ""))</f>
        <v/>
      </c>
      <c r="BV191" s="135" t="str">
        <f>IF($AV191="", "", IFERROR(INDEX('Analytics Data'!CC$12:CC$511, MATCH($AV191, 'Analytics Data'!$BI$12:$BI$511, 0)), ""))</f>
        <v/>
      </c>
      <c r="BW191" s="136" t="str">
        <f>IF($AV191="", "", IFERROR(INDEX('Analytics Data'!CD$12:CD$511, MATCH($AV191, 'Analytics Data'!$BI$12:$BI$511, 0)), ""))</f>
        <v/>
      </c>
      <c r="CC191" s="19" t="str">
        <f t="shared" si="57"/>
        <v/>
      </c>
      <c r="CE191" s="19" t="str">
        <f t="shared" si="58"/>
        <v/>
      </c>
      <c r="CG191" s="41" t="str">
        <f t="shared" si="59"/>
        <v/>
      </c>
    </row>
    <row r="192" spans="1:85" x14ac:dyDescent="0.25">
      <c r="A192" s="11"/>
      <c r="B192" s="41" t="str">
        <f>IF($D192="", "", IFERROR(INDEX(Content!$V$11:$V$510, MATCH($D192, Content!$D$11:$D$510, 0)), ""))</f>
        <v/>
      </c>
      <c r="C192" s="11"/>
      <c r="D192" s="196"/>
      <c r="E192" s="197"/>
      <c r="F192" s="198"/>
      <c r="G192" s="199"/>
      <c r="H192" s="200"/>
      <c r="I192" s="200"/>
      <c r="J192" s="201"/>
      <c r="K192" s="202"/>
      <c r="L192" s="11"/>
      <c r="M192" s="98" t="str">
        <f>IF($AV192="", "", IFERROR(INDEX('Analytics Data'!$CF$12:$CF$511, MATCH($AV192, 'Analytics Data'!$BI$12:$BI$511, 0)), ""))</f>
        <v/>
      </c>
      <c r="N192" s="68"/>
      <c r="O192" s="98" t="str">
        <f>IF($M192="", "", COUNTIF($M$11:$M$510, "&gt;"&amp;$M192)+1+COUNTIF($M$11:$M192, $M192)-1)</f>
        <v/>
      </c>
      <c r="P192" s="68"/>
      <c r="Q192" s="91" t="str">
        <f>IF($AV192="", "", IFERROR(INDEX('Analytics Data'!BA$12:BA$511, MATCH($AV192, 'Analytics Data'!$BI$12:$BI$511, 0)), ""))</f>
        <v/>
      </c>
      <c r="R192" s="92" t="str">
        <f>IF($AV192="", "", IFERROR(INDEX('Analytics Data'!BB$12:BB$511, MATCH($AV192, 'Analytics Data'!$BI$12:$BI$511, 0)), ""))</f>
        <v/>
      </c>
      <c r="S192" s="92" t="str">
        <f>IF($AV192="", "", IFERROR(INDEX('Analytics Data'!BC$12:BC$511, MATCH($AV192, 'Analytics Data'!$BI$12:$BI$511, 0)), ""))</f>
        <v/>
      </c>
      <c r="T192" s="92" t="str">
        <f>IF($AV192="", "", IFERROR(INDEX('Analytics Data'!BD$12:BD$511, MATCH($AV192, 'Analytics Data'!$BI$12:$BI$511, 0)), ""))</f>
        <v/>
      </c>
      <c r="U192" s="93" t="str">
        <f>IF($AV192="", "", IFERROR(INDEX('Analytics Data'!BE$12:BE$511, MATCH($AV192, 'Analytics Data'!$BI$12:$BI$511, 0)), ""))</f>
        <v/>
      </c>
      <c r="V192" s="68"/>
      <c r="AD192" s="65" t="str">
        <f>'Analytics Data'!$CT193</f>
        <v/>
      </c>
      <c r="AF192" s="19" t="str">
        <f t="shared" si="46"/>
        <v/>
      </c>
      <c r="AH192" s="19" t="str">
        <f t="shared" si="43"/>
        <v/>
      </c>
      <c r="AI192" s="19" t="str">
        <f t="shared" si="47"/>
        <v/>
      </c>
      <c r="AJ192" s="19" t="str">
        <f t="shared" si="48"/>
        <v/>
      </c>
      <c r="AK192" s="19" t="str">
        <f t="shared" si="49"/>
        <v/>
      </c>
      <c r="AL192" s="19" t="str">
        <f t="shared" si="44"/>
        <v/>
      </c>
      <c r="AM192" s="19" t="str">
        <f t="shared" si="45"/>
        <v/>
      </c>
      <c r="AN192" s="19" t="str">
        <f t="shared" si="50"/>
        <v/>
      </c>
      <c r="AP192" s="19" t="str">
        <f>IF(OR($B192="", "", 'Analytics Data'!$BL$7=FALSE), "", COUNTIF('Analytics Data'!$BG$12:$BG$511, $B192))</f>
        <v/>
      </c>
      <c r="AR192" s="65" t="str">
        <f>IF($AP192="", "", IF($AP192=1, IFERROR(INDEX('Analytics Data'!$BI$12:$BI$511, MATCH($B192, 'Analytics Data'!$BG$12:$BG$511, 0)), ""), ""))</f>
        <v/>
      </c>
      <c r="AT192" s="65" t="str">
        <f t="shared" si="51"/>
        <v/>
      </c>
      <c r="AV192" s="65" t="str">
        <f>IF(NOT($AT192=""), $AT192, IF($AR192="", "", IF(COUNTIF($AR$11:$AR192, $AR192)&gt;1, "", $AR192)))</f>
        <v/>
      </c>
      <c r="AX192" s="19" t="str">
        <f>IF(OR($AV192="", $AR$7=FALSE), "", IF(COUNTIF('Analytics Data'!$BI$12:$BI$511, $AV192)=1, "", "X"))</f>
        <v/>
      </c>
      <c r="AZ192" s="43" t="str">
        <f t="shared" si="52"/>
        <v/>
      </c>
      <c r="BB192" s="19" t="str">
        <f>IF($D192="", "", IF(COUNTIF(Content!$D$11:$D$510, $D192)=0, MAX($BB$10:$BB191)+1, ""))</f>
        <v/>
      </c>
      <c r="BD192" s="19" t="str">
        <f t="shared" si="53"/>
        <v/>
      </c>
      <c r="BF192" s="19" t="str">
        <f t="shared" si="54"/>
        <v/>
      </c>
      <c r="BG192" s="19" t="str">
        <f t="shared" ca="1" si="60"/>
        <v/>
      </c>
      <c r="BI192" s="173" t="str">
        <f>IF($AV192="", "", IFERROR(INDEX('Analytics Data'!$CA$12:$CA$511, MATCH($AV192, 'Analytics Data'!$BI$12:$BI$511, 0)), ""))</f>
        <v/>
      </c>
      <c r="BK192" s="173" t="str">
        <f>IF($AV192="", "", IFERROR(INDEX('Analytics Data'!$BB$12:$BB$511, MATCH($AV192, 'Analytics Data'!$BI$12:$BI$511, 0)), ""))</f>
        <v/>
      </c>
      <c r="BM192" s="41" t="str">
        <f>IF($D192="", "", IFERROR(INDEX(Content!$AB$11:$AB$510, MATCH($D192, Content!$D$11:$D$510, 0)), ""))</f>
        <v/>
      </c>
      <c r="BN192" s="41" t="str">
        <f>IF($BM192="", "", IF(COUNTIF($BM$11:$BM192, $BM192)&gt;1, "", $BM192))</f>
        <v/>
      </c>
      <c r="BO192" s="156" t="str">
        <f t="shared" si="55"/>
        <v/>
      </c>
      <c r="BP192" s="156" t="str">
        <f t="shared" si="56"/>
        <v/>
      </c>
      <c r="BQ192" s="19" t="str">
        <f>IF($BO192="", "", COUNTIF($BO$11:$BO$510, "&gt;"&amp;$BO192)+1+COUNTIF($BO$11:$BO192, $BO192)-1)</f>
        <v/>
      </c>
      <c r="BS192" s="134" t="str">
        <f>IF($AV192="", "", IFERROR(INDEX('Analytics Data'!BZ$12:BZ$511, MATCH($AV192, 'Analytics Data'!$BI$12:$BI$511, 0)), ""))</f>
        <v/>
      </c>
      <c r="BT192" s="135" t="str">
        <f>IF($AV192="", "", IFERROR(INDEX('Analytics Data'!CA$12:CA$511, MATCH($AV192, 'Analytics Data'!$BI$12:$BI$511, 0)), ""))</f>
        <v/>
      </c>
      <c r="BU192" s="135" t="str">
        <f>IF($AV192="", "", IFERROR(INDEX('Analytics Data'!CB$12:CB$511, MATCH($AV192, 'Analytics Data'!$BI$12:$BI$511, 0)), ""))</f>
        <v/>
      </c>
      <c r="BV192" s="135" t="str">
        <f>IF($AV192="", "", IFERROR(INDEX('Analytics Data'!CC$12:CC$511, MATCH($AV192, 'Analytics Data'!$BI$12:$BI$511, 0)), ""))</f>
        <v/>
      </c>
      <c r="BW192" s="136" t="str">
        <f>IF($AV192="", "", IFERROR(INDEX('Analytics Data'!CD$12:CD$511, MATCH($AV192, 'Analytics Data'!$BI$12:$BI$511, 0)), ""))</f>
        <v/>
      </c>
      <c r="CC192" s="19" t="str">
        <f t="shared" si="57"/>
        <v/>
      </c>
      <c r="CE192" s="19" t="str">
        <f t="shared" si="58"/>
        <v/>
      </c>
      <c r="CG192" s="41" t="str">
        <f t="shared" si="59"/>
        <v/>
      </c>
    </row>
    <row r="193" spans="1:85" x14ac:dyDescent="0.25">
      <c r="A193" s="11"/>
      <c r="B193" s="41" t="str">
        <f>IF($D193="", "", IFERROR(INDEX(Content!$V$11:$V$510, MATCH($D193, Content!$D$11:$D$510, 0)), ""))</f>
        <v/>
      </c>
      <c r="C193" s="11"/>
      <c r="D193" s="196"/>
      <c r="E193" s="197"/>
      <c r="F193" s="198"/>
      <c r="G193" s="199"/>
      <c r="H193" s="200"/>
      <c r="I193" s="200"/>
      <c r="J193" s="201"/>
      <c r="K193" s="202"/>
      <c r="L193" s="11"/>
      <c r="M193" s="98" t="str">
        <f>IF($AV193="", "", IFERROR(INDEX('Analytics Data'!$CF$12:$CF$511, MATCH($AV193, 'Analytics Data'!$BI$12:$BI$511, 0)), ""))</f>
        <v/>
      </c>
      <c r="N193" s="68"/>
      <c r="O193" s="98" t="str">
        <f>IF($M193="", "", COUNTIF($M$11:$M$510, "&gt;"&amp;$M193)+1+COUNTIF($M$11:$M193, $M193)-1)</f>
        <v/>
      </c>
      <c r="P193" s="68"/>
      <c r="Q193" s="91" t="str">
        <f>IF($AV193="", "", IFERROR(INDEX('Analytics Data'!BA$12:BA$511, MATCH($AV193, 'Analytics Data'!$BI$12:$BI$511, 0)), ""))</f>
        <v/>
      </c>
      <c r="R193" s="92" t="str">
        <f>IF($AV193="", "", IFERROR(INDEX('Analytics Data'!BB$12:BB$511, MATCH($AV193, 'Analytics Data'!$BI$12:$BI$511, 0)), ""))</f>
        <v/>
      </c>
      <c r="S193" s="92" t="str">
        <f>IF($AV193="", "", IFERROR(INDEX('Analytics Data'!BC$12:BC$511, MATCH($AV193, 'Analytics Data'!$BI$12:$BI$511, 0)), ""))</f>
        <v/>
      </c>
      <c r="T193" s="92" t="str">
        <f>IF($AV193="", "", IFERROR(INDEX('Analytics Data'!BD$12:BD$511, MATCH($AV193, 'Analytics Data'!$BI$12:$BI$511, 0)), ""))</f>
        <v/>
      </c>
      <c r="U193" s="93" t="str">
        <f>IF($AV193="", "", IFERROR(INDEX('Analytics Data'!BE$12:BE$511, MATCH($AV193, 'Analytics Data'!$BI$12:$BI$511, 0)), ""))</f>
        <v/>
      </c>
      <c r="V193" s="68"/>
      <c r="AD193" s="65" t="str">
        <f>'Analytics Data'!$CT194</f>
        <v/>
      </c>
      <c r="AF193" s="19" t="str">
        <f t="shared" si="46"/>
        <v/>
      </c>
      <c r="AH193" s="19" t="str">
        <f t="shared" si="43"/>
        <v/>
      </c>
      <c r="AI193" s="19" t="str">
        <f t="shared" si="47"/>
        <v/>
      </c>
      <c r="AJ193" s="19" t="str">
        <f t="shared" si="48"/>
        <v/>
      </c>
      <c r="AK193" s="19" t="str">
        <f t="shared" si="49"/>
        <v/>
      </c>
      <c r="AL193" s="19" t="str">
        <f t="shared" si="44"/>
        <v/>
      </c>
      <c r="AM193" s="19" t="str">
        <f t="shared" si="45"/>
        <v/>
      </c>
      <c r="AN193" s="19" t="str">
        <f t="shared" si="50"/>
        <v/>
      </c>
      <c r="AP193" s="19" t="str">
        <f>IF(OR($B193="", "", 'Analytics Data'!$BL$7=FALSE), "", COUNTIF('Analytics Data'!$BG$12:$BG$511, $B193))</f>
        <v/>
      </c>
      <c r="AR193" s="65" t="str">
        <f>IF($AP193="", "", IF($AP193=1, IFERROR(INDEX('Analytics Data'!$BI$12:$BI$511, MATCH($B193, 'Analytics Data'!$BG$12:$BG$511, 0)), ""), ""))</f>
        <v/>
      </c>
      <c r="AT193" s="65" t="str">
        <f t="shared" si="51"/>
        <v/>
      </c>
      <c r="AV193" s="65" t="str">
        <f>IF(NOT($AT193=""), $AT193, IF($AR193="", "", IF(COUNTIF($AR$11:$AR193, $AR193)&gt;1, "", $AR193)))</f>
        <v/>
      </c>
      <c r="AX193" s="19" t="str">
        <f>IF(OR($AV193="", $AR$7=FALSE), "", IF(COUNTIF('Analytics Data'!$BI$12:$BI$511, $AV193)=1, "", "X"))</f>
        <v/>
      </c>
      <c r="AZ193" s="43" t="str">
        <f t="shared" si="52"/>
        <v/>
      </c>
      <c r="BB193" s="19" t="str">
        <f>IF($D193="", "", IF(COUNTIF(Content!$D$11:$D$510, $D193)=0, MAX($BB$10:$BB192)+1, ""))</f>
        <v/>
      </c>
      <c r="BD193" s="19" t="str">
        <f t="shared" si="53"/>
        <v/>
      </c>
      <c r="BF193" s="19" t="str">
        <f t="shared" si="54"/>
        <v/>
      </c>
      <c r="BG193" s="19" t="str">
        <f t="shared" ca="1" si="60"/>
        <v/>
      </c>
      <c r="BI193" s="173" t="str">
        <f>IF($AV193="", "", IFERROR(INDEX('Analytics Data'!$CA$12:$CA$511, MATCH($AV193, 'Analytics Data'!$BI$12:$BI$511, 0)), ""))</f>
        <v/>
      </c>
      <c r="BK193" s="173" t="str">
        <f>IF($AV193="", "", IFERROR(INDEX('Analytics Data'!$BB$12:$BB$511, MATCH($AV193, 'Analytics Data'!$BI$12:$BI$511, 0)), ""))</f>
        <v/>
      </c>
      <c r="BM193" s="41" t="str">
        <f>IF($D193="", "", IFERROR(INDEX(Content!$AB$11:$AB$510, MATCH($D193, Content!$D$11:$D$510, 0)), ""))</f>
        <v/>
      </c>
      <c r="BN193" s="41" t="str">
        <f>IF($BM193="", "", IF(COUNTIF($BM$11:$BM193, $BM193)&gt;1, "", $BM193))</f>
        <v/>
      </c>
      <c r="BO193" s="156" t="str">
        <f t="shared" si="55"/>
        <v/>
      </c>
      <c r="BP193" s="156" t="str">
        <f t="shared" si="56"/>
        <v/>
      </c>
      <c r="BQ193" s="19" t="str">
        <f>IF($BO193="", "", COUNTIF($BO$11:$BO$510, "&gt;"&amp;$BO193)+1+COUNTIF($BO$11:$BO193, $BO193)-1)</f>
        <v/>
      </c>
      <c r="BS193" s="134" t="str">
        <f>IF($AV193="", "", IFERROR(INDEX('Analytics Data'!BZ$12:BZ$511, MATCH($AV193, 'Analytics Data'!$BI$12:$BI$511, 0)), ""))</f>
        <v/>
      </c>
      <c r="BT193" s="135" t="str">
        <f>IF($AV193="", "", IFERROR(INDEX('Analytics Data'!CA$12:CA$511, MATCH($AV193, 'Analytics Data'!$BI$12:$BI$511, 0)), ""))</f>
        <v/>
      </c>
      <c r="BU193" s="135" t="str">
        <f>IF($AV193="", "", IFERROR(INDEX('Analytics Data'!CB$12:CB$511, MATCH($AV193, 'Analytics Data'!$BI$12:$BI$511, 0)), ""))</f>
        <v/>
      </c>
      <c r="BV193" s="135" t="str">
        <f>IF($AV193="", "", IFERROR(INDEX('Analytics Data'!CC$12:CC$511, MATCH($AV193, 'Analytics Data'!$BI$12:$BI$511, 0)), ""))</f>
        <v/>
      </c>
      <c r="BW193" s="136" t="str">
        <f>IF($AV193="", "", IFERROR(INDEX('Analytics Data'!CD$12:CD$511, MATCH($AV193, 'Analytics Data'!$BI$12:$BI$511, 0)), ""))</f>
        <v/>
      </c>
      <c r="CC193" s="19" t="str">
        <f t="shared" si="57"/>
        <v/>
      </c>
      <c r="CE193" s="19" t="str">
        <f t="shared" si="58"/>
        <v/>
      </c>
      <c r="CG193" s="41" t="str">
        <f t="shared" si="59"/>
        <v/>
      </c>
    </row>
    <row r="194" spans="1:85" x14ac:dyDescent="0.25">
      <c r="A194" s="11"/>
      <c r="B194" s="41" t="str">
        <f>IF($D194="", "", IFERROR(INDEX(Content!$V$11:$V$510, MATCH($D194, Content!$D$11:$D$510, 0)), ""))</f>
        <v/>
      </c>
      <c r="C194" s="11"/>
      <c r="D194" s="196"/>
      <c r="E194" s="197"/>
      <c r="F194" s="198"/>
      <c r="G194" s="199"/>
      <c r="H194" s="200"/>
      <c r="I194" s="200"/>
      <c r="J194" s="201"/>
      <c r="K194" s="202"/>
      <c r="L194" s="11"/>
      <c r="M194" s="98" t="str">
        <f>IF($AV194="", "", IFERROR(INDEX('Analytics Data'!$CF$12:$CF$511, MATCH($AV194, 'Analytics Data'!$BI$12:$BI$511, 0)), ""))</f>
        <v/>
      </c>
      <c r="N194" s="68"/>
      <c r="O194" s="98" t="str">
        <f>IF($M194="", "", COUNTIF($M$11:$M$510, "&gt;"&amp;$M194)+1+COUNTIF($M$11:$M194, $M194)-1)</f>
        <v/>
      </c>
      <c r="P194" s="68"/>
      <c r="Q194" s="91" t="str">
        <f>IF($AV194="", "", IFERROR(INDEX('Analytics Data'!BA$12:BA$511, MATCH($AV194, 'Analytics Data'!$BI$12:$BI$511, 0)), ""))</f>
        <v/>
      </c>
      <c r="R194" s="92" t="str">
        <f>IF($AV194="", "", IFERROR(INDEX('Analytics Data'!BB$12:BB$511, MATCH($AV194, 'Analytics Data'!$BI$12:$BI$511, 0)), ""))</f>
        <v/>
      </c>
      <c r="S194" s="92" t="str">
        <f>IF($AV194="", "", IFERROR(INDEX('Analytics Data'!BC$12:BC$511, MATCH($AV194, 'Analytics Data'!$BI$12:$BI$511, 0)), ""))</f>
        <v/>
      </c>
      <c r="T194" s="92" t="str">
        <f>IF($AV194="", "", IFERROR(INDEX('Analytics Data'!BD$12:BD$511, MATCH($AV194, 'Analytics Data'!$BI$12:$BI$511, 0)), ""))</f>
        <v/>
      </c>
      <c r="U194" s="93" t="str">
        <f>IF($AV194="", "", IFERROR(INDEX('Analytics Data'!BE$12:BE$511, MATCH($AV194, 'Analytics Data'!$BI$12:$BI$511, 0)), ""))</f>
        <v/>
      </c>
      <c r="V194" s="68"/>
      <c r="AD194" s="65" t="str">
        <f>'Analytics Data'!$CT195</f>
        <v/>
      </c>
      <c r="AF194" s="19" t="str">
        <f t="shared" si="46"/>
        <v/>
      </c>
      <c r="AH194" s="19" t="str">
        <f t="shared" si="43"/>
        <v/>
      </c>
      <c r="AI194" s="19" t="str">
        <f t="shared" si="47"/>
        <v/>
      </c>
      <c r="AJ194" s="19" t="str">
        <f t="shared" si="48"/>
        <v/>
      </c>
      <c r="AK194" s="19" t="str">
        <f t="shared" si="49"/>
        <v/>
      </c>
      <c r="AL194" s="19" t="str">
        <f t="shared" si="44"/>
        <v/>
      </c>
      <c r="AM194" s="19" t="str">
        <f t="shared" si="45"/>
        <v/>
      </c>
      <c r="AN194" s="19" t="str">
        <f t="shared" si="50"/>
        <v/>
      </c>
      <c r="AP194" s="19" t="str">
        <f>IF(OR($B194="", "", 'Analytics Data'!$BL$7=FALSE), "", COUNTIF('Analytics Data'!$BG$12:$BG$511, $B194))</f>
        <v/>
      </c>
      <c r="AR194" s="65" t="str">
        <f>IF($AP194="", "", IF($AP194=1, IFERROR(INDEX('Analytics Data'!$BI$12:$BI$511, MATCH($B194, 'Analytics Data'!$BG$12:$BG$511, 0)), ""), ""))</f>
        <v/>
      </c>
      <c r="AT194" s="65" t="str">
        <f t="shared" si="51"/>
        <v/>
      </c>
      <c r="AV194" s="65" t="str">
        <f>IF(NOT($AT194=""), $AT194, IF($AR194="", "", IF(COUNTIF($AR$11:$AR194, $AR194)&gt;1, "", $AR194)))</f>
        <v/>
      </c>
      <c r="AX194" s="19" t="str">
        <f>IF(OR($AV194="", $AR$7=FALSE), "", IF(COUNTIF('Analytics Data'!$BI$12:$BI$511, $AV194)=1, "", "X"))</f>
        <v/>
      </c>
      <c r="AZ194" s="43" t="str">
        <f t="shared" si="52"/>
        <v/>
      </c>
      <c r="BB194" s="19" t="str">
        <f>IF($D194="", "", IF(COUNTIF(Content!$D$11:$D$510, $D194)=0, MAX($BB$10:$BB193)+1, ""))</f>
        <v/>
      </c>
      <c r="BD194" s="19" t="str">
        <f t="shared" si="53"/>
        <v/>
      </c>
      <c r="BF194" s="19" t="str">
        <f t="shared" si="54"/>
        <v/>
      </c>
      <c r="BG194" s="19" t="str">
        <f t="shared" ca="1" si="60"/>
        <v/>
      </c>
      <c r="BI194" s="173" t="str">
        <f>IF($AV194="", "", IFERROR(INDEX('Analytics Data'!$CA$12:$CA$511, MATCH($AV194, 'Analytics Data'!$BI$12:$BI$511, 0)), ""))</f>
        <v/>
      </c>
      <c r="BK194" s="173" t="str">
        <f>IF($AV194="", "", IFERROR(INDEX('Analytics Data'!$BB$12:$BB$511, MATCH($AV194, 'Analytics Data'!$BI$12:$BI$511, 0)), ""))</f>
        <v/>
      </c>
      <c r="BM194" s="41" t="str">
        <f>IF($D194="", "", IFERROR(INDEX(Content!$AB$11:$AB$510, MATCH($D194, Content!$D$11:$D$510, 0)), ""))</f>
        <v/>
      </c>
      <c r="BN194" s="41" t="str">
        <f>IF($BM194="", "", IF(COUNTIF($BM$11:$BM194, $BM194)&gt;1, "", $BM194))</f>
        <v/>
      </c>
      <c r="BO194" s="156" t="str">
        <f t="shared" si="55"/>
        <v/>
      </c>
      <c r="BP194" s="156" t="str">
        <f t="shared" si="56"/>
        <v/>
      </c>
      <c r="BQ194" s="19" t="str">
        <f>IF($BO194="", "", COUNTIF($BO$11:$BO$510, "&gt;"&amp;$BO194)+1+COUNTIF($BO$11:$BO194, $BO194)-1)</f>
        <v/>
      </c>
      <c r="BS194" s="134" t="str">
        <f>IF($AV194="", "", IFERROR(INDEX('Analytics Data'!BZ$12:BZ$511, MATCH($AV194, 'Analytics Data'!$BI$12:$BI$511, 0)), ""))</f>
        <v/>
      </c>
      <c r="BT194" s="135" t="str">
        <f>IF($AV194="", "", IFERROR(INDEX('Analytics Data'!CA$12:CA$511, MATCH($AV194, 'Analytics Data'!$BI$12:$BI$511, 0)), ""))</f>
        <v/>
      </c>
      <c r="BU194" s="135" t="str">
        <f>IF($AV194="", "", IFERROR(INDEX('Analytics Data'!CB$12:CB$511, MATCH($AV194, 'Analytics Data'!$BI$12:$BI$511, 0)), ""))</f>
        <v/>
      </c>
      <c r="BV194" s="135" t="str">
        <f>IF($AV194="", "", IFERROR(INDEX('Analytics Data'!CC$12:CC$511, MATCH($AV194, 'Analytics Data'!$BI$12:$BI$511, 0)), ""))</f>
        <v/>
      </c>
      <c r="BW194" s="136" t="str">
        <f>IF($AV194="", "", IFERROR(INDEX('Analytics Data'!CD$12:CD$511, MATCH($AV194, 'Analytics Data'!$BI$12:$BI$511, 0)), ""))</f>
        <v/>
      </c>
      <c r="CC194" s="19" t="str">
        <f t="shared" si="57"/>
        <v/>
      </c>
      <c r="CE194" s="19" t="str">
        <f t="shared" si="58"/>
        <v/>
      </c>
      <c r="CG194" s="41" t="str">
        <f t="shared" si="59"/>
        <v/>
      </c>
    </row>
    <row r="195" spans="1:85" x14ac:dyDescent="0.25">
      <c r="A195" s="11"/>
      <c r="B195" s="41" t="str">
        <f>IF($D195="", "", IFERROR(INDEX(Content!$V$11:$V$510, MATCH($D195, Content!$D$11:$D$510, 0)), ""))</f>
        <v/>
      </c>
      <c r="C195" s="11"/>
      <c r="D195" s="196"/>
      <c r="E195" s="197"/>
      <c r="F195" s="198"/>
      <c r="G195" s="199"/>
      <c r="H195" s="200"/>
      <c r="I195" s="200"/>
      <c r="J195" s="201"/>
      <c r="K195" s="202"/>
      <c r="L195" s="11"/>
      <c r="M195" s="98" t="str">
        <f>IF($AV195="", "", IFERROR(INDEX('Analytics Data'!$CF$12:$CF$511, MATCH($AV195, 'Analytics Data'!$BI$12:$BI$511, 0)), ""))</f>
        <v/>
      </c>
      <c r="N195" s="68"/>
      <c r="O195" s="98" t="str">
        <f>IF($M195="", "", COUNTIF($M$11:$M$510, "&gt;"&amp;$M195)+1+COUNTIF($M$11:$M195, $M195)-1)</f>
        <v/>
      </c>
      <c r="P195" s="68"/>
      <c r="Q195" s="91" t="str">
        <f>IF($AV195="", "", IFERROR(INDEX('Analytics Data'!BA$12:BA$511, MATCH($AV195, 'Analytics Data'!$BI$12:$BI$511, 0)), ""))</f>
        <v/>
      </c>
      <c r="R195" s="92" t="str">
        <f>IF($AV195="", "", IFERROR(INDEX('Analytics Data'!BB$12:BB$511, MATCH($AV195, 'Analytics Data'!$BI$12:$BI$511, 0)), ""))</f>
        <v/>
      </c>
      <c r="S195" s="92" t="str">
        <f>IF($AV195="", "", IFERROR(INDEX('Analytics Data'!BC$12:BC$511, MATCH($AV195, 'Analytics Data'!$BI$12:$BI$511, 0)), ""))</f>
        <v/>
      </c>
      <c r="T195" s="92" t="str">
        <f>IF($AV195="", "", IFERROR(INDEX('Analytics Data'!BD$12:BD$511, MATCH($AV195, 'Analytics Data'!$BI$12:$BI$511, 0)), ""))</f>
        <v/>
      </c>
      <c r="U195" s="93" t="str">
        <f>IF($AV195="", "", IFERROR(INDEX('Analytics Data'!BE$12:BE$511, MATCH($AV195, 'Analytics Data'!$BI$12:$BI$511, 0)), ""))</f>
        <v/>
      </c>
      <c r="V195" s="68"/>
      <c r="AD195" s="65" t="str">
        <f>'Analytics Data'!$CT196</f>
        <v/>
      </c>
      <c r="AF195" s="19" t="str">
        <f t="shared" si="46"/>
        <v/>
      </c>
      <c r="AH195" s="19" t="str">
        <f t="shared" si="43"/>
        <v/>
      </c>
      <c r="AI195" s="19" t="str">
        <f t="shared" si="47"/>
        <v/>
      </c>
      <c r="AJ195" s="19" t="str">
        <f t="shared" si="48"/>
        <v/>
      </c>
      <c r="AK195" s="19" t="str">
        <f t="shared" si="49"/>
        <v/>
      </c>
      <c r="AL195" s="19" t="str">
        <f t="shared" si="44"/>
        <v/>
      </c>
      <c r="AM195" s="19" t="str">
        <f t="shared" si="45"/>
        <v/>
      </c>
      <c r="AN195" s="19" t="str">
        <f t="shared" si="50"/>
        <v/>
      </c>
      <c r="AP195" s="19" t="str">
        <f>IF(OR($B195="", "", 'Analytics Data'!$BL$7=FALSE), "", COUNTIF('Analytics Data'!$BG$12:$BG$511, $B195))</f>
        <v/>
      </c>
      <c r="AR195" s="65" t="str">
        <f>IF($AP195="", "", IF($AP195=1, IFERROR(INDEX('Analytics Data'!$BI$12:$BI$511, MATCH($B195, 'Analytics Data'!$BG$12:$BG$511, 0)), ""), ""))</f>
        <v/>
      </c>
      <c r="AT195" s="65" t="str">
        <f t="shared" si="51"/>
        <v/>
      </c>
      <c r="AV195" s="65" t="str">
        <f>IF(NOT($AT195=""), $AT195, IF($AR195="", "", IF(COUNTIF($AR$11:$AR195, $AR195)&gt;1, "", $AR195)))</f>
        <v/>
      </c>
      <c r="AX195" s="19" t="str">
        <f>IF(OR($AV195="", $AR$7=FALSE), "", IF(COUNTIF('Analytics Data'!$BI$12:$BI$511, $AV195)=1, "", "X"))</f>
        <v/>
      </c>
      <c r="AZ195" s="43" t="str">
        <f t="shared" si="52"/>
        <v/>
      </c>
      <c r="BB195" s="19" t="str">
        <f>IF($D195="", "", IF(COUNTIF(Content!$D$11:$D$510, $D195)=0, MAX($BB$10:$BB194)+1, ""))</f>
        <v/>
      </c>
      <c r="BD195" s="19" t="str">
        <f t="shared" si="53"/>
        <v/>
      </c>
      <c r="BF195" s="19" t="str">
        <f t="shared" si="54"/>
        <v/>
      </c>
      <c r="BG195" s="19" t="str">
        <f t="shared" ca="1" si="60"/>
        <v/>
      </c>
      <c r="BI195" s="173" t="str">
        <f>IF($AV195="", "", IFERROR(INDEX('Analytics Data'!$CA$12:$CA$511, MATCH($AV195, 'Analytics Data'!$BI$12:$BI$511, 0)), ""))</f>
        <v/>
      </c>
      <c r="BK195" s="173" t="str">
        <f>IF($AV195="", "", IFERROR(INDEX('Analytics Data'!$BB$12:$BB$511, MATCH($AV195, 'Analytics Data'!$BI$12:$BI$511, 0)), ""))</f>
        <v/>
      </c>
      <c r="BM195" s="41" t="str">
        <f>IF($D195="", "", IFERROR(INDEX(Content!$AB$11:$AB$510, MATCH($D195, Content!$D$11:$D$510, 0)), ""))</f>
        <v/>
      </c>
      <c r="BN195" s="41" t="str">
        <f>IF($BM195="", "", IF(COUNTIF($BM$11:$BM195, $BM195)&gt;1, "", $BM195))</f>
        <v/>
      </c>
      <c r="BO195" s="156" t="str">
        <f t="shared" si="55"/>
        <v/>
      </c>
      <c r="BP195" s="156" t="str">
        <f t="shared" si="56"/>
        <v/>
      </c>
      <c r="BQ195" s="19" t="str">
        <f>IF($BO195="", "", COUNTIF($BO$11:$BO$510, "&gt;"&amp;$BO195)+1+COUNTIF($BO$11:$BO195, $BO195)-1)</f>
        <v/>
      </c>
      <c r="BS195" s="134" t="str">
        <f>IF($AV195="", "", IFERROR(INDEX('Analytics Data'!BZ$12:BZ$511, MATCH($AV195, 'Analytics Data'!$BI$12:$BI$511, 0)), ""))</f>
        <v/>
      </c>
      <c r="BT195" s="135" t="str">
        <f>IF($AV195="", "", IFERROR(INDEX('Analytics Data'!CA$12:CA$511, MATCH($AV195, 'Analytics Data'!$BI$12:$BI$511, 0)), ""))</f>
        <v/>
      </c>
      <c r="BU195" s="135" t="str">
        <f>IF($AV195="", "", IFERROR(INDEX('Analytics Data'!CB$12:CB$511, MATCH($AV195, 'Analytics Data'!$BI$12:$BI$511, 0)), ""))</f>
        <v/>
      </c>
      <c r="BV195" s="135" t="str">
        <f>IF($AV195="", "", IFERROR(INDEX('Analytics Data'!CC$12:CC$511, MATCH($AV195, 'Analytics Data'!$BI$12:$BI$511, 0)), ""))</f>
        <v/>
      </c>
      <c r="BW195" s="136" t="str">
        <f>IF($AV195="", "", IFERROR(INDEX('Analytics Data'!CD$12:CD$511, MATCH($AV195, 'Analytics Data'!$BI$12:$BI$511, 0)), ""))</f>
        <v/>
      </c>
      <c r="CC195" s="19" t="str">
        <f t="shared" si="57"/>
        <v/>
      </c>
      <c r="CE195" s="19" t="str">
        <f t="shared" si="58"/>
        <v/>
      </c>
      <c r="CG195" s="41" t="str">
        <f t="shared" si="59"/>
        <v/>
      </c>
    </row>
    <row r="196" spans="1:85" x14ac:dyDescent="0.25">
      <c r="A196" s="11"/>
      <c r="B196" s="41" t="str">
        <f>IF($D196="", "", IFERROR(INDEX(Content!$V$11:$V$510, MATCH($D196, Content!$D$11:$D$510, 0)), ""))</f>
        <v/>
      </c>
      <c r="C196" s="11"/>
      <c r="D196" s="196"/>
      <c r="E196" s="197"/>
      <c r="F196" s="198"/>
      <c r="G196" s="199"/>
      <c r="H196" s="200"/>
      <c r="I196" s="200"/>
      <c r="J196" s="201"/>
      <c r="K196" s="202"/>
      <c r="L196" s="11"/>
      <c r="M196" s="98" t="str">
        <f>IF($AV196="", "", IFERROR(INDEX('Analytics Data'!$CF$12:$CF$511, MATCH($AV196, 'Analytics Data'!$BI$12:$BI$511, 0)), ""))</f>
        <v/>
      </c>
      <c r="N196" s="68"/>
      <c r="O196" s="98" t="str">
        <f>IF($M196="", "", COUNTIF($M$11:$M$510, "&gt;"&amp;$M196)+1+COUNTIF($M$11:$M196, $M196)-1)</f>
        <v/>
      </c>
      <c r="P196" s="68"/>
      <c r="Q196" s="91" t="str">
        <f>IF($AV196="", "", IFERROR(INDEX('Analytics Data'!BA$12:BA$511, MATCH($AV196, 'Analytics Data'!$BI$12:$BI$511, 0)), ""))</f>
        <v/>
      </c>
      <c r="R196" s="92" t="str">
        <f>IF($AV196="", "", IFERROR(INDEX('Analytics Data'!BB$12:BB$511, MATCH($AV196, 'Analytics Data'!$BI$12:$BI$511, 0)), ""))</f>
        <v/>
      </c>
      <c r="S196" s="92" t="str">
        <f>IF($AV196="", "", IFERROR(INDEX('Analytics Data'!BC$12:BC$511, MATCH($AV196, 'Analytics Data'!$BI$12:$BI$511, 0)), ""))</f>
        <v/>
      </c>
      <c r="T196" s="92" t="str">
        <f>IF($AV196="", "", IFERROR(INDEX('Analytics Data'!BD$12:BD$511, MATCH($AV196, 'Analytics Data'!$BI$12:$BI$511, 0)), ""))</f>
        <v/>
      </c>
      <c r="U196" s="93" t="str">
        <f>IF($AV196="", "", IFERROR(INDEX('Analytics Data'!BE$12:BE$511, MATCH($AV196, 'Analytics Data'!$BI$12:$BI$511, 0)), ""))</f>
        <v/>
      </c>
      <c r="V196" s="68"/>
      <c r="AD196" s="65" t="str">
        <f>'Analytics Data'!$CT197</f>
        <v/>
      </c>
      <c r="AF196" s="19" t="str">
        <f t="shared" si="46"/>
        <v/>
      </c>
      <c r="AH196" s="19" t="str">
        <f t="shared" si="43"/>
        <v/>
      </c>
      <c r="AI196" s="19" t="str">
        <f t="shared" si="47"/>
        <v/>
      </c>
      <c r="AJ196" s="19" t="str">
        <f t="shared" si="48"/>
        <v/>
      </c>
      <c r="AK196" s="19" t="str">
        <f t="shared" si="49"/>
        <v/>
      </c>
      <c r="AL196" s="19" t="str">
        <f t="shared" si="44"/>
        <v/>
      </c>
      <c r="AM196" s="19" t="str">
        <f t="shared" si="45"/>
        <v/>
      </c>
      <c r="AN196" s="19" t="str">
        <f t="shared" si="50"/>
        <v/>
      </c>
      <c r="AP196" s="19" t="str">
        <f>IF(OR($B196="", "", 'Analytics Data'!$BL$7=FALSE), "", COUNTIF('Analytics Data'!$BG$12:$BG$511, $B196))</f>
        <v/>
      </c>
      <c r="AR196" s="65" t="str">
        <f>IF($AP196="", "", IF($AP196=1, IFERROR(INDEX('Analytics Data'!$BI$12:$BI$511, MATCH($B196, 'Analytics Data'!$BG$12:$BG$511, 0)), ""), ""))</f>
        <v/>
      </c>
      <c r="AT196" s="65" t="str">
        <f t="shared" si="51"/>
        <v/>
      </c>
      <c r="AV196" s="65" t="str">
        <f>IF(NOT($AT196=""), $AT196, IF($AR196="", "", IF(COUNTIF($AR$11:$AR196, $AR196)&gt;1, "", $AR196)))</f>
        <v/>
      </c>
      <c r="AX196" s="19" t="str">
        <f>IF(OR($AV196="", $AR$7=FALSE), "", IF(COUNTIF('Analytics Data'!$BI$12:$BI$511, $AV196)=1, "", "X"))</f>
        <v/>
      </c>
      <c r="AZ196" s="43" t="str">
        <f t="shared" si="52"/>
        <v/>
      </c>
      <c r="BB196" s="19" t="str">
        <f>IF($D196="", "", IF(COUNTIF(Content!$D$11:$D$510, $D196)=0, MAX($BB$10:$BB195)+1, ""))</f>
        <v/>
      </c>
      <c r="BD196" s="19" t="str">
        <f t="shared" si="53"/>
        <v/>
      </c>
      <c r="BF196" s="19" t="str">
        <f t="shared" si="54"/>
        <v/>
      </c>
      <c r="BG196" s="19" t="str">
        <f t="shared" ca="1" si="60"/>
        <v/>
      </c>
      <c r="BI196" s="173" t="str">
        <f>IF($AV196="", "", IFERROR(INDEX('Analytics Data'!$CA$12:$CA$511, MATCH($AV196, 'Analytics Data'!$BI$12:$BI$511, 0)), ""))</f>
        <v/>
      </c>
      <c r="BK196" s="173" t="str">
        <f>IF($AV196="", "", IFERROR(INDEX('Analytics Data'!$BB$12:$BB$511, MATCH($AV196, 'Analytics Data'!$BI$12:$BI$511, 0)), ""))</f>
        <v/>
      </c>
      <c r="BM196" s="41" t="str">
        <f>IF($D196="", "", IFERROR(INDEX(Content!$AB$11:$AB$510, MATCH($D196, Content!$D$11:$D$510, 0)), ""))</f>
        <v/>
      </c>
      <c r="BN196" s="41" t="str">
        <f>IF($BM196="", "", IF(COUNTIF($BM$11:$BM196, $BM196)&gt;1, "", $BM196))</f>
        <v/>
      </c>
      <c r="BO196" s="156" t="str">
        <f t="shared" si="55"/>
        <v/>
      </c>
      <c r="BP196" s="156" t="str">
        <f t="shared" si="56"/>
        <v/>
      </c>
      <c r="BQ196" s="19" t="str">
        <f>IF($BO196="", "", COUNTIF($BO$11:$BO$510, "&gt;"&amp;$BO196)+1+COUNTIF($BO$11:$BO196, $BO196)-1)</f>
        <v/>
      </c>
      <c r="BS196" s="134" t="str">
        <f>IF($AV196="", "", IFERROR(INDEX('Analytics Data'!BZ$12:BZ$511, MATCH($AV196, 'Analytics Data'!$BI$12:$BI$511, 0)), ""))</f>
        <v/>
      </c>
      <c r="BT196" s="135" t="str">
        <f>IF($AV196="", "", IFERROR(INDEX('Analytics Data'!CA$12:CA$511, MATCH($AV196, 'Analytics Data'!$BI$12:$BI$511, 0)), ""))</f>
        <v/>
      </c>
      <c r="BU196" s="135" t="str">
        <f>IF($AV196="", "", IFERROR(INDEX('Analytics Data'!CB$12:CB$511, MATCH($AV196, 'Analytics Data'!$BI$12:$BI$511, 0)), ""))</f>
        <v/>
      </c>
      <c r="BV196" s="135" t="str">
        <f>IF($AV196="", "", IFERROR(INDEX('Analytics Data'!CC$12:CC$511, MATCH($AV196, 'Analytics Data'!$BI$12:$BI$511, 0)), ""))</f>
        <v/>
      </c>
      <c r="BW196" s="136" t="str">
        <f>IF($AV196="", "", IFERROR(INDEX('Analytics Data'!CD$12:CD$511, MATCH($AV196, 'Analytics Data'!$BI$12:$BI$511, 0)), ""))</f>
        <v/>
      </c>
      <c r="CC196" s="19" t="str">
        <f t="shared" si="57"/>
        <v/>
      </c>
      <c r="CE196" s="19" t="str">
        <f t="shared" si="58"/>
        <v/>
      </c>
      <c r="CG196" s="41" t="str">
        <f t="shared" si="59"/>
        <v/>
      </c>
    </row>
    <row r="197" spans="1:85" x14ac:dyDescent="0.25">
      <c r="A197" s="11"/>
      <c r="B197" s="41" t="str">
        <f>IF($D197="", "", IFERROR(INDEX(Content!$V$11:$V$510, MATCH($D197, Content!$D$11:$D$510, 0)), ""))</f>
        <v/>
      </c>
      <c r="C197" s="11"/>
      <c r="D197" s="196"/>
      <c r="E197" s="197"/>
      <c r="F197" s="198"/>
      <c r="G197" s="199"/>
      <c r="H197" s="200"/>
      <c r="I197" s="200"/>
      <c r="J197" s="201"/>
      <c r="K197" s="202"/>
      <c r="L197" s="11"/>
      <c r="M197" s="98" t="str">
        <f>IF($AV197="", "", IFERROR(INDEX('Analytics Data'!$CF$12:$CF$511, MATCH($AV197, 'Analytics Data'!$BI$12:$BI$511, 0)), ""))</f>
        <v/>
      </c>
      <c r="N197" s="68"/>
      <c r="O197" s="98" t="str">
        <f>IF($M197="", "", COUNTIF($M$11:$M$510, "&gt;"&amp;$M197)+1+COUNTIF($M$11:$M197, $M197)-1)</f>
        <v/>
      </c>
      <c r="P197" s="68"/>
      <c r="Q197" s="91" t="str">
        <f>IF($AV197="", "", IFERROR(INDEX('Analytics Data'!BA$12:BA$511, MATCH($AV197, 'Analytics Data'!$BI$12:$BI$511, 0)), ""))</f>
        <v/>
      </c>
      <c r="R197" s="92" t="str">
        <f>IF($AV197="", "", IFERROR(INDEX('Analytics Data'!BB$12:BB$511, MATCH($AV197, 'Analytics Data'!$BI$12:$BI$511, 0)), ""))</f>
        <v/>
      </c>
      <c r="S197" s="92" t="str">
        <f>IF($AV197="", "", IFERROR(INDEX('Analytics Data'!BC$12:BC$511, MATCH($AV197, 'Analytics Data'!$BI$12:$BI$511, 0)), ""))</f>
        <v/>
      </c>
      <c r="T197" s="92" t="str">
        <f>IF($AV197="", "", IFERROR(INDEX('Analytics Data'!BD$12:BD$511, MATCH($AV197, 'Analytics Data'!$BI$12:$BI$511, 0)), ""))</f>
        <v/>
      </c>
      <c r="U197" s="93" t="str">
        <f>IF($AV197="", "", IFERROR(INDEX('Analytics Data'!BE$12:BE$511, MATCH($AV197, 'Analytics Data'!$BI$12:$BI$511, 0)), ""))</f>
        <v/>
      </c>
      <c r="V197" s="68"/>
      <c r="AD197" s="65" t="str">
        <f>'Analytics Data'!$CT198</f>
        <v/>
      </c>
      <c r="AF197" s="19" t="str">
        <f t="shared" si="46"/>
        <v/>
      </c>
      <c r="AH197" s="19" t="str">
        <f t="shared" si="43"/>
        <v/>
      </c>
      <c r="AI197" s="19" t="str">
        <f t="shared" si="47"/>
        <v/>
      </c>
      <c r="AJ197" s="19" t="str">
        <f t="shared" si="48"/>
        <v/>
      </c>
      <c r="AK197" s="19" t="str">
        <f t="shared" si="49"/>
        <v/>
      </c>
      <c r="AL197" s="19" t="str">
        <f t="shared" si="44"/>
        <v/>
      </c>
      <c r="AM197" s="19" t="str">
        <f t="shared" si="45"/>
        <v/>
      </c>
      <c r="AN197" s="19" t="str">
        <f t="shared" si="50"/>
        <v/>
      </c>
      <c r="AP197" s="19" t="str">
        <f>IF(OR($B197="", "", 'Analytics Data'!$BL$7=FALSE), "", COUNTIF('Analytics Data'!$BG$12:$BG$511, $B197))</f>
        <v/>
      </c>
      <c r="AR197" s="65" t="str">
        <f>IF($AP197="", "", IF($AP197=1, IFERROR(INDEX('Analytics Data'!$BI$12:$BI$511, MATCH($B197, 'Analytics Data'!$BG$12:$BG$511, 0)), ""), ""))</f>
        <v/>
      </c>
      <c r="AT197" s="65" t="str">
        <f t="shared" si="51"/>
        <v/>
      </c>
      <c r="AV197" s="65" t="str">
        <f>IF(NOT($AT197=""), $AT197, IF($AR197="", "", IF(COUNTIF($AR$11:$AR197, $AR197)&gt;1, "", $AR197)))</f>
        <v/>
      </c>
      <c r="AX197" s="19" t="str">
        <f>IF(OR($AV197="", $AR$7=FALSE), "", IF(COUNTIF('Analytics Data'!$BI$12:$BI$511, $AV197)=1, "", "X"))</f>
        <v/>
      </c>
      <c r="AZ197" s="43" t="str">
        <f t="shared" si="52"/>
        <v/>
      </c>
      <c r="BB197" s="19" t="str">
        <f>IF($D197="", "", IF(COUNTIF(Content!$D$11:$D$510, $D197)=0, MAX($BB$10:$BB196)+1, ""))</f>
        <v/>
      </c>
      <c r="BD197" s="19" t="str">
        <f t="shared" si="53"/>
        <v/>
      </c>
      <c r="BF197" s="19" t="str">
        <f t="shared" si="54"/>
        <v/>
      </c>
      <c r="BG197" s="19" t="str">
        <f t="shared" ca="1" si="60"/>
        <v/>
      </c>
      <c r="BI197" s="173" t="str">
        <f>IF($AV197="", "", IFERROR(INDEX('Analytics Data'!$CA$12:$CA$511, MATCH($AV197, 'Analytics Data'!$BI$12:$BI$511, 0)), ""))</f>
        <v/>
      </c>
      <c r="BK197" s="173" t="str">
        <f>IF($AV197="", "", IFERROR(INDEX('Analytics Data'!$BB$12:$BB$511, MATCH($AV197, 'Analytics Data'!$BI$12:$BI$511, 0)), ""))</f>
        <v/>
      </c>
      <c r="BM197" s="41" t="str">
        <f>IF($D197="", "", IFERROR(INDEX(Content!$AB$11:$AB$510, MATCH($D197, Content!$D$11:$D$510, 0)), ""))</f>
        <v/>
      </c>
      <c r="BN197" s="41" t="str">
        <f>IF($BM197="", "", IF(COUNTIF($BM$11:$BM197, $BM197)&gt;1, "", $BM197))</f>
        <v/>
      </c>
      <c r="BO197" s="156" t="str">
        <f t="shared" si="55"/>
        <v/>
      </c>
      <c r="BP197" s="156" t="str">
        <f t="shared" si="56"/>
        <v/>
      </c>
      <c r="BQ197" s="19" t="str">
        <f>IF($BO197="", "", COUNTIF($BO$11:$BO$510, "&gt;"&amp;$BO197)+1+COUNTIF($BO$11:$BO197, $BO197)-1)</f>
        <v/>
      </c>
      <c r="BS197" s="134" t="str">
        <f>IF($AV197="", "", IFERROR(INDEX('Analytics Data'!BZ$12:BZ$511, MATCH($AV197, 'Analytics Data'!$BI$12:$BI$511, 0)), ""))</f>
        <v/>
      </c>
      <c r="BT197" s="135" t="str">
        <f>IF($AV197="", "", IFERROR(INDEX('Analytics Data'!CA$12:CA$511, MATCH($AV197, 'Analytics Data'!$BI$12:$BI$511, 0)), ""))</f>
        <v/>
      </c>
      <c r="BU197" s="135" t="str">
        <f>IF($AV197="", "", IFERROR(INDEX('Analytics Data'!CB$12:CB$511, MATCH($AV197, 'Analytics Data'!$BI$12:$BI$511, 0)), ""))</f>
        <v/>
      </c>
      <c r="BV197" s="135" t="str">
        <f>IF($AV197="", "", IFERROR(INDEX('Analytics Data'!CC$12:CC$511, MATCH($AV197, 'Analytics Data'!$BI$12:$BI$511, 0)), ""))</f>
        <v/>
      </c>
      <c r="BW197" s="136" t="str">
        <f>IF($AV197="", "", IFERROR(INDEX('Analytics Data'!CD$12:CD$511, MATCH($AV197, 'Analytics Data'!$BI$12:$BI$511, 0)), ""))</f>
        <v/>
      </c>
      <c r="CC197" s="19" t="str">
        <f t="shared" si="57"/>
        <v/>
      </c>
      <c r="CE197" s="19" t="str">
        <f t="shared" si="58"/>
        <v/>
      </c>
      <c r="CG197" s="41" t="str">
        <f t="shared" si="59"/>
        <v/>
      </c>
    </row>
    <row r="198" spans="1:85" x14ac:dyDescent="0.25">
      <c r="A198" s="11"/>
      <c r="B198" s="41" t="str">
        <f>IF($D198="", "", IFERROR(INDEX(Content!$V$11:$V$510, MATCH($D198, Content!$D$11:$D$510, 0)), ""))</f>
        <v/>
      </c>
      <c r="C198" s="11"/>
      <c r="D198" s="196"/>
      <c r="E198" s="197"/>
      <c r="F198" s="198"/>
      <c r="G198" s="199"/>
      <c r="H198" s="200"/>
      <c r="I198" s="200"/>
      <c r="J198" s="201"/>
      <c r="K198" s="202"/>
      <c r="L198" s="11"/>
      <c r="M198" s="98" t="str">
        <f>IF($AV198="", "", IFERROR(INDEX('Analytics Data'!$CF$12:$CF$511, MATCH($AV198, 'Analytics Data'!$BI$12:$BI$511, 0)), ""))</f>
        <v/>
      </c>
      <c r="N198" s="68"/>
      <c r="O198" s="98" t="str">
        <f>IF($M198="", "", COUNTIF($M$11:$M$510, "&gt;"&amp;$M198)+1+COUNTIF($M$11:$M198, $M198)-1)</f>
        <v/>
      </c>
      <c r="P198" s="68"/>
      <c r="Q198" s="91" t="str">
        <f>IF($AV198="", "", IFERROR(INDEX('Analytics Data'!BA$12:BA$511, MATCH($AV198, 'Analytics Data'!$BI$12:$BI$511, 0)), ""))</f>
        <v/>
      </c>
      <c r="R198" s="92" t="str">
        <f>IF($AV198="", "", IFERROR(INDEX('Analytics Data'!BB$12:BB$511, MATCH($AV198, 'Analytics Data'!$BI$12:$BI$511, 0)), ""))</f>
        <v/>
      </c>
      <c r="S198" s="92" t="str">
        <f>IF($AV198="", "", IFERROR(INDEX('Analytics Data'!BC$12:BC$511, MATCH($AV198, 'Analytics Data'!$BI$12:$BI$511, 0)), ""))</f>
        <v/>
      </c>
      <c r="T198" s="92" t="str">
        <f>IF($AV198="", "", IFERROR(INDEX('Analytics Data'!BD$12:BD$511, MATCH($AV198, 'Analytics Data'!$BI$12:$BI$511, 0)), ""))</f>
        <v/>
      </c>
      <c r="U198" s="93" t="str">
        <f>IF($AV198="", "", IFERROR(INDEX('Analytics Data'!BE$12:BE$511, MATCH($AV198, 'Analytics Data'!$BI$12:$BI$511, 0)), ""))</f>
        <v/>
      </c>
      <c r="V198" s="68"/>
      <c r="AD198" s="65" t="str">
        <f>'Analytics Data'!$CT199</f>
        <v/>
      </c>
      <c r="AF198" s="19" t="str">
        <f t="shared" si="46"/>
        <v/>
      </c>
      <c r="AH198" s="19" t="str">
        <f t="shared" si="43"/>
        <v/>
      </c>
      <c r="AI198" s="19" t="str">
        <f t="shared" si="47"/>
        <v/>
      </c>
      <c r="AJ198" s="19" t="str">
        <f t="shared" si="48"/>
        <v/>
      </c>
      <c r="AK198" s="19" t="str">
        <f t="shared" si="49"/>
        <v/>
      </c>
      <c r="AL198" s="19" t="str">
        <f t="shared" si="44"/>
        <v/>
      </c>
      <c r="AM198" s="19" t="str">
        <f t="shared" si="45"/>
        <v/>
      </c>
      <c r="AN198" s="19" t="str">
        <f t="shared" si="50"/>
        <v/>
      </c>
      <c r="AP198" s="19" t="str">
        <f>IF(OR($B198="", "", 'Analytics Data'!$BL$7=FALSE), "", COUNTIF('Analytics Data'!$BG$12:$BG$511, $B198))</f>
        <v/>
      </c>
      <c r="AR198" s="65" t="str">
        <f>IF($AP198="", "", IF($AP198=1, IFERROR(INDEX('Analytics Data'!$BI$12:$BI$511, MATCH($B198, 'Analytics Data'!$BG$12:$BG$511, 0)), ""), ""))</f>
        <v/>
      </c>
      <c r="AT198" s="65" t="str">
        <f t="shared" si="51"/>
        <v/>
      </c>
      <c r="AV198" s="65" t="str">
        <f>IF(NOT($AT198=""), $AT198, IF($AR198="", "", IF(COUNTIF($AR$11:$AR198, $AR198)&gt;1, "", $AR198)))</f>
        <v/>
      </c>
      <c r="AX198" s="19" t="str">
        <f>IF(OR($AV198="", $AR$7=FALSE), "", IF(COUNTIF('Analytics Data'!$BI$12:$BI$511, $AV198)=1, "", "X"))</f>
        <v/>
      </c>
      <c r="AZ198" s="43" t="str">
        <f t="shared" si="52"/>
        <v/>
      </c>
      <c r="BB198" s="19" t="str">
        <f>IF($D198="", "", IF(COUNTIF(Content!$D$11:$D$510, $D198)=0, MAX($BB$10:$BB197)+1, ""))</f>
        <v/>
      </c>
      <c r="BD198" s="19" t="str">
        <f t="shared" si="53"/>
        <v/>
      </c>
      <c r="BF198" s="19" t="str">
        <f t="shared" si="54"/>
        <v/>
      </c>
      <c r="BG198" s="19" t="str">
        <f t="shared" ca="1" si="60"/>
        <v/>
      </c>
      <c r="BI198" s="173" t="str">
        <f>IF($AV198="", "", IFERROR(INDEX('Analytics Data'!$CA$12:$CA$511, MATCH($AV198, 'Analytics Data'!$BI$12:$BI$511, 0)), ""))</f>
        <v/>
      </c>
      <c r="BK198" s="173" t="str">
        <f>IF($AV198="", "", IFERROR(INDEX('Analytics Data'!$BB$12:$BB$511, MATCH($AV198, 'Analytics Data'!$BI$12:$BI$511, 0)), ""))</f>
        <v/>
      </c>
      <c r="BM198" s="41" t="str">
        <f>IF($D198="", "", IFERROR(INDEX(Content!$AB$11:$AB$510, MATCH($D198, Content!$D$11:$D$510, 0)), ""))</f>
        <v/>
      </c>
      <c r="BN198" s="41" t="str">
        <f>IF($BM198="", "", IF(COUNTIF($BM$11:$BM198, $BM198)&gt;1, "", $BM198))</f>
        <v/>
      </c>
      <c r="BO198" s="156" t="str">
        <f t="shared" si="55"/>
        <v/>
      </c>
      <c r="BP198" s="156" t="str">
        <f t="shared" si="56"/>
        <v/>
      </c>
      <c r="BQ198" s="19" t="str">
        <f>IF($BO198="", "", COUNTIF($BO$11:$BO$510, "&gt;"&amp;$BO198)+1+COUNTIF($BO$11:$BO198, $BO198)-1)</f>
        <v/>
      </c>
      <c r="BS198" s="134" t="str">
        <f>IF($AV198="", "", IFERROR(INDEX('Analytics Data'!BZ$12:BZ$511, MATCH($AV198, 'Analytics Data'!$BI$12:$BI$511, 0)), ""))</f>
        <v/>
      </c>
      <c r="BT198" s="135" t="str">
        <f>IF($AV198="", "", IFERROR(INDEX('Analytics Data'!CA$12:CA$511, MATCH($AV198, 'Analytics Data'!$BI$12:$BI$511, 0)), ""))</f>
        <v/>
      </c>
      <c r="BU198" s="135" t="str">
        <f>IF($AV198="", "", IFERROR(INDEX('Analytics Data'!CB$12:CB$511, MATCH($AV198, 'Analytics Data'!$BI$12:$BI$511, 0)), ""))</f>
        <v/>
      </c>
      <c r="BV198" s="135" t="str">
        <f>IF($AV198="", "", IFERROR(INDEX('Analytics Data'!CC$12:CC$511, MATCH($AV198, 'Analytics Data'!$BI$12:$BI$511, 0)), ""))</f>
        <v/>
      </c>
      <c r="BW198" s="136" t="str">
        <f>IF($AV198="", "", IFERROR(INDEX('Analytics Data'!CD$12:CD$511, MATCH($AV198, 'Analytics Data'!$BI$12:$BI$511, 0)), ""))</f>
        <v/>
      </c>
      <c r="CC198" s="19" t="str">
        <f t="shared" si="57"/>
        <v/>
      </c>
      <c r="CE198" s="19" t="str">
        <f t="shared" si="58"/>
        <v/>
      </c>
      <c r="CG198" s="41" t="str">
        <f t="shared" si="59"/>
        <v/>
      </c>
    </row>
    <row r="199" spans="1:85" x14ac:dyDescent="0.25">
      <c r="A199" s="11"/>
      <c r="B199" s="41" t="str">
        <f>IF($D199="", "", IFERROR(INDEX(Content!$V$11:$V$510, MATCH($D199, Content!$D$11:$D$510, 0)), ""))</f>
        <v/>
      </c>
      <c r="C199" s="11"/>
      <c r="D199" s="196"/>
      <c r="E199" s="197"/>
      <c r="F199" s="198"/>
      <c r="G199" s="199"/>
      <c r="H199" s="200"/>
      <c r="I199" s="200"/>
      <c r="J199" s="201"/>
      <c r="K199" s="202"/>
      <c r="L199" s="11"/>
      <c r="M199" s="98" t="str">
        <f>IF($AV199="", "", IFERROR(INDEX('Analytics Data'!$CF$12:$CF$511, MATCH($AV199, 'Analytics Data'!$BI$12:$BI$511, 0)), ""))</f>
        <v/>
      </c>
      <c r="N199" s="68"/>
      <c r="O199" s="98" t="str">
        <f>IF($M199="", "", COUNTIF($M$11:$M$510, "&gt;"&amp;$M199)+1+COUNTIF($M$11:$M199, $M199)-1)</f>
        <v/>
      </c>
      <c r="P199" s="68"/>
      <c r="Q199" s="91" t="str">
        <f>IF($AV199="", "", IFERROR(INDEX('Analytics Data'!BA$12:BA$511, MATCH($AV199, 'Analytics Data'!$BI$12:$BI$511, 0)), ""))</f>
        <v/>
      </c>
      <c r="R199" s="92" t="str">
        <f>IF($AV199="", "", IFERROR(INDEX('Analytics Data'!BB$12:BB$511, MATCH($AV199, 'Analytics Data'!$BI$12:$BI$511, 0)), ""))</f>
        <v/>
      </c>
      <c r="S199" s="92" t="str">
        <f>IF($AV199="", "", IFERROR(INDEX('Analytics Data'!BC$12:BC$511, MATCH($AV199, 'Analytics Data'!$BI$12:$BI$511, 0)), ""))</f>
        <v/>
      </c>
      <c r="T199" s="92" t="str">
        <f>IF($AV199="", "", IFERROR(INDEX('Analytics Data'!BD$12:BD$511, MATCH($AV199, 'Analytics Data'!$BI$12:$BI$511, 0)), ""))</f>
        <v/>
      </c>
      <c r="U199" s="93" t="str">
        <f>IF($AV199="", "", IFERROR(INDEX('Analytics Data'!BE$12:BE$511, MATCH($AV199, 'Analytics Data'!$BI$12:$BI$511, 0)), ""))</f>
        <v/>
      </c>
      <c r="V199" s="68"/>
      <c r="AD199" s="65" t="str">
        <f>'Analytics Data'!$CT200</f>
        <v/>
      </c>
      <c r="AF199" s="19" t="str">
        <f t="shared" si="46"/>
        <v/>
      </c>
      <c r="AH199" s="19" t="str">
        <f t="shared" si="43"/>
        <v/>
      </c>
      <c r="AI199" s="19" t="str">
        <f t="shared" si="47"/>
        <v/>
      </c>
      <c r="AJ199" s="19" t="str">
        <f t="shared" si="48"/>
        <v/>
      </c>
      <c r="AK199" s="19" t="str">
        <f t="shared" si="49"/>
        <v/>
      </c>
      <c r="AL199" s="19" t="str">
        <f t="shared" si="44"/>
        <v/>
      </c>
      <c r="AM199" s="19" t="str">
        <f t="shared" si="45"/>
        <v/>
      </c>
      <c r="AN199" s="19" t="str">
        <f t="shared" si="50"/>
        <v/>
      </c>
      <c r="AP199" s="19" t="str">
        <f>IF(OR($B199="", "", 'Analytics Data'!$BL$7=FALSE), "", COUNTIF('Analytics Data'!$BG$12:$BG$511, $B199))</f>
        <v/>
      </c>
      <c r="AR199" s="65" t="str">
        <f>IF($AP199="", "", IF($AP199=1, IFERROR(INDEX('Analytics Data'!$BI$12:$BI$511, MATCH($B199, 'Analytics Data'!$BG$12:$BG$511, 0)), ""), ""))</f>
        <v/>
      </c>
      <c r="AT199" s="65" t="str">
        <f t="shared" si="51"/>
        <v/>
      </c>
      <c r="AV199" s="65" t="str">
        <f>IF(NOT($AT199=""), $AT199, IF($AR199="", "", IF(COUNTIF($AR$11:$AR199, $AR199)&gt;1, "", $AR199)))</f>
        <v/>
      </c>
      <c r="AX199" s="19" t="str">
        <f>IF(OR($AV199="", $AR$7=FALSE), "", IF(COUNTIF('Analytics Data'!$BI$12:$BI$511, $AV199)=1, "", "X"))</f>
        <v/>
      </c>
      <c r="AZ199" s="43" t="str">
        <f t="shared" si="52"/>
        <v/>
      </c>
      <c r="BB199" s="19" t="str">
        <f>IF($D199="", "", IF(COUNTIF(Content!$D$11:$D$510, $D199)=0, MAX($BB$10:$BB198)+1, ""))</f>
        <v/>
      </c>
      <c r="BD199" s="19" t="str">
        <f t="shared" si="53"/>
        <v/>
      </c>
      <c r="BF199" s="19" t="str">
        <f t="shared" si="54"/>
        <v/>
      </c>
      <c r="BG199" s="19" t="str">
        <f t="shared" ca="1" si="60"/>
        <v/>
      </c>
      <c r="BI199" s="173" t="str">
        <f>IF($AV199="", "", IFERROR(INDEX('Analytics Data'!$CA$12:$CA$511, MATCH($AV199, 'Analytics Data'!$BI$12:$BI$511, 0)), ""))</f>
        <v/>
      </c>
      <c r="BK199" s="173" t="str">
        <f>IF($AV199="", "", IFERROR(INDEX('Analytics Data'!$BB$12:$BB$511, MATCH($AV199, 'Analytics Data'!$BI$12:$BI$511, 0)), ""))</f>
        <v/>
      </c>
      <c r="BM199" s="41" t="str">
        <f>IF($D199="", "", IFERROR(INDEX(Content!$AB$11:$AB$510, MATCH($D199, Content!$D$11:$D$510, 0)), ""))</f>
        <v/>
      </c>
      <c r="BN199" s="41" t="str">
        <f>IF($BM199="", "", IF(COUNTIF($BM$11:$BM199, $BM199)&gt;1, "", $BM199))</f>
        <v/>
      </c>
      <c r="BO199" s="156" t="str">
        <f t="shared" si="55"/>
        <v/>
      </c>
      <c r="BP199" s="156" t="str">
        <f t="shared" si="56"/>
        <v/>
      </c>
      <c r="BQ199" s="19" t="str">
        <f>IF($BO199="", "", COUNTIF($BO$11:$BO$510, "&gt;"&amp;$BO199)+1+COUNTIF($BO$11:$BO199, $BO199)-1)</f>
        <v/>
      </c>
      <c r="BS199" s="134" t="str">
        <f>IF($AV199="", "", IFERROR(INDEX('Analytics Data'!BZ$12:BZ$511, MATCH($AV199, 'Analytics Data'!$BI$12:$BI$511, 0)), ""))</f>
        <v/>
      </c>
      <c r="BT199" s="135" t="str">
        <f>IF($AV199="", "", IFERROR(INDEX('Analytics Data'!CA$12:CA$511, MATCH($AV199, 'Analytics Data'!$BI$12:$BI$511, 0)), ""))</f>
        <v/>
      </c>
      <c r="BU199" s="135" t="str">
        <f>IF($AV199="", "", IFERROR(INDEX('Analytics Data'!CB$12:CB$511, MATCH($AV199, 'Analytics Data'!$BI$12:$BI$511, 0)), ""))</f>
        <v/>
      </c>
      <c r="BV199" s="135" t="str">
        <f>IF($AV199="", "", IFERROR(INDEX('Analytics Data'!CC$12:CC$511, MATCH($AV199, 'Analytics Data'!$BI$12:$BI$511, 0)), ""))</f>
        <v/>
      </c>
      <c r="BW199" s="136" t="str">
        <f>IF($AV199="", "", IFERROR(INDEX('Analytics Data'!CD$12:CD$511, MATCH($AV199, 'Analytics Data'!$BI$12:$BI$511, 0)), ""))</f>
        <v/>
      </c>
      <c r="CC199" s="19" t="str">
        <f t="shared" si="57"/>
        <v/>
      </c>
      <c r="CE199" s="19" t="str">
        <f t="shared" si="58"/>
        <v/>
      </c>
      <c r="CG199" s="41" t="str">
        <f t="shared" si="59"/>
        <v/>
      </c>
    </row>
    <row r="200" spans="1:85" x14ac:dyDescent="0.25">
      <c r="A200" s="11"/>
      <c r="B200" s="41" t="str">
        <f>IF($D200="", "", IFERROR(INDEX(Content!$V$11:$V$510, MATCH($D200, Content!$D$11:$D$510, 0)), ""))</f>
        <v/>
      </c>
      <c r="C200" s="11"/>
      <c r="D200" s="196"/>
      <c r="E200" s="197"/>
      <c r="F200" s="198"/>
      <c r="G200" s="199"/>
      <c r="H200" s="200"/>
      <c r="I200" s="200"/>
      <c r="J200" s="201"/>
      <c r="K200" s="202"/>
      <c r="L200" s="11"/>
      <c r="M200" s="98" t="str">
        <f>IF($AV200="", "", IFERROR(INDEX('Analytics Data'!$CF$12:$CF$511, MATCH($AV200, 'Analytics Data'!$BI$12:$BI$511, 0)), ""))</f>
        <v/>
      </c>
      <c r="N200" s="68"/>
      <c r="O200" s="98" t="str">
        <f>IF($M200="", "", COUNTIF($M$11:$M$510, "&gt;"&amp;$M200)+1+COUNTIF($M$11:$M200, $M200)-1)</f>
        <v/>
      </c>
      <c r="P200" s="68"/>
      <c r="Q200" s="91" t="str">
        <f>IF($AV200="", "", IFERROR(INDEX('Analytics Data'!BA$12:BA$511, MATCH($AV200, 'Analytics Data'!$BI$12:$BI$511, 0)), ""))</f>
        <v/>
      </c>
      <c r="R200" s="92" t="str">
        <f>IF($AV200="", "", IFERROR(INDEX('Analytics Data'!BB$12:BB$511, MATCH($AV200, 'Analytics Data'!$BI$12:$BI$511, 0)), ""))</f>
        <v/>
      </c>
      <c r="S200" s="92" t="str">
        <f>IF($AV200="", "", IFERROR(INDEX('Analytics Data'!BC$12:BC$511, MATCH($AV200, 'Analytics Data'!$BI$12:$BI$511, 0)), ""))</f>
        <v/>
      </c>
      <c r="T200" s="92" t="str">
        <f>IF($AV200="", "", IFERROR(INDEX('Analytics Data'!BD$12:BD$511, MATCH($AV200, 'Analytics Data'!$BI$12:$BI$511, 0)), ""))</f>
        <v/>
      </c>
      <c r="U200" s="93" t="str">
        <f>IF($AV200="", "", IFERROR(INDEX('Analytics Data'!BE$12:BE$511, MATCH($AV200, 'Analytics Data'!$BI$12:$BI$511, 0)), ""))</f>
        <v/>
      </c>
      <c r="V200" s="68"/>
      <c r="AD200" s="65" t="str">
        <f>'Analytics Data'!$CT201</f>
        <v/>
      </c>
      <c r="AF200" s="19" t="str">
        <f t="shared" si="46"/>
        <v/>
      </c>
      <c r="AH200" s="19" t="str">
        <f t="shared" si="43"/>
        <v/>
      </c>
      <c r="AI200" s="19" t="str">
        <f t="shared" si="47"/>
        <v/>
      </c>
      <c r="AJ200" s="19" t="str">
        <f t="shared" si="48"/>
        <v/>
      </c>
      <c r="AK200" s="19" t="str">
        <f t="shared" si="49"/>
        <v/>
      </c>
      <c r="AL200" s="19" t="str">
        <f t="shared" si="44"/>
        <v/>
      </c>
      <c r="AM200" s="19" t="str">
        <f t="shared" si="45"/>
        <v/>
      </c>
      <c r="AN200" s="19" t="str">
        <f t="shared" si="50"/>
        <v/>
      </c>
      <c r="AP200" s="19" t="str">
        <f>IF(OR($B200="", "", 'Analytics Data'!$BL$7=FALSE), "", COUNTIF('Analytics Data'!$BG$12:$BG$511, $B200))</f>
        <v/>
      </c>
      <c r="AR200" s="65" t="str">
        <f>IF($AP200="", "", IF($AP200=1, IFERROR(INDEX('Analytics Data'!$BI$12:$BI$511, MATCH($B200, 'Analytics Data'!$BG$12:$BG$511, 0)), ""), ""))</f>
        <v/>
      </c>
      <c r="AT200" s="65" t="str">
        <f t="shared" si="51"/>
        <v/>
      </c>
      <c r="AV200" s="65" t="str">
        <f>IF(NOT($AT200=""), $AT200, IF($AR200="", "", IF(COUNTIF($AR$11:$AR200, $AR200)&gt;1, "", $AR200)))</f>
        <v/>
      </c>
      <c r="AX200" s="19" t="str">
        <f>IF(OR($AV200="", $AR$7=FALSE), "", IF(COUNTIF('Analytics Data'!$BI$12:$BI$511, $AV200)=1, "", "X"))</f>
        <v/>
      </c>
      <c r="AZ200" s="43" t="str">
        <f t="shared" si="52"/>
        <v/>
      </c>
      <c r="BB200" s="19" t="str">
        <f>IF($D200="", "", IF(COUNTIF(Content!$D$11:$D$510, $D200)=0, MAX($BB$10:$BB199)+1, ""))</f>
        <v/>
      </c>
      <c r="BD200" s="19" t="str">
        <f t="shared" si="53"/>
        <v/>
      </c>
      <c r="BF200" s="19" t="str">
        <f t="shared" si="54"/>
        <v/>
      </c>
      <c r="BG200" s="19" t="str">
        <f t="shared" ca="1" si="60"/>
        <v/>
      </c>
      <c r="BI200" s="173" t="str">
        <f>IF($AV200="", "", IFERROR(INDEX('Analytics Data'!$CA$12:$CA$511, MATCH($AV200, 'Analytics Data'!$BI$12:$BI$511, 0)), ""))</f>
        <v/>
      </c>
      <c r="BK200" s="173" t="str">
        <f>IF($AV200="", "", IFERROR(INDEX('Analytics Data'!$BB$12:$BB$511, MATCH($AV200, 'Analytics Data'!$BI$12:$BI$511, 0)), ""))</f>
        <v/>
      </c>
      <c r="BM200" s="41" t="str">
        <f>IF($D200="", "", IFERROR(INDEX(Content!$AB$11:$AB$510, MATCH($D200, Content!$D$11:$D$510, 0)), ""))</f>
        <v/>
      </c>
      <c r="BN200" s="41" t="str">
        <f>IF($BM200="", "", IF(COUNTIF($BM$11:$BM200, $BM200)&gt;1, "", $BM200))</f>
        <v/>
      </c>
      <c r="BO200" s="156" t="str">
        <f t="shared" si="55"/>
        <v/>
      </c>
      <c r="BP200" s="156" t="str">
        <f t="shared" si="56"/>
        <v/>
      </c>
      <c r="BQ200" s="19" t="str">
        <f>IF($BO200="", "", COUNTIF($BO$11:$BO$510, "&gt;"&amp;$BO200)+1+COUNTIF($BO$11:$BO200, $BO200)-1)</f>
        <v/>
      </c>
      <c r="BS200" s="134" t="str">
        <f>IF($AV200="", "", IFERROR(INDEX('Analytics Data'!BZ$12:BZ$511, MATCH($AV200, 'Analytics Data'!$BI$12:$BI$511, 0)), ""))</f>
        <v/>
      </c>
      <c r="BT200" s="135" t="str">
        <f>IF($AV200="", "", IFERROR(INDEX('Analytics Data'!CA$12:CA$511, MATCH($AV200, 'Analytics Data'!$BI$12:$BI$511, 0)), ""))</f>
        <v/>
      </c>
      <c r="BU200" s="135" t="str">
        <f>IF($AV200="", "", IFERROR(INDEX('Analytics Data'!CB$12:CB$511, MATCH($AV200, 'Analytics Data'!$BI$12:$BI$511, 0)), ""))</f>
        <v/>
      </c>
      <c r="BV200" s="135" t="str">
        <f>IF($AV200="", "", IFERROR(INDEX('Analytics Data'!CC$12:CC$511, MATCH($AV200, 'Analytics Data'!$BI$12:$BI$511, 0)), ""))</f>
        <v/>
      </c>
      <c r="BW200" s="136" t="str">
        <f>IF($AV200="", "", IFERROR(INDEX('Analytics Data'!CD$12:CD$511, MATCH($AV200, 'Analytics Data'!$BI$12:$BI$511, 0)), ""))</f>
        <v/>
      </c>
      <c r="CC200" s="19" t="str">
        <f t="shared" si="57"/>
        <v/>
      </c>
      <c r="CE200" s="19" t="str">
        <f t="shared" si="58"/>
        <v/>
      </c>
      <c r="CG200" s="41" t="str">
        <f t="shared" si="59"/>
        <v/>
      </c>
    </row>
    <row r="201" spans="1:85" x14ac:dyDescent="0.25">
      <c r="A201" s="11"/>
      <c r="B201" s="41" t="str">
        <f>IF($D201="", "", IFERROR(INDEX(Content!$V$11:$V$510, MATCH($D201, Content!$D$11:$D$510, 0)), ""))</f>
        <v/>
      </c>
      <c r="C201" s="11"/>
      <c r="D201" s="196"/>
      <c r="E201" s="197"/>
      <c r="F201" s="198"/>
      <c r="G201" s="199"/>
      <c r="H201" s="200"/>
      <c r="I201" s="200"/>
      <c r="J201" s="201"/>
      <c r="K201" s="202"/>
      <c r="L201" s="11"/>
      <c r="M201" s="98" t="str">
        <f>IF($AV201="", "", IFERROR(INDEX('Analytics Data'!$CF$12:$CF$511, MATCH($AV201, 'Analytics Data'!$BI$12:$BI$511, 0)), ""))</f>
        <v/>
      </c>
      <c r="N201" s="68"/>
      <c r="O201" s="98" t="str">
        <f>IF($M201="", "", COUNTIF($M$11:$M$510, "&gt;"&amp;$M201)+1+COUNTIF($M$11:$M201, $M201)-1)</f>
        <v/>
      </c>
      <c r="P201" s="68"/>
      <c r="Q201" s="91" t="str">
        <f>IF($AV201="", "", IFERROR(INDEX('Analytics Data'!BA$12:BA$511, MATCH($AV201, 'Analytics Data'!$BI$12:$BI$511, 0)), ""))</f>
        <v/>
      </c>
      <c r="R201" s="92" t="str">
        <f>IF($AV201="", "", IFERROR(INDEX('Analytics Data'!BB$12:BB$511, MATCH($AV201, 'Analytics Data'!$BI$12:$BI$511, 0)), ""))</f>
        <v/>
      </c>
      <c r="S201" s="92" t="str">
        <f>IF($AV201="", "", IFERROR(INDEX('Analytics Data'!BC$12:BC$511, MATCH($AV201, 'Analytics Data'!$BI$12:$BI$511, 0)), ""))</f>
        <v/>
      </c>
      <c r="T201" s="92" t="str">
        <f>IF($AV201="", "", IFERROR(INDEX('Analytics Data'!BD$12:BD$511, MATCH($AV201, 'Analytics Data'!$BI$12:$BI$511, 0)), ""))</f>
        <v/>
      </c>
      <c r="U201" s="93" t="str">
        <f>IF($AV201="", "", IFERROR(INDEX('Analytics Data'!BE$12:BE$511, MATCH($AV201, 'Analytics Data'!$BI$12:$BI$511, 0)), ""))</f>
        <v/>
      </c>
      <c r="V201" s="68"/>
      <c r="AD201" s="65" t="str">
        <f>'Analytics Data'!$CT202</f>
        <v/>
      </c>
      <c r="AF201" s="19" t="str">
        <f t="shared" si="46"/>
        <v/>
      </c>
      <c r="AH201" s="19" t="str">
        <f t="shared" si="43"/>
        <v/>
      </c>
      <c r="AI201" s="19" t="str">
        <f t="shared" si="47"/>
        <v/>
      </c>
      <c r="AJ201" s="19" t="str">
        <f t="shared" si="48"/>
        <v/>
      </c>
      <c r="AK201" s="19" t="str">
        <f t="shared" si="49"/>
        <v/>
      </c>
      <c r="AL201" s="19" t="str">
        <f t="shared" si="44"/>
        <v/>
      </c>
      <c r="AM201" s="19" t="str">
        <f t="shared" si="45"/>
        <v/>
      </c>
      <c r="AN201" s="19" t="str">
        <f t="shared" si="50"/>
        <v/>
      </c>
      <c r="AP201" s="19" t="str">
        <f>IF(OR($B201="", "", 'Analytics Data'!$BL$7=FALSE), "", COUNTIF('Analytics Data'!$BG$12:$BG$511, $B201))</f>
        <v/>
      </c>
      <c r="AR201" s="65" t="str">
        <f>IF($AP201="", "", IF($AP201=1, IFERROR(INDEX('Analytics Data'!$BI$12:$BI$511, MATCH($B201, 'Analytics Data'!$BG$12:$BG$511, 0)), ""), ""))</f>
        <v/>
      </c>
      <c r="AT201" s="65" t="str">
        <f t="shared" si="51"/>
        <v/>
      </c>
      <c r="AV201" s="65" t="str">
        <f>IF(NOT($AT201=""), $AT201, IF($AR201="", "", IF(COUNTIF($AR$11:$AR201, $AR201)&gt;1, "", $AR201)))</f>
        <v/>
      </c>
      <c r="AX201" s="19" t="str">
        <f>IF(OR($AV201="", $AR$7=FALSE), "", IF(COUNTIF('Analytics Data'!$BI$12:$BI$511, $AV201)=1, "", "X"))</f>
        <v/>
      </c>
      <c r="AZ201" s="43" t="str">
        <f t="shared" si="52"/>
        <v/>
      </c>
      <c r="BB201" s="19" t="str">
        <f>IF($D201="", "", IF(COUNTIF(Content!$D$11:$D$510, $D201)=0, MAX($BB$10:$BB200)+1, ""))</f>
        <v/>
      </c>
      <c r="BD201" s="19" t="str">
        <f t="shared" si="53"/>
        <v/>
      </c>
      <c r="BF201" s="19" t="str">
        <f t="shared" si="54"/>
        <v/>
      </c>
      <c r="BG201" s="19" t="str">
        <f t="shared" ca="1" si="60"/>
        <v/>
      </c>
      <c r="BI201" s="173" t="str">
        <f>IF($AV201="", "", IFERROR(INDEX('Analytics Data'!$CA$12:$CA$511, MATCH($AV201, 'Analytics Data'!$BI$12:$BI$511, 0)), ""))</f>
        <v/>
      </c>
      <c r="BK201" s="173" t="str">
        <f>IF($AV201="", "", IFERROR(INDEX('Analytics Data'!$BB$12:$BB$511, MATCH($AV201, 'Analytics Data'!$BI$12:$BI$511, 0)), ""))</f>
        <v/>
      </c>
      <c r="BM201" s="41" t="str">
        <f>IF($D201="", "", IFERROR(INDEX(Content!$AB$11:$AB$510, MATCH($D201, Content!$D$11:$D$510, 0)), ""))</f>
        <v/>
      </c>
      <c r="BN201" s="41" t="str">
        <f>IF($BM201="", "", IF(COUNTIF($BM$11:$BM201, $BM201)&gt;1, "", $BM201))</f>
        <v/>
      </c>
      <c r="BO201" s="156" t="str">
        <f t="shared" si="55"/>
        <v/>
      </c>
      <c r="BP201" s="156" t="str">
        <f t="shared" si="56"/>
        <v/>
      </c>
      <c r="BQ201" s="19" t="str">
        <f>IF($BO201="", "", COUNTIF($BO$11:$BO$510, "&gt;"&amp;$BO201)+1+COUNTIF($BO$11:$BO201, $BO201)-1)</f>
        <v/>
      </c>
      <c r="BS201" s="134" t="str">
        <f>IF($AV201="", "", IFERROR(INDEX('Analytics Data'!BZ$12:BZ$511, MATCH($AV201, 'Analytics Data'!$BI$12:$BI$511, 0)), ""))</f>
        <v/>
      </c>
      <c r="BT201" s="135" t="str">
        <f>IF($AV201="", "", IFERROR(INDEX('Analytics Data'!CA$12:CA$511, MATCH($AV201, 'Analytics Data'!$BI$12:$BI$511, 0)), ""))</f>
        <v/>
      </c>
      <c r="BU201" s="135" t="str">
        <f>IF($AV201="", "", IFERROR(INDEX('Analytics Data'!CB$12:CB$511, MATCH($AV201, 'Analytics Data'!$BI$12:$BI$511, 0)), ""))</f>
        <v/>
      </c>
      <c r="BV201" s="135" t="str">
        <f>IF($AV201="", "", IFERROR(INDEX('Analytics Data'!CC$12:CC$511, MATCH($AV201, 'Analytics Data'!$BI$12:$BI$511, 0)), ""))</f>
        <v/>
      </c>
      <c r="BW201" s="136" t="str">
        <f>IF($AV201="", "", IFERROR(INDEX('Analytics Data'!CD$12:CD$511, MATCH($AV201, 'Analytics Data'!$BI$12:$BI$511, 0)), ""))</f>
        <v/>
      </c>
      <c r="CC201" s="19" t="str">
        <f t="shared" si="57"/>
        <v/>
      </c>
      <c r="CE201" s="19" t="str">
        <f t="shared" si="58"/>
        <v/>
      </c>
      <c r="CG201" s="41" t="str">
        <f t="shared" si="59"/>
        <v/>
      </c>
    </row>
    <row r="202" spans="1:85" x14ac:dyDescent="0.25">
      <c r="A202" s="11"/>
      <c r="B202" s="41" t="str">
        <f>IF($D202="", "", IFERROR(INDEX(Content!$V$11:$V$510, MATCH($D202, Content!$D$11:$D$510, 0)), ""))</f>
        <v/>
      </c>
      <c r="C202" s="11"/>
      <c r="D202" s="196"/>
      <c r="E202" s="197"/>
      <c r="F202" s="198"/>
      <c r="G202" s="199"/>
      <c r="H202" s="200"/>
      <c r="I202" s="200"/>
      <c r="J202" s="201"/>
      <c r="K202" s="202"/>
      <c r="L202" s="11"/>
      <c r="M202" s="98" t="str">
        <f>IF($AV202="", "", IFERROR(INDEX('Analytics Data'!$CF$12:$CF$511, MATCH($AV202, 'Analytics Data'!$BI$12:$BI$511, 0)), ""))</f>
        <v/>
      </c>
      <c r="N202" s="68"/>
      <c r="O202" s="98" t="str">
        <f>IF($M202="", "", COUNTIF($M$11:$M$510, "&gt;"&amp;$M202)+1+COUNTIF($M$11:$M202, $M202)-1)</f>
        <v/>
      </c>
      <c r="P202" s="68"/>
      <c r="Q202" s="91" t="str">
        <f>IF($AV202="", "", IFERROR(INDEX('Analytics Data'!BA$12:BA$511, MATCH($AV202, 'Analytics Data'!$BI$12:$BI$511, 0)), ""))</f>
        <v/>
      </c>
      <c r="R202" s="92" t="str">
        <f>IF($AV202="", "", IFERROR(INDEX('Analytics Data'!BB$12:BB$511, MATCH($AV202, 'Analytics Data'!$BI$12:$BI$511, 0)), ""))</f>
        <v/>
      </c>
      <c r="S202" s="92" t="str">
        <f>IF($AV202="", "", IFERROR(INDEX('Analytics Data'!BC$12:BC$511, MATCH($AV202, 'Analytics Data'!$BI$12:$BI$511, 0)), ""))</f>
        <v/>
      </c>
      <c r="T202" s="92" t="str">
        <f>IF($AV202="", "", IFERROR(INDEX('Analytics Data'!BD$12:BD$511, MATCH($AV202, 'Analytics Data'!$BI$12:$BI$511, 0)), ""))</f>
        <v/>
      </c>
      <c r="U202" s="93" t="str">
        <f>IF($AV202="", "", IFERROR(INDEX('Analytics Data'!BE$12:BE$511, MATCH($AV202, 'Analytics Data'!$BI$12:$BI$511, 0)), ""))</f>
        <v/>
      </c>
      <c r="V202" s="68"/>
      <c r="AD202" s="65" t="str">
        <f>'Analytics Data'!$CT203</f>
        <v/>
      </c>
      <c r="AF202" s="19" t="str">
        <f t="shared" si="46"/>
        <v/>
      </c>
      <c r="AH202" s="19" t="str">
        <f t="shared" si="43"/>
        <v/>
      </c>
      <c r="AI202" s="19" t="str">
        <f t="shared" si="47"/>
        <v/>
      </c>
      <c r="AJ202" s="19" t="str">
        <f t="shared" si="48"/>
        <v/>
      </c>
      <c r="AK202" s="19" t="str">
        <f t="shared" si="49"/>
        <v/>
      </c>
      <c r="AL202" s="19" t="str">
        <f t="shared" si="44"/>
        <v/>
      </c>
      <c r="AM202" s="19" t="str">
        <f t="shared" si="45"/>
        <v/>
      </c>
      <c r="AN202" s="19" t="str">
        <f t="shared" si="50"/>
        <v/>
      </c>
      <c r="AP202" s="19" t="str">
        <f>IF(OR($B202="", "", 'Analytics Data'!$BL$7=FALSE), "", COUNTIF('Analytics Data'!$BG$12:$BG$511, $B202))</f>
        <v/>
      </c>
      <c r="AR202" s="65" t="str">
        <f>IF($AP202="", "", IF($AP202=1, IFERROR(INDEX('Analytics Data'!$BI$12:$BI$511, MATCH($B202, 'Analytics Data'!$BG$12:$BG$511, 0)), ""), ""))</f>
        <v/>
      </c>
      <c r="AT202" s="65" t="str">
        <f t="shared" si="51"/>
        <v/>
      </c>
      <c r="AV202" s="65" t="str">
        <f>IF(NOT($AT202=""), $AT202, IF($AR202="", "", IF(COUNTIF($AR$11:$AR202, $AR202)&gt;1, "", $AR202)))</f>
        <v/>
      </c>
      <c r="AX202" s="19" t="str">
        <f>IF(OR($AV202="", $AR$7=FALSE), "", IF(COUNTIF('Analytics Data'!$BI$12:$BI$511, $AV202)=1, "", "X"))</f>
        <v/>
      </c>
      <c r="AZ202" s="43" t="str">
        <f t="shared" si="52"/>
        <v/>
      </c>
      <c r="BB202" s="19" t="str">
        <f>IF($D202="", "", IF(COUNTIF(Content!$D$11:$D$510, $D202)=0, MAX($BB$10:$BB201)+1, ""))</f>
        <v/>
      </c>
      <c r="BD202" s="19" t="str">
        <f t="shared" si="53"/>
        <v/>
      </c>
      <c r="BF202" s="19" t="str">
        <f t="shared" si="54"/>
        <v/>
      </c>
      <c r="BG202" s="19" t="str">
        <f t="shared" ca="1" si="60"/>
        <v/>
      </c>
      <c r="BI202" s="173" t="str">
        <f>IF($AV202="", "", IFERROR(INDEX('Analytics Data'!$CA$12:$CA$511, MATCH($AV202, 'Analytics Data'!$BI$12:$BI$511, 0)), ""))</f>
        <v/>
      </c>
      <c r="BK202" s="173" t="str">
        <f>IF($AV202="", "", IFERROR(INDEX('Analytics Data'!$BB$12:$BB$511, MATCH($AV202, 'Analytics Data'!$BI$12:$BI$511, 0)), ""))</f>
        <v/>
      </c>
      <c r="BM202" s="41" t="str">
        <f>IF($D202="", "", IFERROR(INDEX(Content!$AB$11:$AB$510, MATCH($D202, Content!$D$11:$D$510, 0)), ""))</f>
        <v/>
      </c>
      <c r="BN202" s="41" t="str">
        <f>IF($BM202="", "", IF(COUNTIF($BM$11:$BM202, $BM202)&gt;1, "", $BM202))</f>
        <v/>
      </c>
      <c r="BO202" s="156" t="str">
        <f t="shared" si="55"/>
        <v/>
      </c>
      <c r="BP202" s="156" t="str">
        <f t="shared" si="56"/>
        <v/>
      </c>
      <c r="BQ202" s="19" t="str">
        <f>IF($BO202="", "", COUNTIF($BO$11:$BO$510, "&gt;"&amp;$BO202)+1+COUNTIF($BO$11:$BO202, $BO202)-1)</f>
        <v/>
      </c>
      <c r="BS202" s="134" t="str">
        <f>IF($AV202="", "", IFERROR(INDEX('Analytics Data'!BZ$12:BZ$511, MATCH($AV202, 'Analytics Data'!$BI$12:$BI$511, 0)), ""))</f>
        <v/>
      </c>
      <c r="BT202" s="135" t="str">
        <f>IF($AV202="", "", IFERROR(INDEX('Analytics Data'!CA$12:CA$511, MATCH($AV202, 'Analytics Data'!$BI$12:$BI$511, 0)), ""))</f>
        <v/>
      </c>
      <c r="BU202" s="135" t="str">
        <f>IF($AV202="", "", IFERROR(INDEX('Analytics Data'!CB$12:CB$511, MATCH($AV202, 'Analytics Data'!$BI$12:$BI$511, 0)), ""))</f>
        <v/>
      </c>
      <c r="BV202" s="135" t="str">
        <f>IF($AV202="", "", IFERROR(INDEX('Analytics Data'!CC$12:CC$511, MATCH($AV202, 'Analytics Data'!$BI$12:$BI$511, 0)), ""))</f>
        <v/>
      </c>
      <c r="BW202" s="136" t="str">
        <f>IF($AV202="", "", IFERROR(INDEX('Analytics Data'!CD$12:CD$511, MATCH($AV202, 'Analytics Data'!$BI$12:$BI$511, 0)), ""))</f>
        <v/>
      </c>
      <c r="CC202" s="19" t="str">
        <f t="shared" si="57"/>
        <v/>
      </c>
      <c r="CE202" s="19" t="str">
        <f t="shared" si="58"/>
        <v/>
      </c>
      <c r="CG202" s="41" t="str">
        <f t="shared" si="59"/>
        <v/>
      </c>
    </row>
    <row r="203" spans="1:85" x14ac:dyDescent="0.25">
      <c r="A203" s="11"/>
      <c r="B203" s="41" t="str">
        <f>IF($D203="", "", IFERROR(INDEX(Content!$V$11:$V$510, MATCH($D203, Content!$D$11:$D$510, 0)), ""))</f>
        <v/>
      </c>
      <c r="C203" s="11"/>
      <c r="D203" s="196"/>
      <c r="E203" s="197"/>
      <c r="F203" s="198"/>
      <c r="G203" s="199"/>
      <c r="H203" s="200"/>
      <c r="I203" s="200"/>
      <c r="J203" s="201"/>
      <c r="K203" s="202"/>
      <c r="L203" s="11"/>
      <c r="M203" s="98" t="str">
        <f>IF($AV203="", "", IFERROR(INDEX('Analytics Data'!$CF$12:$CF$511, MATCH($AV203, 'Analytics Data'!$BI$12:$BI$511, 0)), ""))</f>
        <v/>
      </c>
      <c r="N203" s="68"/>
      <c r="O203" s="98" t="str">
        <f>IF($M203="", "", COUNTIF($M$11:$M$510, "&gt;"&amp;$M203)+1+COUNTIF($M$11:$M203, $M203)-1)</f>
        <v/>
      </c>
      <c r="P203" s="68"/>
      <c r="Q203" s="91" t="str">
        <f>IF($AV203="", "", IFERROR(INDEX('Analytics Data'!BA$12:BA$511, MATCH($AV203, 'Analytics Data'!$BI$12:$BI$511, 0)), ""))</f>
        <v/>
      </c>
      <c r="R203" s="92" t="str">
        <f>IF($AV203="", "", IFERROR(INDEX('Analytics Data'!BB$12:BB$511, MATCH($AV203, 'Analytics Data'!$BI$12:$BI$511, 0)), ""))</f>
        <v/>
      </c>
      <c r="S203" s="92" t="str">
        <f>IF($AV203="", "", IFERROR(INDEX('Analytics Data'!BC$12:BC$511, MATCH($AV203, 'Analytics Data'!$BI$12:$BI$511, 0)), ""))</f>
        <v/>
      </c>
      <c r="T203" s="92" t="str">
        <f>IF($AV203="", "", IFERROR(INDEX('Analytics Data'!BD$12:BD$511, MATCH($AV203, 'Analytics Data'!$BI$12:$BI$511, 0)), ""))</f>
        <v/>
      </c>
      <c r="U203" s="93" t="str">
        <f>IF($AV203="", "", IFERROR(INDEX('Analytics Data'!BE$12:BE$511, MATCH($AV203, 'Analytics Data'!$BI$12:$BI$511, 0)), ""))</f>
        <v/>
      </c>
      <c r="V203" s="68"/>
      <c r="AD203" s="65" t="str">
        <f>'Analytics Data'!$CT204</f>
        <v/>
      </c>
      <c r="AF203" s="19" t="str">
        <f t="shared" si="46"/>
        <v/>
      </c>
      <c r="AH203" s="19" t="str">
        <f t="shared" ref="AH203:AH266" si="61">IF($AF203="", "", IF(AND(AH$5="X", D203=""), $AF$6, IF(AND(NOT(D203=""), OR(ISNUMBER(D203)=FALSE, COUNTIF($D$11:$D$510, $D203)&gt;1)), $AF$7, "")))</f>
        <v/>
      </c>
      <c r="AI203" s="19" t="str">
        <f t="shared" si="47"/>
        <v/>
      </c>
      <c r="AJ203" s="19" t="str">
        <f t="shared" si="48"/>
        <v/>
      </c>
      <c r="AK203" s="19" t="str">
        <f t="shared" si="49"/>
        <v/>
      </c>
      <c r="AL203" s="19" t="str">
        <f t="shared" ref="AL203:AL266" si="62">IF($AF203="", "", IF(AND(AL$5="X", H203=""), $AF$6, IF(AND(NOT(H203=""), COUNTIF(AB$11:AB$30, H203)=0), $AF$7, "")))</f>
        <v/>
      </c>
      <c r="AM203" s="19" t="str">
        <f t="shared" ref="AM203:AM266" si="63">IF($AF203="", "", IF(AND(AM$5="X", I203=""), $AF$6, IF(AND(NOT(I203=""), COUNTIF(AC$11:AC$18, I203)=0), $AF$7, "")))</f>
        <v/>
      </c>
      <c r="AN203" s="19" t="str">
        <f t="shared" si="50"/>
        <v/>
      </c>
      <c r="AP203" s="19" t="str">
        <f>IF(OR($B203="", "", 'Analytics Data'!$BL$7=FALSE), "", COUNTIF('Analytics Data'!$BG$12:$BG$511, $B203))</f>
        <v/>
      </c>
      <c r="AR203" s="65" t="str">
        <f>IF($AP203="", "", IF($AP203=1, IFERROR(INDEX('Analytics Data'!$BI$12:$BI$511, MATCH($B203, 'Analytics Data'!$BG$12:$BG$511, 0)), ""), ""))</f>
        <v/>
      </c>
      <c r="AT203" s="65" t="str">
        <f t="shared" si="51"/>
        <v/>
      </c>
      <c r="AV203" s="65" t="str">
        <f>IF(NOT($AT203=""), $AT203, IF($AR203="", "", IF(COUNTIF($AR$11:$AR203, $AR203)&gt;1, "", $AR203)))</f>
        <v/>
      </c>
      <c r="AX203" s="19" t="str">
        <f>IF(OR($AV203="", $AR$7=FALSE), "", IF(COUNTIF('Analytics Data'!$BI$12:$BI$511, $AV203)=1, "", "X"))</f>
        <v/>
      </c>
      <c r="AZ203" s="43" t="str">
        <f t="shared" si="52"/>
        <v/>
      </c>
      <c r="BB203" s="19" t="str">
        <f>IF($D203="", "", IF(COUNTIF(Content!$D$11:$D$510, $D203)=0, MAX($BB$10:$BB202)+1, ""))</f>
        <v/>
      </c>
      <c r="BD203" s="19" t="str">
        <f t="shared" si="53"/>
        <v/>
      </c>
      <c r="BF203" s="19" t="str">
        <f t="shared" si="54"/>
        <v/>
      </c>
      <c r="BG203" s="19" t="str">
        <f t="shared" ca="1" si="60"/>
        <v/>
      </c>
      <c r="BI203" s="173" t="str">
        <f>IF($AV203="", "", IFERROR(INDEX('Analytics Data'!$CA$12:$CA$511, MATCH($AV203, 'Analytics Data'!$BI$12:$BI$511, 0)), ""))</f>
        <v/>
      </c>
      <c r="BK203" s="173" t="str">
        <f>IF($AV203="", "", IFERROR(INDEX('Analytics Data'!$BB$12:$BB$511, MATCH($AV203, 'Analytics Data'!$BI$12:$BI$511, 0)), ""))</f>
        <v/>
      </c>
      <c r="BM203" s="41" t="str">
        <f>IF($D203="", "", IFERROR(INDEX(Content!$AB$11:$AB$510, MATCH($D203, Content!$D$11:$D$510, 0)), ""))</f>
        <v/>
      </c>
      <c r="BN203" s="41" t="str">
        <f>IF($BM203="", "", IF(COUNTIF($BM$11:$BM203, $BM203)&gt;1, "", $BM203))</f>
        <v/>
      </c>
      <c r="BO203" s="156" t="str">
        <f t="shared" si="55"/>
        <v/>
      </c>
      <c r="BP203" s="156" t="str">
        <f t="shared" si="56"/>
        <v/>
      </c>
      <c r="BQ203" s="19" t="str">
        <f>IF($BO203="", "", COUNTIF($BO$11:$BO$510, "&gt;"&amp;$BO203)+1+COUNTIF($BO$11:$BO203, $BO203)-1)</f>
        <v/>
      </c>
      <c r="BS203" s="134" t="str">
        <f>IF($AV203="", "", IFERROR(INDEX('Analytics Data'!BZ$12:BZ$511, MATCH($AV203, 'Analytics Data'!$BI$12:$BI$511, 0)), ""))</f>
        <v/>
      </c>
      <c r="BT203" s="135" t="str">
        <f>IF($AV203="", "", IFERROR(INDEX('Analytics Data'!CA$12:CA$511, MATCH($AV203, 'Analytics Data'!$BI$12:$BI$511, 0)), ""))</f>
        <v/>
      </c>
      <c r="BU203" s="135" t="str">
        <f>IF($AV203="", "", IFERROR(INDEX('Analytics Data'!CB$12:CB$511, MATCH($AV203, 'Analytics Data'!$BI$12:$BI$511, 0)), ""))</f>
        <v/>
      </c>
      <c r="BV203" s="135" t="str">
        <f>IF($AV203="", "", IFERROR(INDEX('Analytics Data'!CC$12:CC$511, MATCH($AV203, 'Analytics Data'!$BI$12:$BI$511, 0)), ""))</f>
        <v/>
      </c>
      <c r="BW203" s="136" t="str">
        <f>IF($AV203="", "", IFERROR(INDEX('Analytics Data'!CD$12:CD$511, MATCH($AV203, 'Analytics Data'!$BI$12:$BI$511, 0)), ""))</f>
        <v/>
      </c>
      <c r="CC203" s="19" t="str">
        <f t="shared" si="57"/>
        <v/>
      </c>
      <c r="CE203" s="19" t="str">
        <f t="shared" si="58"/>
        <v/>
      </c>
      <c r="CG203" s="41" t="str">
        <f t="shared" si="59"/>
        <v/>
      </c>
    </row>
    <row r="204" spans="1:85" x14ac:dyDescent="0.25">
      <c r="A204" s="11"/>
      <c r="B204" s="41" t="str">
        <f>IF($D204="", "", IFERROR(INDEX(Content!$V$11:$V$510, MATCH($D204, Content!$D$11:$D$510, 0)), ""))</f>
        <v/>
      </c>
      <c r="C204" s="11"/>
      <c r="D204" s="196"/>
      <c r="E204" s="197"/>
      <c r="F204" s="198"/>
      <c r="G204" s="199"/>
      <c r="H204" s="200"/>
      <c r="I204" s="200"/>
      <c r="J204" s="201"/>
      <c r="K204" s="202"/>
      <c r="L204" s="11"/>
      <c r="M204" s="98" t="str">
        <f>IF($AV204="", "", IFERROR(INDEX('Analytics Data'!$CF$12:$CF$511, MATCH($AV204, 'Analytics Data'!$BI$12:$BI$511, 0)), ""))</f>
        <v/>
      </c>
      <c r="N204" s="68"/>
      <c r="O204" s="98" t="str">
        <f>IF($M204="", "", COUNTIF($M$11:$M$510, "&gt;"&amp;$M204)+1+COUNTIF($M$11:$M204, $M204)-1)</f>
        <v/>
      </c>
      <c r="P204" s="68"/>
      <c r="Q204" s="91" t="str">
        <f>IF($AV204="", "", IFERROR(INDEX('Analytics Data'!BA$12:BA$511, MATCH($AV204, 'Analytics Data'!$BI$12:$BI$511, 0)), ""))</f>
        <v/>
      </c>
      <c r="R204" s="92" t="str">
        <f>IF($AV204="", "", IFERROR(INDEX('Analytics Data'!BB$12:BB$511, MATCH($AV204, 'Analytics Data'!$BI$12:$BI$511, 0)), ""))</f>
        <v/>
      </c>
      <c r="S204" s="92" t="str">
        <f>IF($AV204="", "", IFERROR(INDEX('Analytics Data'!BC$12:BC$511, MATCH($AV204, 'Analytics Data'!$BI$12:$BI$511, 0)), ""))</f>
        <v/>
      </c>
      <c r="T204" s="92" t="str">
        <f>IF($AV204="", "", IFERROR(INDEX('Analytics Data'!BD$12:BD$511, MATCH($AV204, 'Analytics Data'!$BI$12:$BI$511, 0)), ""))</f>
        <v/>
      </c>
      <c r="U204" s="93" t="str">
        <f>IF($AV204="", "", IFERROR(INDEX('Analytics Data'!BE$12:BE$511, MATCH($AV204, 'Analytics Data'!$BI$12:$BI$511, 0)), ""))</f>
        <v/>
      </c>
      <c r="V204" s="68"/>
      <c r="AD204" s="65" t="str">
        <f>'Analytics Data'!$CT205</f>
        <v/>
      </c>
      <c r="AF204" s="19" t="str">
        <f t="shared" ref="AF204:AF267" si="64">IF(COUNTIF($D204:$J204, "")=7, "", "X")</f>
        <v/>
      </c>
      <c r="AH204" s="19" t="str">
        <f t="shared" si="61"/>
        <v/>
      </c>
      <c r="AI204" s="19" t="str">
        <f t="shared" ref="AI204:AI267" si="65">IF($AF204="", "", IF(AND(AI$5="X", E204=""), $AF$6, IF(AND(NOT(E204=""), OR(ISNUMBER(E204)=FALSE, E204&lt;$Y$5, E204&gt;$Y$6)), $AF$7, "")))</f>
        <v/>
      </c>
      <c r="AJ204" s="19" t="str">
        <f t="shared" ref="AJ204:AJ267" si="66">IF($AF204="", "", IF(AND(AJ$5="X", F204=""), $AF$6, IF(AND(NOT(F204=""), ISNUMBER(F204)=FALSE), $AF$7, "")))</f>
        <v/>
      </c>
      <c r="AK204" s="19" t="str">
        <f t="shared" ref="AK204:AK267" si="67">IF($AF204="", "", IF(AND(AK$5="X", G204="", NOT($E204=""), $E204&lt;=$Y$7), $AF$6, IF(AND(NOT(G204=""), COUNTIF(AA$11:AA$11, G204)=0), $AF$7, "")))</f>
        <v/>
      </c>
      <c r="AL204" s="19" t="str">
        <f t="shared" si="62"/>
        <v/>
      </c>
      <c r="AM204" s="19" t="str">
        <f t="shared" si="63"/>
        <v/>
      </c>
      <c r="AN204" s="19" t="str">
        <f t="shared" ref="AN204:AN267" si="68">IF($AF204="", "", IF(AND(AN$5="X", J204="", $AR$7=TRUE, $AR204="", $Y$7&gt;$AZ204), $AF$6, IF(AND(NOT(J204=""), $AX204="X"), $AF$7, "")))</f>
        <v/>
      </c>
      <c r="AP204" s="19" t="str">
        <f>IF(OR($B204="", "", 'Analytics Data'!$BL$7=FALSE), "", COUNTIF('Analytics Data'!$BG$12:$BG$511, $B204))</f>
        <v/>
      </c>
      <c r="AR204" s="65" t="str">
        <f>IF($AP204="", "", IF($AP204=1, IFERROR(INDEX('Analytics Data'!$BI$12:$BI$511, MATCH($B204, 'Analytics Data'!$BG$12:$BG$511, 0)), ""), ""))</f>
        <v/>
      </c>
      <c r="AT204" s="65" t="str">
        <f t="shared" ref="AT204:AT267" si="69">IF(NOT($J204=""), $J204, "")</f>
        <v/>
      </c>
      <c r="AV204" s="65" t="str">
        <f>IF(NOT($AT204=""), $AT204, IF($AR204="", "", IF(COUNTIF($AR$11:$AR204, $AR204)&gt;1, "", $AR204)))</f>
        <v/>
      </c>
      <c r="AX204" s="19" t="str">
        <f>IF(OR($AV204="", $AR$7=FALSE), "", IF(COUNTIF('Analytics Data'!$BI$12:$BI$511, $AV204)=1, "", "X"))</f>
        <v/>
      </c>
      <c r="AZ204" s="43" t="str">
        <f t="shared" ref="AZ204:AZ267" si="70">IF($E204="", "", IFERROR(DATE(YEAR($E204), MONTH($E204)+1, 1)-1, ""))</f>
        <v/>
      </c>
      <c r="BB204" s="19" t="str">
        <f>IF($D204="", "", IF(COUNTIF(Content!$D$11:$D$510, $D204)=0, MAX($BB$10:$BB203)+1, ""))</f>
        <v/>
      </c>
      <c r="BD204" s="19" t="str">
        <f t="shared" ref="BD204:BD267" si="71">IF($E204="", "", TEXT($E204, "mmm yyyy"))</f>
        <v/>
      </c>
      <c r="BF204" s="19" t="str">
        <f t="shared" ref="BF204:BF267" si="72">IF($AF204="", "", IF(AND($G204="", $E204+$F204&lt;$BF$7), "X", ""))</f>
        <v/>
      </c>
      <c r="BG204" s="19" t="str">
        <f t="shared" ca="1" si="60"/>
        <v/>
      </c>
      <c r="BI204" s="173" t="str">
        <f>IF($AV204="", "", IFERROR(INDEX('Analytics Data'!$CA$12:$CA$511, MATCH($AV204, 'Analytics Data'!$BI$12:$BI$511, 0)), ""))</f>
        <v/>
      </c>
      <c r="BK204" s="173" t="str">
        <f>IF($AV204="", "", IFERROR(INDEX('Analytics Data'!$BB$12:$BB$511, MATCH($AV204, 'Analytics Data'!$BI$12:$BI$511, 0)), ""))</f>
        <v/>
      </c>
      <c r="BM204" s="41" t="str">
        <f>IF($D204="", "", IFERROR(INDEX(Content!$AB$11:$AB$510, MATCH($D204, Content!$D$11:$D$510, 0)), ""))</f>
        <v/>
      </c>
      <c r="BN204" s="41" t="str">
        <f>IF($BM204="", "", IF(COUNTIF($BM$11:$BM204, $BM204)&gt;1, "", $BM204))</f>
        <v/>
      </c>
      <c r="BO204" s="156" t="str">
        <f t="shared" ref="BO204:BO267" si="73">IF($BN204="", "", IFERROR(AVERAGEIF($BN$11:$BN$510, $BN204, $BI$11:$BI$510), ""))</f>
        <v/>
      </c>
      <c r="BP204" s="156" t="str">
        <f t="shared" ref="BP204:BP267" si="74">IF($BN204="", "", IFERROR(AVERAGEIF($BN$11:$BN$510, $BN204, $BK$11:$BK$510), ""))</f>
        <v/>
      </c>
      <c r="BQ204" s="19" t="str">
        <f>IF($BO204="", "", COUNTIF($BO$11:$BO$510, "&gt;"&amp;$BO204)+1+COUNTIF($BO$11:$BO204, $BO204)-1)</f>
        <v/>
      </c>
      <c r="BS204" s="134" t="str">
        <f>IF($AV204="", "", IFERROR(INDEX('Analytics Data'!BZ$12:BZ$511, MATCH($AV204, 'Analytics Data'!$BI$12:$BI$511, 0)), ""))</f>
        <v/>
      </c>
      <c r="BT204" s="135" t="str">
        <f>IF($AV204="", "", IFERROR(INDEX('Analytics Data'!CA$12:CA$511, MATCH($AV204, 'Analytics Data'!$BI$12:$BI$511, 0)), ""))</f>
        <v/>
      </c>
      <c r="BU204" s="135" t="str">
        <f>IF($AV204="", "", IFERROR(INDEX('Analytics Data'!CB$12:CB$511, MATCH($AV204, 'Analytics Data'!$BI$12:$BI$511, 0)), ""))</f>
        <v/>
      </c>
      <c r="BV204" s="135" t="str">
        <f>IF($AV204="", "", IFERROR(INDEX('Analytics Data'!CC$12:CC$511, MATCH($AV204, 'Analytics Data'!$BI$12:$BI$511, 0)), ""))</f>
        <v/>
      </c>
      <c r="BW204" s="136" t="str">
        <f>IF($AV204="", "", IFERROR(INDEX('Analytics Data'!CD$12:CD$511, MATCH($AV204, 'Analytics Data'!$BI$12:$BI$511, 0)), ""))</f>
        <v/>
      </c>
      <c r="CC204" s="19" t="str">
        <f t="shared" ref="CC204:CC267" si="75">IF($F204="", "", IFERROR(INDEX($CA$11:$CA$22, MATCH($F204, $BY$11:$BY$22, 1)), ""))</f>
        <v/>
      </c>
      <c r="CE204" s="19" t="str">
        <f t="shared" ref="CE204:CE267" si="76">IF($E204="", "", TEXT($E204, "ddd"))</f>
        <v/>
      </c>
      <c r="CG204" s="41" t="str">
        <f t="shared" ref="CG204:CG267" si="77">IF(OR($H204="", $I204=""), "", CONCATENATE($H204, " - ", $I204))</f>
        <v/>
      </c>
    </row>
    <row r="205" spans="1:85" x14ac:dyDescent="0.25">
      <c r="A205" s="11"/>
      <c r="B205" s="41" t="str">
        <f>IF($D205="", "", IFERROR(INDEX(Content!$V$11:$V$510, MATCH($D205, Content!$D$11:$D$510, 0)), ""))</f>
        <v/>
      </c>
      <c r="C205" s="11"/>
      <c r="D205" s="196"/>
      <c r="E205" s="197"/>
      <c r="F205" s="198"/>
      <c r="G205" s="199"/>
      <c r="H205" s="200"/>
      <c r="I205" s="200"/>
      <c r="J205" s="201"/>
      <c r="K205" s="202"/>
      <c r="L205" s="11"/>
      <c r="M205" s="98" t="str">
        <f>IF($AV205="", "", IFERROR(INDEX('Analytics Data'!$CF$12:$CF$511, MATCH($AV205, 'Analytics Data'!$BI$12:$BI$511, 0)), ""))</f>
        <v/>
      </c>
      <c r="N205" s="68"/>
      <c r="O205" s="98" t="str">
        <f>IF($M205="", "", COUNTIF($M$11:$M$510, "&gt;"&amp;$M205)+1+COUNTIF($M$11:$M205, $M205)-1)</f>
        <v/>
      </c>
      <c r="P205" s="68"/>
      <c r="Q205" s="91" t="str">
        <f>IF($AV205="", "", IFERROR(INDEX('Analytics Data'!BA$12:BA$511, MATCH($AV205, 'Analytics Data'!$BI$12:$BI$511, 0)), ""))</f>
        <v/>
      </c>
      <c r="R205" s="92" t="str">
        <f>IF($AV205="", "", IFERROR(INDEX('Analytics Data'!BB$12:BB$511, MATCH($AV205, 'Analytics Data'!$BI$12:$BI$511, 0)), ""))</f>
        <v/>
      </c>
      <c r="S205" s="92" t="str">
        <f>IF($AV205="", "", IFERROR(INDEX('Analytics Data'!BC$12:BC$511, MATCH($AV205, 'Analytics Data'!$BI$12:$BI$511, 0)), ""))</f>
        <v/>
      </c>
      <c r="T205" s="92" t="str">
        <f>IF($AV205="", "", IFERROR(INDEX('Analytics Data'!BD$12:BD$511, MATCH($AV205, 'Analytics Data'!$BI$12:$BI$511, 0)), ""))</f>
        <v/>
      </c>
      <c r="U205" s="93" t="str">
        <f>IF($AV205="", "", IFERROR(INDEX('Analytics Data'!BE$12:BE$511, MATCH($AV205, 'Analytics Data'!$BI$12:$BI$511, 0)), ""))</f>
        <v/>
      </c>
      <c r="V205" s="68"/>
      <c r="AD205" s="65" t="str">
        <f>'Analytics Data'!$CT206</f>
        <v/>
      </c>
      <c r="AF205" s="19" t="str">
        <f t="shared" si="64"/>
        <v/>
      </c>
      <c r="AH205" s="19" t="str">
        <f t="shared" si="61"/>
        <v/>
      </c>
      <c r="AI205" s="19" t="str">
        <f t="shared" si="65"/>
        <v/>
      </c>
      <c r="AJ205" s="19" t="str">
        <f t="shared" si="66"/>
        <v/>
      </c>
      <c r="AK205" s="19" t="str">
        <f t="shared" si="67"/>
        <v/>
      </c>
      <c r="AL205" s="19" t="str">
        <f t="shared" si="62"/>
        <v/>
      </c>
      <c r="AM205" s="19" t="str">
        <f t="shared" si="63"/>
        <v/>
      </c>
      <c r="AN205" s="19" t="str">
        <f t="shared" si="68"/>
        <v/>
      </c>
      <c r="AP205" s="19" t="str">
        <f>IF(OR($B205="", "", 'Analytics Data'!$BL$7=FALSE), "", COUNTIF('Analytics Data'!$BG$12:$BG$511, $B205))</f>
        <v/>
      </c>
      <c r="AR205" s="65" t="str">
        <f>IF($AP205="", "", IF($AP205=1, IFERROR(INDEX('Analytics Data'!$BI$12:$BI$511, MATCH($B205, 'Analytics Data'!$BG$12:$BG$511, 0)), ""), ""))</f>
        <v/>
      </c>
      <c r="AT205" s="65" t="str">
        <f t="shared" si="69"/>
        <v/>
      </c>
      <c r="AV205" s="65" t="str">
        <f>IF(NOT($AT205=""), $AT205, IF($AR205="", "", IF(COUNTIF($AR$11:$AR205, $AR205)&gt;1, "", $AR205)))</f>
        <v/>
      </c>
      <c r="AX205" s="19" t="str">
        <f>IF(OR($AV205="", $AR$7=FALSE), "", IF(COUNTIF('Analytics Data'!$BI$12:$BI$511, $AV205)=1, "", "X"))</f>
        <v/>
      </c>
      <c r="AZ205" s="43" t="str">
        <f t="shared" si="70"/>
        <v/>
      </c>
      <c r="BB205" s="19" t="str">
        <f>IF($D205="", "", IF(COUNTIF(Content!$D$11:$D$510, $D205)=0, MAX($BB$10:$BB204)+1, ""))</f>
        <v/>
      </c>
      <c r="BD205" s="19" t="str">
        <f t="shared" si="71"/>
        <v/>
      </c>
      <c r="BF205" s="19" t="str">
        <f t="shared" si="72"/>
        <v/>
      </c>
      <c r="BG205" s="19" t="str">
        <f t="shared" ca="1" si="60"/>
        <v/>
      </c>
      <c r="BI205" s="173" t="str">
        <f>IF($AV205="", "", IFERROR(INDEX('Analytics Data'!$CA$12:$CA$511, MATCH($AV205, 'Analytics Data'!$BI$12:$BI$511, 0)), ""))</f>
        <v/>
      </c>
      <c r="BK205" s="173" t="str">
        <f>IF($AV205="", "", IFERROR(INDEX('Analytics Data'!$BB$12:$BB$511, MATCH($AV205, 'Analytics Data'!$BI$12:$BI$511, 0)), ""))</f>
        <v/>
      </c>
      <c r="BM205" s="41" t="str">
        <f>IF($D205="", "", IFERROR(INDEX(Content!$AB$11:$AB$510, MATCH($D205, Content!$D$11:$D$510, 0)), ""))</f>
        <v/>
      </c>
      <c r="BN205" s="41" t="str">
        <f>IF($BM205="", "", IF(COUNTIF($BM$11:$BM205, $BM205)&gt;1, "", $BM205))</f>
        <v/>
      </c>
      <c r="BO205" s="156" t="str">
        <f t="shared" si="73"/>
        <v/>
      </c>
      <c r="BP205" s="156" t="str">
        <f t="shared" si="74"/>
        <v/>
      </c>
      <c r="BQ205" s="19" t="str">
        <f>IF($BO205="", "", COUNTIF($BO$11:$BO$510, "&gt;"&amp;$BO205)+1+COUNTIF($BO$11:$BO205, $BO205)-1)</f>
        <v/>
      </c>
      <c r="BS205" s="134" t="str">
        <f>IF($AV205="", "", IFERROR(INDEX('Analytics Data'!BZ$12:BZ$511, MATCH($AV205, 'Analytics Data'!$BI$12:$BI$511, 0)), ""))</f>
        <v/>
      </c>
      <c r="BT205" s="135" t="str">
        <f>IF($AV205="", "", IFERROR(INDEX('Analytics Data'!CA$12:CA$511, MATCH($AV205, 'Analytics Data'!$BI$12:$BI$511, 0)), ""))</f>
        <v/>
      </c>
      <c r="BU205" s="135" t="str">
        <f>IF($AV205="", "", IFERROR(INDEX('Analytics Data'!CB$12:CB$511, MATCH($AV205, 'Analytics Data'!$BI$12:$BI$511, 0)), ""))</f>
        <v/>
      </c>
      <c r="BV205" s="135" t="str">
        <f>IF($AV205="", "", IFERROR(INDEX('Analytics Data'!CC$12:CC$511, MATCH($AV205, 'Analytics Data'!$BI$12:$BI$511, 0)), ""))</f>
        <v/>
      </c>
      <c r="BW205" s="136" t="str">
        <f>IF($AV205="", "", IFERROR(INDEX('Analytics Data'!CD$12:CD$511, MATCH($AV205, 'Analytics Data'!$BI$12:$BI$511, 0)), ""))</f>
        <v/>
      </c>
      <c r="CC205" s="19" t="str">
        <f t="shared" si="75"/>
        <v/>
      </c>
      <c r="CE205" s="19" t="str">
        <f t="shared" si="76"/>
        <v/>
      </c>
      <c r="CG205" s="41" t="str">
        <f t="shared" si="77"/>
        <v/>
      </c>
    </row>
    <row r="206" spans="1:85" x14ac:dyDescent="0.25">
      <c r="A206" s="11"/>
      <c r="B206" s="41" t="str">
        <f>IF($D206="", "", IFERROR(INDEX(Content!$V$11:$V$510, MATCH($D206, Content!$D$11:$D$510, 0)), ""))</f>
        <v/>
      </c>
      <c r="C206" s="11"/>
      <c r="D206" s="196"/>
      <c r="E206" s="197"/>
      <c r="F206" s="198"/>
      <c r="G206" s="199"/>
      <c r="H206" s="200"/>
      <c r="I206" s="200"/>
      <c r="J206" s="201"/>
      <c r="K206" s="202"/>
      <c r="L206" s="11"/>
      <c r="M206" s="98" t="str">
        <f>IF($AV206="", "", IFERROR(INDEX('Analytics Data'!$CF$12:$CF$511, MATCH($AV206, 'Analytics Data'!$BI$12:$BI$511, 0)), ""))</f>
        <v/>
      </c>
      <c r="N206" s="68"/>
      <c r="O206" s="98" t="str">
        <f>IF($M206="", "", COUNTIF($M$11:$M$510, "&gt;"&amp;$M206)+1+COUNTIF($M$11:$M206, $M206)-1)</f>
        <v/>
      </c>
      <c r="P206" s="68"/>
      <c r="Q206" s="91" t="str">
        <f>IF($AV206="", "", IFERROR(INDEX('Analytics Data'!BA$12:BA$511, MATCH($AV206, 'Analytics Data'!$BI$12:$BI$511, 0)), ""))</f>
        <v/>
      </c>
      <c r="R206" s="92" t="str">
        <f>IF($AV206="", "", IFERROR(INDEX('Analytics Data'!BB$12:BB$511, MATCH($AV206, 'Analytics Data'!$BI$12:$BI$511, 0)), ""))</f>
        <v/>
      </c>
      <c r="S206" s="92" t="str">
        <f>IF($AV206="", "", IFERROR(INDEX('Analytics Data'!BC$12:BC$511, MATCH($AV206, 'Analytics Data'!$BI$12:$BI$511, 0)), ""))</f>
        <v/>
      </c>
      <c r="T206" s="92" t="str">
        <f>IF($AV206="", "", IFERROR(INDEX('Analytics Data'!BD$12:BD$511, MATCH($AV206, 'Analytics Data'!$BI$12:$BI$511, 0)), ""))</f>
        <v/>
      </c>
      <c r="U206" s="93" t="str">
        <f>IF($AV206="", "", IFERROR(INDEX('Analytics Data'!BE$12:BE$511, MATCH($AV206, 'Analytics Data'!$BI$12:$BI$511, 0)), ""))</f>
        <v/>
      </c>
      <c r="V206" s="68"/>
      <c r="AD206" s="65" t="str">
        <f>'Analytics Data'!$CT207</f>
        <v/>
      </c>
      <c r="AF206" s="19" t="str">
        <f t="shared" si="64"/>
        <v/>
      </c>
      <c r="AH206" s="19" t="str">
        <f t="shared" si="61"/>
        <v/>
      </c>
      <c r="AI206" s="19" t="str">
        <f t="shared" si="65"/>
        <v/>
      </c>
      <c r="AJ206" s="19" t="str">
        <f t="shared" si="66"/>
        <v/>
      </c>
      <c r="AK206" s="19" t="str">
        <f t="shared" si="67"/>
        <v/>
      </c>
      <c r="AL206" s="19" t="str">
        <f t="shared" si="62"/>
        <v/>
      </c>
      <c r="AM206" s="19" t="str">
        <f t="shared" si="63"/>
        <v/>
      </c>
      <c r="AN206" s="19" t="str">
        <f t="shared" si="68"/>
        <v/>
      </c>
      <c r="AP206" s="19" t="str">
        <f>IF(OR($B206="", "", 'Analytics Data'!$BL$7=FALSE), "", COUNTIF('Analytics Data'!$BG$12:$BG$511, $B206))</f>
        <v/>
      </c>
      <c r="AR206" s="65" t="str">
        <f>IF($AP206="", "", IF($AP206=1, IFERROR(INDEX('Analytics Data'!$BI$12:$BI$511, MATCH($B206, 'Analytics Data'!$BG$12:$BG$511, 0)), ""), ""))</f>
        <v/>
      </c>
      <c r="AT206" s="65" t="str">
        <f t="shared" si="69"/>
        <v/>
      </c>
      <c r="AV206" s="65" t="str">
        <f>IF(NOT($AT206=""), $AT206, IF($AR206="", "", IF(COUNTIF($AR$11:$AR206, $AR206)&gt;1, "", $AR206)))</f>
        <v/>
      </c>
      <c r="AX206" s="19" t="str">
        <f>IF(OR($AV206="", $AR$7=FALSE), "", IF(COUNTIF('Analytics Data'!$BI$12:$BI$511, $AV206)=1, "", "X"))</f>
        <v/>
      </c>
      <c r="AZ206" s="43" t="str">
        <f t="shared" si="70"/>
        <v/>
      </c>
      <c r="BB206" s="19" t="str">
        <f>IF($D206="", "", IF(COUNTIF(Content!$D$11:$D$510, $D206)=0, MAX($BB$10:$BB205)+1, ""))</f>
        <v/>
      </c>
      <c r="BD206" s="19" t="str">
        <f t="shared" si="71"/>
        <v/>
      </c>
      <c r="BF206" s="19" t="str">
        <f t="shared" si="72"/>
        <v/>
      </c>
      <c r="BG206" s="19" t="str">
        <f t="shared" ca="1" si="60"/>
        <v/>
      </c>
      <c r="BI206" s="173" t="str">
        <f>IF($AV206="", "", IFERROR(INDEX('Analytics Data'!$CA$12:$CA$511, MATCH($AV206, 'Analytics Data'!$BI$12:$BI$511, 0)), ""))</f>
        <v/>
      </c>
      <c r="BK206" s="173" t="str">
        <f>IF($AV206="", "", IFERROR(INDEX('Analytics Data'!$BB$12:$BB$511, MATCH($AV206, 'Analytics Data'!$BI$12:$BI$511, 0)), ""))</f>
        <v/>
      </c>
      <c r="BM206" s="41" t="str">
        <f>IF($D206="", "", IFERROR(INDEX(Content!$AB$11:$AB$510, MATCH($D206, Content!$D$11:$D$510, 0)), ""))</f>
        <v/>
      </c>
      <c r="BN206" s="41" t="str">
        <f>IF($BM206="", "", IF(COUNTIF($BM$11:$BM206, $BM206)&gt;1, "", $BM206))</f>
        <v/>
      </c>
      <c r="BO206" s="156" t="str">
        <f t="shared" si="73"/>
        <v/>
      </c>
      <c r="BP206" s="156" t="str">
        <f t="shared" si="74"/>
        <v/>
      </c>
      <c r="BQ206" s="19" t="str">
        <f>IF($BO206="", "", COUNTIF($BO$11:$BO$510, "&gt;"&amp;$BO206)+1+COUNTIF($BO$11:$BO206, $BO206)-1)</f>
        <v/>
      </c>
      <c r="BS206" s="134" t="str">
        <f>IF($AV206="", "", IFERROR(INDEX('Analytics Data'!BZ$12:BZ$511, MATCH($AV206, 'Analytics Data'!$BI$12:$BI$511, 0)), ""))</f>
        <v/>
      </c>
      <c r="BT206" s="135" t="str">
        <f>IF($AV206="", "", IFERROR(INDEX('Analytics Data'!CA$12:CA$511, MATCH($AV206, 'Analytics Data'!$BI$12:$BI$511, 0)), ""))</f>
        <v/>
      </c>
      <c r="BU206" s="135" t="str">
        <f>IF($AV206="", "", IFERROR(INDEX('Analytics Data'!CB$12:CB$511, MATCH($AV206, 'Analytics Data'!$BI$12:$BI$511, 0)), ""))</f>
        <v/>
      </c>
      <c r="BV206" s="135" t="str">
        <f>IF($AV206="", "", IFERROR(INDEX('Analytics Data'!CC$12:CC$511, MATCH($AV206, 'Analytics Data'!$BI$12:$BI$511, 0)), ""))</f>
        <v/>
      </c>
      <c r="BW206" s="136" t="str">
        <f>IF($AV206="", "", IFERROR(INDEX('Analytics Data'!CD$12:CD$511, MATCH($AV206, 'Analytics Data'!$BI$12:$BI$511, 0)), ""))</f>
        <v/>
      </c>
      <c r="CC206" s="19" t="str">
        <f t="shared" si="75"/>
        <v/>
      </c>
      <c r="CE206" s="19" t="str">
        <f t="shared" si="76"/>
        <v/>
      </c>
      <c r="CG206" s="41" t="str">
        <f t="shared" si="77"/>
        <v/>
      </c>
    </row>
    <row r="207" spans="1:85" x14ac:dyDescent="0.25">
      <c r="A207" s="11"/>
      <c r="B207" s="41" t="str">
        <f>IF($D207="", "", IFERROR(INDEX(Content!$V$11:$V$510, MATCH($D207, Content!$D$11:$D$510, 0)), ""))</f>
        <v/>
      </c>
      <c r="C207" s="11"/>
      <c r="D207" s="196"/>
      <c r="E207" s="197"/>
      <c r="F207" s="198"/>
      <c r="G207" s="199"/>
      <c r="H207" s="200"/>
      <c r="I207" s="200"/>
      <c r="J207" s="201"/>
      <c r="K207" s="202"/>
      <c r="L207" s="11"/>
      <c r="M207" s="98" t="str">
        <f>IF($AV207="", "", IFERROR(INDEX('Analytics Data'!$CF$12:$CF$511, MATCH($AV207, 'Analytics Data'!$BI$12:$BI$511, 0)), ""))</f>
        <v/>
      </c>
      <c r="N207" s="68"/>
      <c r="O207" s="98" t="str">
        <f>IF($M207="", "", COUNTIF($M$11:$M$510, "&gt;"&amp;$M207)+1+COUNTIF($M$11:$M207, $M207)-1)</f>
        <v/>
      </c>
      <c r="P207" s="68"/>
      <c r="Q207" s="91" t="str">
        <f>IF($AV207="", "", IFERROR(INDEX('Analytics Data'!BA$12:BA$511, MATCH($AV207, 'Analytics Data'!$BI$12:$BI$511, 0)), ""))</f>
        <v/>
      </c>
      <c r="R207" s="92" t="str">
        <f>IF($AV207="", "", IFERROR(INDEX('Analytics Data'!BB$12:BB$511, MATCH($AV207, 'Analytics Data'!$BI$12:$BI$511, 0)), ""))</f>
        <v/>
      </c>
      <c r="S207" s="92" t="str">
        <f>IF($AV207="", "", IFERROR(INDEX('Analytics Data'!BC$12:BC$511, MATCH($AV207, 'Analytics Data'!$BI$12:$BI$511, 0)), ""))</f>
        <v/>
      </c>
      <c r="T207" s="92" t="str">
        <f>IF($AV207="", "", IFERROR(INDEX('Analytics Data'!BD$12:BD$511, MATCH($AV207, 'Analytics Data'!$BI$12:$BI$511, 0)), ""))</f>
        <v/>
      </c>
      <c r="U207" s="93" t="str">
        <f>IF($AV207="", "", IFERROR(INDEX('Analytics Data'!BE$12:BE$511, MATCH($AV207, 'Analytics Data'!$BI$12:$BI$511, 0)), ""))</f>
        <v/>
      </c>
      <c r="V207" s="68"/>
      <c r="AD207" s="65" t="str">
        <f>'Analytics Data'!$CT208</f>
        <v/>
      </c>
      <c r="AF207" s="19" t="str">
        <f t="shared" si="64"/>
        <v/>
      </c>
      <c r="AH207" s="19" t="str">
        <f t="shared" si="61"/>
        <v/>
      </c>
      <c r="AI207" s="19" t="str">
        <f t="shared" si="65"/>
        <v/>
      </c>
      <c r="AJ207" s="19" t="str">
        <f t="shared" si="66"/>
        <v/>
      </c>
      <c r="AK207" s="19" t="str">
        <f t="shared" si="67"/>
        <v/>
      </c>
      <c r="AL207" s="19" t="str">
        <f t="shared" si="62"/>
        <v/>
      </c>
      <c r="AM207" s="19" t="str">
        <f t="shared" si="63"/>
        <v/>
      </c>
      <c r="AN207" s="19" t="str">
        <f t="shared" si="68"/>
        <v/>
      </c>
      <c r="AP207" s="19" t="str">
        <f>IF(OR($B207="", "", 'Analytics Data'!$BL$7=FALSE), "", COUNTIF('Analytics Data'!$BG$12:$BG$511, $B207))</f>
        <v/>
      </c>
      <c r="AR207" s="65" t="str">
        <f>IF($AP207="", "", IF($AP207=1, IFERROR(INDEX('Analytics Data'!$BI$12:$BI$511, MATCH($B207, 'Analytics Data'!$BG$12:$BG$511, 0)), ""), ""))</f>
        <v/>
      </c>
      <c r="AT207" s="65" t="str">
        <f t="shared" si="69"/>
        <v/>
      </c>
      <c r="AV207" s="65" t="str">
        <f>IF(NOT($AT207=""), $AT207, IF($AR207="", "", IF(COUNTIF($AR$11:$AR207, $AR207)&gt;1, "", $AR207)))</f>
        <v/>
      </c>
      <c r="AX207" s="19" t="str">
        <f>IF(OR($AV207="", $AR$7=FALSE), "", IF(COUNTIF('Analytics Data'!$BI$12:$BI$511, $AV207)=1, "", "X"))</f>
        <v/>
      </c>
      <c r="AZ207" s="43" t="str">
        <f t="shared" si="70"/>
        <v/>
      </c>
      <c r="BB207" s="19" t="str">
        <f>IF($D207="", "", IF(COUNTIF(Content!$D$11:$D$510, $D207)=0, MAX($BB$10:$BB206)+1, ""))</f>
        <v/>
      </c>
      <c r="BD207" s="19" t="str">
        <f t="shared" si="71"/>
        <v/>
      </c>
      <c r="BF207" s="19" t="str">
        <f t="shared" si="72"/>
        <v/>
      </c>
      <c r="BG207" s="19" t="str">
        <f t="shared" ca="1" si="60"/>
        <v/>
      </c>
      <c r="BI207" s="173" t="str">
        <f>IF($AV207="", "", IFERROR(INDEX('Analytics Data'!$CA$12:$CA$511, MATCH($AV207, 'Analytics Data'!$BI$12:$BI$511, 0)), ""))</f>
        <v/>
      </c>
      <c r="BK207" s="173" t="str">
        <f>IF($AV207="", "", IFERROR(INDEX('Analytics Data'!$BB$12:$BB$511, MATCH($AV207, 'Analytics Data'!$BI$12:$BI$511, 0)), ""))</f>
        <v/>
      </c>
      <c r="BM207" s="41" t="str">
        <f>IF($D207="", "", IFERROR(INDEX(Content!$AB$11:$AB$510, MATCH($D207, Content!$D$11:$D$510, 0)), ""))</f>
        <v/>
      </c>
      <c r="BN207" s="41" t="str">
        <f>IF($BM207="", "", IF(COUNTIF($BM$11:$BM207, $BM207)&gt;1, "", $BM207))</f>
        <v/>
      </c>
      <c r="BO207" s="156" t="str">
        <f t="shared" si="73"/>
        <v/>
      </c>
      <c r="BP207" s="156" t="str">
        <f t="shared" si="74"/>
        <v/>
      </c>
      <c r="BQ207" s="19" t="str">
        <f>IF($BO207="", "", COUNTIF($BO$11:$BO$510, "&gt;"&amp;$BO207)+1+COUNTIF($BO$11:$BO207, $BO207)-1)</f>
        <v/>
      </c>
      <c r="BS207" s="134" t="str">
        <f>IF($AV207="", "", IFERROR(INDEX('Analytics Data'!BZ$12:BZ$511, MATCH($AV207, 'Analytics Data'!$BI$12:$BI$511, 0)), ""))</f>
        <v/>
      </c>
      <c r="BT207" s="135" t="str">
        <f>IF($AV207="", "", IFERROR(INDEX('Analytics Data'!CA$12:CA$511, MATCH($AV207, 'Analytics Data'!$BI$12:$BI$511, 0)), ""))</f>
        <v/>
      </c>
      <c r="BU207" s="135" t="str">
        <f>IF($AV207="", "", IFERROR(INDEX('Analytics Data'!CB$12:CB$511, MATCH($AV207, 'Analytics Data'!$BI$12:$BI$511, 0)), ""))</f>
        <v/>
      </c>
      <c r="BV207" s="135" t="str">
        <f>IF($AV207="", "", IFERROR(INDEX('Analytics Data'!CC$12:CC$511, MATCH($AV207, 'Analytics Data'!$BI$12:$BI$511, 0)), ""))</f>
        <v/>
      </c>
      <c r="BW207" s="136" t="str">
        <f>IF($AV207="", "", IFERROR(INDEX('Analytics Data'!CD$12:CD$511, MATCH($AV207, 'Analytics Data'!$BI$12:$BI$511, 0)), ""))</f>
        <v/>
      </c>
      <c r="CC207" s="19" t="str">
        <f t="shared" si="75"/>
        <v/>
      </c>
      <c r="CE207" s="19" t="str">
        <f t="shared" si="76"/>
        <v/>
      </c>
      <c r="CG207" s="41" t="str">
        <f t="shared" si="77"/>
        <v/>
      </c>
    </row>
    <row r="208" spans="1:85" x14ac:dyDescent="0.25">
      <c r="A208" s="11"/>
      <c r="B208" s="41" t="str">
        <f>IF($D208="", "", IFERROR(INDEX(Content!$V$11:$V$510, MATCH($D208, Content!$D$11:$D$510, 0)), ""))</f>
        <v/>
      </c>
      <c r="C208" s="11"/>
      <c r="D208" s="196"/>
      <c r="E208" s="197"/>
      <c r="F208" s="198"/>
      <c r="G208" s="199"/>
      <c r="H208" s="200"/>
      <c r="I208" s="200"/>
      <c r="J208" s="201"/>
      <c r="K208" s="202"/>
      <c r="L208" s="11"/>
      <c r="M208" s="98" t="str">
        <f>IF($AV208="", "", IFERROR(INDEX('Analytics Data'!$CF$12:$CF$511, MATCH($AV208, 'Analytics Data'!$BI$12:$BI$511, 0)), ""))</f>
        <v/>
      </c>
      <c r="N208" s="68"/>
      <c r="O208" s="98" t="str">
        <f>IF($M208="", "", COUNTIF($M$11:$M$510, "&gt;"&amp;$M208)+1+COUNTIF($M$11:$M208, $M208)-1)</f>
        <v/>
      </c>
      <c r="P208" s="68"/>
      <c r="Q208" s="91" t="str">
        <f>IF($AV208="", "", IFERROR(INDEX('Analytics Data'!BA$12:BA$511, MATCH($AV208, 'Analytics Data'!$BI$12:$BI$511, 0)), ""))</f>
        <v/>
      </c>
      <c r="R208" s="92" t="str">
        <f>IF($AV208="", "", IFERROR(INDEX('Analytics Data'!BB$12:BB$511, MATCH($AV208, 'Analytics Data'!$BI$12:$BI$511, 0)), ""))</f>
        <v/>
      </c>
      <c r="S208" s="92" t="str">
        <f>IF($AV208="", "", IFERROR(INDEX('Analytics Data'!BC$12:BC$511, MATCH($AV208, 'Analytics Data'!$BI$12:$BI$511, 0)), ""))</f>
        <v/>
      </c>
      <c r="T208" s="92" t="str">
        <f>IF($AV208="", "", IFERROR(INDEX('Analytics Data'!BD$12:BD$511, MATCH($AV208, 'Analytics Data'!$BI$12:$BI$511, 0)), ""))</f>
        <v/>
      </c>
      <c r="U208" s="93" t="str">
        <f>IF($AV208="", "", IFERROR(INDEX('Analytics Data'!BE$12:BE$511, MATCH($AV208, 'Analytics Data'!$BI$12:$BI$511, 0)), ""))</f>
        <v/>
      </c>
      <c r="V208" s="68"/>
      <c r="AD208" s="65" t="str">
        <f>'Analytics Data'!$CT209</f>
        <v/>
      </c>
      <c r="AF208" s="19" t="str">
        <f t="shared" si="64"/>
        <v/>
      </c>
      <c r="AH208" s="19" t="str">
        <f t="shared" si="61"/>
        <v/>
      </c>
      <c r="AI208" s="19" t="str">
        <f t="shared" si="65"/>
        <v/>
      </c>
      <c r="AJ208" s="19" t="str">
        <f t="shared" si="66"/>
        <v/>
      </c>
      <c r="AK208" s="19" t="str">
        <f t="shared" si="67"/>
        <v/>
      </c>
      <c r="AL208" s="19" t="str">
        <f t="shared" si="62"/>
        <v/>
      </c>
      <c r="AM208" s="19" t="str">
        <f t="shared" si="63"/>
        <v/>
      </c>
      <c r="AN208" s="19" t="str">
        <f t="shared" si="68"/>
        <v/>
      </c>
      <c r="AP208" s="19" t="str">
        <f>IF(OR($B208="", "", 'Analytics Data'!$BL$7=FALSE), "", COUNTIF('Analytics Data'!$BG$12:$BG$511, $B208))</f>
        <v/>
      </c>
      <c r="AR208" s="65" t="str">
        <f>IF($AP208="", "", IF($AP208=1, IFERROR(INDEX('Analytics Data'!$BI$12:$BI$511, MATCH($B208, 'Analytics Data'!$BG$12:$BG$511, 0)), ""), ""))</f>
        <v/>
      </c>
      <c r="AT208" s="65" t="str">
        <f t="shared" si="69"/>
        <v/>
      </c>
      <c r="AV208" s="65" t="str">
        <f>IF(NOT($AT208=""), $AT208, IF($AR208="", "", IF(COUNTIF($AR$11:$AR208, $AR208)&gt;1, "", $AR208)))</f>
        <v/>
      </c>
      <c r="AX208" s="19" t="str">
        <f>IF(OR($AV208="", $AR$7=FALSE), "", IF(COUNTIF('Analytics Data'!$BI$12:$BI$511, $AV208)=1, "", "X"))</f>
        <v/>
      </c>
      <c r="AZ208" s="43" t="str">
        <f t="shared" si="70"/>
        <v/>
      </c>
      <c r="BB208" s="19" t="str">
        <f>IF($D208="", "", IF(COUNTIF(Content!$D$11:$D$510, $D208)=0, MAX($BB$10:$BB207)+1, ""))</f>
        <v/>
      </c>
      <c r="BD208" s="19" t="str">
        <f t="shared" si="71"/>
        <v/>
      </c>
      <c r="BF208" s="19" t="str">
        <f t="shared" si="72"/>
        <v/>
      </c>
      <c r="BG208" s="19" t="str">
        <f t="shared" ca="1" si="60"/>
        <v/>
      </c>
      <c r="BI208" s="173" t="str">
        <f>IF($AV208="", "", IFERROR(INDEX('Analytics Data'!$CA$12:$CA$511, MATCH($AV208, 'Analytics Data'!$BI$12:$BI$511, 0)), ""))</f>
        <v/>
      </c>
      <c r="BK208" s="173" t="str">
        <f>IF($AV208="", "", IFERROR(INDEX('Analytics Data'!$BB$12:$BB$511, MATCH($AV208, 'Analytics Data'!$BI$12:$BI$511, 0)), ""))</f>
        <v/>
      </c>
      <c r="BM208" s="41" t="str">
        <f>IF($D208="", "", IFERROR(INDEX(Content!$AB$11:$AB$510, MATCH($D208, Content!$D$11:$D$510, 0)), ""))</f>
        <v/>
      </c>
      <c r="BN208" s="41" t="str">
        <f>IF($BM208="", "", IF(COUNTIF($BM$11:$BM208, $BM208)&gt;1, "", $BM208))</f>
        <v/>
      </c>
      <c r="BO208" s="156" t="str">
        <f t="shared" si="73"/>
        <v/>
      </c>
      <c r="BP208" s="156" t="str">
        <f t="shared" si="74"/>
        <v/>
      </c>
      <c r="BQ208" s="19" t="str">
        <f>IF($BO208="", "", COUNTIF($BO$11:$BO$510, "&gt;"&amp;$BO208)+1+COUNTIF($BO$11:$BO208, $BO208)-1)</f>
        <v/>
      </c>
      <c r="BS208" s="134" t="str">
        <f>IF($AV208="", "", IFERROR(INDEX('Analytics Data'!BZ$12:BZ$511, MATCH($AV208, 'Analytics Data'!$BI$12:$BI$511, 0)), ""))</f>
        <v/>
      </c>
      <c r="BT208" s="135" t="str">
        <f>IF($AV208="", "", IFERROR(INDEX('Analytics Data'!CA$12:CA$511, MATCH($AV208, 'Analytics Data'!$BI$12:$BI$511, 0)), ""))</f>
        <v/>
      </c>
      <c r="BU208" s="135" t="str">
        <f>IF($AV208="", "", IFERROR(INDEX('Analytics Data'!CB$12:CB$511, MATCH($AV208, 'Analytics Data'!$BI$12:$BI$511, 0)), ""))</f>
        <v/>
      </c>
      <c r="BV208" s="135" t="str">
        <f>IF($AV208="", "", IFERROR(INDEX('Analytics Data'!CC$12:CC$511, MATCH($AV208, 'Analytics Data'!$BI$12:$BI$511, 0)), ""))</f>
        <v/>
      </c>
      <c r="BW208" s="136" t="str">
        <f>IF($AV208="", "", IFERROR(INDEX('Analytics Data'!CD$12:CD$511, MATCH($AV208, 'Analytics Data'!$BI$12:$BI$511, 0)), ""))</f>
        <v/>
      </c>
      <c r="CC208" s="19" t="str">
        <f t="shared" si="75"/>
        <v/>
      </c>
      <c r="CE208" s="19" t="str">
        <f t="shared" si="76"/>
        <v/>
      </c>
      <c r="CG208" s="41" t="str">
        <f t="shared" si="77"/>
        <v/>
      </c>
    </row>
    <row r="209" spans="1:85" x14ac:dyDescent="0.25">
      <c r="A209" s="11"/>
      <c r="B209" s="41" t="str">
        <f>IF($D209="", "", IFERROR(INDEX(Content!$V$11:$V$510, MATCH($D209, Content!$D$11:$D$510, 0)), ""))</f>
        <v/>
      </c>
      <c r="C209" s="11"/>
      <c r="D209" s="196"/>
      <c r="E209" s="197"/>
      <c r="F209" s="198"/>
      <c r="G209" s="199"/>
      <c r="H209" s="200"/>
      <c r="I209" s="200"/>
      <c r="J209" s="201"/>
      <c r="K209" s="202"/>
      <c r="L209" s="11"/>
      <c r="M209" s="98" t="str">
        <f>IF($AV209="", "", IFERROR(INDEX('Analytics Data'!$CF$12:$CF$511, MATCH($AV209, 'Analytics Data'!$BI$12:$BI$511, 0)), ""))</f>
        <v/>
      </c>
      <c r="N209" s="68"/>
      <c r="O209" s="98" t="str">
        <f>IF($M209="", "", COUNTIF($M$11:$M$510, "&gt;"&amp;$M209)+1+COUNTIF($M$11:$M209, $M209)-1)</f>
        <v/>
      </c>
      <c r="P209" s="68"/>
      <c r="Q209" s="91" t="str">
        <f>IF($AV209="", "", IFERROR(INDEX('Analytics Data'!BA$12:BA$511, MATCH($AV209, 'Analytics Data'!$BI$12:$BI$511, 0)), ""))</f>
        <v/>
      </c>
      <c r="R209" s="92" t="str">
        <f>IF($AV209="", "", IFERROR(INDEX('Analytics Data'!BB$12:BB$511, MATCH($AV209, 'Analytics Data'!$BI$12:$BI$511, 0)), ""))</f>
        <v/>
      </c>
      <c r="S209" s="92" t="str">
        <f>IF($AV209="", "", IFERROR(INDEX('Analytics Data'!BC$12:BC$511, MATCH($AV209, 'Analytics Data'!$BI$12:$BI$511, 0)), ""))</f>
        <v/>
      </c>
      <c r="T209" s="92" t="str">
        <f>IF($AV209="", "", IFERROR(INDEX('Analytics Data'!BD$12:BD$511, MATCH($AV209, 'Analytics Data'!$BI$12:$BI$511, 0)), ""))</f>
        <v/>
      </c>
      <c r="U209" s="93" t="str">
        <f>IF($AV209="", "", IFERROR(INDEX('Analytics Data'!BE$12:BE$511, MATCH($AV209, 'Analytics Data'!$BI$12:$BI$511, 0)), ""))</f>
        <v/>
      </c>
      <c r="V209" s="68"/>
      <c r="AD209" s="65" t="str">
        <f>'Analytics Data'!$CT210</f>
        <v/>
      </c>
      <c r="AF209" s="19" t="str">
        <f t="shared" si="64"/>
        <v/>
      </c>
      <c r="AH209" s="19" t="str">
        <f t="shared" si="61"/>
        <v/>
      </c>
      <c r="AI209" s="19" t="str">
        <f t="shared" si="65"/>
        <v/>
      </c>
      <c r="AJ209" s="19" t="str">
        <f t="shared" si="66"/>
        <v/>
      </c>
      <c r="AK209" s="19" t="str">
        <f t="shared" si="67"/>
        <v/>
      </c>
      <c r="AL209" s="19" t="str">
        <f t="shared" si="62"/>
        <v/>
      </c>
      <c r="AM209" s="19" t="str">
        <f t="shared" si="63"/>
        <v/>
      </c>
      <c r="AN209" s="19" t="str">
        <f t="shared" si="68"/>
        <v/>
      </c>
      <c r="AP209" s="19" t="str">
        <f>IF(OR($B209="", "", 'Analytics Data'!$BL$7=FALSE), "", COUNTIF('Analytics Data'!$BG$12:$BG$511, $B209))</f>
        <v/>
      </c>
      <c r="AR209" s="65" t="str">
        <f>IF($AP209="", "", IF($AP209=1, IFERROR(INDEX('Analytics Data'!$BI$12:$BI$511, MATCH($B209, 'Analytics Data'!$BG$12:$BG$511, 0)), ""), ""))</f>
        <v/>
      </c>
      <c r="AT209" s="65" t="str">
        <f t="shared" si="69"/>
        <v/>
      </c>
      <c r="AV209" s="65" t="str">
        <f>IF(NOT($AT209=""), $AT209, IF($AR209="", "", IF(COUNTIF($AR$11:$AR209, $AR209)&gt;1, "", $AR209)))</f>
        <v/>
      </c>
      <c r="AX209" s="19" t="str">
        <f>IF(OR($AV209="", $AR$7=FALSE), "", IF(COUNTIF('Analytics Data'!$BI$12:$BI$511, $AV209)=1, "", "X"))</f>
        <v/>
      </c>
      <c r="AZ209" s="43" t="str">
        <f t="shared" si="70"/>
        <v/>
      </c>
      <c r="BB209" s="19" t="str">
        <f>IF($D209="", "", IF(COUNTIF(Content!$D$11:$D$510, $D209)=0, MAX($BB$10:$BB208)+1, ""))</f>
        <v/>
      </c>
      <c r="BD209" s="19" t="str">
        <f t="shared" si="71"/>
        <v/>
      </c>
      <c r="BF209" s="19" t="str">
        <f t="shared" si="72"/>
        <v/>
      </c>
      <c r="BG209" s="19" t="str">
        <f t="shared" ca="1" si="60"/>
        <v/>
      </c>
      <c r="BI209" s="173" t="str">
        <f>IF($AV209="", "", IFERROR(INDEX('Analytics Data'!$CA$12:$CA$511, MATCH($AV209, 'Analytics Data'!$BI$12:$BI$511, 0)), ""))</f>
        <v/>
      </c>
      <c r="BK209" s="173" t="str">
        <f>IF($AV209="", "", IFERROR(INDEX('Analytics Data'!$BB$12:$BB$511, MATCH($AV209, 'Analytics Data'!$BI$12:$BI$511, 0)), ""))</f>
        <v/>
      </c>
      <c r="BM209" s="41" t="str">
        <f>IF($D209="", "", IFERROR(INDEX(Content!$AB$11:$AB$510, MATCH($D209, Content!$D$11:$D$510, 0)), ""))</f>
        <v/>
      </c>
      <c r="BN209" s="41" t="str">
        <f>IF($BM209="", "", IF(COUNTIF($BM$11:$BM209, $BM209)&gt;1, "", $BM209))</f>
        <v/>
      </c>
      <c r="BO209" s="156" t="str">
        <f t="shared" si="73"/>
        <v/>
      </c>
      <c r="BP209" s="156" t="str">
        <f t="shared" si="74"/>
        <v/>
      </c>
      <c r="BQ209" s="19" t="str">
        <f>IF($BO209="", "", COUNTIF($BO$11:$BO$510, "&gt;"&amp;$BO209)+1+COUNTIF($BO$11:$BO209, $BO209)-1)</f>
        <v/>
      </c>
      <c r="BS209" s="134" t="str">
        <f>IF($AV209="", "", IFERROR(INDEX('Analytics Data'!BZ$12:BZ$511, MATCH($AV209, 'Analytics Data'!$BI$12:$BI$511, 0)), ""))</f>
        <v/>
      </c>
      <c r="BT209" s="135" t="str">
        <f>IF($AV209="", "", IFERROR(INDEX('Analytics Data'!CA$12:CA$511, MATCH($AV209, 'Analytics Data'!$BI$12:$BI$511, 0)), ""))</f>
        <v/>
      </c>
      <c r="BU209" s="135" t="str">
        <f>IF($AV209="", "", IFERROR(INDEX('Analytics Data'!CB$12:CB$511, MATCH($AV209, 'Analytics Data'!$BI$12:$BI$511, 0)), ""))</f>
        <v/>
      </c>
      <c r="BV209" s="135" t="str">
        <f>IF($AV209="", "", IFERROR(INDEX('Analytics Data'!CC$12:CC$511, MATCH($AV209, 'Analytics Data'!$BI$12:$BI$511, 0)), ""))</f>
        <v/>
      </c>
      <c r="BW209" s="136" t="str">
        <f>IF($AV209="", "", IFERROR(INDEX('Analytics Data'!CD$12:CD$511, MATCH($AV209, 'Analytics Data'!$BI$12:$BI$511, 0)), ""))</f>
        <v/>
      </c>
      <c r="CC209" s="19" t="str">
        <f t="shared" si="75"/>
        <v/>
      </c>
      <c r="CE209" s="19" t="str">
        <f t="shared" si="76"/>
        <v/>
      </c>
      <c r="CG209" s="41" t="str">
        <f t="shared" si="77"/>
        <v/>
      </c>
    </row>
    <row r="210" spans="1:85" x14ac:dyDescent="0.25">
      <c r="A210" s="11"/>
      <c r="B210" s="41" t="str">
        <f>IF($D210="", "", IFERROR(INDEX(Content!$V$11:$V$510, MATCH($D210, Content!$D$11:$D$510, 0)), ""))</f>
        <v/>
      </c>
      <c r="C210" s="11"/>
      <c r="D210" s="196"/>
      <c r="E210" s="197"/>
      <c r="F210" s="198"/>
      <c r="G210" s="199"/>
      <c r="H210" s="200"/>
      <c r="I210" s="200"/>
      <c r="J210" s="201"/>
      <c r="K210" s="202"/>
      <c r="L210" s="11"/>
      <c r="M210" s="98" t="str">
        <f>IF($AV210="", "", IFERROR(INDEX('Analytics Data'!$CF$12:$CF$511, MATCH($AV210, 'Analytics Data'!$BI$12:$BI$511, 0)), ""))</f>
        <v/>
      </c>
      <c r="N210" s="68"/>
      <c r="O210" s="98" t="str">
        <f>IF($M210="", "", COUNTIF($M$11:$M$510, "&gt;"&amp;$M210)+1+COUNTIF($M$11:$M210, $M210)-1)</f>
        <v/>
      </c>
      <c r="P210" s="68"/>
      <c r="Q210" s="91" t="str">
        <f>IF($AV210="", "", IFERROR(INDEX('Analytics Data'!BA$12:BA$511, MATCH($AV210, 'Analytics Data'!$BI$12:$BI$511, 0)), ""))</f>
        <v/>
      </c>
      <c r="R210" s="92" t="str">
        <f>IF($AV210="", "", IFERROR(INDEX('Analytics Data'!BB$12:BB$511, MATCH($AV210, 'Analytics Data'!$BI$12:$BI$511, 0)), ""))</f>
        <v/>
      </c>
      <c r="S210" s="92" t="str">
        <f>IF($AV210="", "", IFERROR(INDEX('Analytics Data'!BC$12:BC$511, MATCH($AV210, 'Analytics Data'!$BI$12:$BI$511, 0)), ""))</f>
        <v/>
      </c>
      <c r="T210" s="92" t="str">
        <f>IF($AV210="", "", IFERROR(INDEX('Analytics Data'!BD$12:BD$511, MATCH($AV210, 'Analytics Data'!$BI$12:$BI$511, 0)), ""))</f>
        <v/>
      </c>
      <c r="U210" s="93" t="str">
        <f>IF($AV210="", "", IFERROR(INDEX('Analytics Data'!BE$12:BE$511, MATCH($AV210, 'Analytics Data'!$BI$12:$BI$511, 0)), ""))</f>
        <v/>
      </c>
      <c r="V210" s="68"/>
      <c r="AD210" s="65" t="str">
        <f>'Analytics Data'!$CT211</f>
        <v/>
      </c>
      <c r="AF210" s="19" t="str">
        <f t="shared" si="64"/>
        <v/>
      </c>
      <c r="AH210" s="19" t="str">
        <f t="shared" si="61"/>
        <v/>
      </c>
      <c r="AI210" s="19" t="str">
        <f t="shared" si="65"/>
        <v/>
      </c>
      <c r="AJ210" s="19" t="str">
        <f t="shared" si="66"/>
        <v/>
      </c>
      <c r="AK210" s="19" t="str">
        <f t="shared" si="67"/>
        <v/>
      </c>
      <c r="AL210" s="19" t="str">
        <f t="shared" si="62"/>
        <v/>
      </c>
      <c r="AM210" s="19" t="str">
        <f t="shared" si="63"/>
        <v/>
      </c>
      <c r="AN210" s="19" t="str">
        <f t="shared" si="68"/>
        <v/>
      </c>
      <c r="AP210" s="19" t="str">
        <f>IF(OR($B210="", "", 'Analytics Data'!$BL$7=FALSE), "", COUNTIF('Analytics Data'!$BG$12:$BG$511, $B210))</f>
        <v/>
      </c>
      <c r="AR210" s="65" t="str">
        <f>IF($AP210="", "", IF($AP210=1, IFERROR(INDEX('Analytics Data'!$BI$12:$BI$511, MATCH($B210, 'Analytics Data'!$BG$12:$BG$511, 0)), ""), ""))</f>
        <v/>
      </c>
      <c r="AT210" s="65" t="str">
        <f t="shared" si="69"/>
        <v/>
      </c>
      <c r="AV210" s="65" t="str">
        <f>IF(NOT($AT210=""), $AT210, IF($AR210="", "", IF(COUNTIF($AR$11:$AR210, $AR210)&gt;1, "", $AR210)))</f>
        <v/>
      </c>
      <c r="AX210" s="19" t="str">
        <f>IF(OR($AV210="", $AR$7=FALSE), "", IF(COUNTIF('Analytics Data'!$BI$12:$BI$511, $AV210)=1, "", "X"))</f>
        <v/>
      </c>
      <c r="AZ210" s="43" t="str">
        <f t="shared" si="70"/>
        <v/>
      </c>
      <c r="BB210" s="19" t="str">
        <f>IF($D210="", "", IF(COUNTIF(Content!$D$11:$D$510, $D210)=0, MAX($BB$10:$BB209)+1, ""))</f>
        <v/>
      </c>
      <c r="BD210" s="19" t="str">
        <f t="shared" si="71"/>
        <v/>
      </c>
      <c r="BF210" s="19" t="str">
        <f t="shared" si="72"/>
        <v/>
      </c>
      <c r="BG210" s="19" t="str">
        <f t="shared" ca="1" si="60"/>
        <v/>
      </c>
      <c r="BI210" s="173" t="str">
        <f>IF($AV210="", "", IFERROR(INDEX('Analytics Data'!$CA$12:$CA$511, MATCH($AV210, 'Analytics Data'!$BI$12:$BI$511, 0)), ""))</f>
        <v/>
      </c>
      <c r="BK210" s="173" t="str">
        <f>IF($AV210="", "", IFERROR(INDEX('Analytics Data'!$BB$12:$BB$511, MATCH($AV210, 'Analytics Data'!$BI$12:$BI$511, 0)), ""))</f>
        <v/>
      </c>
      <c r="BM210" s="41" t="str">
        <f>IF($D210="", "", IFERROR(INDEX(Content!$AB$11:$AB$510, MATCH($D210, Content!$D$11:$D$510, 0)), ""))</f>
        <v/>
      </c>
      <c r="BN210" s="41" t="str">
        <f>IF($BM210="", "", IF(COUNTIF($BM$11:$BM210, $BM210)&gt;1, "", $BM210))</f>
        <v/>
      </c>
      <c r="BO210" s="156" t="str">
        <f t="shared" si="73"/>
        <v/>
      </c>
      <c r="BP210" s="156" t="str">
        <f t="shared" si="74"/>
        <v/>
      </c>
      <c r="BQ210" s="19" t="str">
        <f>IF($BO210="", "", COUNTIF($BO$11:$BO$510, "&gt;"&amp;$BO210)+1+COUNTIF($BO$11:$BO210, $BO210)-1)</f>
        <v/>
      </c>
      <c r="BS210" s="134" t="str">
        <f>IF($AV210="", "", IFERROR(INDEX('Analytics Data'!BZ$12:BZ$511, MATCH($AV210, 'Analytics Data'!$BI$12:$BI$511, 0)), ""))</f>
        <v/>
      </c>
      <c r="BT210" s="135" t="str">
        <f>IF($AV210="", "", IFERROR(INDEX('Analytics Data'!CA$12:CA$511, MATCH($AV210, 'Analytics Data'!$BI$12:$BI$511, 0)), ""))</f>
        <v/>
      </c>
      <c r="BU210" s="135" t="str">
        <f>IF($AV210="", "", IFERROR(INDEX('Analytics Data'!CB$12:CB$511, MATCH($AV210, 'Analytics Data'!$BI$12:$BI$511, 0)), ""))</f>
        <v/>
      </c>
      <c r="BV210" s="135" t="str">
        <f>IF($AV210="", "", IFERROR(INDEX('Analytics Data'!CC$12:CC$511, MATCH($AV210, 'Analytics Data'!$BI$12:$BI$511, 0)), ""))</f>
        <v/>
      </c>
      <c r="BW210" s="136" t="str">
        <f>IF($AV210="", "", IFERROR(INDEX('Analytics Data'!CD$12:CD$511, MATCH($AV210, 'Analytics Data'!$BI$12:$BI$511, 0)), ""))</f>
        <v/>
      </c>
      <c r="CC210" s="19" t="str">
        <f t="shared" si="75"/>
        <v/>
      </c>
      <c r="CE210" s="19" t="str">
        <f t="shared" si="76"/>
        <v/>
      </c>
      <c r="CG210" s="41" t="str">
        <f t="shared" si="77"/>
        <v/>
      </c>
    </row>
    <row r="211" spans="1:85" x14ac:dyDescent="0.25">
      <c r="A211" s="11"/>
      <c r="B211" s="41" t="str">
        <f>IF($D211="", "", IFERROR(INDEX(Content!$V$11:$V$510, MATCH($D211, Content!$D$11:$D$510, 0)), ""))</f>
        <v/>
      </c>
      <c r="C211" s="11"/>
      <c r="D211" s="196"/>
      <c r="E211" s="197"/>
      <c r="F211" s="198"/>
      <c r="G211" s="199"/>
      <c r="H211" s="200"/>
      <c r="I211" s="200"/>
      <c r="J211" s="201"/>
      <c r="K211" s="202"/>
      <c r="L211" s="11"/>
      <c r="M211" s="98" t="str">
        <f>IF($AV211="", "", IFERROR(INDEX('Analytics Data'!$CF$12:$CF$511, MATCH($AV211, 'Analytics Data'!$BI$12:$BI$511, 0)), ""))</f>
        <v/>
      </c>
      <c r="N211" s="68"/>
      <c r="O211" s="98" t="str">
        <f>IF($M211="", "", COUNTIF($M$11:$M$510, "&gt;"&amp;$M211)+1+COUNTIF($M$11:$M211, $M211)-1)</f>
        <v/>
      </c>
      <c r="P211" s="68"/>
      <c r="Q211" s="91" t="str">
        <f>IF($AV211="", "", IFERROR(INDEX('Analytics Data'!BA$12:BA$511, MATCH($AV211, 'Analytics Data'!$BI$12:$BI$511, 0)), ""))</f>
        <v/>
      </c>
      <c r="R211" s="92" t="str">
        <f>IF($AV211="", "", IFERROR(INDEX('Analytics Data'!BB$12:BB$511, MATCH($AV211, 'Analytics Data'!$BI$12:$BI$511, 0)), ""))</f>
        <v/>
      </c>
      <c r="S211" s="92" t="str">
        <f>IF($AV211="", "", IFERROR(INDEX('Analytics Data'!BC$12:BC$511, MATCH($AV211, 'Analytics Data'!$BI$12:$BI$511, 0)), ""))</f>
        <v/>
      </c>
      <c r="T211" s="92" t="str">
        <f>IF($AV211="", "", IFERROR(INDEX('Analytics Data'!BD$12:BD$511, MATCH($AV211, 'Analytics Data'!$BI$12:$BI$511, 0)), ""))</f>
        <v/>
      </c>
      <c r="U211" s="93" t="str">
        <f>IF($AV211="", "", IFERROR(INDEX('Analytics Data'!BE$12:BE$511, MATCH($AV211, 'Analytics Data'!$BI$12:$BI$511, 0)), ""))</f>
        <v/>
      </c>
      <c r="V211" s="68"/>
      <c r="AD211" s="65" t="str">
        <f>'Analytics Data'!$CT212</f>
        <v/>
      </c>
      <c r="AF211" s="19" t="str">
        <f t="shared" si="64"/>
        <v/>
      </c>
      <c r="AH211" s="19" t="str">
        <f t="shared" si="61"/>
        <v/>
      </c>
      <c r="AI211" s="19" t="str">
        <f t="shared" si="65"/>
        <v/>
      </c>
      <c r="AJ211" s="19" t="str">
        <f t="shared" si="66"/>
        <v/>
      </c>
      <c r="AK211" s="19" t="str">
        <f t="shared" si="67"/>
        <v/>
      </c>
      <c r="AL211" s="19" t="str">
        <f t="shared" si="62"/>
        <v/>
      </c>
      <c r="AM211" s="19" t="str">
        <f t="shared" si="63"/>
        <v/>
      </c>
      <c r="AN211" s="19" t="str">
        <f t="shared" si="68"/>
        <v/>
      </c>
      <c r="AP211" s="19" t="str">
        <f>IF(OR($B211="", "", 'Analytics Data'!$BL$7=FALSE), "", COUNTIF('Analytics Data'!$BG$12:$BG$511, $B211))</f>
        <v/>
      </c>
      <c r="AR211" s="65" t="str">
        <f>IF($AP211="", "", IF($AP211=1, IFERROR(INDEX('Analytics Data'!$BI$12:$BI$511, MATCH($B211, 'Analytics Data'!$BG$12:$BG$511, 0)), ""), ""))</f>
        <v/>
      </c>
      <c r="AT211" s="65" t="str">
        <f t="shared" si="69"/>
        <v/>
      </c>
      <c r="AV211" s="65" t="str">
        <f>IF(NOT($AT211=""), $AT211, IF($AR211="", "", IF(COUNTIF($AR$11:$AR211, $AR211)&gt;1, "", $AR211)))</f>
        <v/>
      </c>
      <c r="AX211" s="19" t="str">
        <f>IF(OR($AV211="", $AR$7=FALSE), "", IF(COUNTIF('Analytics Data'!$BI$12:$BI$511, $AV211)=1, "", "X"))</f>
        <v/>
      </c>
      <c r="AZ211" s="43" t="str">
        <f t="shared" si="70"/>
        <v/>
      </c>
      <c r="BB211" s="19" t="str">
        <f>IF($D211="", "", IF(COUNTIF(Content!$D$11:$D$510, $D211)=0, MAX($BB$10:$BB210)+1, ""))</f>
        <v/>
      </c>
      <c r="BD211" s="19" t="str">
        <f t="shared" si="71"/>
        <v/>
      </c>
      <c r="BF211" s="19" t="str">
        <f t="shared" si="72"/>
        <v/>
      </c>
      <c r="BG211" s="19" t="str">
        <f t="shared" ca="1" si="60"/>
        <v/>
      </c>
      <c r="BI211" s="173" t="str">
        <f>IF($AV211="", "", IFERROR(INDEX('Analytics Data'!$CA$12:$CA$511, MATCH($AV211, 'Analytics Data'!$BI$12:$BI$511, 0)), ""))</f>
        <v/>
      </c>
      <c r="BK211" s="173" t="str">
        <f>IF($AV211="", "", IFERROR(INDEX('Analytics Data'!$BB$12:$BB$511, MATCH($AV211, 'Analytics Data'!$BI$12:$BI$511, 0)), ""))</f>
        <v/>
      </c>
      <c r="BM211" s="41" t="str">
        <f>IF($D211="", "", IFERROR(INDEX(Content!$AB$11:$AB$510, MATCH($D211, Content!$D$11:$D$510, 0)), ""))</f>
        <v/>
      </c>
      <c r="BN211" s="41" t="str">
        <f>IF($BM211="", "", IF(COUNTIF($BM$11:$BM211, $BM211)&gt;1, "", $BM211))</f>
        <v/>
      </c>
      <c r="BO211" s="156" t="str">
        <f t="shared" si="73"/>
        <v/>
      </c>
      <c r="BP211" s="156" t="str">
        <f t="shared" si="74"/>
        <v/>
      </c>
      <c r="BQ211" s="19" t="str">
        <f>IF($BO211="", "", COUNTIF($BO$11:$BO$510, "&gt;"&amp;$BO211)+1+COUNTIF($BO$11:$BO211, $BO211)-1)</f>
        <v/>
      </c>
      <c r="BS211" s="134" t="str">
        <f>IF($AV211="", "", IFERROR(INDEX('Analytics Data'!BZ$12:BZ$511, MATCH($AV211, 'Analytics Data'!$BI$12:$BI$511, 0)), ""))</f>
        <v/>
      </c>
      <c r="BT211" s="135" t="str">
        <f>IF($AV211="", "", IFERROR(INDEX('Analytics Data'!CA$12:CA$511, MATCH($AV211, 'Analytics Data'!$BI$12:$BI$511, 0)), ""))</f>
        <v/>
      </c>
      <c r="BU211" s="135" t="str">
        <f>IF($AV211="", "", IFERROR(INDEX('Analytics Data'!CB$12:CB$511, MATCH($AV211, 'Analytics Data'!$BI$12:$BI$511, 0)), ""))</f>
        <v/>
      </c>
      <c r="BV211" s="135" t="str">
        <f>IF($AV211="", "", IFERROR(INDEX('Analytics Data'!CC$12:CC$511, MATCH($AV211, 'Analytics Data'!$BI$12:$BI$511, 0)), ""))</f>
        <v/>
      </c>
      <c r="BW211" s="136" t="str">
        <f>IF($AV211="", "", IFERROR(INDEX('Analytics Data'!CD$12:CD$511, MATCH($AV211, 'Analytics Data'!$BI$12:$BI$511, 0)), ""))</f>
        <v/>
      </c>
      <c r="CC211" s="19" t="str">
        <f t="shared" si="75"/>
        <v/>
      </c>
      <c r="CE211" s="19" t="str">
        <f t="shared" si="76"/>
        <v/>
      </c>
      <c r="CG211" s="41" t="str">
        <f t="shared" si="77"/>
        <v/>
      </c>
    </row>
    <row r="212" spans="1:85" x14ac:dyDescent="0.25">
      <c r="A212" s="11"/>
      <c r="B212" s="41" t="str">
        <f>IF($D212="", "", IFERROR(INDEX(Content!$V$11:$V$510, MATCH($D212, Content!$D$11:$D$510, 0)), ""))</f>
        <v/>
      </c>
      <c r="C212" s="11"/>
      <c r="D212" s="196"/>
      <c r="E212" s="197"/>
      <c r="F212" s="198"/>
      <c r="G212" s="199"/>
      <c r="H212" s="200"/>
      <c r="I212" s="200"/>
      <c r="J212" s="201"/>
      <c r="K212" s="202"/>
      <c r="L212" s="11"/>
      <c r="M212" s="98" t="str">
        <f>IF($AV212="", "", IFERROR(INDEX('Analytics Data'!$CF$12:$CF$511, MATCH($AV212, 'Analytics Data'!$BI$12:$BI$511, 0)), ""))</f>
        <v/>
      </c>
      <c r="N212" s="68"/>
      <c r="O212" s="98" t="str">
        <f>IF($M212="", "", COUNTIF($M$11:$M$510, "&gt;"&amp;$M212)+1+COUNTIF($M$11:$M212, $M212)-1)</f>
        <v/>
      </c>
      <c r="P212" s="68"/>
      <c r="Q212" s="91" t="str">
        <f>IF($AV212="", "", IFERROR(INDEX('Analytics Data'!BA$12:BA$511, MATCH($AV212, 'Analytics Data'!$BI$12:$BI$511, 0)), ""))</f>
        <v/>
      </c>
      <c r="R212" s="92" t="str">
        <f>IF($AV212="", "", IFERROR(INDEX('Analytics Data'!BB$12:BB$511, MATCH($AV212, 'Analytics Data'!$BI$12:$BI$511, 0)), ""))</f>
        <v/>
      </c>
      <c r="S212" s="92" t="str">
        <f>IF($AV212="", "", IFERROR(INDEX('Analytics Data'!BC$12:BC$511, MATCH($AV212, 'Analytics Data'!$BI$12:$BI$511, 0)), ""))</f>
        <v/>
      </c>
      <c r="T212" s="92" t="str">
        <f>IF($AV212="", "", IFERROR(INDEX('Analytics Data'!BD$12:BD$511, MATCH($AV212, 'Analytics Data'!$BI$12:$BI$511, 0)), ""))</f>
        <v/>
      </c>
      <c r="U212" s="93" t="str">
        <f>IF($AV212="", "", IFERROR(INDEX('Analytics Data'!BE$12:BE$511, MATCH($AV212, 'Analytics Data'!$BI$12:$BI$511, 0)), ""))</f>
        <v/>
      </c>
      <c r="V212" s="68"/>
      <c r="AD212" s="65" t="str">
        <f>'Analytics Data'!$CT213</f>
        <v/>
      </c>
      <c r="AF212" s="19" t="str">
        <f t="shared" si="64"/>
        <v/>
      </c>
      <c r="AH212" s="19" t="str">
        <f t="shared" si="61"/>
        <v/>
      </c>
      <c r="AI212" s="19" t="str">
        <f t="shared" si="65"/>
        <v/>
      </c>
      <c r="AJ212" s="19" t="str">
        <f t="shared" si="66"/>
        <v/>
      </c>
      <c r="AK212" s="19" t="str">
        <f t="shared" si="67"/>
        <v/>
      </c>
      <c r="AL212" s="19" t="str">
        <f t="shared" si="62"/>
        <v/>
      </c>
      <c r="AM212" s="19" t="str">
        <f t="shared" si="63"/>
        <v/>
      </c>
      <c r="AN212" s="19" t="str">
        <f t="shared" si="68"/>
        <v/>
      </c>
      <c r="AP212" s="19" t="str">
        <f>IF(OR($B212="", "", 'Analytics Data'!$BL$7=FALSE), "", COUNTIF('Analytics Data'!$BG$12:$BG$511, $B212))</f>
        <v/>
      </c>
      <c r="AR212" s="65" t="str">
        <f>IF($AP212="", "", IF($AP212=1, IFERROR(INDEX('Analytics Data'!$BI$12:$BI$511, MATCH($B212, 'Analytics Data'!$BG$12:$BG$511, 0)), ""), ""))</f>
        <v/>
      </c>
      <c r="AT212" s="65" t="str">
        <f t="shared" si="69"/>
        <v/>
      </c>
      <c r="AV212" s="65" t="str">
        <f>IF(NOT($AT212=""), $AT212, IF($AR212="", "", IF(COUNTIF($AR$11:$AR212, $AR212)&gt;1, "", $AR212)))</f>
        <v/>
      </c>
      <c r="AX212" s="19" t="str">
        <f>IF(OR($AV212="", $AR$7=FALSE), "", IF(COUNTIF('Analytics Data'!$BI$12:$BI$511, $AV212)=1, "", "X"))</f>
        <v/>
      </c>
      <c r="AZ212" s="43" t="str">
        <f t="shared" si="70"/>
        <v/>
      </c>
      <c r="BB212" s="19" t="str">
        <f>IF($D212="", "", IF(COUNTIF(Content!$D$11:$D$510, $D212)=0, MAX($BB$10:$BB211)+1, ""))</f>
        <v/>
      </c>
      <c r="BD212" s="19" t="str">
        <f t="shared" si="71"/>
        <v/>
      </c>
      <c r="BF212" s="19" t="str">
        <f t="shared" si="72"/>
        <v/>
      </c>
      <c r="BG212" s="19" t="str">
        <f t="shared" ref="BG212:BG275" ca="1" si="78">IF(AND($G212=$Y$2, $E212&gt;$Y$7), "X", "")</f>
        <v/>
      </c>
      <c r="BI212" s="173" t="str">
        <f>IF($AV212="", "", IFERROR(INDEX('Analytics Data'!$CA$12:$CA$511, MATCH($AV212, 'Analytics Data'!$BI$12:$BI$511, 0)), ""))</f>
        <v/>
      </c>
      <c r="BK212" s="173" t="str">
        <f>IF($AV212="", "", IFERROR(INDEX('Analytics Data'!$BB$12:$BB$511, MATCH($AV212, 'Analytics Data'!$BI$12:$BI$511, 0)), ""))</f>
        <v/>
      </c>
      <c r="BM212" s="41" t="str">
        <f>IF($D212="", "", IFERROR(INDEX(Content!$AB$11:$AB$510, MATCH($D212, Content!$D$11:$D$510, 0)), ""))</f>
        <v/>
      </c>
      <c r="BN212" s="41" t="str">
        <f>IF($BM212="", "", IF(COUNTIF($BM$11:$BM212, $BM212)&gt;1, "", $BM212))</f>
        <v/>
      </c>
      <c r="BO212" s="156" t="str">
        <f t="shared" si="73"/>
        <v/>
      </c>
      <c r="BP212" s="156" t="str">
        <f t="shared" si="74"/>
        <v/>
      </c>
      <c r="BQ212" s="19" t="str">
        <f>IF($BO212="", "", COUNTIF($BO$11:$BO$510, "&gt;"&amp;$BO212)+1+COUNTIF($BO$11:$BO212, $BO212)-1)</f>
        <v/>
      </c>
      <c r="BS212" s="134" t="str">
        <f>IF($AV212="", "", IFERROR(INDEX('Analytics Data'!BZ$12:BZ$511, MATCH($AV212, 'Analytics Data'!$BI$12:$BI$511, 0)), ""))</f>
        <v/>
      </c>
      <c r="BT212" s="135" t="str">
        <f>IF($AV212="", "", IFERROR(INDEX('Analytics Data'!CA$12:CA$511, MATCH($AV212, 'Analytics Data'!$BI$12:$BI$511, 0)), ""))</f>
        <v/>
      </c>
      <c r="BU212" s="135" t="str">
        <f>IF($AV212="", "", IFERROR(INDEX('Analytics Data'!CB$12:CB$511, MATCH($AV212, 'Analytics Data'!$BI$12:$BI$511, 0)), ""))</f>
        <v/>
      </c>
      <c r="BV212" s="135" t="str">
        <f>IF($AV212="", "", IFERROR(INDEX('Analytics Data'!CC$12:CC$511, MATCH($AV212, 'Analytics Data'!$BI$12:$BI$511, 0)), ""))</f>
        <v/>
      </c>
      <c r="BW212" s="136" t="str">
        <f>IF($AV212="", "", IFERROR(INDEX('Analytics Data'!CD$12:CD$511, MATCH($AV212, 'Analytics Data'!$BI$12:$BI$511, 0)), ""))</f>
        <v/>
      </c>
      <c r="CC212" s="19" t="str">
        <f t="shared" si="75"/>
        <v/>
      </c>
      <c r="CE212" s="19" t="str">
        <f t="shared" si="76"/>
        <v/>
      </c>
      <c r="CG212" s="41" t="str">
        <f t="shared" si="77"/>
        <v/>
      </c>
    </row>
    <row r="213" spans="1:85" x14ac:dyDescent="0.25">
      <c r="A213" s="11"/>
      <c r="B213" s="41" t="str">
        <f>IF($D213="", "", IFERROR(INDEX(Content!$V$11:$V$510, MATCH($D213, Content!$D$11:$D$510, 0)), ""))</f>
        <v/>
      </c>
      <c r="C213" s="11"/>
      <c r="D213" s="196"/>
      <c r="E213" s="197"/>
      <c r="F213" s="198"/>
      <c r="G213" s="199"/>
      <c r="H213" s="200"/>
      <c r="I213" s="200"/>
      <c r="J213" s="201"/>
      <c r="K213" s="202"/>
      <c r="L213" s="11"/>
      <c r="M213" s="98" t="str">
        <f>IF($AV213="", "", IFERROR(INDEX('Analytics Data'!$CF$12:$CF$511, MATCH($AV213, 'Analytics Data'!$BI$12:$BI$511, 0)), ""))</f>
        <v/>
      </c>
      <c r="N213" s="68"/>
      <c r="O213" s="98" t="str">
        <f>IF($M213="", "", COUNTIF($M$11:$M$510, "&gt;"&amp;$M213)+1+COUNTIF($M$11:$M213, $M213)-1)</f>
        <v/>
      </c>
      <c r="P213" s="68"/>
      <c r="Q213" s="91" t="str">
        <f>IF($AV213="", "", IFERROR(INDEX('Analytics Data'!BA$12:BA$511, MATCH($AV213, 'Analytics Data'!$BI$12:$BI$511, 0)), ""))</f>
        <v/>
      </c>
      <c r="R213" s="92" t="str">
        <f>IF($AV213="", "", IFERROR(INDEX('Analytics Data'!BB$12:BB$511, MATCH($AV213, 'Analytics Data'!$BI$12:$BI$511, 0)), ""))</f>
        <v/>
      </c>
      <c r="S213" s="92" t="str">
        <f>IF($AV213="", "", IFERROR(INDEX('Analytics Data'!BC$12:BC$511, MATCH($AV213, 'Analytics Data'!$BI$12:$BI$511, 0)), ""))</f>
        <v/>
      </c>
      <c r="T213" s="92" t="str">
        <f>IF($AV213="", "", IFERROR(INDEX('Analytics Data'!BD$12:BD$511, MATCH($AV213, 'Analytics Data'!$BI$12:$BI$511, 0)), ""))</f>
        <v/>
      </c>
      <c r="U213" s="93" t="str">
        <f>IF($AV213="", "", IFERROR(INDEX('Analytics Data'!BE$12:BE$511, MATCH($AV213, 'Analytics Data'!$BI$12:$BI$511, 0)), ""))</f>
        <v/>
      </c>
      <c r="V213" s="68"/>
      <c r="AD213" s="65" t="str">
        <f>'Analytics Data'!$CT214</f>
        <v/>
      </c>
      <c r="AF213" s="19" t="str">
        <f t="shared" si="64"/>
        <v/>
      </c>
      <c r="AH213" s="19" t="str">
        <f t="shared" si="61"/>
        <v/>
      </c>
      <c r="AI213" s="19" t="str">
        <f t="shared" si="65"/>
        <v/>
      </c>
      <c r="AJ213" s="19" t="str">
        <f t="shared" si="66"/>
        <v/>
      </c>
      <c r="AK213" s="19" t="str">
        <f t="shared" si="67"/>
        <v/>
      </c>
      <c r="AL213" s="19" t="str">
        <f t="shared" si="62"/>
        <v/>
      </c>
      <c r="AM213" s="19" t="str">
        <f t="shared" si="63"/>
        <v/>
      </c>
      <c r="AN213" s="19" t="str">
        <f t="shared" si="68"/>
        <v/>
      </c>
      <c r="AP213" s="19" t="str">
        <f>IF(OR($B213="", "", 'Analytics Data'!$BL$7=FALSE), "", COUNTIF('Analytics Data'!$BG$12:$BG$511, $B213))</f>
        <v/>
      </c>
      <c r="AR213" s="65" t="str">
        <f>IF($AP213="", "", IF($AP213=1, IFERROR(INDEX('Analytics Data'!$BI$12:$BI$511, MATCH($B213, 'Analytics Data'!$BG$12:$BG$511, 0)), ""), ""))</f>
        <v/>
      </c>
      <c r="AT213" s="65" t="str">
        <f t="shared" si="69"/>
        <v/>
      </c>
      <c r="AV213" s="65" t="str">
        <f>IF(NOT($AT213=""), $AT213, IF($AR213="", "", IF(COUNTIF($AR$11:$AR213, $AR213)&gt;1, "", $AR213)))</f>
        <v/>
      </c>
      <c r="AX213" s="19" t="str">
        <f>IF(OR($AV213="", $AR$7=FALSE), "", IF(COUNTIF('Analytics Data'!$BI$12:$BI$511, $AV213)=1, "", "X"))</f>
        <v/>
      </c>
      <c r="AZ213" s="43" t="str">
        <f t="shared" si="70"/>
        <v/>
      </c>
      <c r="BB213" s="19" t="str">
        <f>IF($D213="", "", IF(COUNTIF(Content!$D$11:$D$510, $D213)=0, MAX($BB$10:$BB212)+1, ""))</f>
        <v/>
      </c>
      <c r="BD213" s="19" t="str">
        <f t="shared" si="71"/>
        <v/>
      </c>
      <c r="BF213" s="19" t="str">
        <f t="shared" si="72"/>
        <v/>
      </c>
      <c r="BG213" s="19" t="str">
        <f t="shared" ca="1" si="78"/>
        <v/>
      </c>
      <c r="BI213" s="173" t="str">
        <f>IF($AV213="", "", IFERROR(INDEX('Analytics Data'!$CA$12:$CA$511, MATCH($AV213, 'Analytics Data'!$BI$12:$BI$511, 0)), ""))</f>
        <v/>
      </c>
      <c r="BK213" s="173" t="str">
        <f>IF($AV213="", "", IFERROR(INDEX('Analytics Data'!$BB$12:$BB$511, MATCH($AV213, 'Analytics Data'!$BI$12:$BI$511, 0)), ""))</f>
        <v/>
      </c>
      <c r="BM213" s="41" t="str">
        <f>IF($D213="", "", IFERROR(INDEX(Content!$AB$11:$AB$510, MATCH($D213, Content!$D$11:$D$510, 0)), ""))</f>
        <v/>
      </c>
      <c r="BN213" s="41" t="str">
        <f>IF($BM213="", "", IF(COUNTIF($BM$11:$BM213, $BM213)&gt;1, "", $BM213))</f>
        <v/>
      </c>
      <c r="BO213" s="156" t="str">
        <f t="shared" si="73"/>
        <v/>
      </c>
      <c r="BP213" s="156" t="str">
        <f t="shared" si="74"/>
        <v/>
      </c>
      <c r="BQ213" s="19" t="str">
        <f>IF($BO213="", "", COUNTIF($BO$11:$BO$510, "&gt;"&amp;$BO213)+1+COUNTIF($BO$11:$BO213, $BO213)-1)</f>
        <v/>
      </c>
      <c r="BS213" s="134" t="str">
        <f>IF($AV213="", "", IFERROR(INDEX('Analytics Data'!BZ$12:BZ$511, MATCH($AV213, 'Analytics Data'!$BI$12:$BI$511, 0)), ""))</f>
        <v/>
      </c>
      <c r="BT213" s="135" t="str">
        <f>IF($AV213="", "", IFERROR(INDEX('Analytics Data'!CA$12:CA$511, MATCH($AV213, 'Analytics Data'!$BI$12:$BI$511, 0)), ""))</f>
        <v/>
      </c>
      <c r="BU213" s="135" t="str">
        <f>IF($AV213="", "", IFERROR(INDEX('Analytics Data'!CB$12:CB$511, MATCH($AV213, 'Analytics Data'!$BI$12:$BI$511, 0)), ""))</f>
        <v/>
      </c>
      <c r="BV213" s="135" t="str">
        <f>IF($AV213="", "", IFERROR(INDEX('Analytics Data'!CC$12:CC$511, MATCH($AV213, 'Analytics Data'!$BI$12:$BI$511, 0)), ""))</f>
        <v/>
      </c>
      <c r="BW213" s="136" t="str">
        <f>IF($AV213="", "", IFERROR(INDEX('Analytics Data'!CD$12:CD$511, MATCH($AV213, 'Analytics Data'!$BI$12:$BI$511, 0)), ""))</f>
        <v/>
      </c>
      <c r="CC213" s="19" t="str">
        <f t="shared" si="75"/>
        <v/>
      </c>
      <c r="CE213" s="19" t="str">
        <f t="shared" si="76"/>
        <v/>
      </c>
      <c r="CG213" s="41" t="str">
        <f t="shared" si="77"/>
        <v/>
      </c>
    </row>
    <row r="214" spans="1:85" x14ac:dyDescent="0.25">
      <c r="A214" s="11"/>
      <c r="B214" s="41" t="str">
        <f>IF($D214="", "", IFERROR(INDEX(Content!$V$11:$V$510, MATCH($D214, Content!$D$11:$D$510, 0)), ""))</f>
        <v/>
      </c>
      <c r="C214" s="11"/>
      <c r="D214" s="196"/>
      <c r="E214" s="197"/>
      <c r="F214" s="198"/>
      <c r="G214" s="199"/>
      <c r="H214" s="200"/>
      <c r="I214" s="200"/>
      <c r="J214" s="201"/>
      <c r="K214" s="202"/>
      <c r="L214" s="11"/>
      <c r="M214" s="98" t="str">
        <f>IF($AV214="", "", IFERROR(INDEX('Analytics Data'!$CF$12:$CF$511, MATCH($AV214, 'Analytics Data'!$BI$12:$BI$511, 0)), ""))</f>
        <v/>
      </c>
      <c r="N214" s="68"/>
      <c r="O214" s="98" t="str">
        <f>IF($M214="", "", COUNTIF($M$11:$M$510, "&gt;"&amp;$M214)+1+COUNTIF($M$11:$M214, $M214)-1)</f>
        <v/>
      </c>
      <c r="P214" s="68"/>
      <c r="Q214" s="91" t="str">
        <f>IF($AV214="", "", IFERROR(INDEX('Analytics Data'!BA$12:BA$511, MATCH($AV214, 'Analytics Data'!$BI$12:$BI$511, 0)), ""))</f>
        <v/>
      </c>
      <c r="R214" s="92" t="str">
        <f>IF($AV214="", "", IFERROR(INDEX('Analytics Data'!BB$12:BB$511, MATCH($AV214, 'Analytics Data'!$BI$12:$BI$511, 0)), ""))</f>
        <v/>
      </c>
      <c r="S214" s="92" t="str">
        <f>IF($AV214="", "", IFERROR(INDEX('Analytics Data'!BC$12:BC$511, MATCH($AV214, 'Analytics Data'!$BI$12:$BI$511, 0)), ""))</f>
        <v/>
      </c>
      <c r="T214" s="92" t="str">
        <f>IF($AV214="", "", IFERROR(INDEX('Analytics Data'!BD$12:BD$511, MATCH($AV214, 'Analytics Data'!$BI$12:$BI$511, 0)), ""))</f>
        <v/>
      </c>
      <c r="U214" s="93" t="str">
        <f>IF($AV214="", "", IFERROR(INDEX('Analytics Data'!BE$12:BE$511, MATCH($AV214, 'Analytics Data'!$BI$12:$BI$511, 0)), ""))</f>
        <v/>
      </c>
      <c r="V214" s="68"/>
      <c r="AD214" s="65" t="str">
        <f>'Analytics Data'!$CT215</f>
        <v/>
      </c>
      <c r="AF214" s="19" t="str">
        <f t="shared" si="64"/>
        <v/>
      </c>
      <c r="AH214" s="19" t="str">
        <f t="shared" si="61"/>
        <v/>
      </c>
      <c r="AI214" s="19" t="str">
        <f t="shared" si="65"/>
        <v/>
      </c>
      <c r="AJ214" s="19" t="str">
        <f t="shared" si="66"/>
        <v/>
      </c>
      <c r="AK214" s="19" t="str">
        <f t="shared" si="67"/>
        <v/>
      </c>
      <c r="AL214" s="19" t="str">
        <f t="shared" si="62"/>
        <v/>
      </c>
      <c r="AM214" s="19" t="str">
        <f t="shared" si="63"/>
        <v/>
      </c>
      <c r="AN214" s="19" t="str">
        <f t="shared" si="68"/>
        <v/>
      </c>
      <c r="AP214" s="19" t="str">
        <f>IF(OR($B214="", "", 'Analytics Data'!$BL$7=FALSE), "", COUNTIF('Analytics Data'!$BG$12:$BG$511, $B214))</f>
        <v/>
      </c>
      <c r="AR214" s="65" t="str">
        <f>IF($AP214="", "", IF($AP214=1, IFERROR(INDEX('Analytics Data'!$BI$12:$BI$511, MATCH($B214, 'Analytics Data'!$BG$12:$BG$511, 0)), ""), ""))</f>
        <v/>
      </c>
      <c r="AT214" s="65" t="str">
        <f t="shared" si="69"/>
        <v/>
      </c>
      <c r="AV214" s="65" t="str">
        <f>IF(NOT($AT214=""), $AT214, IF($AR214="", "", IF(COUNTIF($AR$11:$AR214, $AR214)&gt;1, "", $AR214)))</f>
        <v/>
      </c>
      <c r="AX214" s="19" t="str">
        <f>IF(OR($AV214="", $AR$7=FALSE), "", IF(COUNTIF('Analytics Data'!$BI$12:$BI$511, $AV214)=1, "", "X"))</f>
        <v/>
      </c>
      <c r="AZ214" s="43" t="str">
        <f t="shared" si="70"/>
        <v/>
      </c>
      <c r="BB214" s="19" t="str">
        <f>IF($D214="", "", IF(COUNTIF(Content!$D$11:$D$510, $D214)=0, MAX($BB$10:$BB213)+1, ""))</f>
        <v/>
      </c>
      <c r="BD214" s="19" t="str">
        <f t="shared" si="71"/>
        <v/>
      </c>
      <c r="BF214" s="19" t="str">
        <f t="shared" si="72"/>
        <v/>
      </c>
      <c r="BG214" s="19" t="str">
        <f t="shared" ca="1" si="78"/>
        <v/>
      </c>
      <c r="BI214" s="173" t="str">
        <f>IF($AV214="", "", IFERROR(INDEX('Analytics Data'!$CA$12:$CA$511, MATCH($AV214, 'Analytics Data'!$BI$12:$BI$511, 0)), ""))</f>
        <v/>
      </c>
      <c r="BK214" s="173" t="str">
        <f>IF($AV214="", "", IFERROR(INDEX('Analytics Data'!$BB$12:$BB$511, MATCH($AV214, 'Analytics Data'!$BI$12:$BI$511, 0)), ""))</f>
        <v/>
      </c>
      <c r="BM214" s="41" t="str">
        <f>IF($D214="", "", IFERROR(INDEX(Content!$AB$11:$AB$510, MATCH($D214, Content!$D$11:$D$510, 0)), ""))</f>
        <v/>
      </c>
      <c r="BN214" s="41" t="str">
        <f>IF($BM214="", "", IF(COUNTIF($BM$11:$BM214, $BM214)&gt;1, "", $BM214))</f>
        <v/>
      </c>
      <c r="BO214" s="156" t="str">
        <f t="shared" si="73"/>
        <v/>
      </c>
      <c r="BP214" s="156" t="str">
        <f t="shared" si="74"/>
        <v/>
      </c>
      <c r="BQ214" s="19" t="str">
        <f>IF($BO214="", "", COUNTIF($BO$11:$BO$510, "&gt;"&amp;$BO214)+1+COUNTIF($BO$11:$BO214, $BO214)-1)</f>
        <v/>
      </c>
      <c r="BS214" s="134" t="str">
        <f>IF($AV214="", "", IFERROR(INDEX('Analytics Data'!BZ$12:BZ$511, MATCH($AV214, 'Analytics Data'!$BI$12:$BI$511, 0)), ""))</f>
        <v/>
      </c>
      <c r="BT214" s="135" t="str">
        <f>IF($AV214="", "", IFERROR(INDEX('Analytics Data'!CA$12:CA$511, MATCH($AV214, 'Analytics Data'!$BI$12:$BI$511, 0)), ""))</f>
        <v/>
      </c>
      <c r="BU214" s="135" t="str">
        <f>IF($AV214="", "", IFERROR(INDEX('Analytics Data'!CB$12:CB$511, MATCH($AV214, 'Analytics Data'!$BI$12:$BI$511, 0)), ""))</f>
        <v/>
      </c>
      <c r="BV214" s="135" t="str">
        <f>IF($AV214="", "", IFERROR(INDEX('Analytics Data'!CC$12:CC$511, MATCH($AV214, 'Analytics Data'!$BI$12:$BI$511, 0)), ""))</f>
        <v/>
      </c>
      <c r="BW214" s="136" t="str">
        <f>IF($AV214="", "", IFERROR(INDEX('Analytics Data'!CD$12:CD$511, MATCH($AV214, 'Analytics Data'!$BI$12:$BI$511, 0)), ""))</f>
        <v/>
      </c>
      <c r="CC214" s="19" t="str">
        <f t="shared" si="75"/>
        <v/>
      </c>
      <c r="CE214" s="19" t="str">
        <f t="shared" si="76"/>
        <v/>
      </c>
      <c r="CG214" s="41" t="str">
        <f t="shared" si="77"/>
        <v/>
      </c>
    </row>
    <row r="215" spans="1:85" x14ac:dyDescent="0.25">
      <c r="A215" s="11"/>
      <c r="B215" s="41" t="str">
        <f>IF($D215="", "", IFERROR(INDEX(Content!$V$11:$V$510, MATCH($D215, Content!$D$11:$D$510, 0)), ""))</f>
        <v/>
      </c>
      <c r="C215" s="11"/>
      <c r="D215" s="196"/>
      <c r="E215" s="197"/>
      <c r="F215" s="198"/>
      <c r="G215" s="199"/>
      <c r="H215" s="200"/>
      <c r="I215" s="200"/>
      <c r="J215" s="201"/>
      <c r="K215" s="202"/>
      <c r="L215" s="11"/>
      <c r="M215" s="98" t="str">
        <f>IF($AV215="", "", IFERROR(INDEX('Analytics Data'!$CF$12:$CF$511, MATCH($AV215, 'Analytics Data'!$BI$12:$BI$511, 0)), ""))</f>
        <v/>
      </c>
      <c r="N215" s="68"/>
      <c r="O215" s="98" t="str">
        <f>IF($M215="", "", COUNTIF($M$11:$M$510, "&gt;"&amp;$M215)+1+COUNTIF($M$11:$M215, $M215)-1)</f>
        <v/>
      </c>
      <c r="P215" s="68"/>
      <c r="Q215" s="91" t="str">
        <f>IF($AV215="", "", IFERROR(INDEX('Analytics Data'!BA$12:BA$511, MATCH($AV215, 'Analytics Data'!$BI$12:$BI$511, 0)), ""))</f>
        <v/>
      </c>
      <c r="R215" s="92" t="str">
        <f>IF($AV215="", "", IFERROR(INDEX('Analytics Data'!BB$12:BB$511, MATCH($AV215, 'Analytics Data'!$BI$12:$BI$511, 0)), ""))</f>
        <v/>
      </c>
      <c r="S215" s="92" t="str">
        <f>IF($AV215="", "", IFERROR(INDEX('Analytics Data'!BC$12:BC$511, MATCH($AV215, 'Analytics Data'!$BI$12:$BI$511, 0)), ""))</f>
        <v/>
      </c>
      <c r="T215" s="92" t="str">
        <f>IF($AV215="", "", IFERROR(INDEX('Analytics Data'!BD$12:BD$511, MATCH($AV215, 'Analytics Data'!$BI$12:$BI$511, 0)), ""))</f>
        <v/>
      </c>
      <c r="U215" s="93" t="str">
        <f>IF($AV215="", "", IFERROR(INDEX('Analytics Data'!BE$12:BE$511, MATCH($AV215, 'Analytics Data'!$BI$12:$BI$511, 0)), ""))</f>
        <v/>
      </c>
      <c r="V215" s="68"/>
      <c r="AD215" s="65" t="str">
        <f>'Analytics Data'!$CT216</f>
        <v/>
      </c>
      <c r="AF215" s="19" t="str">
        <f t="shared" si="64"/>
        <v/>
      </c>
      <c r="AH215" s="19" t="str">
        <f t="shared" si="61"/>
        <v/>
      </c>
      <c r="AI215" s="19" t="str">
        <f t="shared" si="65"/>
        <v/>
      </c>
      <c r="AJ215" s="19" t="str">
        <f t="shared" si="66"/>
        <v/>
      </c>
      <c r="AK215" s="19" t="str">
        <f t="shared" si="67"/>
        <v/>
      </c>
      <c r="AL215" s="19" t="str">
        <f t="shared" si="62"/>
        <v/>
      </c>
      <c r="AM215" s="19" t="str">
        <f t="shared" si="63"/>
        <v/>
      </c>
      <c r="AN215" s="19" t="str">
        <f t="shared" si="68"/>
        <v/>
      </c>
      <c r="AP215" s="19" t="str">
        <f>IF(OR($B215="", "", 'Analytics Data'!$BL$7=FALSE), "", COUNTIF('Analytics Data'!$BG$12:$BG$511, $B215))</f>
        <v/>
      </c>
      <c r="AR215" s="65" t="str">
        <f>IF($AP215="", "", IF($AP215=1, IFERROR(INDEX('Analytics Data'!$BI$12:$BI$511, MATCH($B215, 'Analytics Data'!$BG$12:$BG$511, 0)), ""), ""))</f>
        <v/>
      </c>
      <c r="AT215" s="65" t="str">
        <f t="shared" si="69"/>
        <v/>
      </c>
      <c r="AV215" s="65" t="str">
        <f>IF(NOT($AT215=""), $AT215, IF($AR215="", "", IF(COUNTIF($AR$11:$AR215, $AR215)&gt;1, "", $AR215)))</f>
        <v/>
      </c>
      <c r="AX215" s="19" t="str">
        <f>IF(OR($AV215="", $AR$7=FALSE), "", IF(COUNTIF('Analytics Data'!$BI$12:$BI$511, $AV215)=1, "", "X"))</f>
        <v/>
      </c>
      <c r="AZ215" s="43" t="str">
        <f t="shared" si="70"/>
        <v/>
      </c>
      <c r="BB215" s="19" t="str">
        <f>IF($D215="", "", IF(COUNTIF(Content!$D$11:$D$510, $D215)=0, MAX($BB$10:$BB214)+1, ""))</f>
        <v/>
      </c>
      <c r="BD215" s="19" t="str">
        <f t="shared" si="71"/>
        <v/>
      </c>
      <c r="BF215" s="19" t="str">
        <f t="shared" si="72"/>
        <v/>
      </c>
      <c r="BG215" s="19" t="str">
        <f t="shared" ca="1" si="78"/>
        <v/>
      </c>
      <c r="BI215" s="173" t="str">
        <f>IF($AV215="", "", IFERROR(INDEX('Analytics Data'!$CA$12:$CA$511, MATCH($AV215, 'Analytics Data'!$BI$12:$BI$511, 0)), ""))</f>
        <v/>
      </c>
      <c r="BK215" s="173" t="str">
        <f>IF($AV215="", "", IFERROR(INDEX('Analytics Data'!$BB$12:$BB$511, MATCH($AV215, 'Analytics Data'!$BI$12:$BI$511, 0)), ""))</f>
        <v/>
      </c>
      <c r="BM215" s="41" t="str">
        <f>IF($D215="", "", IFERROR(INDEX(Content!$AB$11:$AB$510, MATCH($D215, Content!$D$11:$D$510, 0)), ""))</f>
        <v/>
      </c>
      <c r="BN215" s="41" t="str">
        <f>IF($BM215="", "", IF(COUNTIF($BM$11:$BM215, $BM215)&gt;1, "", $BM215))</f>
        <v/>
      </c>
      <c r="BO215" s="156" t="str">
        <f t="shared" si="73"/>
        <v/>
      </c>
      <c r="BP215" s="156" t="str">
        <f t="shared" si="74"/>
        <v/>
      </c>
      <c r="BQ215" s="19" t="str">
        <f>IF($BO215="", "", COUNTIF($BO$11:$BO$510, "&gt;"&amp;$BO215)+1+COUNTIF($BO$11:$BO215, $BO215)-1)</f>
        <v/>
      </c>
      <c r="BS215" s="134" t="str">
        <f>IF($AV215="", "", IFERROR(INDEX('Analytics Data'!BZ$12:BZ$511, MATCH($AV215, 'Analytics Data'!$BI$12:$BI$511, 0)), ""))</f>
        <v/>
      </c>
      <c r="BT215" s="135" t="str">
        <f>IF($AV215="", "", IFERROR(INDEX('Analytics Data'!CA$12:CA$511, MATCH($AV215, 'Analytics Data'!$BI$12:$BI$511, 0)), ""))</f>
        <v/>
      </c>
      <c r="BU215" s="135" t="str">
        <f>IF($AV215="", "", IFERROR(INDEX('Analytics Data'!CB$12:CB$511, MATCH($AV215, 'Analytics Data'!$BI$12:$BI$511, 0)), ""))</f>
        <v/>
      </c>
      <c r="BV215" s="135" t="str">
        <f>IF($AV215="", "", IFERROR(INDEX('Analytics Data'!CC$12:CC$511, MATCH($AV215, 'Analytics Data'!$BI$12:$BI$511, 0)), ""))</f>
        <v/>
      </c>
      <c r="BW215" s="136" t="str">
        <f>IF($AV215="", "", IFERROR(INDEX('Analytics Data'!CD$12:CD$511, MATCH($AV215, 'Analytics Data'!$BI$12:$BI$511, 0)), ""))</f>
        <v/>
      </c>
      <c r="CC215" s="19" t="str">
        <f t="shared" si="75"/>
        <v/>
      </c>
      <c r="CE215" s="19" t="str">
        <f t="shared" si="76"/>
        <v/>
      </c>
      <c r="CG215" s="41" t="str">
        <f t="shared" si="77"/>
        <v/>
      </c>
    </row>
    <row r="216" spans="1:85" x14ac:dyDescent="0.25">
      <c r="A216" s="11"/>
      <c r="B216" s="41" t="str">
        <f>IF($D216="", "", IFERROR(INDEX(Content!$V$11:$V$510, MATCH($D216, Content!$D$11:$D$510, 0)), ""))</f>
        <v/>
      </c>
      <c r="C216" s="11"/>
      <c r="D216" s="196"/>
      <c r="E216" s="197"/>
      <c r="F216" s="198"/>
      <c r="G216" s="199"/>
      <c r="H216" s="200"/>
      <c r="I216" s="200"/>
      <c r="J216" s="201"/>
      <c r="K216" s="202"/>
      <c r="L216" s="11"/>
      <c r="M216" s="98" t="str">
        <f>IF($AV216="", "", IFERROR(INDEX('Analytics Data'!$CF$12:$CF$511, MATCH($AV216, 'Analytics Data'!$BI$12:$BI$511, 0)), ""))</f>
        <v/>
      </c>
      <c r="N216" s="68"/>
      <c r="O216" s="98" t="str">
        <f>IF($M216="", "", COUNTIF($M$11:$M$510, "&gt;"&amp;$M216)+1+COUNTIF($M$11:$M216, $M216)-1)</f>
        <v/>
      </c>
      <c r="P216" s="68"/>
      <c r="Q216" s="91" t="str">
        <f>IF($AV216="", "", IFERROR(INDEX('Analytics Data'!BA$12:BA$511, MATCH($AV216, 'Analytics Data'!$BI$12:$BI$511, 0)), ""))</f>
        <v/>
      </c>
      <c r="R216" s="92" t="str">
        <f>IF($AV216="", "", IFERROR(INDEX('Analytics Data'!BB$12:BB$511, MATCH($AV216, 'Analytics Data'!$BI$12:$BI$511, 0)), ""))</f>
        <v/>
      </c>
      <c r="S216" s="92" t="str">
        <f>IF($AV216="", "", IFERROR(INDEX('Analytics Data'!BC$12:BC$511, MATCH($AV216, 'Analytics Data'!$BI$12:$BI$511, 0)), ""))</f>
        <v/>
      </c>
      <c r="T216" s="92" t="str">
        <f>IF($AV216="", "", IFERROR(INDEX('Analytics Data'!BD$12:BD$511, MATCH($AV216, 'Analytics Data'!$BI$12:$BI$511, 0)), ""))</f>
        <v/>
      </c>
      <c r="U216" s="93" t="str">
        <f>IF($AV216="", "", IFERROR(INDEX('Analytics Data'!BE$12:BE$511, MATCH($AV216, 'Analytics Data'!$BI$12:$BI$511, 0)), ""))</f>
        <v/>
      </c>
      <c r="V216" s="68"/>
      <c r="AD216" s="65" t="str">
        <f>'Analytics Data'!$CT217</f>
        <v/>
      </c>
      <c r="AF216" s="19" t="str">
        <f t="shared" si="64"/>
        <v/>
      </c>
      <c r="AH216" s="19" t="str">
        <f t="shared" si="61"/>
        <v/>
      </c>
      <c r="AI216" s="19" t="str">
        <f t="shared" si="65"/>
        <v/>
      </c>
      <c r="AJ216" s="19" t="str">
        <f t="shared" si="66"/>
        <v/>
      </c>
      <c r="AK216" s="19" t="str">
        <f t="shared" si="67"/>
        <v/>
      </c>
      <c r="AL216" s="19" t="str">
        <f t="shared" si="62"/>
        <v/>
      </c>
      <c r="AM216" s="19" t="str">
        <f t="shared" si="63"/>
        <v/>
      </c>
      <c r="AN216" s="19" t="str">
        <f t="shared" si="68"/>
        <v/>
      </c>
      <c r="AP216" s="19" t="str">
        <f>IF(OR($B216="", "", 'Analytics Data'!$BL$7=FALSE), "", COUNTIF('Analytics Data'!$BG$12:$BG$511, $B216))</f>
        <v/>
      </c>
      <c r="AR216" s="65" t="str">
        <f>IF($AP216="", "", IF($AP216=1, IFERROR(INDEX('Analytics Data'!$BI$12:$BI$511, MATCH($B216, 'Analytics Data'!$BG$12:$BG$511, 0)), ""), ""))</f>
        <v/>
      </c>
      <c r="AT216" s="65" t="str">
        <f t="shared" si="69"/>
        <v/>
      </c>
      <c r="AV216" s="65" t="str">
        <f>IF(NOT($AT216=""), $AT216, IF($AR216="", "", IF(COUNTIF($AR$11:$AR216, $AR216)&gt;1, "", $AR216)))</f>
        <v/>
      </c>
      <c r="AX216" s="19" t="str">
        <f>IF(OR($AV216="", $AR$7=FALSE), "", IF(COUNTIF('Analytics Data'!$BI$12:$BI$511, $AV216)=1, "", "X"))</f>
        <v/>
      </c>
      <c r="AZ216" s="43" t="str">
        <f t="shared" si="70"/>
        <v/>
      </c>
      <c r="BB216" s="19" t="str">
        <f>IF($D216="", "", IF(COUNTIF(Content!$D$11:$D$510, $D216)=0, MAX($BB$10:$BB215)+1, ""))</f>
        <v/>
      </c>
      <c r="BD216" s="19" t="str">
        <f t="shared" si="71"/>
        <v/>
      </c>
      <c r="BF216" s="19" t="str">
        <f t="shared" si="72"/>
        <v/>
      </c>
      <c r="BG216" s="19" t="str">
        <f t="shared" ca="1" si="78"/>
        <v/>
      </c>
      <c r="BI216" s="173" t="str">
        <f>IF($AV216="", "", IFERROR(INDEX('Analytics Data'!$CA$12:$CA$511, MATCH($AV216, 'Analytics Data'!$BI$12:$BI$511, 0)), ""))</f>
        <v/>
      </c>
      <c r="BK216" s="173" t="str">
        <f>IF($AV216="", "", IFERROR(INDEX('Analytics Data'!$BB$12:$BB$511, MATCH($AV216, 'Analytics Data'!$BI$12:$BI$511, 0)), ""))</f>
        <v/>
      </c>
      <c r="BM216" s="41" t="str">
        <f>IF($D216="", "", IFERROR(INDEX(Content!$AB$11:$AB$510, MATCH($D216, Content!$D$11:$D$510, 0)), ""))</f>
        <v/>
      </c>
      <c r="BN216" s="41" t="str">
        <f>IF($BM216="", "", IF(COUNTIF($BM$11:$BM216, $BM216)&gt;1, "", $BM216))</f>
        <v/>
      </c>
      <c r="BO216" s="156" t="str">
        <f t="shared" si="73"/>
        <v/>
      </c>
      <c r="BP216" s="156" t="str">
        <f t="shared" si="74"/>
        <v/>
      </c>
      <c r="BQ216" s="19" t="str">
        <f>IF($BO216="", "", COUNTIF($BO$11:$BO$510, "&gt;"&amp;$BO216)+1+COUNTIF($BO$11:$BO216, $BO216)-1)</f>
        <v/>
      </c>
      <c r="BS216" s="134" t="str">
        <f>IF($AV216="", "", IFERROR(INDEX('Analytics Data'!BZ$12:BZ$511, MATCH($AV216, 'Analytics Data'!$BI$12:$BI$511, 0)), ""))</f>
        <v/>
      </c>
      <c r="BT216" s="135" t="str">
        <f>IF($AV216="", "", IFERROR(INDEX('Analytics Data'!CA$12:CA$511, MATCH($AV216, 'Analytics Data'!$BI$12:$BI$511, 0)), ""))</f>
        <v/>
      </c>
      <c r="BU216" s="135" t="str">
        <f>IF($AV216="", "", IFERROR(INDEX('Analytics Data'!CB$12:CB$511, MATCH($AV216, 'Analytics Data'!$BI$12:$BI$511, 0)), ""))</f>
        <v/>
      </c>
      <c r="BV216" s="135" t="str">
        <f>IF($AV216="", "", IFERROR(INDEX('Analytics Data'!CC$12:CC$511, MATCH($AV216, 'Analytics Data'!$BI$12:$BI$511, 0)), ""))</f>
        <v/>
      </c>
      <c r="BW216" s="136" t="str">
        <f>IF($AV216="", "", IFERROR(INDEX('Analytics Data'!CD$12:CD$511, MATCH($AV216, 'Analytics Data'!$BI$12:$BI$511, 0)), ""))</f>
        <v/>
      </c>
      <c r="CC216" s="19" t="str">
        <f t="shared" si="75"/>
        <v/>
      </c>
      <c r="CE216" s="19" t="str">
        <f t="shared" si="76"/>
        <v/>
      </c>
      <c r="CG216" s="41" t="str">
        <f t="shared" si="77"/>
        <v/>
      </c>
    </row>
    <row r="217" spans="1:85" x14ac:dyDescent="0.25">
      <c r="A217" s="11"/>
      <c r="B217" s="41" t="str">
        <f>IF($D217="", "", IFERROR(INDEX(Content!$V$11:$V$510, MATCH($D217, Content!$D$11:$D$510, 0)), ""))</f>
        <v/>
      </c>
      <c r="C217" s="11"/>
      <c r="D217" s="196"/>
      <c r="E217" s="197"/>
      <c r="F217" s="198"/>
      <c r="G217" s="199"/>
      <c r="H217" s="200"/>
      <c r="I217" s="200"/>
      <c r="J217" s="201"/>
      <c r="K217" s="202"/>
      <c r="L217" s="11"/>
      <c r="M217" s="98" t="str">
        <f>IF($AV217="", "", IFERROR(INDEX('Analytics Data'!$CF$12:$CF$511, MATCH($AV217, 'Analytics Data'!$BI$12:$BI$511, 0)), ""))</f>
        <v/>
      </c>
      <c r="N217" s="68"/>
      <c r="O217" s="98" t="str">
        <f>IF($M217="", "", COUNTIF($M$11:$M$510, "&gt;"&amp;$M217)+1+COUNTIF($M$11:$M217, $M217)-1)</f>
        <v/>
      </c>
      <c r="P217" s="68"/>
      <c r="Q217" s="91" t="str">
        <f>IF($AV217="", "", IFERROR(INDEX('Analytics Data'!BA$12:BA$511, MATCH($AV217, 'Analytics Data'!$BI$12:$BI$511, 0)), ""))</f>
        <v/>
      </c>
      <c r="R217" s="92" t="str">
        <f>IF($AV217="", "", IFERROR(INDEX('Analytics Data'!BB$12:BB$511, MATCH($AV217, 'Analytics Data'!$BI$12:$BI$511, 0)), ""))</f>
        <v/>
      </c>
      <c r="S217" s="92" t="str">
        <f>IF($AV217="", "", IFERROR(INDEX('Analytics Data'!BC$12:BC$511, MATCH($AV217, 'Analytics Data'!$BI$12:$BI$511, 0)), ""))</f>
        <v/>
      </c>
      <c r="T217" s="92" t="str">
        <f>IF($AV217="", "", IFERROR(INDEX('Analytics Data'!BD$12:BD$511, MATCH($AV217, 'Analytics Data'!$BI$12:$BI$511, 0)), ""))</f>
        <v/>
      </c>
      <c r="U217" s="93" t="str">
        <f>IF($AV217="", "", IFERROR(INDEX('Analytics Data'!BE$12:BE$511, MATCH($AV217, 'Analytics Data'!$BI$12:$BI$511, 0)), ""))</f>
        <v/>
      </c>
      <c r="V217" s="68"/>
      <c r="AD217" s="65" t="str">
        <f>'Analytics Data'!$CT218</f>
        <v/>
      </c>
      <c r="AF217" s="19" t="str">
        <f t="shared" si="64"/>
        <v/>
      </c>
      <c r="AH217" s="19" t="str">
        <f t="shared" si="61"/>
        <v/>
      </c>
      <c r="AI217" s="19" t="str">
        <f t="shared" si="65"/>
        <v/>
      </c>
      <c r="AJ217" s="19" t="str">
        <f t="shared" si="66"/>
        <v/>
      </c>
      <c r="AK217" s="19" t="str">
        <f t="shared" si="67"/>
        <v/>
      </c>
      <c r="AL217" s="19" t="str">
        <f t="shared" si="62"/>
        <v/>
      </c>
      <c r="AM217" s="19" t="str">
        <f t="shared" si="63"/>
        <v/>
      </c>
      <c r="AN217" s="19" t="str">
        <f t="shared" si="68"/>
        <v/>
      </c>
      <c r="AP217" s="19" t="str">
        <f>IF(OR($B217="", "", 'Analytics Data'!$BL$7=FALSE), "", COUNTIF('Analytics Data'!$BG$12:$BG$511, $B217))</f>
        <v/>
      </c>
      <c r="AR217" s="65" t="str">
        <f>IF($AP217="", "", IF($AP217=1, IFERROR(INDEX('Analytics Data'!$BI$12:$BI$511, MATCH($B217, 'Analytics Data'!$BG$12:$BG$511, 0)), ""), ""))</f>
        <v/>
      </c>
      <c r="AT217" s="65" t="str">
        <f t="shared" si="69"/>
        <v/>
      </c>
      <c r="AV217" s="65" t="str">
        <f>IF(NOT($AT217=""), $AT217, IF($AR217="", "", IF(COUNTIF($AR$11:$AR217, $AR217)&gt;1, "", $AR217)))</f>
        <v/>
      </c>
      <c r="AX217" s="19" t="str">
        <f>IF(OR($AV217="", $AR$7=FALSE), "", IF(COUNTIF('Analytics Data'!$BI$12:$BI$511, $AV217)=1, "", "X"))</f>
        <v/>
      </c>
      <c r="AZ217" s="43" t="str">
        <f t="shared" si="70"/>
        <v/>
      </c>
      <c r="BB217" s="19" t="str">
        <f>IF($D217="", "", IF(COUNTIF(Content!$D$11:$D$510, $D217)=0, MAX($BB$10:$BB216)+1, ""))</f>
        <v/>
      </c>
      <c r="BD217" s="19" t="str">
        <f t="shared" si="71"/>
        <v/>
      </c>
      <c r="BF217" s="19" t="str">
        <f t="shared" si="72"/>
        <v/>
      </c>
      <c r="BG217" s="19" t="str">
        <f t="shared" ca="1" si="78"/>
        <v/>
      </c>
      <c r="BI217" s="173" t="str">
        <f>IF($AV217="", "", IFERROR(INDEX('Analytics Data'!$CA$12:$CA$511, MATCH($AV217, 'Analytics Data'!$BI$12:$BI$511, 0)), ""))</f>
        <v/>
      </c>
      <c r="BK217" s="173" t="str">
        <f>IF($AV217="", "", IFERROR(INDEX('Analytics Data'!$BB$12:$BB$511, MATCH($AV217, 'Analytics Data'!$BI$12:$BI$511, 0)), ""))</f>
        <v/>
      </c>
      <c r="BM217" s="41" t="str">
        <f>IF($D217="", "", IFERROR(INDEX(Content!$AB$11:$AB$510, MATCH($D217, Content!$D$11:$D$510, 0)), ""))</f>
        <v/>
      </c>
      <c r="BN217" s="41" t="str">
        <f>IF($BM217="", "", IF(COUNTIF($BM$11:$BM217, $BM217)&gt;1, "", $BM217))</f>
        <v/>
      </c>
      <c r="BO217" s="156" t="str">
        <f t="shared" si="73"/>
        <v/>
      </c>
      <c r="BP217" s="156" t="str">
        <f t="shared" si="74"/>
        <v/>
      </c>
      <c r="BQ217" s="19" t="str">
        <f>IF($BO217="", "", COUNTIF($BO$11:$BO$510, "&gt;"&amp;$BO217)+1+COUNTIF($BO$11:$BO217, $BO217)-1)</f>
        <v/>
      </c>
      <c r="BS217" s="134" t="str">
        <f>IF($AV217="", "", IFERROR(INDEX('Analytics Data'!BZ$12:BZ$511, MATCH($AV217, 'Analytics Data'!$BI$12:$BI$511, 0)), ""))</f>
        <v/>
      </c>
      <c r="BT217" s="135" t="str">
        <f>IF($AV217="", "", IFERROR(INDEX('Analytics Data'!CA$12:CA$511, MATCH($AV217, 'Analytics Data'!$BI$12:$BI$511, 0)), ""))</f>
        <v/>
      </c>
      <c r="BU217" s="135" t="str">
        <f>IF($AV217="", "", IFERROR(INDEX('Analytics Data'!CB$12:CB$511, MATCH($AV217, 'Analytics Data'!$BI$12:$BI$511, 0)), ""))</f>
        <v/>
      </c>
      <c r="BV217" s="135" t="str">
        <f>IF($AV217="", "", IFERROR(INDEX('Analytics Data'!CC$12:CC$511, MATCH($AV217, 'Analytics Data'!$BI$12:$BI$511, 0)), ""))</f>
        <v/>
      </c>
      <c r="BW217" s="136" t="str">
        <f>IF($AV217="", "", IFERROR(INDEX('Analytics Data'!CD$12:CD$511, MATCH($AV217, 'Analytics Data'!$BI$12:$BI$511, 0)), ""))</f>
        <v/>
      </c>
      <c r="CC217" s="19" t="str">
        <f t="shared" si="75"/>
        <v/>
      </c>
      <c r="CE217" s="19" t="str">
        <f t="shared" si="76"/>
        <v/>
      </c>
      <c r="CG217" s="41" t="str">
        <f t="shared" si="77"/>
        <v/>
      </c>
    </row>
    <row r="218" spans="1:85" x14ac:dyDescent="0.25">
      <c r="A218" s="11"/>
      <c r="B218" s="41" t="str">
        <f>IF($D218="", "", IFERROR(INDEX(Content!$V$11:$V$510, MATCH($D218, Content!$D$11:$D$510, 0)), ""))</f>
        <v/>
      </c>
      <c r="C218" s="11"/>
      <c r="D218" s="196"/>
      <c r="E218" s="197"/>
      <c r="F218" s="198"/>
      <c r="G218" s="199"/>
      <c r="H218" s="200"/>
      <c r="I218" s="200"/>
      <c r="J218" s="201"/>
      <c r="K218" s="202"/>
      <c r="L218" s="11"/>
      <c r="M218" s="98" t="str">
        <f>IF($AV218="", "", IFERROR(INDEX('Analytics Data'!$CF$12:$CF$511, MATCH($AV218, 'Analytics Data'!$BI$12:$BI$511, 0)), ""))</f>
        <v/>
      </c>
      <c r="N218" s="68"/>
      <c r="O218" s="98" t="str">
        <f>IF($M218="", "", COUNTIF($M$11:$M$510, "&gt;"&amp;$M218)+1+COUNTIF($M$11:$M218, $M218)-1)</f>
        <v/>
      </c>
      <c r="P218" s="68"/>
      <c r="Q218" s="91" t="str">
        <f>IF($AV218="", "", IFERROR(INDEX('Analytics Data'!BA$12:BA$511, MATCH($AV218, 'Analytics Data'!$BI$12:$BI$511, 0)), ""))</f>
        <v/>
      </c>
      <c r="R218" s="92" t="str">
        <f>IF($AV218="", "", IFERROR(INDEX('Analytics Data'!BB$12:BB$511, MATCH($AV218, 'Analytics Data'!$BI$12:$BI$511, 0)), ""))</f>
        <v/>
      </c>
      <c r="S218" s="92" t="str">
        <f>IF($AV218="", "", IFERROR(INDEX('Analytics Data'!BC$12:BC$511, MATCH($AV218, 'Analytics Data'!$BI$12:$BI$511, 0)), ""))</f>
        <v/>
      </c>
      <c r="T218" s="92" t="str">
        <f>IF($AV218="", "", IFERROR(INDEX('Analytics Data'!BD$12:BD$511, MATCH($AV218, 'Analytics Data'!$BI$12:$BI$511, 0)), ""))</f>
        <v/>
      </c>
      <c r="U218" s="93" t="str">
        <f>IF($AV218="", "", IFERROR(INDEX('Analytics Data'!BE$12:BE$511, MATCH($AV218, 'Analytics Data'!$BI$12:$BI$511, 0)), ""))</f>
        <v/>
      </c>
      <c r="V218" s="68"/>
      <c r="AD218" s="65" t="str">
        <f>'Analytics Data'!$CT219</f>
        <v/>
      </c>
      <c r="AF218" s="19" t="str">
        <f t="shared" si="64"/>
        <v/>
      </c>
      <c r="AH218" s="19" t="str">
        <f t="shared" si="61"/>
        <v/>
      </c>
      <c r="AI218" s="19" t="str">
        <f t="shared" si="65"/>
        <v/>
      </c>
      <c r="AJ218" s="19" t="str">
        <f t="shared" si="66"/>
        <v/>
      </c>
      <c r="AK218" s="19" t="str">
        <f t="shared" si="67"/>
        <v/>
      </c>
      <c r="AL218" s="19" t="str">
        <f t="shared" si="62"/>
        <v/>
      </c>
      <c r="AM218" s="19" t="str">
        <f t="shared" si="63"/>
        <v/>
      </c>
      <c r="AN218" s="19" t="str">
        <f t="shared" si="68"/>
        <v/>
      </c>
      <c r="AP218" s="19" t="str">
        <f>IF(OR($B218="", "", 'Analytics Data'!$BL$7=FALSE), "", COUNTIF('Analytics Data'!$BG$12:$BG$511, $B218))</f>
        <v/>
      </c>
      <c r="AR218" s="65" t="str">
        <f>IF($AP218="", "", IF($AP218=1, IFERROR(INDEX('Analytics Data'!$BI$12:$BI$511, MATCH($B218, 'Analytics Data'!$BG$12:$BG$511, 0)), ""), ""))</f>
        <v/>
      </c>
      <c r="AT218" s="65" t="str">
        <f t="shared" si="69"/>
        <v/>
      </c>
      <c r="AV218" s="65" t="str">
        <f>IF(NOT($AT218=""), $AT218, IF($AR218="", "", IF(COUNTIF($AR$11:$AR218, $AR218)&gt;1, "", $AR218)))</f>
        <v/>
      </c>
      <c r="AX218" s="19" t="str">
        <f>IF(OR($AV218="", $AR$7=FALSE), "", IF(COUNTIF('Analytics Data'!$BI$12:$BI$511, $AV218)=1, "", "X"))</f>
        <v/>
      </c>
      <c r="AZ218" s="43" t="str">
        <f t="shared" si="70"/>
        <v/>
      </c>
      <c r="BB218" s="19" t="str">
        <f>IF($D218="", "", IF(COUNTIF(Content!$D$11:$D$510, $D218)=0, MAX($BB$10:$BB217)+1, ""))</f>
        <v/>
      </c>
      <c r="BD218" s="19" t="str">
        <f t="shared" si="71"/>
        <v/>
      </c>
      <c r="BF218" s="19" t="str">
        <f t="shared" si="72"/>
        <v/>
      </c>
      <c r="BG218" s="19" t="str">
        <f t="shared" ca="1" si="78"/>
        <v/>
      </c>
      <c r="BI218" s="173" t="str">
        <f>IF($AV218="", "", IFERROR(INDEX('Analytics Data'!$CA$12:$CA$511, MATCH($AV218, 'Analytics Data'!$BI$12:$BI$511, 0)), ""))</f>
        <v/>
      </c>
      <c r="BK218" s="173" t="str">
        <f>IF($AV218="", "", IFERROR(INDEX('Analytics Data'!$BB$12:$BB$511, MATCH($AV218, 'Analytics Data'!$BI$12:$BI$511, 0)), ""))</f>
        <v/>
      </c>
      <c r="BM218" s="41" t="str">
        <f>IF($D218="", "", IFERROR(INDEX(Content!$AB$11:$AB$510, MATCH($D218, Content!$D$11:$D$510, 0)), ""))</f>
        <v/>
      </c>
      <c r="BN218" s="41" t="str">
        <f>IF($BM218="", "", IF(COUNTIF($BM$11:$BM218, $BM218)&gt;1, "", $BM218))</f>
        <v/>
      </c>
      <c r="BO218" s="156" t="str">
        <f t="shared" si="73"/>
        <v/>
      </c>
      <c r="BP218" s="156" t="str">
        <f t="shared" si="74"/>
        <v/>
      </c>
      <c r="BQ218" s="19" t="str">
        <f>IF($BO218="", "", COUNTIF($BO$11:$BO$510, "&gt;"&amp;$BO218)+1+COUNTIF($BO$11:$BO218, $BO218)-1)</f>
        <v/>
      </c>
      <c r="BS218" s="134" t="str">
        <f>IF($AV218="", "", IFERROR(INDEX('Analytics Data'!BZ$12:BZ$511, MATCH($AV218, 'Analytics Data'!$BI$12:$BI$511, 0)), ""))</f>
        <v/>
      </c>
      <c r="BT218" s="135" t="str">
        <f>IF($AV218="", "", IFERROR(INDEX('Analytics Data'!CA$12:CA$511, MATCH($AV218, 'Analytics Data'!$BI$12:$BI$511, 0)), ""))</f>
        <v/>
      </c>
      <c r="BU218" s="135" t="str">
        <f>IF($AV218="", "", IFERROR(INDEX('Analytics Data'!CB$12:CB$511, MATCH($AV218, 'Analytics Data'!$BI$12:$BI$511, 0)), ""))</f>
        <v/>
      </c>
      <c r="BV218" s="135" t="str">
        <f>IF($AV218="", "", IFERROR(INDEX('Analytics Data'!CC$12:CC$511, MATCH($AV218, 'Analytics Data'!$BI$12:$BI$511, 0)), ""))</f>
        <v/>
      </c>
      <c r="BW218" s="136" t="str">
        <f>IF($AV218="", "", IFERROR(INDEX('Analytics Data'!CD$12:CD$511, MATCH($AV218, 'Analytics Data'!$BI$12:$BI$511, 0)), ""))</f>
        <v/>
      </c>
      <c r="CC218" s="19" t="str">
        <f t="shared" si="75"/>
        <v/>
      </c>
      <c r="CE218" s="19" t="str">
        <f t="shared" si="76"/>
        <v/>
      </c>
      <c r="CG218" s="41" t="str">
        <f t="shared" si="77"/>
        <v/>
      </c>
    </row>
    <row r="219" spans="1:85" x14ac:dyDescent="0.25">
      <c r="A219" s="11"/>
      <c r="B219" s="41" t="str">
        <f>IF($D219="", "", IFERROR(INDEX(Content!$V$11:$V$510, MATCH($D219, Content!$D$11:$D$510, 0)), ""))</f>
        <v/>
      </c>
      <c r="C219" s="11"/>
      <c r="D219" s="196"/>
      <c r="E219" s="197"/>
      <c r="F219" s="198"/>
      <c r="G219" s="199"/>
      <c r="H219" s="200"/>
      <c r="I219" s="200"/>
      <c r="J219" s="201"/>
      <c r="K219" s="202"/>
      <c r="L219" s="11"/>
      <c r="M219" s="98" t="str">
        <f>IF($AV219="", "", IFERROR(INDEX('Analytics Data'!$CF$12:$CF$511, MATCH($AV219, 'Analytics Data'!$BI$12:$BI$511, 0)), ""))</f>
        <v/>
      </c>
      <c r="N219" s="68"/>
      <c r="O219" s="98" t="str">
        <f>IF($M219="", "", COUNTIF($M$11:$M$510, "&gt;"&amp;$M219)+1+COUNTIF($M$11:$M219, $M219)-1)</f>
        <v/>
      </c>
      <c r="P219" s="68"/>
      <c r="Q219" s="91" t="str">
        <f>IF($AV219="", "", IFERROR(INDEX('Analytics Data'!BA$12:BA$511, MATCH($AV219, 'Analytics Data'!$BI$12:$BI$511, 0)), ""))</f>
        <v/>
      </c>
      <c r="R219" s="92" t="str">
        <f>IF($AV219="", "", IFERROR(INDEX('Analytics Data'!BB$12:BB$511, MATCH($AV219, 'Analytics Data'!$BI$12:$BI$511, 0)), ""))</f>
        <v/>
      </c>
      <c r="S219" s="92" t="str">
        <f>IF($AV219="", "", IFERROR(INDEX('Analytics Data'!BC$12:BC$511, MATCH($AV219, 'Analytics Data'!$BI$12:$BI$511, 0)), ""))</f>
        <v/>
      </c>
      <c r="T219" s="92" t="str">
        <f>IF($AV219="", "", IFERROR(INDEX('Analytics Data'!BD$12:BD$511, MATCH($AV219, 'Analytics Data'!$BI$12:$BI$511, 0)), ""))</f>
        <v/>
      </c>
      <c r="U219" s="93" t="str">
        <f>IF($AV219="", "", IFERROR(INDEX('Analytics Data'!BE$12:BE$511, MATCH($AV219, 'Analytics Data'!$BI$12:$BI$511, 0)), ""))</f>
        <v/>
      </c>
      <c r="V219" s="68"/>
      <c r="AD219" s="65" t="str">
        <f>'Analytics Data'!$CT220</f>
        <v/>
      </c>
      <c r="AF219" s="19" t="str">
        <f t="shared" si="64"/>
        <v/>
      </c>
      <c r="AH219" s="19" t="str">
        <f t="shared" si="61"/>
        <v/>
      </c>
      <c r="AI219" s="19" t="str">
        <f t="shared" si="65"/>
        <v/>
      </c>
      <c r="AJ219" s="19" t="str">
        <f t="shared" si="66"/>
        <v/>
      </c>
      <c r="AK219" s="19" t="str">
        <f t="shared" si="67"/>
        <v/>
      </c>
      <c r="AL219" s="19" t="str">
        <f t="shared" si="62"/>
        <v/>
      </c>
      <c r="AM219" s="19" t="str">
        <f t="shared" si="63"/>
        <v/>
      </c>
      <c r="AN219" s="19" t="str">
        <f t="shared" si="68"/>
        <v/>
      </c>
      <c r="AP219" s="19" t="str">
        <f>IF(OR($B219="", "", 'Analytics Data'!$BL$7=FALSE), "", COUNTIF('Analytics Data'!$BG$12:$BG$511, $B219))</f>
        <v/>
      </c>
      <c r="AR219" s="65" t="str">
        <f>IF($AP219="", "", IF($AP219=1, IFERROR(INDEX('Analytics Data'!$BI$12:$BI$511, MATCH($B219, 'Analytics Data'!$BG$12:$BG$511, 0)), ""), ""))</f>
        <v/>
      </c>
      <c r="AT219" s="65" t="str">
        <f t="shared" si="69"/>
        <v/>
      </c>
      <c r="AV219" s="65" t="str">
        <f>IF(NOT($AT219=""), $AT219, IF($AR219="", "", IF(COUNTIF($AR$11:$AR219, $AR219)&gt;1, "", $AR219)))</f>
        <v/>
      </c>
      <c r="AX219" s="19" t="str">
        <f>IF(OR($AV219="", $AR$7=FALSE), "", IF(COUNTIF('Analytics Data'!$BI$12:$BI$511, $AV219)=1, "", "X"))</f>
        <v/>
      </c>
      <c r="AZ219" s="43" t="str">
        <f t="shared" si="70"/>
        <v/>
      </c>
      <c r="BB219" s="19" t="str">
        <f>IF($D219="", "", IF(COUNTIF(Content!$D$11:$D$510, $D219)=0, MAX($BB$10:$BB218)+1, ""))</f>
        <v/>
      </c>
      <c r="BD219" s="19" t="str">
        <f t="shared" si="71"/>
        <v/>
      </c>
      <c r="BF219" s="19" t="str">
        <f t="shared" si="72"/>
        <v/>
      </c>
      <c r="BG219" s="19" t="str">
        <f t="shared" ca="1" si="78"/>
        <v/>
      </c>
      <c r="BI219" s="173" t="str">
        <f>IF($AV219="", "", IFERROR(INDEX('Analytics Data'!$CA$12:$CA$511, MATCH($AV219, 'Analytics Data'!$BI$12:$BI$511, 0)), ""))</f>
        <v/>
      </c>
      <c r="BK219" s="173" t="str">
        <f>IF($AV219="", "", IFERROR(INDEX('Analytics Data'!$BB$12:$BB$511, MATCH($AV219, 'Analytics Data'!$BI$12:$BI$511, 0)), ""))</f>
        <v/>
      </c>
      <c r="BM219" s="41" t="str">
        <f>IF($D219="", "", IFERROR(INDEX(Content!$AB$11:$AB$510, MATCH($D219, Content!$D$11:$D$510, 0)), ""))</f>
        <v/>
      </c>
      <c r="BN219" s="41" t="str">
        <f>IF($BM219="", "", IF(COUNTIF($BM$11:$BM219, $BM219)&gt;1, "", $BM219))</f>
        <v/>
      </c>
      <c r="BO219" s="156" t="str">
        <f t="shared" si="73"/>
        <v/>
      </c>
      <c r="BP219" s="156" t="str">
        <f t="shared" si="74"/>
        <v/>
      </c>
      <c r="BQ219" s="19" t="str">
        <f>IF($BO219="", "", COUNTIF($BO$11:$BO$510, "&gt;"&amp;$BO219)+1+COUNTIF($BO$11:$BO219, $BO219)-1)</f>
        <v/>
      </c>
      <c r="BS219" s="134" t="str">
        <f>IF($AV219="", "", IFERROR(INDEX('Analytics Data'!BZ$12:BZ$511, MATCH($AV219, 'Analytics Data'!$BI$12:$BI$511, 0)), ""))</f>
        <v/>
      </c>
      <c r="BT219" s="135" t="str">
        <f>IF($AV219="", "", IFERROR(INDEX('Analytics Data'!CA$12:CA$511, MATCH($AV219, 'Analytics Data'!$BI$12:$BI$511, 0)), ""))</f>
        <v/>
      </c>
      <c r="BU219" s="135" t="str">
        <f>IF($AV219="", "", IFERROR(INDEX('Analytics Data'!CB$12:CB$511, MATCH($AV219, 'Analytics Data'!$BI$12:$BI$511, 0)), ""))</f>
        <v/>
      </c>
      <c r="BV219" s="135" t="str">
        <f>IF($AV219="", "", IFERROR(INDEX('Analytics Data'!CC$12:CC$511, MATCH($AV219, 'Analytics Data'!$BI$12:$BI$511, 0)), ""))</f>
        <v/>
      </c>
      <c r="BW219" s="136" t="str">
        <f>IF($AV219="", "", IFERROR(INDEX('Analytics Data'!CD$12:CD$511, MATCH($AV219, 'Analytics Data'!$BI$12:$BI$511, 0)), ""))</f>
        <v/>
      </c>
      <c r="CC219" s="19" t="str">
        <f t="shared" si="75"/>
        <v/>
      </c>
      <c r="CE219" s="19" t="str">
        <f t="shared" si="76"/>
        <v/>
      </c>
      <c r="CG219" s="41" t="str">
        <f t="shared" si="77"/>
        <v/>
      </c>
    </row>
    <row r="220" spans="1:85" x14ac:dyDescent="0.25">
      <c r="A220" s="11"/>
      <c r="B220" s="41" t="str">
        <f>IF($D220="", "", IFERROR(INDEX(Content!$V$11:$V$510, MATCH($D220, Content!$D$11:$D$510, 0)), ""))</f>
        <v/>
      </c>
      <c r="C220" s="11"/>
      <c r="D220" s="196"/>
      <c r="E220" s="197"/>
      <c r="F220" s="198"/>
      <c r="G220" s="199"/>
      <c r="H220" s="200"/>
      <c r="I220" s="200"/>
      <c r="J220" s="201"/>
      <c r="K220" s="202"/>
      <c r="L220" s="11"/>
      <c r="M220" s="98" t="str">
        <f>IF($AV220="", "", IFERROR(INDEX('Analytics Data'!$CF$12:$CF$511, MATCH($AV220, 'Analytics Data'!$BI$12:$BI$511, 0)), ""))</f>
        <v/>
      </c>
      <c r="N220" s="68"/>
      <c r="O220" s="98" t="str">
        <f>IF($M220="", "", COUNTIF($M$11:$M$510, "&gt;"&amp;$M220)+1+COUNTIF($M$11:$M220, $M220)-1)</f>
        <v/>
      </c>
      <c r="P220" s="68"/>
      <c r="Q220" s="91" t="str">
        <f>IF($AV220="", "", IFERROR(INDEX('Analytics Data'!BA$12:BA$511, MATCH($AV220, 'Analytics Data'!$BI$12:$BI$511, 0)), ""))</f>
        <v/>
      </c>
      <c r="R220" s="92" t="str">
        <f>IF($AV220="", "", IFERROR(INDEX('Analytics Data'!BB$12:BB$511, MATCH($AV220, 'Analytics Data'!$BI$12:$BI$511, 0)), ""))</f>
        <v/>
      </c>
      <c r="S220" s="92" t="str">
        <f>IF($AV220="", "", IFERROR(INDEX('Analytics Data'!BC$12:BC$511, MATCH($AV220, 'Analytics Data'!$BI$12:$BI$511, 0)), ""))</f>
        <v/>
      </c>
      <c r="T220" s="92" t="str">
        <f>IF($AV220="", "", IFERROR(INDEX('Analytics Data'!BD$12:BD$511, MATCH($AV220, 'Analytics Data'!$BI$12:$BI$511, 0)), ""))</f>
        <v/>
      </c>
      <c r="U220" s="93" t="str">
        <f>IF($AV220="", "", IFERROR(INDEX('Analytics Data'!BE$12:BE$511, MATCH($AV220, 'Analytics Data'!$BI$12:$BI$511, 0)), ""))</f>
        <v/>
      </c>
      <c r="V220" s="68"/>
      <c r="AD220" s="65" t="str">
        <f>'Analytics Data'!$CT221</f>
        <v/>
      </c>
      <c r="AF220" s="19" t="str">
        <f t="shared" si="64"/>
        <v/>
      </c>
      <c r="AH220" s="19" t="str">
        <f t="shared" si="61"/>
        <v/>
      </c>
      <c r="AI220" s="19" t="str">
        <f t="shared" si="65"/>
        <v/>
      </c>
      <c r="AJ220" s="19" t="str">
        <f t="shared" si="66"/>
        <v/>
      </c>
      <c r="AK220" s="19" t="str">
        <f t="shared" si="67"/>
        <v/>
      </c>
      <c r="AL220" s="19" t="str">
        <f t="shared" si="62"/>
        <v/>
      </c>
      <c r="AM220" s="19" t="str">
        <f t="shared" si="63"/>
        <v/>
      </c>
      <c r="AN220" s="19" t="str">
        <f t="shared" si="68"/>
        <v/>
      </c>
      <c r="AP220" s="19" t="str">
        <f>IF(OR($B220="", "", 'Analytics Data'!$BL$7=FALSE), "", COUNTIF('Analytics Data'!$BG$12:$BG$511, $B220))</f>
        <v/>
      </c>
      <c r="AR220" s="65" t="str">
        <f>IF($AP220="", "", IF($AP220=1, IFERROR(INDEX('Analytics Data'!$BI$12:$BI$511, MATCH($B220, 'Analytics Data'!$BG$12:$BG$511, 0)), ""), ""))</f>
        <v/>
      </c>
      <c r="AT220" s="65" t="str">
        <f t="shared" si="69"/>
        <v/>
      </c>
      <c r="AV220" s="65" t="str">
        <f>IF(NOT($AT220=""), $AT220, IF($AR220="", "", IF(COUNTIF($AR$11:$AR220, $AR220)&gt;1, "", $AR220)))</f>
        <v/>
      </c>
      <c r="AX220" s="19" t="str">
        <f>IF(OR($AV220="", $AR$7=FALSE), "", IF(COUNTIF('Analytics Data'!$BI$12:$BI$511, $AV220)=1, "", "X"))</f>
        <v/>
      </c>
      <c r="AZ220" s="43" t="str">
        <f t="shared" si="70"/>
        <v/>
      </c>
      <c r="BB220" s="19" t="str">
        <f>IF($D220="", "", IF(COUNTIF(Content!$D$11:$D$510, $D220)=0, MAX($BB$10:$BB219)+1, ""))</f>
        <v/>
      </c>
      <c r="BD220" s="19" t="str">
        <f t="shared" si="71"/>
        <v/>
      </c>
      <c r="BF220" s="19" t="str">
        <f t="shared" si="72"/>
        <v/>
      </c>
      <c r="BG220" s="19" t="str">
        <f t="shared" ca="1" si="78"/>
        <v/>
      </c>
      <c r="BI220" s="173" t="str">
        <f>IF($AV220="", "", IFERROR(INDEX('Analytics Data'!$CA$12:$CA$511, MATCH($AV220, 'Analytics Data'!$BI$12:$BI$511, 0)), ""))</f>
        <v/>
      </c>
      <c r="BK220" s="173" t="str">
        <f>IF($AV220="", "", IFERROR(INDEX('Analytics Data'!$BB$12:$BB$511, MATCH($AV220, 'Analytics Data'!$BI$12:$BI$511, 0)), ""))</f>
        <v/>
      </c>
      <c r="BM220" s="41" t="str">
        <f>IF($D220="", "", IFERROR(INDEX(Content!$AB$11:$AB$510, MATCH($D220, Content!$D$11:$D$510, 0)), ""))</f>
        <v/>
      </c>
      <c r="BN220" s="41" t="str">
        <f>IF($BM220="", "", IF(COUNTIF($BM$11:$BM220, $BM220)&gt;1, "", $BM220))</f>
        <v/>
      </c>
      <c r="BO220" s="156" t="str">
        <f t="shared" si="73"/>
        <v/>
      </c>
      <c r="BP220" s="156" t="str">
        <f t="shared" si="74"/>
        <v/>
      </c>
      <c r="BQ220" s="19" t="str">
        <f>IF($BO220="", "", COUNTIF($BO$11:$BO$510, "&gt;"&amp;$BO220)+1+COUNTIF($BO$11:$BO220, $BO220)-1)</f>
        <v/>
      </c>
      <c r="BS220" s="134" t="str">
        <f>IF($AV220="", "", IFERROR(INDEX('Analytics Data'!BZ$12:BZ$511, MATCH($AV220, 'Analytics Data'!$BI$12:$BI$511, 0)), ""))</f>
        <v/>
      </c>
      <c r="BT220" s="135" t="str">
        <f>IF($AV220="", "", IFERROR(INDEX('Analytics Data'!CA$12:CA$511, MATCH($AV220, 'Analytics Data'!$BI$12:$BI$511, 0)), ""))</f>
        <v/>
      </c>
      <c r="BU220" s="135" t="str">
        <f>IF($AV220="", "", IFERROR(INDEX('Analytics Data'!CB$12:CB$511, MATCH($AV220, 'Analytics Data'!$BI$12:$BI$511, 0)), ""))</f>
        <v/>
      </c>
      <c r="BV220" s="135" t="str">
        <f>IF($AV220="", "", IFERROR(INDEX('Analytics Data'!CC$12:CC$511, MATCH($AV220, 'Analytics Data'!$BI$12:$BI$511, 0)), ""))</f>
        <v/>
      </c>
      <c r="BW220" s="136" t="str">
        <f>IF($AV220="", "", IFERROR(INDEX('Analytics Data'!CD$12:CD$511, MATCH($AV220, 'Analytics Data'!$BI$12:$BI$511, 0)), ""))</f>
        <v/>
      </c>
      <c r="CC220" s="19" t="str">
        <f t="shared" si="75"/>
        <v/>
      </c>
      <c r="CE220" s="19" t="str">
        <f t="shared" si="76"/>
        <v/>
      </c>
      <c r="CG220" s="41" t="str">
        <f t="shared" si="77"/>
        <v/>
      </c>
    </row>
    <row r="221" spans="1:85" x14ac:dyDescent="0.25">
      <c r="A221" s="11"/>
      <c r="B221" s="41" t="str">
        <f>IF($D221="", "", IFERROR(INDEX(Content!$V$11:$V$510, MATCH($D221, Content!$D$11:$D$510, 0)), ""))</f>
        <v/>
      </c>
      <c r="C221" s="11"/>
      <c r="D221" s="196"/>
      <c r="E221" s="197"/>
      <c r="F221" s="198"/>
      <c r="G221" s="199"/>
      <c r="H221" s="200"/>
      <c r="I221" s="200"/>
      <c r="J221" s="201"/>
      <c r="K221" s="202"/>
      <c r="L221" s="11"/>
      <c r="M221" s="98" t="str">
        <f>IF($AV221="", "", IFERROR(INDEX('Analytics Data'!$CF$12:$CF$511, MATCH($AV221, 'Analytics Data'!$BI$12:$BI$511, 0)), ""))</f>
        <v/>
      </c>
      <c r="N221" s="68"/>
      <c r="O221" s="98" t="str">
        <f>IF($M221="", "", COUNTIF($M$11:$M$510, "&gt;"&amp;$M221)+1+COUNTIF($M$11:$M221, $M221)-1)</f>
        <v/>
      </c>
      <c r="P221" s="68"/>
      <c r="Q221" s="91" t="str">
        <f>IF($AV221="", "", IFERROR(INDEX('Analytics Data'!BA$12:BA$511, MATCH($AV221, 'Analytics Data'!$BI$12:$BI$511, 0)), ""))</f>
        <v/>
      </c>
      <c r="R221" s="92" t="str">
        <f>IF($AV221="", "", IFERROR(INDEX('Analytics Data'!BB$12:BB$511, MATCH($AV221, 'Analytics Data'!$BI$12:$BI$511, 0)), ""))</f>
        <v/>
      </c>
      <c r="S221" s="92" t="str">
        <f>IF($AV221="", "", IFERROR(INDEX('Analytics Data'!BC$12:BC$511, MATCH($AV221, 'Analytics Data'!$BI$12:$BI$511, 0)), ""))</f>
        <v/>
      </c>
      <c r="T221" s="92" t="str">
        <f>IF($AV221="", "", IFERROR(INDEX('Analytics Data'!BD$12:BD$511, MATCH($AV221, 'Analytics Data'!$BI$12:$BI$511, 0)), ""))</f>
        <v/>
      </c>
      <c r="U221" s="93" t="str">
        <f>IF($AV221="", "", IFERROR(INDEX('Analytics Data'!BE$12:BE$511, MATCH($AV221, 'Analytics Data'!$BI$12:$BI$511, 0)), ""))</f>
        <v/>
      </c>
      <c r="V221" s="68"/>
      <c r="AD221" s="65" t="str">
        <f>'Analytics Data'!$CT222</f>
        <v/>
      </c>
      <c r="AF221" s="19" t="str">
        <f t="shared" si="64"/>
        <v/>
      </c>
      <c r="AH221" s="19" t="str">
        <f t="shared" si="61"/>
        <v/>
      </c>
      <c r="AI221" s="19" t="str">
        <f t="shared" si="65"/>
        <v/>
      </c>
      <c r="AJ221" s="19" t="str">
        <f t="shared" si="66"/>
        <v/>
      </c>
      <c r="AK221" s="19" t="str">
        <f t="shared" si="67"/>
        <v/>
      </c>
      <c r="AL221" s="19" t="str">
        <f t="shared" si="62"/>
        <v/>
      </c>
      <c r="AM221" s="19" t="str">
        <f t="shared" si="63"/>
        <v/>
      </c>
      <c r="AN221" s="19" t="str">
        <f t="shared" si="68"/>
        <v/>
      </c>
      <c r="AP221" s="19" t="str">
        <f>IF(OR($B221="", "", 'Analytics Data'!$BL$7=FALSE), "", COUNTIF('Analytics Data'!$BG$12:$BG$511, $B221))</f>
        <v/>
      </c>
      <c r="AR221" s="65" t="str">
        <f>IF($AP221="", "", IF($AP221=1, IFERROR(INDEX('Analytics Data'!$BI$12:$BI$511, MATCH($B221, 'Analytics Data'!$BG$12:$BG$511, 0)), ""), ""))</f>
        <v/>
      </c>
      <c r="AT221" s="65" t="str">
        <f t="shared" si="69"/>
        <v/>
      </c>
      <c r="AV221" s="65" t="str">
        <f>IF(NOT($AT221=""), $AT221, IF($AR221="", "", IF(COUNTIF($AR$11:$AR221, $AR221)&gt;1, "", $AR221)))</f>
        <v/>
      </c>
      <c r="AX221" s="19" t="str">
        <f>IF(OR($AV221="", $AR$7=FALSE), "", IF(COUNTIF('Analytics Data'!$BI$12:$BI$511, $AV221)=1, "", "X"))</f>
        <v/>
      </c>
      <c r="AZ221" s="43" t="str">
        <f t="shared" si="70"/>
        <v/>
      </c>
      <c r="BB221" s="19" t="str">
        <f>IF($D221="", "", IF(COUNTIF(Content!$D$11:$D$510, $D221)=0, MAX($BB$10:$BB220)+1, ""))</f>
        <v/>
      </c>
      <c r="BD221" s="19" t="str">
        <f t="shared" si="71"/>
        <v/>
      </c>
      <c r="BF221" s="19" t="str">
        <f t="shared" si="72"/>
        <v/>
      </c>
      <c r="BG221" s="19" t="str">
        <f t="shared" ca="1" si="78"/>
        <v/>
      </c>
      <c r="BI221" s="173" t="str">
        <f>IF($AV221="", "", IFERROR(INDEX('Analytics Data'!$CA$12:$CA$511, MATCH($AV221, 'Analytics Data'!$BI$12:$BI$511, 0)), ""))</f>
        <v/>
      </c>
      <c r="BK221" s="173" t="str">
        <f>IF($AV221="", "", IFERROR(INDEX('Analytics Data'!$BB$12:$BB$511, MATCH($AV221, 'Analytics Data'!$BI$12:$BI$511, 0)), ""))</f>
        <v/>
      </c>
      <c r="BM221" s="41" t="str">
        <f>IF($D221="", "", IFERROR(INDEX(Content!$AB$11:$AB$510, MATCH($D221, Content!$D$11:$D$510, 0)), ""))</f>
        <v/>
      </c>
      <c r="BN221" s="41" t="str">
        <f>IF($BM221="", "", IF(COUNTIF($BM$11:$BM221, $BM221)&gt;1, "", $BM221))</f>
        <v/>
      </c>
      <c r="BO221" s="156" t="str">
        <f t="shared" si="73"/>
        <v/>
      </c>
      <c r="BP221" s="156" t="str">
        <f t="shared" si="74"/>
        <v/>
      </c>
      <c r="BQ221" s="19" t="str">
        <f>IF($BO221="", "", COUNTIF($BO$11:$BO$510, "&gt;"&amp;$BO221)+1+COUNTIF($BO$11:$BO221, $BO221)-1)</f>
        <v/>
      </c>
      <c r="BS221" s="134" t="str">
        <f>IF($AV221="", "", IFERROR(INDEX('Analytics Data'!BZ$12:BZ$511, MATCH($AV221, 'Analytics Data'!$BI$12:$BI$511, 0)), ""))</f>
        <v/>
      </c>
      <c r="BT221" s="135" t="str">
        <f>IF($AV221="", "", IFERROR(INDEX('Analytics Data'!CA$12:CA$511, MATCH($AV221, 'Analytics Data'!$BI$12:$BI$511, 0)), ""))</f>
        <v/>
      </c>
      <c r="BU221" s="135" t="str">
        <f>IF($AV221="", "", IFERROR(INDEX('Analytics Data'!CB$12:CB$511, MATCH($AV221, 'Analytics Data'!$BI$12:$BI$511, 0)), ""))</f>
        <v/>
      </c>
      <c r="BV221" s="135" t="str">
        <f>IF($AV221="", "", IFERROR(INDEX('Analytics Data'!CC$12:CC$511, MATCH($AV221, 'Analytics Data'!$BI$12:$BI$511, 0)), ""))</f>
        <v/>
      </c>
      <c r="BW221" s="136" t="str">
        <f>IF($AV221="", "", IFERROR(INDEX('Analytics Data'!CD$12:CD$511, MATCH($AV221, 'Analytics Data'!$BI$12:$BI$511, 0)), ""))</f>
        <v/>
      </c>
      <c r="CC221" s="19" t="str">
        <f t="shared" si="75"/>
        <v/>
      </c>
      <c r="CE221" s="19" t="str">
        <f t="shared" si="76"/>
        <v/>
      </c>
      <c r="CG221" s="41" t="str">
        <f t="shared" si="77"/>
        <v/>
      </c>
    </row>
    <row r="222" spans="1:85" x14ac:dyDescent="0.25">
      <c r="A222" s="11"/>
      <c r="B222" s="41" t="str">
        <f>IF($D222="", "", IFERROR(INDEX(Content!$V$11:$V$510, MATCH($D222, Content!$D$11:$D$510, 0)), ""))</f>
        <v/>
      </c>
      <c r="C222" s="11"/>
      <c r="D222" s="196"/>
      <c r="E222" s="197"/>
      <c r="F222" s="198"/>
      <c r="G222" s="199"/>
      <c r="H222" s="200"/>
      <c r="I222" s="200"/>
      <c r="J222" s="201"/>
      <c r="K222" s="202"/>
      <c r="L222" s="11"/>
      <c r="M222" s="98" t="str">
        <f>IF($AV222="", "", IFERROR(INDEX('Analytics Data'!$CF$12:$CF$511, MATCH($AV222, 'Analytics Data'!$BI$12:$BI$511, 0)), ""))</f>
        <v/>
      </c>
      <c r="N222" s="68"/>
      <c r="O222" s="98" t="str">
        <f>IF($M222="", "", COUNTIF($M$11:$M$510, "&gt;"&amp;$M222)+1+COUNTIF($M$11:$M222, $M222)-1)</f>
        <v/>
      </c>
      <c r="P222" s="68"/>
      <c r="Q222" s="91" t="str">
        <f>IF($AV222="", "", IFERROR(INDEX('Analytics Data'!BA$12:BA$511, MATCH($AV222, 'Analytics Data'!$BI$12:$BI$511, 0)), ""))</f>
        <v/>
      </c>
      <c r="R222" s="92" t="str">
        <f>IF($AV222="", "", IFERROR(INDEX('Analytics Data'!BB$12:BB$511, MATCH($AV222, 'Analytics Data'!$BI$12:$BI$511, 0)), ""))</f>
        <v/>
      </c>
      <c r="S222" s="92" t="str">
        <f>IF($AV222="", "", IFERROR(INDEX('Analytics Data'!BC$12:BC$511, MATCH($AV222, 'Analytics Data'!$BI$12:$BI$511, 0)), ""))</f>
        <v/>
      </c>
      <c r="T222" s="92" t="str">
        <f>IF($AV222="", "", IFERROR(INDEX('Analytics Data'!BD$12:BD$511, MATCH($AV222, 'Analytics Data'!$BI$12:$BI$511, 0)), ""))</f>
        <v/>
      </c>
      <c r="U222" s="93" t="str">
        <f>IF($AV222="", "", IFERROR(INDEX('Analytics Data'!BE$12:BE$511, MATCH($AV222, 'Analytics Data'!$BI$12:$BI$511, 0)), ""))</f>
        <v/>
      </c>
      <c r="V222" s="68"/>
      <c r="AD222" s="65" t="str">
        <f>'Analytics Data'!$CT223</f>
        <v/>
      </c>
      <c r="AF222" s="19" t="str">
        <f t="shared" si="64"/>
        <v/>
      </c>
      <c r="AH222" s="19" t="str">
        <f t="shared" si="61"/>
        <v/>
      </c>
      <c r="AI222" s="19" t="str">
        <f t="shared" si="65"/>
        <v/>
      </c>
      <c r="AJ222" s="19" t="str">
        <f t="shared" si="66"/>
        <v/>
      </c>
      <c r="AK222" s="19" t="str">
        <f t="shared" si="67"/>
        <v/>
      </c>
      <c r="AL222" s="19" t="str">
        <f t="shared" si="62"/>
        <v/>
      </c>
      <c r="AM222" s="19" t="str">
        <f t="shared" si="63"/>
        <v/>
      </c>
      <c r="AN222" s="19" t="str">
        <f t="shared" si="68"/>
        <v/>
      </c>
      <c r="AP222" s="19" t="str">
        <f>IF(OR($B222="", "", 'Analytics Data'!$BL$7=FALSE), "", COUNTIF('Analytics Data'!$BG$12:$BG$511, $B222))</f>
        <v/>
      </c>
      <c r="AR222" s="65" t="str">
        <f>IF($AP222="", "", IF($AP222=1, IFERROR(INDEX('Analytics Data'!$BI$12:$BI$511, MATCH($B222, 'Analytics Data'!$BG$12:$BG$511, 0)), ""), ""))</f>
        <v/>
      </c>
      <c r="AT222" s="65" t="str">
        <f t="shared" si="69"/>
        <v/>
      </c>
      <c r="AV222" s="65" t="str">
        <f>IF(NOT($AT222=""), $AT222, IF($AR222="", "", IF(COUNTIF($AR$11:$AR222, $AR222)&gt;1, "", $AR222)))</f>
        <v/>
      </c>
      <c r="AX222" s="19" t="str">
        <f>IF(OR($AV222="", $AR$7=FALSE), "", IF(COUNTIF('Analytics Data'!$BI$12:$BI$511, $AV222)=1, "", "X"))</f>
        <v/>
      </c>
      <c r="AZ222" s="43" t="str">
        <f t="shared" si="70"/>
        <v/>
      </c>
      <c r="BB222" s="19" t="str">
        <f>IF($D222="", "", IF(COUNTIF(Content!$D$11:$D$510, $D222)=0, MAX($BB$10:$BB221)+1, ""))</f>
        <v/>
      </c>
      <c r="BD222" s="19" t="str">
        <f t="shared" si="71"/>
        <v/>
      </c>
      <c r="BF222" s="19" t="str">
        <f t="shared" si="72"/>
        <v/>
      </c>
      <c r="BG222" s="19" t="str">
        <f t="shared" ca="1" si="78"/>
        <v/>
      </c>
      <c r="BI222" s="173" t="str">
        <f>IF($AV222="", "", IFERROR(INDEX('Analytics Data'!$CA$12:$CA$511, MATCH($AV222, 'Analytics Data'!$BI$12:$BI$511, 0)), ""))</f>
        <v/>
      </c>
      <c r="BK222" s="173" t="str">
        <f>IF($AV222="", "", IFERROR(INDEX('Analytics Data'!$BB$12:$BB$511, MATCH($AV222, 'Analytics Data'!$BI$12:$BI$511, 0)), ""))</f>
        <v/>
      </c>
      <c r="BM222" s="41" t="str">
        <f>IF($D222="", "", IFERROR(INDEX(Content!$AB$11:$AB$510, MATCH($D222, Content!$D$11:$D$510, 0)), ""))</f>
        <v/>
      </c>
      <c r="BN222" s="41" t="str">
        <f>IF($BM222="", "", IF(COUNTIF($BM$11:$BM222, $BM222)&gt;1, "", $BM222))</f>
        <v/>
      </c>
      <c r="BO222" s="156" t="str">
        <f t="shared" si="73"/>
        <v/>
      </c>
      <c r="BP222" s="156" t="str">
        <f t="shared" si="74"/>
        <v/>
      </c>
      <c r="BQ222" s="19" t="str">
        <f>IF($BO222="", "", COUNTIF($BO$11:$BO$510, "&gt;"&amp;$BO222)+1+COUNTIF($BO$11:$BO222, $BO222)-1)</f>
        <v/>
      </c>
      <c r="BS222" s="134" t="str">
        <f>IF($AV222="", "", IFERROR(INDEX('Analytics Data'!BZ$12:BZ$511, MATCH($AV222, 'Analytics Data'!$BI$12:$BI$511, 0)), ""))</f>
        <v/>
      </c>
      <c r="BT222" s="135" t="str">
        <f>IF($AV222="", "", IFERROR(INDEX('Analytics Data'!CA$12:CA$511, MATCH($AV222, 'Analytics Data'!$BI$12:$BI$511, 0)), ""))</f>
        <v/>
      </c>
      <c r="BU222" s="135" t="str">
        <f>IF($AV222="", "", IFERROR(INDEX('Analytics Data'!CB$12:CB$511, MATCH($AV222, 'Analytics Data'!$BI$12:$BI$511, 0)), ""))</f>
        <v/>
      </c>
      <c r="BV222" s="135" t="str">
        <f>IF($AV222="", "", IFERROR(INDEX('Analytics Data'!CC$12:CC$511, MATCH($AV222, 'Analytics Data'!$BI$12:$BI$511, 0)), ""))</f>
        <v/>
      </c>
      <c r="BW222" s="136" t="str">
        <f>IF($AV222="", "", IFERROR(INDEX('Analytics Data'!CD$12:CD$511, MATCH($AV222, 'Analytics Data'!$BI$12:$BI$511, 0)), ""))</f>
        <v/>
      </c>
      <c r="CC222" s="19" t="str">
        <f t="shared" si="75"/>
        <v/>
      </c>
      <c r="CE222" s="19" t="str">
        <f t="shared" si="76"/>
        <v/>
      </c>
      <c r="CG222" s="41" t="str">
        <f t="shared" si="77"/>
        <v/>
      </c>
    </row>
    <row r="223" spans="1:85" x14ac:dyDescent="0.25">
      <c r="A223" s="11"/>
      <c r="B223" s="41" t="str">
        <f>IF($D223="", "", IFERROR(INDEX(Content!$V$11:$V$510, MATCH($D223, Content!$D$11:$D$510, 0)), ""))</f>
        <v/>
      </c>
      <c r="C223" s="11"/>
      <c r="D223" s="196"/>
      <c r="E223" s="197"/>
      <c r="F223" s="198"/>
      <c r="G223" s="199"/>
      <c r="H223" s="200"/>
      <c r="I223" s="200"/>
      <c r="J223" s="201"/>
      <c r="K223" s="202"/>
      <c r="L223" s="11"/>
      <c r="M223" s="98" t="str">
        <f>IF($AV223="", "", IFERROR(INDEX('Analytics Data'!$CF$12:$CF$511, MATCH($AV223, 'Analytics Data'!$BI$12:$BI$511, 0)), ""))</f>
        <v/>
      </c>
      <c r="N223" s="68"/>
      <c r="O223" s="98" t="str">
        <f>IF($M223="", "", COUNTIF($M$11:$M$510, "&gt;"&amp;$M223)+1+COUNTIF($M$11:$M223, $M223)-1)</f>
        <v/>
      </c>
      <c r="P223" s="68"/>
      <c r="Q223" s="91" t="str">
        <f>IF($AV223="", "", IFERROR(INDEX('Analytics Data'!BA$12:BA$511, MATCH($AV223, 'Analytics Data'!$BI$12:$BI$511, 0)), ""))</f>
        <v/>
      </c>
      <c r="R223" s="92" t="str">
        <f>IF($AV223="", "", IFERROR(INDEX('Analytics Data'!BB$12:BB$511, MATCH($AV223, 'Analytics Data'!$BI$12:$BI$511, 0)), ""))</f>
        <v/>
      </c>
      <c r="S223" s="92" t="str">
        <f>IF($AV223="", "", IFERROR(INDEX('Analytics Data'!BC$12:BC$511, MATCH($AV223, 'Analytics Data'!$BI$12:$BI$511, 0)), ""))</f>
        <v/>
      </c>
      <c r="T223" s="92" t="str">
        <f>IF($AV223="", "", IFERROR(INDEX('Analytics Data'!BD$12:BD$511, MATCH($AV223, 'Analytics Data'!$BI$12:$BI$511, 0)), ""))</f>
        <v/>
      </c>
      <c r="U223" s="93" t="str">
        <f>IF($AV223="", "", IFERROR(INDEX('Analytics Data'!BE$12:BE$511, MATCH($AV223, 'Analytics Data'!$BI$12:$BI$511, 0)), ""))</f>
        <v/>
      </c>
      <c r="V223" s="68"/>
      <c r="AD223" s="65" t="str">
        <f>'Analytics Data'!$CT224</f>
        <v/>
      </c>
      <c r="AF223" s="19" t="str">
        <f t="shared" si="64"/>
        <v/>
      </c>
      <c r="AH223" s="19" t="str">
        <f t="shared" si="61"/>
        <v/>
      </c>
      <c r="AI223" s="19" t="str">
        <f t="shared" si="65"/>
        <v/>
      </c>
      <c r="AJ223" s="19" t="str">
        <f t="shared" si="66"/>
        <v/>
      </c>
      <c r="AK223" s="19" t="str">
        <f t="shared" si="67"/>
        <v/>
      </c>
      <c r="AL223" s="19" t="str">
        <f t="shared" si="62"/>
        <v/>
      </c>
      <c r="AM223" s="19" t="str">
        <f t="shared" si="63"/>
        <v/>
      </c>
      <c r="AN223" s="19" t="str">
        <f t="shared" si="68"/>
        <v/>
      </c>
      <c r="AP223" s="19" t="str">
        <f>IF(OR($B223="", "", 'Analytics Data'!$BL$7=FALSE), "", COUNTIF('Analytics Data'!$BG$12:$BG$511, $B223))</f>
        <v/>
      </c>
      <c r="AR223" s="65" t="str">
        <f>IF($AP223="", "", IF($AP223=1, IFERROR(INDEX('Analytics Data'!$BI$12:$BI$511, MATCH($B223, 'Analytics Data'!$BG$12:$BG$511, 0)), ""), ""))</f>
        <v/>
      </c>
      <c r="AT223" s="65" t="str">
        <f t="shared" si="69"/>
        <v/>
      </c>
      <c r="AV223" s="65" t="str">
        <f>IF(NOT($AT223=""), $AT223, IF($AR223="", "", IF(COUNTIF($AR$11:$AR223, $AR223)&gt;1, "", $AR223)))</f>
        <v/>
      </c>
      <c r="AX223" s="19" t="str">
        <f>IF(OR($AV223="", $AR$7=FALSE), "", IF(COUNTIF('Analytics Data'!$BI$12:$BI$511, $AV223)=1, "", "X"))</f>
        <v/>
      </c>
      <c r="AZ223" s="43" t="str">
        <f t="shared" si="70"/>
        <v/>
      </c>
      <c r="BB223" s="19" t="str">
        <f>IF($D223="", "", IF(COUNTIF(Content!$D$11:$D$510, $D223)=0, MAX($BB$10:$BB222)+1, ""))</f>
        <v/>
      </c>
      <c r="BD223" s="19" t="str">
        <f t="shared" si="71"/>
        <v/>
      </c>
      <c r="BF223" s="19" t="str">
        <f t="shared" si="72"/>
        <v/>
      </c>
      <c r="BG223" s="19" t="str">
        <f t="shared" ca="1" si="78"/>
        <v/>
      </c>
      <c r="BI223" s="173" t="str">
        <f>IF($AV223="", "", IFERROR(INDEX('Analytics Data'!$CA$12:$CA$511, MATCH($AV223, 'Analytics Data'!$BI$12:$BI$511, 0)), ""))</f>
        <v/>
      </c>
      <c r="BK223" s="173" t="str">
        <f>IF($AV223="", "", IFERROR(INDEX('Analytics Data'!$BB$12:$BB$511, MATCH($AV223, 'Analytics Data'!$BI$12:$BI$511, 0)), ""))</f>
        <v/>
      </c>
      <c r="BM223" s="41" t="str">
        <f>IF($D223="", "", IFERROR(INDEX(Content!$AB$11:$AB$510, MATCH($D223, Content!$D$11:$D$510, 0)), ""))</f>
        <v/>
      </c>
      <c r="BN223" s="41" t="str">
        <f>IF($BM223="", "", IF(COUNTIF($BM$11:$BM223, $BM223)&gt;1, "", $BM223))</f>
        <v/>
      </c>
      <c r="BO223" s="156" t="str">
        <f t="shared" si="73"/>
        <v/>
      </c>
      <c r="BP223" s="156" t="str">
        <f t="shared" si="74"/>
        <v/>
      </c>
      <c r="BQ223" s="19" t="str">
        <f>IF($BO223="", "", COUNTIF($BO$11:$BO$510, "&gt;"&amp;$BO223)+1+COUNTIF($BO$11:$BO223, $BO223)-1)</f>
        <v/>
      </c>
      <c r="BS223" s="134" t="str">
        <f>IF($AV223="", "", IFERROR(INDEX('Analytics Data'!BZ$12:BZ$511, MATCH($AV223, 'Analytics Data'!$BI$12:$BI$511, 0)), ""))</f>
        <v/>
      </c>
      <c r="BT223" s="135" t="str">
        <f>IF($AV223="", "", IFERROR(INDEX('Analytics Data'!CA$12:CA$511, MATCH($AV223, 'Analytics Data'!$BI$12:$BI$511, 0)), ""))</f>
        <v/>
      </c>
      <c r="BU223" s="135" t="str">
        <f>IF($AV223="", "", IFERROR(INDEX('Analytics Data'!CB$12:CB$511, MATCH($AV223, 'Analytics Data'!$BI$12:$BI$511, 0)), ""))</f>
        <v/>
      </c>
      <c r="BV223" s="135" t="str">
        <f>IF($AV223="", "", IFERROR(INDEX('Analytics Data'!CC$12:CC$511, MATCH($AV223, 'Analytics Data'!$BI$12:$BI$511, 0)), ""))</f>
        <v/>
      </c>
      <c r="BW223" s="136" t="str">
        <f>IF($AV223="", "", IFERROR(INDEX('Analytics Data'!CD$12:CD$511, MATCH($AV223, 'Analytics Data'!$BI$12:$BI$511, 0)), ""))</f>
        <v/>
      </c>
      <c r="CC223" s="19" t="str">
        <f t="shared" si="75"/>
        <v/>
      </c>
      <c r="CE223" s="19" t="str">
        <f t="shared" si="76"/>
        <v/>
      </c>
      <c r="CG223" s="41" t="str">
        <f t="shared" si="77"/>
        <v/>
      </c>
    </row>
    <row r="224" spans="1:85" x14ac:dyDescent="0.25">
      <c r="A224" s="11"/>
      <c r="B224" s="41" t="str">
        <f>IF($D224="", "", IFERROR(INDEX(Content!$V$11:$V$510, MATCH($D224, Content!$D$11:$D$510, 0)), ""))</f>
        <v/>
      </c>
      <c r="C224" s="11"/>
      <c r="D224" s="196"/>
      <c r="E224" s="197"/>
      <c r="F224" s="198"/>
      <c r="G224" s="199"/>
      <c r="H224" s="200"/>
      <c r="I224" s="200"/>
      <c r="J224" s="201"/>
      <c r="K224" s="202"/>
      <c r="L224" s="11"/>
      <c r="M224" s="98" t="str">
        <f>IF($AV224="", "", IFERROR(INDEX('Analytics Data'!$CF$12:$CF$511, MATCH($AV224, 'Analytics Data'!$BI$12:$BI$511, 0)), ""))</f>
        <v/>
      </c>
      <c r="N224" s="68"/>
      <c r="O224" s="98" t="str">
        <f>IF($M224="", "", COUNTIF($M$11:$M$510, "&gt;"&amp;$M224)+1+COUNTIF($M$11:$M224, $M224)-1)</f>
        <v/>
      </c>
      <c r="P224" s="68"/>
      <c r="Q224" s="91" t="str">
        <f>IF($AV224="", "", IFERROR(INDEX('Analytics Data'!BA$12:BA$511, MATCH($AV224, 'Analytics Data'!$BI$12:$BI$511, 0)), ""))</f>
        <v/>
      </c>
      <c r="R224" s="92" t="str">
        <f>IF($AV224="", "", IFERROR(INDEX('Analytics Data'!BB$12:BB$511, MATCH($AV224, 'Analytics Data'!$BI$12:$BI$511, 0)), ""))</f>
        <v/>
      </c>
      <c r="S224" s="92" t="str">
        <f>IF($AV224="", "", IFERROR(INDEX('Analytics Data'!BC$12:BC$511, MATCH($AV224, 'Analytics Data'!$BI$12:$BI$511, 0)), ""))</f>
        <v/>
      </c>
      <c r="T224" s="92" t="str">
        <f>IF($AV224="", "", IFERROR(INDEX('Analytics Data'!BD$12:BD$511, MATCH($AV224, 'Analytics Data'!$BI$12:$BI$511, 0)), ""))</f>
        <v/>
      </c>
      <c r="U224" s="93" t="str">
        <f>IF($AV224="", "", IFERROR(INDEX('Analytics Data'!BE$12:BE$511, MATCH($AV224, 'Analytics Data'!$BI$12:$BI$511, 0)), ""))</f>
        <v/>
      </c>
      <c r="V224" s="68"/>
      <c r="AD224" s="65" t="str">
        <f>'Analytics Data'!$CT225</f>
        <v/>
      </c>
      <c r="AF224" s="19" t="str">
        <f t="shared" si="64"/>
        <v/>
      </c>
      <c r="AH224" s="19" t="str">
        <f t="shared" si="61"/>
        <v/>
      </c>
      <c r="AI224" s="19" t="str">
        <f t="shared" si="65"/>
        <v/>
      </c>
      <c r="AJ224" s="19" t="str">
        <f t="shared" si="66"/>
        <v/>
      </c>
      <c r="AK224" s="19" t="str">
        <f t="shared" si="67"/>
        <v/>
      </c>
      <c r="AL224" s="19" t="str">
        <f t="shared" si="62"/>
        <v/>
      </c>
      <c r="AM224" s="19" t="str">
        <f t="shared" si="63"/>
        <v/>
      </c>
      <c r="AN224" s="19" t="str">
        <f t="shared" si="68"/>
        <v/>
      </c>
      <c r="AP224" s="19" t="str">
        <f>IF(OR($B224="", "", 'Analytics Data'!$BL$7=FALSE), "", COUNTIF('Analytics Data'!$BG$12:$BG$511, $B224))</f>
        <v/>
      </c>
      <c r="AR224" s="65" t="str">
        <f>IF($AP224="", "", IF($AP224=1, IFERROR(INDEX('Analytics Data'!$BI$12:$BI$511, MATCH($B224, 'Analytics Data'!$BG$12:$BG$511, 0)), ""), ""))</f>
        <v/>
      </c>
      <c r="AT224" s="65" t="str">
        <f t="shared" si="69"/>
        <v/>
      </c>
      <c r="AV224" s="65" t="str">
        <f>IF(NOT($AT224=""), $AT224, IF($AR224="", "", IF(COUNTIF($AR$11:$AR224, $AR224)&gt;1, "", $AR224)))</f>
        <v/>
      </c>
      <c r="AX224" s="19" t="str">
        <f>IF(OR($AV224="", $AR$7=FALSE), "", IF(COUNTIF('Analytics Data'!$BI$12:$BI$511, $AV224)=1, "", "X"))</f>
        <v/>
      </c>
      <c r="AZ224" s="43" t="str">
        <f t="shared" si="70"/>
        <v/>
      </c>
      <c r="BB224" s="19" t="str">
        <f>IF($D224="", "", IF(COUNTIF(Content!$D$11:$D$510, $D224)=0, MAX($BB$10:$BB223)+1, ""))</f>
        <v/>
      </c>
      <c r="BD224" s="19" t="str">
        <f t="shared" si="71"/>
        <v/>
      </c>
      <c r="BF224" s="19" t="str">
        <f t="shared" si="72"/>
        <v/>
      </c>
      <c r="BG224" s="19" t="str">
        <f t="shared" ca="1" si="78"/>
        <v/>
      </c>
      <c r="BI224" s="173" t="str">
        <f>IF($AV224="", "", IFERROR(INDEX('Analytics Data'!$CA$12:$CA$511, MATCH($AV224, 'Analytics Data'!$BI$12:$BI$511, 0)), ""))</f>
        <v/>
      </c>
      <c r="BK224" s="173" t="str">
        <f>IF($AV224="", "", IFERROR(INDEX('Analytics Data'!$BB$12:$BB$511, MATCH($AV224, 'Analytics Data'!$BI$12:$BI$511, 0)), ""))</f>
        <v/>
      </c>
      <c r="BM224" s="41" t="str">
        <f>IF($D224="", "", IFERROR(INDEX(Content!$AB$11:$AB$510, MATCH($D224, Content!$D$11:$D$510, 0)), ""))</f>
        <v/>
      </c>
      <c r="BN224" s="41" t="str">
        <f>IF($BM224="", "", IF(COUNTIF($BM$11:$BM224, $BM224)&gt;1, "", $BM224))</f>
        <v/>
      </c>
      <c r="BO224" s="156" t="str">
        <f t="shared" si="73"/>
        <v/>
      </c>
      <c r="BP224" s="156" t="str">
        <f t="shared" si="74"/>
        <v/>
      </c>
      <c r="BQ224" s="19" t="str">
        <f>IF($BO224="", "", COUNTIF($BO$11:$BO$510, "&gt;"&amp;$BO224)+1+COUNTIF($BO$11:$BO224, $BO224)-1)</f>
        <v/>
      </c>
      <c r="BS224" s="134" t="str">
        <f>IF($AV224="", "", IFERROR(INDEX('Analytics Data'!BZ$12:BZ$511, MATCH($AV224, 'Analytics Data'!$BI$12:$BI$511, 0)), ""))</f>
        <v/>
      </c>
      <c r="BT224" s="135" t="str">
        <f>IF($AV224="", "", IFERROR(INDEX('Analytics Data'!CA$12:CA$511, MATCH($AV224, 'Analytics Data'!$BI$12:$BI$511, 0)), ""))</f>
        <v/>
      </c>
      <c r="BU224" s="135" t="str">
        <f>IF($AV224="", "", IFERROR(INDEX('Analytics Data'!CB$12:CB$511, MATCH($AV224, 'Analytics Data'!$BI$12:$BI$511, 0)), ""))</f>
        <v/>
      </c>
      <c r="BV224" s="135" t="str">
        <f>IF($AV224="", "", IFERROR(INDEX('Analytics Data'!CC$12:CC$511, MATCH($AV224, 'Analytics Data'!$BI$12:$BI$511, 0)), ""))</f>
        <v/>
      </c>
      <c r="BW224" s="136" t="str">
        <f>IF($AV224="", "", IFERROR(INDEX('Analytics Data'!CD$12:CD$511, MATCH($AV224, 'Analytics Data'!$BI$12:$BI$511, 0)), ""))</f>
        <v/>
      </c>
      <c r="CC224" s="19" t="str">
        <f t="shared" si="75"/>
        <v/>
      </c>
      <c r="CE224" s="19" t="str">
        <f t="shared" si="76"/>
        <v/>
      </c>
      <c r="CG224" s="41" t="str">
        <f t="shared" si="77"/>
        <v/>
      </c>
    </row>
    <row r="225" spans="1:85" x14ac:dyDescent="0.25">
      <c r="A225" s="11"/>
      <c r="B225" s="41" t="str">
        <f>IF($D225="", "", IFERROR(INDEX(Content!$V$11:$V$510, MATCH($D225, Content!$D$11:$D$510, 0)), ""))</f>
        <v/>
      </c>
      <c r="C225" s="11"/>
      <c r="D225" s="196"/>
      <c r="E225" s="197"/>
      <c r="F225" s="198"/>
      <c r="G225" s="199"/>
      <c r="H225" s="200"/>
      <c r="I225" s="200"/>
      <c r="J225" s="201"/>
      <c r="K225" s="202"/>
      <c r="L225" s="11"/>
      <c r="M225" s="98" t="str">
        <f>IF($AV225="", "", IFERROR(INDEX('Analytics Data'!$CF$12:$CF$511, MATCH($AV225, 'Analytics Data'!$BI$12:$BI$511, 0)), ""))</f>
        <v/>
      </c>
      <c r="N225" s="68"/>
      <c r="O225" s="98" t="str">
        <f>IF($M225="", "", COUNTIF($M$11:$M$510, "&gt;"&amp;$M225)+1+COUNTIF($M$11:$M225, $M225)-1)</f>
        <v/>
      </c>
      <c r="P225" s="68"/>
      <c r="Q225" s="91" t="str">
        <f>IF($AV225="", "", IFERROR(INDEX('Analytics Data'!BA$12:BA$511, MATCH($AV225, 'Analytics Data'!$BI$12:$BI$511, 0)), ""))</f>
        <v/>
      </c>
      <c r="R225" s="92" t="str">
        <f>IF($AV225="", "", IFERROR(INDEX('Analytics Data'!BB$12:BB$511, MATCH($AV225, 'Analytics Data'!$BI$12:$BI$511, 0)), ""))</f>
        <v/>
      </c>
      <c r="S225" s="92" t="str">
        <f>IF($AV225="", "", IFERROR(INDEX('Analytics Data'!BC$12:BC$511, MATCH($AV225, 'Analytics Data'!$BI$12:$BI$511, 0)), ""))</f>
        <v/>
      </c>
      <c r="T225" s="92" t="str">
        <f>IF($AV225="", "", IFERROR(INDEX('Analytics Data'!BD$12:BD$511, MATCH($AV225, 'Analytics Data'!$BI$12:$BI$511, 0)), ""))</f>
        <v/>
      </c>
      <c r="U225" s="93" t="str">
        <f>IF($AV225="", "", IFERROR(INDEX('Analytics Data'!BE$12:BE$511, MATCH($AV225, 'Analytics Data'!$BI$12:$BI$511, 0)), ""))</f>
        <v/>
      </c>
      <c r="V225" s="68"/>
      <c r="AD225" s="65" t="str">
        <f>'Analytics Data'!$CT226</f>
        <v/>
      </c>
      <c r="AF225" s="19" t="str">
        <f t="shared" si="64"/>
        <v/>
      </c>
      <c r="AH225" s="19" t="str">
        <f t="shared" si="61"/>
        <v/>
      </c>
      <c r="AI225" s="19" t="str">
        <f t="shared" si="65"/>
        <v/>
      </c>
      <c r="AJ225" s="19" t="str">
        <f t="shared" si="66"/>
        <v/>
      </c>
      <c r="AK225" s="19" t="str">
        <f t="shared" si="67"/>
        <v/>
      </c>
      <c r="AL225" s="19" t="str">
        <f t="shared" si="62"/>
        <v/>
      </c>
      <c r="AM225" s="19" t="str">
        <f t="shared" si="63"/>
        <v/>
      </c>
      <c r="AN225" s="19" t="str">
        <f t="shared" si="68"/>
        <v/>
      </c>
      <c r="AP225" s="19" t="str">
        <f>IF(OR($B225="", "", 'Analytics Data'!$BL$7=FALSE), "", COUNTIF('Analytics Data'!$BG$12:$BG$511, $B225))</f>
        <v/>
      </c>
      <c r="AR225" s="65" t="str">
        <f>IF($AP225="", "", IF($AP225=1, IFERROR(INDEX('Analytics Data'!$BI$12:$BI$511, MATCH($B225, 'Analytics Data'!$BG$12:$BG$511, 0)), ""), ""))</f>
        <v/>
      </c>
      <c r="AT225" s="65" t="str">
        <f t="shared" si="69"/>
        <v/>
      </c>
      <c r="AV225" s="65" t="str">
        <f>IF(NOT($AT225=""), $AT225, IF($AR225="", "", IF(COUNTIF($AR$11:$AR225, $AR225)&gt;1, "", $AR225)))</f>
        <v/>
      </c>
      <c r="AX225" s="19" t="str">
        <f>IF(OR($AV225="", $AR$7=FALSE), "", IF(COUNTIF('Analytics Data'!$BI$12:$BI$511, $AV225)=1, "", "X"))</f>
        <v/>
      </c>
      <c r="AZ225" s="43" t="str">
        <f t="shared" si="70"/>
        <v/>
      </c>
      <c r="BB225" s="19" t="str">
        <f>IF($D225="", "", IF(COUNTIF(Content!$D$11:$D$510, $D225)=0, MAX($BB$10:$BB224)+1, ""))</f>
        <v/>
      </c>
      <c r="BD225" s="19" t="str">
        <f t="shared" si="71"/>
        <v/>
      </c>
      <c r="BF225" s="19" t="str">
        <f t="shared" si="72"/>
        <v/>
      </c>
      <c r="BG225" s="19" t="str">
        <f t="shared" ca="1" si="78"/>
        <v/>
      </c>
      <c r="BI225" s="173" t="str">
        <f>IF($AV225="", "", IFERROR(INDEX('Analytics Data'!$CA$12:$CA$511, MATCH($AV225, 'Analytics Data'!$BI$12:$BI$511, 0)), ""))</f>
        <v/>
      </c>
      <c r="BK225" s="173" t="str">
        <f>IF($AV225="", "", IFERROR(INDEX('Analytics Data'!$BB$12:$BB$511, MATCH($AV225, 'Analytics Data'!$BI$12:$BI$511, 0)), ""))</f>
        <v/>
      </c>
      <c r="BM225" s="41" t="str">
        <f>IF($D225="", "", IFERROR(INDEX(Content!$AB$11:$AB$510, MATCH($D225, Content!$D$11:$D$510, 0)), ""))</f>
        <v/>
      </c>
      <c r="BN225" s="41" t="str">
        <f>IF($BM225="", "", IF(COUNTIF($BM$11:$BM225, $BM225)&gt;1, "", $BM225))</f>
        <v/>
      </c>
      <c r="BO225" s="156" t="str">
        <f t="shared" si="73"/>
        <v/>
      </c>
      <c r="BP225" s="156" t="str">
        <f t="shared" si="74"/>
        <v/>
      </c>
      <c r="BQ225" s="19" t="str">
        <f>IF($BO225="", "", COUNTIF($BO$11:$BO$510, "&gt;"&amp;$BO225)+1+COUNTIF($BO$11:$BO225, $BO225)-1)</f>
        <v/>
      </c>
      <c r="BS225" s="134" t="str">
        <f>IF($AV225="", "", IFERROR(INDEX('Analytics Data'!BZ$12:BZ$511, MATCH($AV225, 'Analytics Data'!$BI$12:$BI$511, 0)), ""))</f>
        <v/>
      </c>
      <c r="BT225" s="135" t="str">
        <f>IF($AV225="", "", IFERROR(INDEX('Analytics Data'!CA$12:CA$511, MATCH($AV225, 'Analytics Data'!$BI$12:$BI$511, 0)), ""))</f>
        <v/>
      </c>
      <c r="BU225" s="135" t="str">
        <f>IF($AV225="", "", IFERROR(INDEX('Analytics Data'!CB$12:CB$511, MATCH($AV225, 'Analytics Data'!$BI$12:$BI$511, 0)), ""))</f>
        <v/>
      </c>
      <c r="BV225" s="135" t="str">
        <f>IF($AV225="", "", IFERROR(INDEX('Analytics Data'!CC$12:CC$511, MATCH($AV225, 'Analytics Data'!$BI$12:$BI$511, 0)), ""))</f>
        <v/>
      </c>
      <c r="BW225" s="136" t="str">
        <f>IF($AV225="", "", IFERROR(INDEX('Analytics Data'!CD$12:CD$511, MATCH($AV225, 'Analytics Data'!$BI$12:$BI$511, 0)), ""))</f>
        <v/>
      </c>
      <c r="CC225" s="19" t="str">
        <f t="shared" si="75"/>
        <v/>
      </c>
      <c r="CE225" s="19" t="str">
        <f t="shared" si="76"/>
        <v/>
      </c>
      <c r="CG225" s="41" t="str">
        <f t="shared" si="77"/>
        <v/>
      </c>
    </row>
    <row r="226" spans="1:85" x14ac:dyDescent="0.25">
      <c r="A226" s="11"/>
      <c r="B226" s="41" t="str">
        <f>IF($D226="", "", IFERROR(INDEX(Content!$V$11:$V$510, MATCH($D226, Content!$D$11:$D$510, 0)), ""))</f>
        <v/>
      </c>
      <c r="C226" s="11"/>
      <c r="D226" s="196"/>
      <c r="E226" s="197"/>
      <c r="F226" s="198"/>
      <c r="G226" s="199"/>
      <c r="H226" s="200"/>
      <c r="I226" s="200"/>
      <c r="J226" s="201"/>
      <c r="K226" s="202"/>
      <c r="L226" s="11"/>
      <c r="M226" s="98" t="str">
        <f>IF($AV226="", "", IFERROR(INDEX('Analytics Data'!$CF$12:$CF$511, MATCH($AV226, 'Analytics Data'!$BI$12:$BI$511, 0)), ""))</f>
        <v/>
      </c>
      <c r="N226" s="68"/>
      <c r="O226" s="98" t="str">
        <f>IF($M226="", "", COUNTIF($M$11:$M$510, "&gt;"&amp;$M226)+1+COUNTIF($M$11:$M226, $M226)-1)</f>
        <v/>
      </c>
      <c r="P226" s="68"/>
      <c r="Q226" s="91" t="str">
        <f>IF($AV226="", "", IFERROR(INDEX('Analytics Data'!BA$12:BA$511, MATCH($AV226, 'Analytics Data'!$BI$12:$BI$511, 0)), ""))</f>
        <v/>
      </c>
      <c r="R226" s="92" t="str">
        <f>IF($AV226="", "", IFERROR(INDEX('Analytics Data'!BB$12:BB$511, MATCH($AV226, 'Analytics Data'!$BI$12:$BI$511, 0)), ""))</f>
        <v/>
      </c>
      <c r="S226" s="92" t="str">
        <f>IF($AV226="", "", IFERROR(INDEX('Analytics Data'!BC$12:BC$511, MATCH($AV226, 'Analytics Data'!$BI$12:$BI$511, 0)), ""))</f>
        <v/>
      </c>
      <c r="T226" s="92" t="str">
        <f>IF($AV226="", "", IFERROR(INDEX('Analytics Data'!BD$12:BD$511, MATCH($AV226, 'Analytics Data'!$BI$12:$BI$511, 0)), ""))</f>
        <v/>
      </c>
      <c r="U226" s="93" t="str">
        <f>IF($AV226="", "", IFERROR(INDEX('Analytics Data'!BE$12:BE$511, MATCH($AV226, 'Analytics Data'!$BI$12:$BI$511, 0)), ""))</f>
        <v/>
      </c>
      <c r="V226" s="68"/>
      <c r="AD226" s="65" t="str">
        <f>'Analytics Data'!$CT227</f>
        <v/>
      </c>
      <c r="AF226" s="19" t="str">
        <f t="shared" si="64"/>
        <v/>
      </c>
      <c r="AH226" s="19" t="str">
        <f t="shared" si="61"/>
        <v/>
      </c>
      <c r="AI226" s="19" t="str">
        <f t="shared" si="65"/>
        <v/>
      </c>
      <c r="AJ226" s="19" t="str">
        <f t="shared" si="66"/>
        <v/>
      </c>
      <c r="AK226" s="19" t="str">
        <f t="shared" si="67"/>
        <v/>
      </c>
      <c r="AL226" s="19" t="str">
        <f t="shared" si="62"/>
        <v/>
      </c>
      <c r="AM226" s="19" t="str">
        <f t="shared" si="63"/>
        <v/>
      </c>
      <c r="AN226" s="19" t="str">
        <f t="shared" si="68"/>
        <v/>
      </c>
      <c r="AP226" s="19" t="str">
        <f>IF(OR($B226="", "", 'Analytics Data'!$BL$7=FALSE), "", COUNTIF('Analytics Data'!$BG$12:$BG$511, $B226))</f>
        <v/>
      </c>
      <c r="AR226" s="65" t="str">
        <f>IF($AP226="", "", IF($AP226=1, IFERROR(INDEX('Analytics Data'!$BI$12:$BI$511, MATCH($B226, 'Analytics Data'!$BG$12:$BG$511, 0)), ""), ""))</f>
        <v/>
      </c>
      <c r="AT226" s="65" t="str">
        <f t="shared" si="69"/>
        <v/>
      </c>
      <c r="AV226" s="65" t="str">
        <f>IF(NOT($AT226=""), $AT226, IF($AR226="", "", IF(COUNTIF($AR$11:$AR226, $AR226)&gt;1, "", $AR226)))</f>
        <v/>
      </c>
      <c r="AX226" s="19" t="str">
        <f>IF(OR($AV226="", $AR$7=FALSE), "", IF(COUNTIF('Analytics Data'!$BI$12:$BI$511, $AV226)=1, "", "X"))</f>
        <v/>
      </c>
      <c r="AZ226" s="43" t="str">
        <f t="shared" si="70"/>
        <v/>
      </c>
      <c r="BB226" s="19" t="str">
        <f>IF($D226="", "", IF(COUNTIF(Content!$D$11:$D$510, $D226)=0, MAX($BB$10:$BB225)+1, ""))</f>
        <v/>
      </c>
      <c r="BD226" s="19" t="str">
        <f t="shared" si="71"/>
        <v/>
      </c>
      <c r="BF226" s="19" t="str">
        <f t="shared" si="72"/>
        <v/>
      </c>
      <c r="BG226" s="19" t="str">
        <f t="shared" ca="1" si="78"/>
        <v/>
      </c>
      <c r="BI226" s="173" t="str">
        <f>IF($AV226="", "", IFERROR(INDEX('Analytics Data'!$CA$12:$CA$511, MATCH($AV226, 'Analytics Data'!$BI$12:$BI$511, 0)), ""))</f>
        <v/>
      </c>
      <c r="BK226" s="173" t="str">
        <f>IF($AV226="", "", IFERROR(INDEX('Analytics Data'!$BB$12:$BB$511, MATCH($AV226, 'Analytics Data'!$BI$12:$BI$511, 0)), ""))</f>
        <v/>
      </c>
      <c r="BM226" s="41" t="str">
        <f>IF($D226="", "", IFERROR(INDEX(Content!$AB$11:$AB$510, MATCH($D226, Content!$D$11:$D$510, 0)), ""))</f>
        <v/>
      </c>
      <c r="BN226" s="41" t="str">
        <f>IF($BM226="", "", IF(COUNTIF($BM$11:$BM226, $BM226)&gt;1, "", $BM226))</f>
        <v/>
      </c>
      <c r="BO226" s="156" t="str">
        <f t="shared" si="73"/>
        <v/>
      </c>
      <c r="BP226" s="156" t="str">
        <f t="shared" si="74"/>
        <v/>
      </c>
      <c r="BQ226" s="19" t="str">
        <f>IF($BO226="", "", COUNTIF($BO$11:$BO$510, "&gt;"&amp;$BO226)+1+COUNTIF($BO$11:$BO226, $BO226)-1)</f>
        <v/>
      </c>
      <c r="BS226" s="134" t="str">
        <f>IF($AV226="", "", IFERROR(INDEX('Analytics Data'!BZ$12:BZ$511, MATCH($AV226, 'Analytics Data'!$BI$12:$BI$511, 0)), ""))</f>
        <v/>
      </c>
      <c r="BT226" s="135" t="str">
        <f>IF($AV226="", "", IFERROR(INDEX('Analytics Data'!CA$12:CA$511, MATCH($AV226, 'Analytics Data'!$BI$12:$BI$511, 0)), ""))</f>
        <v/>
      </c>
      <c r="BU226" s="135" t="str">
        <f>IF($AV226="", "", IFERROR(INDEX('Analytics Data'!CB$12:CB$511, MATCH($AV226, 'Analytics Data'!$BI$12:$BI$511, 0)), ""))</f>
        <v/>
      </c>
      <c r="BV226" s="135" t="str">
        <f>IF($AV226="", "", IFERROR(INDEX('Analytics Data'!CC$12:CC$511, MATCH($AV226, 'Analytics Data'!$BI$12:$BI$511, 0)), ""))</f>
        <v/>
      </c>
      <c r="BW226" s="136" t="str">
        <f>IF($AV226="", "", IFERROR(INDEX('Analytics Data'!CD$12:CD$511, MATCH($AV226, 'Analytics Data'!$BI$12:$BI$511, 0)), ""))</f>
        <v/>
      </c>
      <c r="CC226" s="19" t="str">
        <f t="shared" si="75"/>
        <v/>
      </c>
      <c r="CE226" s="19" t="str">
        <f t="shared" si="76"/>
        <v/>
      </c>
      <c r="CG226" s="41" t="str">
        <f t="shared" si="77"/>
        <v/>
      </c>
    </row>
    <row r="227" spans="1:85" x14ac:dyDescent="0.25">
      <c r="A227" s="11"/>
      <c r="B227" s="41" t="str">
        <f>IF($D227="", "", IFERROR(INDEX(Content!$V$11:$V$510, MATCH($D227, Content!$D$11:$D$510, 0)), ""))</f>
        <v/>
      </c>
      <c r="C227" s="11"/>
      <c r="D227" s="196"/>
      <c r="E227" s="197"/>
      <c r="F227" s="198"/>
      <c r="G227" s="199"/>
      <c r="H227" s="200"/>
      <c r="I227" s="200"/>
      <c r="J227" s="201"/>
      <c r="K227" s="202"/>
      <c r="L227" s="11"/>
      <c r="M227" s="98" t="str">
        <f>IF($AV227="", "", IFERROR(INDEX('Analytics Data'!$CF$12:$CF$511, MATCH($AV227, 'Analytics Data'!$BI$12:$BI$511, 0)), ""))</f>
        <v/>
      </c>
      <c r="N227" s="68"/>
      <c r="O227" s="98" t="str">
        <f>IF($M227="", "", COUNTIF($M$11:$M$510, "&gt;"&amp;$M227)+1+COUNTIF($M$11:$M227, $M227)-1)</f>
        <v/>
      </c>
      <c r="P227" s="68"/>
      <c r="Q227" s="91" t="str">
        <f>IF($AV227="", "", IFERROR(INDEX('Analytics Data'!BA$12:BA$511, MATCH($AV227, 'Analytics Data'!$BI$12:$BI$511, 0)), ""))</f>
        <v/>
      </c>
      <c r="R227" s="92" t="str">
        <f>IF($AV227="", "", IFERROR(INDEX('Analytics Data'!BB$12:BB$511, MATCH($AV227, 'Analytics Data'!$BI$12:$BI$511, 0)), ""))</f>
        <v/>
      </c>
      <c r="S227" s="92" t="str">
        <f>IF($AV227="", "", IFERROR(INDEX('Analytics Data'!BC$12:BC$511, MATCH($AV227, 'Analytics Data'!$BI$12:$BI$511, 0)), ""))</f>
        <v/>
      </c>
      <c r="T227" s="92" t="str">
        <f>IF($AV227="", "", IFERROR(INDEX('Analytics Data'!BD$12:BD$511, MATCH($AV227, 'Analytics Data'!$BI$12:$BI$511, 0)), ""))</f>
        <v/>
      </c>
      <c r="U227" s="93" t="str">
        <f>IF($AV227="", "", IFERROR(INDEX('Analytics Data'!BE$12:BE$511, MATCH($AV227, 'Analytics Data'!$BI$12:$BI$511, 0)), ""))</f>
        <v/>
      </c>
      <c r="V227" s="68"/>
      <c r="AD227" s="65" t="str">
        <f>'Analytics Data'!$CT228</f>
        <v/>
      </c>
      <c r="AF227" s="19" t="str">
        <f t="shared" si="64"/>
        <v/>
      </c>
      <c r="AH227" s="19" t="str">
        <f t="shared" si="61"/>
        <v/>
      </c>
      <c r="AI227" s="19" t="str">
        <f t="shared" si="65"/>
        <v/>
      </c>
      <c r="AJ227" s="19" t="str">
        <f t="shared" si="66"/>
        <v/>
      </c>
      <c r="AK227" s="19" t="str">
        <f t="shared" si="67"/>
        <v/>
      </c>
      <c r="AL227" s="19" t="str">
        <f t="shared" si="62"/>
        <v/>
      </c>
      <c r="AM227" s="19" t="str">
        <f t="shared" si="63"/>
        <v/>
      </c>
      <c r="AN227" s="19" t="str">
        <f t="shared" si="68"/>
        <v/>
      </c>
      <c r="AP227" s="19" t="str">
        <f>IF(OR($B227="", "", 'Analytics Data'!$BL$7=FALSE), "", COUNTIF('Analytics Data'!$BG$12:$BG$511, $B227))</f>
        <v/>
      </c>
      <c r="AR227" s="65" t="str">
        <f>IF($AP227="", "", IF($AP227=1, IFERROR(INDEX('Analytics Data'!$BI$12:$BI$511, MATCH($B227, 'Analytics Data'!$BG$12:$BG$511, 0)), ""), ""))</f>
        <v/>
      </c>
      <c r="AT227" s="65" t="str">
        <f t="shared" si="69"/>
        <v/>
      </c>
      <c r="AV227" s="65" t="str">
        <f>IF(NOT($AT227=""), $AT227, IF($AR227="", "", IF(COUNTIF($AR$11:$AR227, $AR227)&gt;1, "", $AR227)))</f>
        <v/>
      </c>
      <c r="AX227" s="19" t="str">
        <f>IF(OR($AV227="", $AR$7=FALSE), "", IF(COUNTIF('Analytics Data'!$BI$12:$BI$511, $AV227)=1, "", "X"))</f>
        <v/>
      </c>
      <c r="AZ227" s="43" t="str">
        <f t="shared" si="70"/>
        <v/>
      </c>
      <c r="BB227" s="19" t="str">
        <f>IF($D227="", "", IF(COUNTIF(Content!$D$11:$D$510, $D227)=0, MAX($BB$10:$BB226)+1, ""))</f>
        <v/>
      </c>
      <c r="BD227" s="19" t="str">
        <f t="shared" si="71"/>
        <v/>
      </c>
      <c r="BF227" s="19" t="str">
        <f t="shared" si="72"/>
        <v/>
      </c>
      <c r="BG227" s="19" t="str">
        <f t="shared" ca="1" si="78"/>
        <v/>
      </c>
      <c r="BI227" s="173" t="str">
        <f>IF($AV227="", "", IFERROR(INDEX('Analytics Data'!$CA$12:$CA$511, MATCH($AV227, 'Analytics Data'!$BI$12:$BI$511, 0)), ""))</f>
        <v/>
      </c>
      <c r="BK227" s="173" t="str">
        <f>IF($AV227="", "", IFERROR(INDEX('Analytics Data'!$BB$12:$BB$511, MATCH($AV227, 'Analytics Data'!$BI$12:$BI$511, 0)), ""))</f>
        <v/>
      </c>
      <c r="BM227" s="41" t="str">
        <f>IF($D227="", "", IFERROR(INDEX(Content!$AB$11:$AB$510, MATCH($D227, Content!$D$11:$D$510, 0)), ""))</f>
        <v/>
      </c>
      <c r="BN227" s="41" t="str">
        <f>IF($BM227="", "", IF(COUNTIF($BM$11:$BM227, $BM227)&gt;1, "", $BM227))</f>
        <v/>
      </c>
      <c r="BO227" s="156" t="str">
        <f t="shared" si="73"/>
        <v/>
      </c>
      <c r="BP227" s="156" t="str">
        <f t="shared" si="74"/>
        <v/>
      </c>
      <c r="BQ227" s="19" t="str">
        <f>IF($BO227="", "", COUNTIF($BO$11:$BO$510, "&gt;"&amp;$BO227)+1+COUNTIF($BO$11:$BO227, $BO227)-1)</f>
        <v/>
      </c>
      <c r="BS227" s="134" t="str">
        <f>IF($AV227="", "", IFERROR(INDEX('Analytics Data'!BZ$12:BZ$511, MATCH($AV227, 'Analytics Data'!$BI$12:$BI$511, 0)), ""))</f>
        <v/>
      </c>
      <c r="BT227" s="135" t="str">
        <f>IF($AV227="", "", IFERROR(INDEX('Analytics Data'!CA$12:CA$511, MATCH($AV227, 'Analytics Data'!$BI$12:$BI$511, 0)), ""))</f>
        <v/>
      </c>
      <c r="BU227" s="135" t="str">
        <f>IF($AV227="", "", IFERROR(INDEX('Analytics Data'!CB$12:CB$511, MATCH($AV227, 'Analytics Data'!$BI$12:$BI$511, 0)), ""))</f>
        <v/>
      </c>
      <c r="BV227" s="135" t="str">
        <f>IF($AV227="", "", IFERROR(INDEX('Analytics Data'!CC$12:CC$511, MATCH($AV227, 'Analytics Data'!$BI$12:$BI$511, 0)), ""))</f>
        <v/>
      </c>
      <c r="BW227" s="136" t="str">
        <f>IF($AV227="", "", IFERROR(INDEX('Analytics Data'!CD$12:CD$511, MATCH($AV227, 'Analytics Data'!$BI$12:$BI$511, 0)), ""))</f>
        <v/>
      </c>
      <c r="CC227" s="19" t="str">
        <f t="shared" si="75"/>
        <v/>
      </c>
      <c r="CE227" s="19" t="str">
        <f t="shared" si="76"/>
        <v/>
      </c>
      <c r="CG227" s="41" t="str">
        <f t="shared" si="77"/>
        <v/>
      </c>
    </row>
    <row r="228" spans="1:85" x14ac:dyDescent="0.25">
      <c r="A228" s="11"/>
      <c r="B228" s="41" t="str">
        <f>IF($D228="", "", IFERROR(INDEX(Content!$V$11:$V$510, MATCH($D228, Content!$D$11:$D$510, 0)), ""))</f>
        <v/>
      </c>
      <c r="C228" s="11"/>
      <c r="D228" s="196"/>
      <c r="E228" s="197"/>
      <c r="F228" s="198"/>
      <c r="G228" s="199"/>
      <c r="H228" s="200"/>
      <c r="I228" s="200"/>
      <c r="J228" s="201"/>
      <c r="K228" s="202"/>
      <c r="L228" s="11"/>
      <c r="M228" s="98" t="str">
        <f>IF($AV228="", "", IFERROR(INDEX('Analytics Data'!$CF$12:$CF$511, MATCH($AV228, 'Analytics Data'!$BI$12:$BI$511, 0)), ""))</f>
        <v/>
      </c>
      <c r="N228" s="68"/>
      <c r="O228" s="98" t="str">
        <f>IF($M228="", "", COUNTIF($M$11:$M$510, "&gt;"&amp;$M228)+1+COUNTIF($M$11:$M228, $M228)-1)</f>
        <v/>
      </c>
      <c r="P228" s="68"/>
      <c r="Q228" s="91" t="str">
        <f>IF($AV228="", "", IFERROR(INDEX('Analytics Data'!BA$12:BA$511, MATCH($AV228, 'Analytics Data'!$BI$12:$BI$511, 0)), ""))</f>
        <v/>
      </c>
      <c r="R228" s="92" t="str">
        <f>IF($AV228="", "", IFERROR(INDEX('Analytics Data'!BB$12:BB$511, MATCH($AV228, 'Analytics Data'!$BI$12:$BI$511, 0)), ""))</f>
        <v/>
      </c>
      <c r="S228" s="92" t="str">
        <f>IF($AV228="", "", IFERROR(INDEX('Analytics Data'!BC$12:BC$511, MATCH($AV228, 'Analytics Data'!$BI$12:$BI$511, 0)), ""))</f>
        <v/>
      </c>
      <c r="T228" s="92" t="str">
        <f>IF($AV228="", "", IFERROR(INDEX('Analytics Data'!BD$12:BD$511, MATCH($AV228, 'Analytics Data'!$BI$12:$BI$511, 0)), ""))</f>
        <v/>
      </c>
      <c r="U228" s="93" t="str">
        <f>IF($AV228="", "", IFERROR(INDEX('Analytics Data'!BE$12:BE$511, MATCH($AV228, 'Analytics Data'!$BI$12:$BI$511, 0)), ""))</f>
        <v/>
      </c>
      <c r="V228" s="68"/>
      <c r="AD228" s="65" t="str">
        <f>'Analytics Data'!$CT229</f>
        <v/>
      </c>
      <c r="AF228" s="19" t="str">
        <f t="shared" si="64"/>
        <v/>
      </c>
      <c r="AH228" s="19" t="str">
        <f t="shared" si="61"/>
        <v/>
      </c>
      <c r="AI228" s="19" t="str">
        <f t="shared" si="65"/>
        <v/>
      </c>
      <c r="AJ228" s="19" t="str">
        <f t="shared" si="66"/>
        <v/>
      </c>
      <c r="AK228" s="19" t="str">
        <f t="shared" si="67"/>
        <v/>
      </c>
      <c r="AL228" s="19" t="str">
        <f t="shared" si="62"/>
        <v/>
      </c>
      <c r="AM228" s="19" t="str">
        <f t="shared" si="63"/>
        <v/>
      </c>
      <c r="AN228" s="19" t="str">
        <f t="shared" si="68"/>
        <v/>
      </c>
      <c r="AP228" s="19" t="str">
        <f>IF(OR($B228="", "", 'Analytics Data'!$BL$7=FALSE), "", COUNTIF('Analytics Data'!$BG$12:$BG$511, $B228))</f>
        <v/>
      </c>
      <c r="AR228" s="65" t="str">
        <f>IF($AP228="", "", IF($AP228=1, IFERROR(INDEX('Analytics Data'!$BI$12:$BI$511, MATCH($B228, 'Analytics Data'!$BG$12:$BG$511, 0)), ""), ""))</f>
        <v/>
      </c>
      <c r="AT228" s="65" t="str">
        <f t="shared" si="69"/>
        <v/>
      </c>
      <c r="AV228" s="65" t="str">
        <f>IF(NOT($AT228=""), $AT228, IF($AR228="", "", IF(COUNTIF($AR$11:$AR228, $AR228)&gt;1, "", $AR228)))</f>
        <v/>
      </c>
      <c r="AX228" s="19" t="str">
        <f>IF(OR($AV228="", $AR$7=FALSE), "", IF(COUNTIF('Analytics Data'!$BI$12:$BI$511, $AV228)=1, "", "X"))</f>
        <v/>
      </c>
      <c r="AZ228" s="43" t="str">
        <f t="shared" si="70"/>
        <v/>
      </c>
      <c r="BB228" s="19" t="str">
        <f>IF($D228="", "", IF(COUNTIF(Content!$D$11:$D$510, $D228)=0, MAX($BB$10:$BB227)+1, ""))</f>
        <v/>
      </c>
      <c r="BD228" s="19" t="str">
        <f t="shared" si="71"/>
        <v/>
      </c>
      <c r="BF228" s="19" t="str">
        <f t="shared" si="72"/>
        <v/>
      </c>
      <c r="BG228" s="19" t="str">
        <f t="shared" ca="1" si="78"/>
        <v/>
      </c>
      <c r="BI228" s="173" t="str">
        <f>IF($AV228="", "", IFERROR(INDEX('Analytics Data'!$CA$12:$CA$511, MATCH($AV228, 'Analytics Data'!$BI$12:$BI$511, 0)), ""))</f>
        <v/>
      </c>
      <c r="BK228" s="173" t="str">
        <f>IF($AV228="", "", IFERROR(INDEX('Analytics Data'!$BB$12:$BB$511, MATCH($AV228, 'Analytics Data'!$BI$12:$BI$511, 0)), ""))</f>
        <v/>
      </c>
      <c r="BM228" s="41" t="str">
        <f>IF($D228="", "", IFERROR(INDEX(Content!$AB$11:$AB$510, MATCH($D228, Content!$D$11:$D$510, 0)), ""))</f>
        <v/>
      </c>
      <c r="BN228" s="41" t="str">
        <f>IF($BM228="", "", IF(COUNTIF($BM$11:$BM228, $BM228)&gt;1, "", $BM228))</f>
        <v/>
      </c>
      <c r="BO228" s="156" t="str">
        <f t="shared" si="73"/>
        <v/>
      </c>
      <c r="BP228" s="156" t="str">
        <f t="shared" si="74"/>
        <v/>
      </c>
      <c r="BQ228" s="19" t="str">
        <f>IF($BO228="", "", COUNTIF($BO$11:$BO$510, "&gt;"&amp;$BO228)+1+COUNTIF($BO$11:$BO228, $BO228)-1)</f>
        <v/>
      </c>
      <c r="BS228" s="134" t="str">
        <f>IF($AV228="", "", IFERROR(INDEX('Analytics Data'!BZ$12:BZ$511, MATCH($AV228, 'Analytics Data'!$BI$12:$BI$511, 0)), ""))</f>
        <v/>
      </c>
      <c r="BT228" s="135" t="str">
        <f>IF($AV228="", "", IFERROR(INDEX('Analytics Data'!CA$12:CA$511, MATCH($AV228, 'Analytics Data'!$BI$12:$BI$511, 0)), ""))</f>
        <v/>
      </c>
      <c r="BU228" s="135" t="str">
        <f>IF($AV228="", "", IFERROR(INDEX('Analytics Data'!CB$12:CB$511, MATCH($AV228, 'Analytics Data'!$BI$12:$BI$511, 0)), ""))</f>
        <v/>
      </c>
      <c r="BV228" s="135" t="str">
        <f>IF($AV228="", "", IFERROR(INDEX('Analytics Data'!CC$12:CC$511, MATCH($AV228, 'Analytics Data'!$BI$12:$BI$511, 0)), ""))</f>
        <v/>
      </c>
      <c r="BW228" s="136" t="str">
        <f>IF($AV228="", "", IFERROR(INDEX('Analytics Data'!CD$12:CD$511, MATCH($AV228, 'Analytics Data'!$BI$12:$BI$511, 0)), ""))</f>
        <v/>
      </c>
      <c r="CC228" s="19" t="str">
        <f t="shared" si="75"/>
        <v/>
      </c>
      <c r="CE228" s="19" t="str">
        <f t="shared" si="76"/>
        <v/>
      </c>
      <c r="CG228" s="41" t="str">
        <f t="shared" si="77"/>
        <v/>
      </c>
    </row>
    <row r="229" spans="1:85" x14ac:dyDescent="0.25">
      <c r="A229" s="11"/>
      <c r="B229" s="41" t="str">
        <f>IF($D229="", "", IFERROR(INDEX(Content!$V$11:$V$510, MATCH($D229, Content!$D$11:$D$510, 0)), ""))</f>
        <v/>
      </c>
      <c r="C229" s="11"/>
      <c r="D229" s="196"/>
      <c r="E229" s="197"/>
      <c r="F229" s="198"/>
      <c r="G229" s="199"/>
      <c r="H229" s="200"/>
      <c r="I229" s="200"/>
      <c r="J229" s="201"/>
      <c r="K229" s="202"/>
      <c r="L229" s="11"/>
      <c r="M229" s="98" t="str">
        <f>IF($AV229="", "", IFERROR(INDEX('Analytics Data'!$CF$12:$CF$511, MATCH($AV229, 'Analytics Data'!$BI$12:$BI$511, 0)), ""))</f>
        <v/>
      </c>
      <c r="N229" s="68"/>
      <c r="O229" s="98" t="str">
        <f>IF($M229="", "", COUNTIF($M$11:$M$510, "&gt;"&amp;$M229)+1+COUNTIF($M$11:$M229, $M229)-1)</f>
        <v/>
      </c>
      <c r="P229" s="68"/>
      <c r="Q229" s="91" t="str">
        <f>IF($AV229="", "", IFERROR(INDEX('Analytics Data'!BA$12:BA$511, MATCH($AV229, 'Analytics Data'!$BI$12:$BI$511, 0)), ""))</f>
        <v/>
      </c>
      <c r="R229" s="92" t="str">
        <f>IF($AV229="", "", IFERROR(INDEX('Analytics Data'!BB$12:BB$511, MATCH($AV229, 'Analytics Data'!$BI$12:$BI$511, 0)), ""))</f>
        <v/>
      </c>
      <c r="S229" s="92" t="str">
        <f>IF($AV229="", "", IFERROR(INDEX('Analytics Data'!BC$12:BC$511, MATCH($AV229, 'Analytics Data'!$BI$12:$BI$511, 0)), ""))</f>
        <v/>
      </c>
      <c r="T229" s="92" t="str">
        <f>IF($AV229="", "", IFERROR(INDEX('Analytics Data'!BD$12:BD$511, MATCH($AV229, 'Analytics Data'!$BI$12:$BI$511, 0)), ""))</f>
        <v/>
      </c>
      <c r="U229" s="93" t="str">
        <f>IF($AV229="", "", IFERROR(INDEX('Analytics Data'!BE$12:BE$511, MATCH($AV229, 'Analytics Data'!$BI$12:$BI$511, 0)), ""))</f>
        <v/>
      </c>
      <c r="V229" s="68"/>
      <c r="AD229" s="65" t="str">
        <f>'Analytics Data'!$CT230</f>
        <v/>
      </c>
      <c r="AF229" s="19" t="str">
        <f t="shared" si="64"/>
        <v/>
      </c>
      <c r="AH229" s="19" t="str">
        <f t="shared" si="61"/>
        <v/>
      </c>
      <c r="AI229" s="19" t="str">
        <f t="shared" si="65"/>
        <v/>
      </c>
      <c r="AJ229" s="19" t="str">
        <f t="shared" si="66"/>
        <v/>
      </c>
      <c r="AK229" s="19" t="str">
        <f t="shared" si="67"/>
        <v/>
      </c>
      <c r="AL229" s="19" t="str">
        <f t="shared" si="62"/>
        <v/>
      </c>
      <c r="AM229" s="19" t="str">
        <f t="shared" si="63"/>
        <v/>
      </c>
      <c r="AN229" s="19" t="str">
        <f t="shared" si="68"/>
        <v/>
      </c>
      <c r="AP229" s="19" t="str">
        <f>IF(OR($B229="", "", 'Analytics Data'!$BL$7=FALSE), "", COUNTIF('Analytics Data'!$BG$12:$BG$511, $B229))</f>
        <v/>
      </c>
      <c r="AR229" s="65" t="str">
        <f>IF($AP229="", "", IF($AP229=1, IFERROR(INDEX('Analytics Data'!$BI$12:$BI$511, MATCH($B229, 'Analytics Data'!$BG$12:$BG$511, 0)), ""), ""))</f>
        <v/>
      </c>
      <c r="AT229" s="65" t="str">
        <f t="shared" si="69"/>
        <v/>
      </c>
      <c r="AV229" s="65" t="str">
        <f>IF(NOT($AT229=""), $AT229, IF($AR229="", "", IF(COUNTIF($AR$11:$AR229, $AR229)&gt;1, "", $AR229)))</f>
        <v/>
      </c>
      <c r="AX229" s="19" t="str">
        <f>IF(OR($AV229="", $AR$7=FALSE), "", IF(COUNTIF('Analytics Data'!$BI$12:$BI$511, $AV229)=1, "", "X"))</f>
        <v/>
      </c>
      <c r="AZ229" s="43" t="str">
        <f t="shared" si="70"/>
        <v/>
      </c>
      <c r="BB229" s="19" t="str">
        <f>IF($D229="", "", IF(COUNTIF(Content!$D$11:$D$510, $D229)=0, MAX($BB$10:$BB228)+1, ""))</f>
        <v/>
      </c>
      <c r="BD229" s="19" t="str">
        <f t="shared" si="71"/>
        <v/>
      </c>
      <c r="BF229" s="19" t="str">
        <f t="shared" si="72"/>
        <v/>
      </c>
      <c r="BG229" s="19" t="str">
        <f t="shared" ca="1" si="78"/>
        <v/>
      </c>
      <c r="BI229" s="173" t="str">
        <f>IF($AV229="", "", IFERROR(INDEX('Analytics Data'!$CA$12:$CA$511, MATCH($AV229, 'Analytics Data'!$BI$12:$BI$511, 0)), ""))</f>
        <v/>
      </c>
      <c r="BK229" s="173" t="str">
        <f>IF($AV229="", "", IFERROR(INDEX('Analytics Data'!$BB$12:$BB$511, MATCH($AV229, 'Analytics Data'!$BI$12:$BI$511, 0)), ""))</f>
        <v/>
      </c>
      <c r="BM229" s="41" t="str">
        <f>IF($D229="", "", IFERROR(INDEX(Content!$AB$11:$AB$510, MATCH($D229, Content!$D$11:$D$510, 0)), ""))</f>
        <v/>
      </c>
      <c r="BN229" s="41" t="str">
        <f>IF($BM229="", "", IF(COUNTIF($BM$11:$BM229, $BM229)&gt;1, "", $BM229))</f>
        <v/>
      </c>
      <c r="BO229" s="156" t="str">
        <f t="shared" si="73"/>
        <v/>
      </c>
      <c r="BP229" s="156" t="str">
        <f t="shared" si="74"/>
        <v/>
      </c>
      <c r="BQ229" s="19" t="str">
        <f>IF($BO229="", "", COUNTIF($BO$11:$BO$510, "&gt;"&amp;$BO229)+1+COUNTIF($BO$11:$BO229, $BO229)-1)</f>
        <v/>
      </c>
      <c r="BS229" s="134" t="str">
        <f>IF($AV229="", "", IFERROR(INDEX('Analytics Data'!BZ$12:BZ$511, MATCH($AV229, 'Analytics Data'!$BI$12:$BI$511, 0)), ""))</f>
        <v/>
      </c>
      <c r="BT229" s="135" t="str">
        <f>IF($AV229="", "", IFERROR(INDEX('Analytics Data'!CA$12:CA$511, MATCH($AV229, 'Analytics Data'!$BI$12:$BI$511, 0)), ""))</f>
        <v/>
      </c>
      <c r="BU229" s="135" t="str">
        <f>IF($AV229="", "", IFERROR(INDEX('Analytics Data'!CB$12:CB$511, MATCH($AV229, 'Analytics Data'!$BI$12:$BI$511, 0)), ""))</f>
        <v/>
      </c>
      <c r="BV229" s="135" t="str">
        <f>IF($AV229="", "", IFERROR(INDEX('Analytics Data'!CC$12:CC$511, MATCH($AV229, 'Analytics Data'!$BI$12:$BI$511, 0)), ""))</f>
        <v/>
      </c>
      <c r="BW229" s="136" t="str">
        <f>IF($AV229="", "", IFERROR(INDEX('Analytics Data'!CD$12:CD$511, MATCH($AV229, 'Analytics Data'!$BI$12:$BI$511, 0)), ""))</f>
        <v/>
      </c>
      <c r="CC229" s="19" t="str">
        <f t="shared" si="75"/>
        <v/>
      </c>
      <c r="CE229" s="19" t="str">
        <f t="shared" si="76"/>
        <v/>
      </c>
      <c r="CG229" s="41" t="str">
        <f t="shared" si="77"/>
        <v/>
      </c>
    </row>
    <row r="230" spans="1:85" x14ac:dyDescent="0.25">
      <c r="A230" s="11"/>
      <c r="B230" s="41" t="str">
        <f>IF($D230="", "", IFERROR(INDEX(Content!$V$11:$V$510, MATCH($D230, Content!$D$11:$D$510, 0)), ""))</f>
        <v/>
      </c>
      <c r="C230" s="11"/>
      <c r="D230" s="196"/>
      <c r="E230" s="197"/>
      <c r="F230" s="198"/>
      <c r="G230" s="199"/>
      <c r="H230" s="200"/>
      <c r="I230" s="200"/>
      <c r="J230" s="201"/>
      <c r="K230" s="202"/>
      <c r="L230" s="11"/>
      <c r="M230" s="98" t="str">
        <f>IF($AV230="", "", IFERROR(INDEX('Analytics Data'!$CF$12:$CF$511, MATCH($AV230, 'Analytics Data'!$BI$12:$BI$511, 0)), ""))</f>
        <v/>
      </c>
      <c r="N230" s="68"/>
      <c r="O230" s="98" t="str">
        <f>IF($M230="", "", COUNTIF($M$11:$M$510, "&gt;"&amp;$M230)+1+COUNTIF($M$11:$M230, $M230)-1)</f>
        <v/>
      </c>
      <c r="P230" s="68"/>
      <c r="Q230" s="91" t="str">
        <f>IF($AV230="", "", IFERROR(INDEX('Analytics Data'!BA$12:BA$511, MATCH($AV230, 'Analytics Data'!$BI$12:$BI$511, 0)), ""))</f>
        <v/>
      </c>
      <c r="R230" s="92" t="str">
        <f>IF($AV230="", "", IFERROR(INDEX('Analytics Data'!BB$12:BB$511, MATCH($AV230, 'Analytics Data'!$BI$12:$BI$511, 0)), ""))</f>
        <v/>
      </c>
      <c r="S230" s="92" t="str">
        <f>IF($AV230="", "", IFERROR(INDEX('Analytics Data'!BC$12:BC$511, MATCH($AV230, 'Analytics Data'!$BI$12:$BI$511, 0)), ""))</f>
        <v/>
      </c>
      <c r="T230" s="92" t="str">
        <f>IF($AV230="", "", IFERROR(INDEX('Analytics Data'!BD$12:BD$511, MATCH($AV230, 'Analytics Data'!$BI$12:$BI$511, 0)), ""))</f>
        <v/>
      </c>
      <c r="U230" s="93" t="str">
        <f>IF($AV230="", "", IFERROR(INDEX('Analytics Data'!BE$12:BE$511, MATCH($AV230, 'Analytics Data'!$BI$12:$BI$511, 0)), ""))</f>
        <v/>
      </c>
      <c r="V230" s="68"/>
      <c r="AD230" s="65" t="str">
        <f>'Analytics Data'!$CT231</f>
        <v/>
      </c>
      <c r="AF230" s="19" t="str">
        <f t="shared" si="64"/>
        <v/>
      </c>
      <c r="AH230" s="19" t="str">
        <f t="shared" si="61"/>
        <v/>
      </c>
      <c r="AI230" s="19" t="str">
        <f t="shared" si="65"/>
        <v/>
      </c>
      <c r="AJ230" s="19" t="str">
        <f t="shared" si="66"/>
        <v/>
      </c>
      <c r="AK230" s="19" t="str">
        <f t="shared" si="67"/>
        <v/>
      </c>
      <c r="AL230" s="19" t="str">
        <f t="shared" si="62"/>
        <v/>
      </c>
      <c r="AM230" s="19" t="str">
        <f t="shared" si="63"/>
        <v/>
      </c>
      <c r="AN230" s="19" t="str">
        <f t="shared" si="68"/>
        <v/>
      </c>
      <c r="AP230" s="19" t="str">
        <f>IF(OR($B230="", "", 'Analytics Data'!$BL$7=FALSE), "", COUNTIF('Analytics Data'!$BG$12:$BG$511, $B230))</f>
        <v/>
      </c>
      <c r="AR230" s="65" t="str">
        <f>IF($AP230="", "", IF($AP230=1, IFERROR(INDEX('Analytics Data'!$BI$12:$BI$511, MATCH($B230, 'Analytics Data'!$BG$12:$BG$511, 0)), ""), ""))</f>
        <v/>
      </c>
      <c r="AT230" s="65" t="str">
        <f t="shared" si="69"/>
        <v/>
      </c>
      <c r="AV230" s="65" t="str">
        <f>IF(NOT($AT230=""), $AT230, IF($AR230="", "", IF(COUNTIF($AR$11:$AR230, $AR230)&gt;1, "", $AR230)))</f>
        <v/>
      </c>
      <c r="AX230" s="19" t="str">
        <f>IF(OR($AV230="", $AR$7=FALSE), "", IF(COUNTIF('Analytics Data'!$BI$12:$BI$511, $AV230)=1, "", "X"))</f>
        <v/>
      </c>
      <c r="AZ230" s="43" t="str">
        <f t="shared" si="70"/>
        <v/>
      </c>
      <c r="BB230" s="19" t="str">
        <f>IF($D230="", "", IF(COUNTIF(Content!$D$11:$D$510, $D230)=0, MAX($BB$10:$BB229)+1, ""))</f>
        <v/>
      </c>
      <c r="BD230" s="19" t="str">
        <f t="shared" si="71"/>
        <v/>
      </c>
      <c r="BF230" s="19" t="str">
        <f t="shared" si="72"/>
        <v/>
      </c>
      <c r="BG230" s="19" t="str">
        <f t="shared" ca="1" si="78"/>
        <v/>
      </c>
      <c r="BI230" s="173" t="str">
        <f>IF($AV230="", "", IFERROR(INDEX('Analytics Data'!$CA$12:$CA$511, MATCH($AV230, 'Analytics Data'!$BI$12:$BI$511, 0)), ""))</f>
        <v/>
      </c>
      <c r="BK230" s="173" t="str">
        <f>IF($AV230="", "", IFERROR(INDEX('Analytics Data'!$BB$12:$BB$511, MATCH($AV230, 'Analytics Data'!$BI$12:$BI$511, 0)), ""))</f>
        <v/>
      </c>
      <c r="BM230" s="41" t="str">
        <f>IF($D230="", "", IFERROR(INDEX(Content!$AB$11:$AB$510, MATCH($D230, Content!$D$11:$D$510, 0)), ""))</f>
        <v/>
      </c>
      <c r="BN230" s="41" t="str">
        <f>IF($BM230="", "", IF(COUNTIF($BM$11:$BM230, $BM230)&gt;1, "", $BM230))</f>
        <v/>
      </c>
      <c r="BO230" s="156" t="str">
        <f t="shared" si="73"/>
        <v/>
      </c>
      <c r="BP230" s="156" t="str">
        <f t="shared" si="74"/>
        <v/>
      </c>
      <c r="BQ230" s="19" t="str">
        <f>IF($BO230="", "", COUNTIF($BO$11:$BO$510, "&gt;"&amp;$BO230)+1+COUNTIF($BO$11:$BO230, $BO230)-1)</f>
        <v/>
      </c>
      <c r="BS230" s="134" t="str">
        <f>IF($AV230="", "", IFERROR(INDEX('Analytics Data'!BZ$12:BZ$511, MATCH($AV230, 'Analytics Data'!$BI$12:$BI$511, 0)), ""))</f>
        <v/>
      </c>
      <c r="BT230" s="135" t="str">
        <f>IF($AV230="", "", IFERROR(INDEX('Analytics Data'!CA$12:CA$511, MATCH($AV230, 'Analytics Data'!$BI$12:$BI$511, 0)), ""))</f>
        <v/>
      </c>
      <c r="BU230" s="135" t="str">
        <f>IF($AV230="", "", IFERROR(INDEX('Analytics Data'!CB$12:CB$511, MATCH($AV230, 'Analytics Data'!$BI$12:$BI$511, 0)), ""))</f>
        <v/>
      </c>
      <c r="BV230" s="135" t="str">
        <f>IF($AV230="", "", IFERROR(INDEX('Analytics Data'!CC$12:CC$511, MATCH($AV230, 'Analytics Data'!$BI$12:$BI$511, 0)), ""))</f>
        <v/>
      </c>
      <c r="BW230" s="136" t="str">
        <f>IF($AV230="", "", IFERROR(INDEX('Analytics Data'!CD$12:CD$511, MATCH($AV230, 'Analytics Data'!$BI$12:$BI$511, 0)), ""))</f>
        <v/>
      </c>
      <c r="CC230" s="19" t="str">
        <f t="shared" si="75"/>
        <v/>
      </c>
      <c r="CE230" s="19" t="str">
        <f t="shared" si="76"/>
        <v/>
      </c>
      <c r="CG230" s="41" t="str">
        <f t="shared" si="77"/>
        <v/>
      </c>
    </row>
    <row r="231" spans="1:85" x14ac:dyDescent="0.25">
      <c r="A231" s="11"/>
      <c r="B231" s="41" t="str">
        <f>IF($D231="", "", IFERROR(INDEX(Content!$V$11:$V$510, MATCH($D231, Content!$D$11:$D$510, 0)), ""))</f>
        <v/>
      </c>
      <c r="C231" s="11"/>
      <c r="D231" s="196"/>
      <c r="E231" s="197"/>
      <c r="F231" s="198"/>
      <c r="G231" s="199"/>
      <c r="H231" s="200"/>
      <c r="I231" s="200"/>
      <c r="J231" s="201"/>
      <c r="K231" s="202"/>
      <c r="L231" s="11"/>
      <c r="M231" s="98" t="str">
        <f>IF($AV231="", "", IFERROR(INDEX('Analytics Data'!$CF$12:$CF$511, MATCH($AV231, 'Analytics Data'!$BI$12:$BI$511, 0)), ""))</f>
        <v/>
      </c>
      <c r="N231" s="68"/>
      <c r="O231" s="98" t="str">
        <f>IF($M231="", "", COUNTIF($M$11:$M$510, "&gt;"&amp;$M231)+1+COUNTIF($M$11:$M231, $M231)-1)</f>
        <v/>
      </c>
      <c r="P231" s="68"/>
      <c r="Q231" s="91" t="str">
        <f>IF($AV231="", "", IFERROR(INDEX('Analytics Data'!BA$12:BA$511, MATCH($AV231, 'Analytics Data'!$BI$12:$BI$511, 0)), ""))</f>
        <v/>
      </c>
      <c r="R231" s="92" t="str">
        <f>IF($AV231="", "", IFERROR(INDEX('Analytics Data'!BB$12:BB$511, MATCH($AV231, 'Analytics Data'!$BI$12:$BI$511, 0)), ""))</f>
        <v/>
      </c>
      <c r="S231" s="92" t="str">
        <f>IF($AV231="", "", IFERROR(INDEX('Analytics Data'!BC$12:BC$511, MATCH($AV231, 'Analytics Data'!$BI$12:$BI$511, 0)), ""))</f>
        <v/>
      </c>
      <c r="T231" s="92" t="str">
        <f>IF($AV231="", "", IFERROR(INDEX('Analytics Data'!BD$12:BD$511, MATCH($AV231, 'Analytics Data'!$BI$12:$BI$511, 0)), ""))</f>
        <v/>
      </c>
      <c r="U231" s="93" t="str">
        <f>IF($AV231="", "", IFERROR(INDEX('Analytics Data'!BE$12:BE$511, MATCH($AV231, 'Analytics Data'!$BI$12:$BI$511, 0)), ""))</f>
        <v/>
      </c>
      <c r="V231" s="68"/>
      <c r="AD231" s="65" t="str">
        <f>'Analytics Data'!$CT232</f>
        <v/>
      </c>
      <c r="AF231" s="19" t="str">
        <f t="shared" si="64"/>
        <v/>
      </c>
      <c r="AH231" s="19" t="str">
        <f t="shared" si="61"/>
        <v/>
      </c>
      <c r="AI231" s="19" t="str">
        <f t="shared" si="65"/>
        <v/>
      </c>
      <c r="AJ231" s="19" t="str">
        <f t="shared" si="66"/>
        <v/>
      </c>
      <c r="AK231" s="19" t="str">
        <f t="shared" si="67"/>
        <v/>
      </c>
      <c r="AL231" s="19" t="str">
        <f t="shared" si="62"/>
        <v/>
      </c>
      <c r="AM231" s="19" t="str">
        <f t="shared" si="63"/>
        <v/>
      </c>
      <c r="AN231" s="19" t="str">
        <f t="shared" si="68"/>
        <v/>
      </c>
      <c r="AP231" s="19" t="str">
        <f>IF(OR($B231="", "", 'Analytics Data'!$BL$7=FALSE), "", COUNTIF('Analytics Data'!$BG$12:$BG$511, $B231))</f>
        <v/>
      </c>
      <c r="AR231" s="65" t="str">
        <f>IF($AP231="", "", IF($AP231=1, IFERROR(INDEX('Analytics Data'!$BI$12:$BI$511, MATCH($B231, 'Analytics Data'!$BG$12:$BG$511, 0)), ""), ""))</f>
        <v/>
      </c>
      <c r="AT231" s="65" t="str">
        <f t="shared" si="69"/>
        <v/>
      </c>
      <c r="AV231" s="65" t="str">
        <f>IF(NOT($AT231=""), $AT231, IF($AR231="", "", IF(COUNTIF($AR$11:$AR231, $AR231)&gt;1, "", $AR231)))</f>
        <v/>
      </c>
      <c r="AX231" s="19" t="str">
        <f>IF(OR($AV231="", $AR$7=FALSE), "", IF(COUNTIF('Analytics Data'!$BI$12:$BI$511, $AV231)=1, "", "X"))</f>
        <v/>
      </c>
      <c r="AZ231" s="43" t="str">
        <f t="shared" si="70"/>
        <v/>
      </c>
      <c r="BB231" s="19" t="str">
        <f>IF($D231="", "", IF(COUNTIF(Content!$D$11:$D$510, $D231)=0, MAX($BB$10:$BB230)+1, ""))</f>
        <v/>
      </c>
      <c r="BD231" s="19" t="str">
        <f t="shared" si="71"/>
        <v/>
      </c>
      <c r="BF231" s="19" t="str">
        <f t="shared" si="72"/>
        <v/>
      </c>
      <c r="BG231" s="19" t="str">
        <f t="shared" ca="1" si="78"/>
        <v/>
      </c>
      <c r="BI231" s="173" t="str">
        <f>IF($AV231="", "", IFERROR(INDEX('Analytics Data'!$CA$12:$CA$511, MATCH($AV231, 'Analytics Data'!$BI$12:$BI$511, 0)), ""))</f>
        <v/>
      </c>
      <c r="BK231" s="173" t="str">
        <f>IF($AV231="", "", IFERROR(INDEX('Analytics Data'!$BB$12:$BB$511, MATCH($AV231, 'Analytics Data'!$BI$12:$BI$511, 0)), ""))</f>
        <v/>
      </c>
      <c r="BM231" s="41" t="str">
        <f>IF($D231="", "", IFERROR(INDEX(Content!$AB$11:$AB$510, MATCH($D231, Content!$D$11:$D$510, 0)), ""))</f>
        <v/>
      </c>
      <c r="BN231" s="41" t="str">
        <f>IF($BM231="", "", IF(COUNTIF($BM$11:$BM231, $BM231)&gt;1, "", $BM231))</f>
        <v/>
      </c>
      <c r="BO231" s="156" t="str">
        <f t="shared" si="73"/>
        <v/>
      </c>
      <c r="BP231" s="156" t="str">
        <f t="shared" si="74"/>
        <v/>
      </c>
      <c r="BQ231" s="19" t="str">
        <f>IF($BO231="", "", COUNTIF($BO$11:$BO$510, "&gt;"&amp;$BO231)+1+COUNTIF($BO$11:$BO231, $BO231)-1)</f>
        <v/>
      </c>
      <c r="BS231" s="134" t="str">
        <f>IF($AV231="", "", IFERROR(INDEX('Analytics Data'!BZ$12:BZ$511, MATCH($AV231, 'Analytics Data'!$BI$12:$BI$511, 0)), ""))</f>
        <v/>
      </c>
      <c r="BT231" s="135" t="str">
        <f>IF($AV231="", "", IFERROR(INDEX('Analytics Data'!CA$12:CA$511, MATCH($AV231, 'Analytics Data'!$BI$12:$BI$511, 0)), ""))</f>
        <v/>
      </c>
      <c r="BU231" s="135" t="str">
        <f>IF($AV231="", "", IFERROR(INDEX('Analytics Data'!CB$12:CB$511, MATCH($AV231, 'Analytics Data'!$BI$12:$BI$511, 0)), ""))</f>
        <v/>
      </c>
      <c r="BV231" s="135" t="str">
        <f>IF($AV231="", "", IFERROR(INDEX('Analytics Data'!CC$12:CC$511, MATCH($AV231, 'Analytics Data'!$BI$12:$BI$511, 0)), ""))</f>
        <v/>
      </c>
      <c r="BW231" s="136" t="str">
        <f>IF($AV231="", "", IFERROR(INDEX('Analytics Data'!CD$12:CD$511, MATCH($AV231, 'Analytics Data'!$BI$12:$BI$511, 0)), ""))</f>
        <v/>
      </c>
      <c r="CC231" s="19" t="str">
        <f t="shared" si="75"/>
        <v/>
      </c>
      <c r="CE231" s="19" t="str">
        <f t="shared" si="76"/>
        <v/>
      </c>
      <c r="CG231" s="41" t="str">
        <f t="shared" si="77"/>
        <v/>
      </c>
    </row>
    <row r="232" spans="1:85" x14ac:dyDescent="0.25">
      <c r="A232" s="11"/>
      <c r="B232" s="41" t="str">
        <f>IF($D232="", "", IFERROR(INDEX(Content!$V$11:$V$510, MATCH($D232, Content!$D$11:$D$510, 0)), ""))</f>
        <v/>
      </c>
      <c r="C232" s="11"/>
      <c r="D232" s="196"/>
      <c r="E232" s="197"/>
      <c r="F232" s="198"/>
      <c r="G232" s="199"/>
      <c r="H232" s="200"/>
      <c r="I232" s="200"/>
      <c r="J232" s="201"/>
      <c r="K232" s="202"/>
      <c r="L232" s="11"/>
      <c r="M232" s="98" t="str">
        <f>IF($AV232="", "", IFERROR(INDEX('Analytics Data'!$CF$12:$CF$511, MATCH($AV232, 'Analytics Data'!$BI$12:$BI$511, 0)), ""))</f>
        <v/>
      </c>
      <c r="N232" s="68"/>
      <c r="O232" s="98" t="str">
        <f>IF($M232="", "", COUNTIF($M$11:$M$510, "&gt;"&amp;$M232)+1+COUNTIF($M$11:$M232, $M232)-1)</f>
        <v/>
      </c>
      <c r="P232" s="68"/>
      <c r="Q232" s="91" t="str">
        <f>IF($AV232="", "", IFERROR(INDEX('Analytics Data'!BA$12:BA$511, MATCH($AV232, 'Analytics Data'!$BI$12:$BI$511, 0)), ""))</f>
        <v/>
      </c>
      <c r="R232" s="92" t="str">
        <f>IF($AV232="", "", IFERROR(INDEX('Analytics Data'!BB$12:BB$511, MATCH($AV232, 'Analytics Data'!$BI$12:$BI$511, 0)), ""))</f>
        <v/>
      </c>
      <c r="S232" s="92" t="str">
        <f>IF($AV232="", "", IFERROR(INDEX('Analytics Data'!BC$12:BC$511, MATCH($AV232, 'Analytics Data'!$BI$12:$BI$511, 0)), ""))</f>
        <v/>
      </c>
      <c r="T232" s="92" t="str">
        <f>IF($AV232="", "", IFERROR(INDEX('Analytics Data'!BD$12:BD$511, MATCH($AV232, 'Analytics Data'!$BI$12:$BI$511, 0)), ""))</f>
        <v/>
      </c>
      <c r="U232" s="93" t="str">
        <f>IF($AV232="", "", IFERROR(INDEX('Analytics Data'!BE$12:BE$511, MATCH($AV232, 'Analytics Data'!$BI$12:$BI$511, 0)), ""))</f>
        <v/>
      </c>
      <c r="V232" s="68"/>
      <c r="AD232" s="65" t="str">
        <f>'Analytics Data'!$CT233</f>
        <v/>
      </c>
      <c r="AF232" s="19" t="str">
        <f t="shared" si="64"/>
        <v/>
      </c>
      <c r="AH232" s="19" t="str">
        <f t="shared" si="61"/>
        <v/>
      </c>
      <c r="AI232" s="19" t="str">
        <f t="shared" si="65"/>
        <v/>
      </c>
      <c r="AJ232" s="19" t="str">
        <f t="shared" si="66"/>
        <v/>
      </c>
      <c r="AK232" s="19" t="str">
        <f t="shared" si="67"/>
        <v/>
      </c>
      <c r="AL232" s="19" t="str">
        <f t="shared" si="62"/>
        <v/>
      </c>
      <c r="AM232" s="19" t="str">
        <f t="shared" si="63"/>
        <v/>
      </c>
      <c r="AN232" s="19" t="str">
        <f t="shared" si="68"/>
        <v/>
      </c>
      <c r="AP232" s="19" t="str">
        <f>IF(OR($B232="", "", 'Analytics Data'!$BL$7=FALSE), "", COUNTIF('Analytics Data'!$BG$12:$BG$511, $B232))</f>
        <v/>
      </c>
      <c r="AR232" s="65" t="str">
        <f>IF($AP232="", "", IF($AP232=1, IFERROR(INDEX('Analytics Data'!$BI$12:$BI$511, MATCH($B232, 'Analytics Data'!$BG$12:$BG$511, 0)), ""), ""))</f>
        <v/>
      </c>
      <c r="AT232" s="65" t="str">
        <f t="shared" si="69"/>
        <v/>
      </c>
      <c r="AV232" s="65" t="str">
        <f>IF(NOT($AT232=""), $AT232, IF($AR232="", "", IF(COUNTIF($AR$11:$AR232, $AR232)&gt;1, "", $AR232)))</f>
        <v/>
      </c>
      <c r="AX232" s="19" t="str">
        <f>IF(OR($AV232="", $AR$7=FALSE), "", IF(COUNTIF('Analytics Data'!$BI$12:$BI$511, $AV232)=1, "", "X"))</f>
        <v/>
      </c>
      <c r="AZ232" s="43" t="str">
        <f t="shared" si="70"/>
        <v/>
      </c>
      <c r="BB232" s="19" t="str">
        <f>IF($D232="", "", IF(COUNTIF(Content!$D$11:$D$510, $D232)=0, MAX($BB$10:$BB231)+1, ""))</f>
        <v/>
      </c>
      <c r="BD232" s="19" t="str">
        <f t="shared" si="71"/>
        <v/>
      </c>
      <c r="BF232" s="19" t="str">
        <f t="shared" si="72"/>
        <v/>
      </c>
      <c r="BG232" s="19" t="str">
        <f t="shared" ca="1" si="78"/>
        <v/>
      </c>
      <c r="BI232" s="173" t="str">
        <f>IF($AV232="", "", IFERROR(INDEX('Analytics Data'!$CA$12:$CA$511, MATCH($AV232, 'Analytics Data'!$BI$12:$BI$511, 0)), ""))</f>
        <v/>
      </c>
      <c r="BK232" s="173" t="str">
        <f>IF($AV232="", "", IFERROR(INDEX('Analytics Data'!$BB$12:$BB$511, MATCH($AV232, 'Analytics Data'!$BI$12:$BI$511, 0)), ""))</f>
        <v/>
      </c>
      <c r="BM232" s="41" t="str">
        <f>IF($D232="", "", IFERROR(INDEX(Content!$AB$11:$AB$510, MATCH($D232, Content!$D$11:$D$510, 0)), ""))</f>
        <v/>
      </c>
      <c r="BN232" s="41" t="str">
        <f>IF($BM232="", "", IF(COUNTIF($BM$11:$BM232, $BM232)&gt;1, "", $BM232))</f>
        <v/>
      </c>
      <c r="BO232" s="156" t="str">
        <f t="shared" si="73"/>
        <v/>
      </c>
      <c r="BP232" s="156" t="str">
        <f t="shared" si="74"/>
        <v/>
      </c>
      <c r="BQ232" s="19" t="str">
        <f>IF($BO232="", "", COUNTIF($BO$11:$BO$510, "&gt;"&amp;$BO232)+1+COUNTIF($BO$11:$BO232, $BO232)-1)</f>
        <v/>
      </c>
      <c r="BS232" s="134" t="str">
        <f>IF($AV232="", "", IFERROR(INDEX('Analytics Data'!BZ$12:BZ$511, MATCH($AV232, 'Analytics Data'!$BI$12:$BI$511, 0)), ""))</f>
        <v/>
      </c>
      <c r="BT232" s="135" t="str">
        <f>IF($AV232="", "", IFERROR(INDEX('Analytics Data'!CA$12:CA$511, MATCH($AV232, 'Analytics Data'!$BI$12:$BI$511, 0)), ""))</f>
        <v/>
      </c>
      <c r="BU232" s="135" t="str">
        <f>IF($AV232="", "", IFERROR(INDEX('Analytics Data'!CB$12:CB$511, MATCH($AV232, 'Analytics Data'!$BI$12:$BI$511, 0)), ""))</f>
        <v/>
      </c>
      <c r="BV232" s="135" t="str">
        <f>IF($AV232="", "", IFERROR(INDEX('Analytics Data'!CC$12:CC$511, MATCH($AV232, 'Analytics Data'!$BI$12:$BI$511, 0)), ""))</f>
        <v/>
      </c>
      <c r="BW232" s="136" t="str">
        <f>IF($AV232="", "", IFERROR(INDEX('Analytics Data'!CD$12:CD$511, MATCH($AV232, 'Analytics Data'!$BI$12:$BI$511, 0)), ""))</f>
        <v/>
      </c>
      <c r="CC232" s="19" t="str">
        <f t="shared" si="75"/>
        <v/>
      </c>
      <c r="CE232" s="19" t="str">
        <f t="shared" si="76"/>
        <v/>
      </c>
      <c r="CG232" s="41" t="str">
        <f t="shared" si="77"/>
        <v/>
      </c>
    </row>
    <row r="233" spans="1:85" x14ac:dyDescent="0.25">
      <c r="A233" s="11"/>
      <c r="B233" s="41" t="str">
        <f>IF($D233="", "", IFERROR(INDEX(Content!$V$11:$V$510, MATCH($D233, Content!$D$11:$D$510, 0)), ""))</f>
        <v/>
      </c>
      <c r="C233" s="11"/>
      <c r="D233" s="196"/>
      <c r="E233" s="197"/>
      <c r="F233" s="198"/>
      <c r="G233" s="199"/>
      <c r="H233" s="200"/>
      <c r="I233" s="200"/>
      <c r="J233" s="201"/>
      <c r="K233" s="202"/>
      <c r="L233" s="11"/>
      <c r="M233" s="98" t="str">
        <f>IF($AV233="", "", IFERROR(INDEX('Analytics Data'!$CF$12:$CF$511, MATCH($AV233, 'Analytics Data'!$BI$12:$BI$511, 0)), ""))</f>
        <v/>
      </c>
      <c r="N233" s="68"/>
      <c r="O233" s="98" t="str">
        <f>IF($M233="", "", COUNTIF($M$11:$M$510, "&gt;"&amp;$M233)+1+COUNTIF($M$11:$M233, $M233)-1)</f>
        <v/>
      </c>
      <c r="P233" s="68"/>
      <c r="Q233" s="91" t="str">
        <f>IF($AV233="", "", IFERROR(INDEX('Analytics Data'!BA$12:BA$511, MATCH($AV233, 'Analytics Data'!$BI$12:$BI$511, 0)), ""))</f>
        <v/>
      </c>
      <c r="R233" s="92" t="str">
        <f>IF($AV233="", "", IFERROR(INDEX('Analytics Data'!BB$12:BB$511, MATCH($AV233, 'Analytics Data'!$BI$12:$BI$511, 0)), ""))</f>
        <v/>
      </c>
      <c r="S233" s="92" t="str">
        <f>IF($AV233="", "", IFERROR(INDEX('Analytics Data'!BC$12:BC$511, MATCH($AV233, 'Analytics Data'!$BI$12:$BI$511, 0)), ""))</f>
        <v/>
      </c>
      <c r="T233" s="92" t="str">
        <f>IF($AV233="", "", IFERROR(INDEX('Analytics Data'!BD$12:BD$511, MATCH($AV233, 'Analytics Data'!$BI$12:$BI$511, 0)), ""))</f>
        <v/>
      </c>
      <c r="U233" s="93" t="str">
        <f>IF($AV233="", "", IFERROR(INDEX('Analytics Data'!BE$12:BE$511, MATCH($AV233, 'Analytics Data'!$BI$12:$BI$511, 0)), ""))</f>
        <v/>
      </c>
      <c r="V233" s="68"/>
      <c r="AD233" s="65" t="str">
        <f>'Analytics Data'!$CT234</f>
        <v/>
      </c>
      <c r="AF233" s="19" t="str">
        <f t="shared" si="64"/>
        <v/>
      </c>
      <c r="AH233" s="19" t="str">
        <f t="shared" si="61"/>
        <v/>
      </c>
      <c r="AI233" s="19" t="str">
        <f t="shared" si="65"/>
        <v/>
      </c>
      <c r="AJ233" s="19" t="str">
        <f t="shared" si="66"/>
        <v/>
      </c>
      <c r="AK233" s="19" t="str">
        <f t="shared" si="67"/>
        <v/>
      </c>
      <c r="AL233" s="19" t="str">
        <f t="shared" si="62"/>
        <v/>
      </c>
      <c r="AM233" s="19" t="str">
        <f t="shared" si="63"/>
        <v/>
      </c>
      <c r="AN233" s="19" t="str">
        <f t="shared" si="68"/>
        <v/>
      </c>
      <c r="AP233" s="19" t="str">
        <f>IF(OR($B233="", "", 'Analytics Data'!$BL$7=FALSE), "", COUNTIF('Analytics Data'!$BG$12:$BG$511, $B233))</f>
        <v/>
      </c>
      <c r="AR233" s="65" t="str">
        <f>IF($AP233="", "", IF($AP233=1, IFERROR(INDEX('Analytics Data'!$BI$12:$BI$511, MATCH($B233, 'Analytics Data'!$BG$12:$BG$511, 0)), ""), ""))</f>
        <v/>
      </c>
      <c r="AT233" s="65" t="str">
        <f t="shared" si="69"/>
        <v/>
      </c>
      <c r="AV233" s="65" t="str">
        <f>IF(NOT($AT233=""), $AT233, IF($AR233="", "", IF(COUNTIF($AR$11:$AR233, $AR233)&gt;1, "", $AR233)))</f>
        <v/>
      </c>
      <c r="AX233" s="19" t="str">
        <f>IF(OR($AV233="", $AR$7=FALSE), "", IF(COUNTIF('Analytics Data'!$BI$12:$BI$511, $AV233)=1, "", "X"))</f>
        <v/>
      </c>
      <c r="AZ233" s="43" t="str">
        <f t="shared" si="70"/>
        <v/>
      </c>
      <c r="BB233" s="19" t="str">
        <f>IF($D233="", "", IF(COUNTIF(Content!$D$11:$D$510, $D233)=0, MAX($BB$10:$BB232)+1, ""))</f>
        <v/>
      </c>
      <c r="BD233" s="19" t="str">
        <f t="shared" si="71"/>
        <v/>
      </c>
      <c r="BF233" s="19" t="str">
        <f t="shared" si="72"/>
        <v/>
      </c>
      <c r="BG233" s="19" t="str">
        <f t="shared" ca="1" si="78"/>
        <v/>
      </c>
      <c r="BI233" s="173" t="str">
        <f>IF($AV233="", "", IFERROR(INDEX('Analytics Data'!$CA$12:$CA$511, MATCH($AV233, 'Analytics Data'!$BI$12:$BI$511, 0)), ""))</f>
        <v/>
      </c>
      <c r="BK233" s="173" t="str">
        <f>IF($AV233="", "", IFERROR(INDEX('Analytics Data'!$BB$12:$BB$511, MATCH($AV233, 'Analytics Data'!$BI$12:$BI$511, 0)), ""))</f>
        <v/>
      </c>
      <c r="BM233" s="41" t="str">
        <f>IF($D233="", "", IFERROR(INDEX(Content!$AB$11:$AB$510, MATCH($D233, Content!$D$11:$D$510, 0)), ""))</f>
        <v/>
      </c>
      <c r="BN233" s="41" t="str">
        <f>IF($BM233="", "", IF(COUNTIF($BM$11:$BM233, $BM233)&gt;1, "", $BM233))</f>
        <v/>
      </c>
      <c r="BO233" s="156" t="str">
        <f t="shared" si="73"/>
        <v/>
      </c>
      <c r="BP233" s="156" t="str">
        <f t="shared" si="74"/>
        <v/>
      </c>
      <c r="BQ233" s="19" t="str">
        <f>IF($BO233="", "", COUNTIF($BO$11:$BO$510, "&gt;"&amp;$BO233)+1+COUNTIF($BO$11:$BO233, $BO233)-1)</f>
        <v/>
      </c>
      <c r="BS233" s="134" t="str">
        <f>IF($AV233="", "", IFERROR(INDEX('Analytics Data'!BZ$12:BZ$511, MATCH($AV233, 'Analytics Data'!$BI$12:$BI$511, 0)), ""))</f>
        <v/>
      </c>
      <c r="BT233" s="135" t="str">
        <f>IF($AV233="", "", IFERROR(INDEX('Analytics Data'!CA$12:CA$511, MATCH($AV233, 'Analytics Data'!$BI$12:$BI$511, 0)), ""))</f>
        <v/>
      </c>
      <c r="BU233" s="135" t="str">
        <f>IF($AV233="", "", IFERROR(INDEX('Analytics Data'!CB$12:CB$511, MATCH($AV233, 'Analytics Data'!$BI$12:$BI$511, 0)), ""))</f>
        <v/>
      </c>
      <c r="BV233" s="135" t="str">
        <f>IF($AV233="", "", IFERROR(INDEX('Analytics Data'!CC$12:CC$511, MATCH($AV233, 'Analytics Data'!$BI$12:$BI$511, 0)), ""))</f>
        <v/>
      </c>
      <c r="BW233" s="136" t="str">
        <f>IF($AV233="", "", IFERROR(INDEX('Analytics Data'!CD$12:CD$511, MATCH($AV233, 'Analytics Data'!$BI$12:$BI$511, 0)), ""))</f>
        <v/>
      </c>
      <c r="CC233" s="19" t="str">
        <f t="shared" si="75"/>
        <v/>
      </c>
      <c r="CE233" s="19" t="str">
        <f t="shared" si="76"/>
        <v/>
      </c>
      <c r="CG233" s="41" t="str">
        <f t="shared" si="77"/>
        <v/>
      </c>
    </row>
    <row r="234" spans="1:85" x14ac:dyDescent="0.25">
      <c r="A234" s="11"/>
      <c r="B234" s="41" t="str">
        <f>IF($D234="", "", IFERROR(INDEX(Content!$V$11:$V$510, MATCH($D234, Content!$D$11:$D$510, 0)), ""))</f>
        <v/>
      </c>
      <c r="C234" s="11"/>
      <c r="D234" s="196"/>
      <c r="E234" s="197"/>
      <c r="F234" s="198"/>
      <c r="G234" s="199"/>
      <c r="H234" s="200"/>
      <c r="I234" s="200"/>
      <c r="J234" s="201"/>
      <c r="K234" s="202"/>
      <c r="L234" s="11"/>
      <c r="M234" s="98" t="str">
        <f>IF($AV234="", "", IFERROR(INDEX('Analytics Data'!$CF$12:$CF$511, MATCH($AV234, 'Analytics Data'!$BI$12:$BI$511, 0)), ""))</f>
        <v/>
      </c>
      <c r="N234" s="68"/>
      <c r="O234" s="98" t="str">
        <f>IF($M234="", "", COUNTIF($M$11:$M$510, "&gt;"&amp;$M234)+1+COUNTIF($M$11:$M234, $M234)-1)</f>
        <v/>
      </c>
      <c r="P234" s="68"/>
      <c r="Q234" s="91" t="str">
        <f>IF($AV234="", "", IFERROR(INDEX('Analytics Data'!BA$12:BA$511, MATCH($AV234, 'Analytics Data'!$BI$12:$BI$511, 0)), ""))</f>
        <v/>
      </c>
      <c r="R234" s="92" t="str">
        <f>IF($AV234="", "", IFERROR(INDEX('Analytics Data'!BB$12:BB$511, MATCH($AV234, 'Analytics Data'!$BI$12:$BI$511, 0)), ""))</f>
        <v/>
      </c>
      <c r="S234" s="92" t="str">
        <f>IF($AV234="", "", IFERROR(INDEX('Analytics Data'!BC$12:BC$511, MATCH($AV234, 'Analytics Data'!$BI$12:$BI$511, 0)), ""))</f>
        <v/>
      </c>
      <c r="T234" s="92" t="str">
        <f>IF($AV234="", "", IFERROR(INDEX('Analytics Data'!BD$12:BD$511, MATCH($AV234, 'Analytics Data'!$BI$12:$BI$511, 0)), ""))</f>
        <v/>
      </c>
      <c r="U234" s="93" t="str">
        <f>IF($AV234="", "", IFERROR(INDEX('Analytics Data'!BE$12:BE$511, MATCH($AV234, 'Analytics Data'!$BI$12:$BI$511, 0)), ""))</f>
        <v/>
      </c>
      <c r="V234" s="68"/>
      <c r="AD234" s="65" t="str">
        <f>'Analytics Data'!$CT235</f>
        <v/>
      </c>
      <c r="AF234" s="19" t="str">
        <f t="shared" si="64"/>
        <v/>
      </c>
      <c r="AH234" s="19" t="str">
        <f t="shared" si="61"/>
        <v/>
      </c>
      <c r="AI234" s="19" t="str">
        <f t="shared" si="65"/>
        <v/>
      </c>
      <c r="AJ234" s="19" t="str">
        <f t="shared" si="66"/>
        <v/>
      </c>
      <c r="AK234" s="19" t="str">
        <f t="shared" si="67"/>
        <v/>
      </c>
      <c r="AL234" s="19" t="str">
        <f t="shared" si="62"/>
        <v/>
      </c>
      <c r="AM234" s="19" t="str">
        <f t="shared" si="63"/>
        <v/>
      </c>
      <c r="AN234" s="19" t="str">
        <f t="shared" si="68"/>
        <v/>
      </c>
      <c r="AP234" s="19" t="str">
        <f>IF(OR($B234="", "", 'Analytics Data'!$BL$7=FALSE), "", COUNTIF('Analytics Data'!$BG$12:$BG$511, $B234))</f>
        <v/>
      </c>
      <c r="AR234" s="65" t="str">
        <f>IF($AP234="", "", IF($AP234=1, IFERROR(INDEX('Analytics Data'!$BI$12:$BI$511, MATCH($B234, 'Analytics Data'!$BG$12:$BG$511, 0)), ""), ""))</f>
        <v/>
      </c>
      <c r="AT234" s="65" t="str">
        <f t="shared" si="69"/>
        <v/>
      </c>
      <c r="AV234" s="65" t="str">
        <f>IF(NOT($AT234=""), $AT234, IF($AR234="", "", IF(COUNTIF($AR$11:$AR234, $AR234)&gt;1, "", $AR234)))</f>
        <v/>
      </c>
      <c r="AX234" s="19" t="str">
        <f>IF(OR($AV234="", $AR$7=FALSE), "", IF(COUNTIF('Analytics Data'!$BI$12:$BI$511, $AV234)=1, "", "X"))</f>
        <v/>
      </c>
      <c r="AZ234" s="43" t="str">
        <f t="shared" si="70"/>
        <v/>
      </c>
      <c r="BB234" s="19" t="str">
        <f>IF($D234="", "", IF(COUNTIF(Content!$D$11:$D$510, $D234)=0, MAX($BB$10:$BB233)+1, ""))</f>
        <v/>
      </c>
      <c r="BD234" s="19" t="str">
        <f t="shared" si="71"/>
        <v/>
      </c>
      <c r="BF234" s="19" t="str">
        <f t="shared" si="72"/>
        <v/>
      </c>
      <c r="BG234" s="19" t="str">
        <f t="shared" ca="1" si="78"/>
        <v/>
      </c>
      <c r="BI234" s="173" t="str">
        <f>IF($AV234="", "", IFERROR(INDEX('Analytics Data'!$CA$12:$CA$511, MATCH($AV234, 'Analytics Data'!$BI$12:$BI$511, 0)), ""))</f>
        <v/>
      </c>
      <c r="BK234" s="173" t="str">
        <f>IF($AV234="", "", IFERROR(INDEX('Analytics Data'!$BB$12:$BB$511, MATCH($AV234, 'Analytics Data'!$BI$12:$BI$511, 0)), ""))</f>
        <v/>
      </c>
      <c r="BM234" s="41" t="str">
        <f>IF($D234="", "", IFERROR(INDEX(Content!$AB$11:$AB$510, MATCH($D234, Content!$D$11:$D$510, 0)), ""))</f>
        <v/>
      </c>
      <c r="BN234" s="41" t="str">
        <f>IF($BM234="", "", IF(COUNTIF($BM$11:$BM234, $BM234)&gt;1, "", $BM234))</f>
        <v/>
      </c>
      <c r="BO234" s="156" t="str">
        <f t="shared" si="73"/>
        <v/>
      </c>
      <c r="BP234" s="156" t="str">
        <f t="shared" si="74"/>
        <v/>
      </c>
      <c r="BQ234" s="19" t="str">
        <f>IF($BO234="", "", COUNTIF($BO$11:$BO$510, "&gt;"&amp;$BO234)+1+COUNTIF($BO$11:$BO234, $BO234)-1)</f>
        <v/>
      </c>
      <c r="BS234" s="134" t="str">
        <f>IF($AV234="", "", IFERROR(INDEX('Analytics Data'!BZ$12:BZ$511, MATCH($AV234, 'Analytics Data'!$BI$12:$BI$511, 0)), ""))</f>
        <v/>
      </c>
      <c r="BT234" s="135" t="str">
        <f>IF($AV234="", "", IFERROR(INDEX('Analytics Data'!CA$12:CA$511, MATCH($AV234, 'Analytics Data'!$BI$12:$BI$511, 0)), ""))</f>
        <v/>
      </c>
      <c r="BU234" s="135" t="str">
        <f>IF($AV234="", "", IFERROR(INDEX('Analytics Data'!CB$12:CB$511, MATCH($AV234, 'Analytics Data'!$BI$12:$BI$511, 0)), ""))</f>
        <v/>
      </c>
      <c r="BV234" s="135" t="str">
        <f>IF($AV234="", "", IFERROR(INDEX('Analytics Data'!CC$12:CC$511, MATCH($AV234, 'Analytics Data'!$BI$12:$BI$511, 0)), ""))</f>
        <v/>
      </c>
      <c r="BW234" s="136" t="str">
        <f>IF($AV234="", "", IFERROR(INDEX('Analytics Data'!CD$12:CD$511, MATCH($AV234, 'Analytics Data'!$BI$12:$BI$511, 0)), ""))</f>
        <v/>
      </c>
      <c r="CC234" s="19" t="str">
        <f t="shared" si="75"/>
        <v/>
      </c>
      <c r="CE234" s="19" t="str">
        <f t="shared" si="76"/>
        <v/>
      </c>
      <c r="CG234" s="41" t="str">
        <f t="shared" si="77"/>
        <v/>
      </c>
    </row>
    <row r="235" spans="1:85" x14ac:dyDescent="0.25">
      <c r="A235" s="11"/>
      <c r="B235" s="41" t="str">
        <f>IF($D235="", "", IFERROR(INDEX(Content!$V$11:$V$510, MATCH($D235, Content!$D$11:$D$510, 0)), ""))</f>
        <v/>
      </c>
      <c r="C235" s="11"/>
      <c r="D235" s="196"/>
      <c r="E235" s="197"/>
      <c r="F235" s="198"/>
      <c r="G235" s="199"/>
      <c r="H235" s="200"/>
      <c r="I235" s="200"/>
      <c r="J235" s="201"/>
      <c r="K235" s="202"/>
      <c r="L235" s="11"/>
      <c r="M235" s="98" t="str">
        <f>IF($AV235="", "", IFERROR(INDEX('Analytics Data'!$CF$12:$CF$511, MATCH($AV235, 'Analytics Data'!$BI$12:$BI$511, 0)), ""))</f>
        <v/>
      </c>
      <c r="N235" s="68"/>
      <c r="O235" s="98" t="str">
        <f>IF($M235="", "", COUNTIF($M$11:$M$510, "&gt;"&amp;$M235)+1+COUNTIF($M$11:$M235, $M235)-1)</f>
        <v/>
      </c>
      <c r="P235" s="68"/>
      <c r="Q235" s="91" t="str">
        <f>IF($AV235="", "", IFERROR(INDEX('Analytics Data'!BA$12:BA$511, MATCH($AV235, 'Analytics Data'!$BI$12:$BI$511, 0)), ""))</f>
        <v/>
      </c>
      <c r="R235" s="92" t="str">
        <f>IF($AV235="", "", IFERROR(INDEX('Analytics Data'!BB$12:BB$511, MATCH($AV235, 'Analytics Data'!$BI$12:$BI$511, 0)), ""))</f>
        <v/>
      </c>
      <c r="S235" s="92" t="str">
        <f>IF($AV235="", "", IFERROR(INDEX('Analytics Data'!BC$12:BC$511, MATCH($AV235, 'Analytics Data'!$BI$12:$BI$511, 0)), ""))</f>
        <v/>
      </c>
      <c r="T235" s="92" t="str">
        <f>IF($AV235="", "", IFERROR(INDEX('Analytics Data'!BD$12:BD$511, MATCH($AV235, 'Analytics Data'!$BI$12:$BI$511, 0)), ""))</f>
        <v/>
      </c>
      <c r="U235" s="93" t="str">
        <f>IF($AV235="", "", IFERROR(INDEX('Analytics Data'!BE$12:BE$511, MATCH($AV235, 'Analytics Data'!$BI$12:$BI$511, 0)), ""))</f>
        <v/>
      </c>
      <c r="V235" s="68"/>
      <c r="AD235" s="65" t="str">
        <f>'Analytics Data'!$CT236</f>
        <v/>
      </c>
      <c r="AF235" s="19" t="str">
        <f t="shared" si="64"/>
        <v/>
      </c>
      <c r="AH235" s="19" t="str">
        <f t="shared" si="61"/>
        <v/>
      </c>
      <c r="AI235" s="19" t="str">
        <f t="shared" si="65"/>
        <v/>
      </c>
      <c r="AJ235" s="19" t="str">
        <f t="shared" si="66"/>
        <v/>
      </c>
      <c r="AK235" s="19" t="str">
        <f t="shared" si="67"/>
        <v/>
      </c>
      <c r="AL235" s="19" t="str">
        <f t="shared" si="62"/>
        <v/>
      </c>
      <c r="AM235" s="19" t="str">
        <f t="shared" si="63"/>
        <v/>
      </c>
      <c r="AN235" s="19" t="str">
        <f t="shared" si="68"/>
        <v/>
      </c>
      <c r="AP235" s="19" t="str">
        <f>IF(OR($B235="", "", 'Analytics Data'!$BL$7=FALSE), "", COUNTIF('Analytics Data'!$BG$12:$BG$511, $B235))</f>
        <v/>
      </c>
      <c r="AR235" s="65" t="str">
        <f>IF($AP235="", "", IF($AP235=1, IFERROR(INDEX('Analytics Data'!$BI$12:$BI$511, MATCH($B235, 'Analytics Data'!$BG$12:$BG$511, 0)), ""), ""))</f>
        <v/>
      </c>
      <c r="AT235" s="65" t="str">
        <f t="shared" si="69"/>
        <v/>
      </c>
      <c r="AV235" s="65" t="str">
        <f>IF(NOT($AT235=""), $AT235, IF($AR235="", "", IF(COUNTIF($AR$11:$AR235, $AR235)&gt;1, "", $AR235)))</f>
        <v/>
      </c>
      <c r="AX235" s="19" t="str">
        <f>IF(OR($AV235="", $AR$7=FALSE), "", IF(COUNTIF('Analytics Data'!$BI$12:$BI$511, $AV235)=1, "", "X"))</f>
        <v/>
      </c>
      <c r="AZ235" s="43" t="str">
        <f t="shared" si="70"/>
        <v/>
      </c>
      <c r="BB235" s="19" t="str">
        <f>IF($D235="", "", IF(COUNTIF(Content!$D$11:$D$510, $D235)=0, MAX($BB$10:$BB234)+1, ""))</f>
        <v/>
      </c>
      <c r="BD235" s="19" t="str">
        <f t="shared" si="71"/>
        <v/>
      </c>
      <c r="BF235" s="19" t="str">
        <f t="shared" si="72"/>
        <v/>
      </c>
      <c r="BG235" s="19" t="str">
        <f t="shared" ca="1" si="78"/>
        <v/>
      </c>
      <c r="BI235" s="173" t="str">
        <f>IF($AV235="", "", IFERROR(INDEX('Analytics Data'!$CA$12:$CA$511, MATCH($AV235, 'Analytics Data'!$BI$12:$BI$511, 0)), ""))</f>
        <v/>
      </c>
      <c r="BK235" s="173" t="str">
        <f>IF($AV235="", "", IFERROR(INDEX('Analytics Data'!$BB$12:$BB$511, MATCH($AV235, 'Analytics Data'!$BI$12:$BI$511, 0)), ""))</f>
        <v/>
      </c>
      <c r="BM235" s="41" t="str">
        <f>IF($D235="", "", IFERROR(INDEX(Content!$AB$11:$AB$510, MATCH($D235, Content!$D$11:$D$510, 0)), ""))</f>
        <v/>
      </c>
      <c r="BN235" s="41" t="str">
        <f>IF($BM235="", "", IF(COUNTIF($BM$11:$BM235, $BM235)&gt;1, "", $BM235))</f>
        <v/>
      </c>
      <c r="BO235" s="156" t="str">
        <f t="shared" si="73"/>
        <v/>
      </c>
      <c r="BP235" s="156" t="str">
        <f t="shared" si="74"/>
        <v/>
      </c>
      <c r="BQ235" s="19" t="str">
        <f>IF($BO235="", "", COUNTIF($BO$11:$BO$510, "&gt;"&amp;$BO235)+1+COUNTIF($BO$11:$BO235, $BO235)-1)</f>
        <v/>
      </c>
      <c r="BS235" s="134" t="str">
        <f>IF($AV235="", "", IFERROR(INDEX('Analytics Data'!BZ$12:BZ$511, MATCH($AV235, 'Analytics Data'!$BI$12:$BI$511, 0)), ""))</f>
        <v/>
      </c>
      <c r="BT235" s="135" t="str">
        <f>IF($AV235="", "", IFERROR(INDEX('Analytics Data'!CA$12:CA$511, MATCH($AV235, 'Analytics Data'!$BI$12:$BI$511, 0)), ""))</f>
        <v/>
      </c>
      <c r="BU235" s="135" t="str">
        <f>IF($AV235="", "", IFERROR(INDEX('Analytics Data'!CB$12:CB$511, MATCH($AV235, 'Analytics Data'!$BI$12:$BI$511, 0)), ""))</f>
        <v/>
      </c>
      <c r="BV235" s="135" t="str">
        <f>IF($AV235="", "", IFERROR(INDEX('Analytics Data'!CC$12:CC$511, MATCH($AV235, 'Analytics Data'!$BI$12:$BI$511, 0)), ""))</f>
        <v/>
      </c>
      <c r="BW235" s="136" t="str">
        <f>IF($AV235="", "", IFERROR(INDEX('Analytics Data'!CD$12:CD$511, MATCH($AV235, 'Analytics Data'!$BI$12:$BI$511, 0)), ""))</f>
        <v/>
      </c>
      <c r="CC235" s="19" t="str">
        <f t="shared" si="75"/>
        <v/>
      </c>
      <c r="CE235" s="19" t="str">
        <f t="shared" si="76"/>
        <v/>
      </c>
      <c r="CG235" s="41" t="str">
        <f t="shared" si="77"/>
        <v/>
      </c>
    </row>
    <row r="236" spans="1:85" x14ac:dyDescent="0.25">
      <c r="A236" s="11"/>
      <c r="B236" s="41" t="str">
        <f>IF($D236="", "", IFERROR(INDEX(Content!$V$11:$V$510, MATCH($D236, Content!$D$11:$D$510, 0)), ""))</f>
        <v/>
      </c>
      <c r="C236" s="11"/>
      <c r="D236" s="196"/>
      <c r="E236" s="197"/>
      <c r="F236" s="198"/>
      <c r="G236" s="199"/>
      <c r="H236" s="200"/>
      <c r="I236" s="200"/>
      <c r="J236" s="201"/>
      <c r="K236" s="202"/>
      <c r="L236" s="11"/>
      <c r="M236" s="98" t="str">
        <f>IF($AV236="", "", IFERROR(INDEX('Analytics Data'!$CF$12:$CF$511, MATCH($AV236, 'Analytics Data'!$BI$12:$BI$511, 0)), ""))</f>
        <v/>
      </c>
      <c r="N236" s="68"/>
      <c r="O236" s="98" t="str">
        <f>IF($M236="", "", COUNTIF($M$11:$M$510, "&gt;"&amp;$M236)+1+COUNTIF($M$11:$M236, $M236)-1)</f>
        <v/>
      </c>
      <c r="P236" s="68"/>
      <c r="Q236" s="91" t="str">
        <f>IF($AV236="", "", IFERROR(INDEX('Analytics Data'!BA$12:BA$511, MATCH($AV236, 'Analytics Data'!$BI$12:$BI$511, 0)), ""))</f>
        <v/>
      </c>
      <c r="R236" s="92" t="str">
        <f>IF($AV236="", "", IFERROR(INDEX('Analytics Data'!BB$12:BB$511, MATCH($AV236, 'Analytics Data'!$BI$12:$BI$511, 0)), ""))</f>
        <v/>
      </c>
      <c r="S236" s="92" t="str">
        <f>IF($AV236="", "", IFERROR(INDEX('Analytics Data'!BC$12:BC$511, MATCH($AV236, 'Analytics Data'!$BI$12:$BI$511, 0)), ""))</f>
        <v/>
      </c>
      <c r="T236" s="92" t="str">
        <f>IF($AV236="", "", IFERROR(INDEX('Analytics Data'!BD$12:BD$511, MATCH($AV236, 'Analytics Data'!$BI$12:$BI$511, 0)), ""))</f>
        <v/>
      </c>
      <c r="U236" s="93" t="str">
        <f>IF($AV236="", "", IFERROR(INDEX('Analytics Data'!BE$12:BE$511, MATCH($AV236, 'Analytics Data'!$BI$12:$BI$511, 0)), ""))</f>
        <v/>
      </c>
      <c r="V236" s="68"/>
      <c r="AD236" s="65" t="str">
        <f>'Analytics Data'!$CT237</f>
        <v/>
      </c>
      <c r="AF236" s="19" t="str">
        <f t="shared" si="64"/>
        <v/>
      </c>
      <c r="AH236" s="19" t="str">
        <f t="shared" si="61"/>
        <v/>
      </c>
      <c r="AI236" s="19" t="str">
        <f t="shared" si="65"/>
        <v/>
      </c>
      <c r="AJ236" s="19" t="str">
        <f t="shared" si="66"/>
        <v/>
      </c>
      <c r="AK236" s="19" t="str">
        <f t="shared" si="67"/>
        <v/>
      </c>
      <c r="AL236" s="19" t="str">
        <f t="shared" si="62"/>
        <v/>
      </c>
      <c r="AM236" s="19" t="str">
        <f t="shared" si="63"/>
        <v/>
      </c>
      <c r="AN236" s="19" t="str">
        <f t="shared" si="68"/>
        <v/>
      </c>
      <c r="AP236" s="19" t="str">
        <f>IF(OR($B236="", "", 'Analytics Data'!$BL$7=FALSE), "", COUNTIF('Analytics Data'!$BG$12:$BG$511, $B236))</f>
        <v/>
      </c>
      <c r="AR236" s="65" t="str">
        <f>IF($AP236="", "", IF($AP236=1, IFERROR(INDEX('Analytics Data'!$BI$12:$BI$511, MATCH($B236, 'Analytics Data'!$BG$12:$BG$511, 0)), ""), ""))</f>
        <v/>
      </c>
      <c r="AT236" s="65" t="str">
        <f t="shared" si="69"/>
        <v/>
      </c>
      <c r="AV236" s="65" t="str">
        <f>IF(NOT($AT236=""), $AT236, IF($AR236="", "", IF(COUNTIF($AR$11:$AR236, $AR236)&gt;1, "", $AR236)))</f>
        <v/>
      </c>
      <c r="AX236" s="19" t="str">
        <f>IF(OR($AV236="", $AR$7=FALSE), "", IF(COUNTIF('Analytics Data'!$BI$12:$BI$511, $AV236)=1, "", "X"))</f>
        <v/>
      </c>
      <c r="AZ236" s="43" t="str">
        <f t="shared" si="70"/>
        <v/>
      </c>
      <c r="BB236" s="19" t="str">
        <f>IF($D236="", "", IF(COUNTIF(Content!$D$11:$D$510, $D236)=0, MAX($BB$10:$BB235)+1, ""))</f>
        <v/>
      </c>
      <c r="BD236" s="19" t="str">
        <f t="shared" si="71"/>
        <v/>
      </c>
      <c r="BF236" s="19" t="str">
        <f t="shared" si="72"/>
        <v/>
      </c>
      <c r="BG236" s="19" t="str">
        <f t="shared" ca="1" si="78"/>
        <v/>
      </c>
      <c r="BI236" s="173" t="str">
        <f>IF($AV236="", "", IFERROR(INDEX('Analytics Data'!$CA$12:$CA$511, MATCH($AV236, 'Analytics Data'!$BI$12:$BI$511, 0)), ""))</f>
        <v/>
      </c>
      <c r="BK236" s="173" t="str">
        <f>IF($AV236="", "", IFERROR(INDEX('Analytics Data'!$BB$12:$BB$511, MATCH($AV236, 'Analytics Data'!$BI$12:$BI$511, 0)), ""))</f>
        <v/>
      </c>
      <c r="BM236" s="41" t="str">
        <f>IF($D236="", "", IFERROR(INDEX(Content!$AB$11:$AB$510, MATCH($D236, Content!$D$11:$D$510, 0)), ""))</f>
        <v/>
      </c>
      <c r="BN236" s="41" t="str">
        <f>IF($BM236="", "", IF(COUNTIF($BM$11:$BM236, $BM236)&gt;1, "", $BM236))</f>
        <v/>
      </c>
      <c r="BO236" s="156" t="str">
        <f t="shared" si="73"/>
        <v/>
      </c>
      <c r="BP236" s="156" t="str">
        <f t="shared" si="74"/>
        <v/>
      </c>
      <c r="BQ236" s="19" t="str">
        <f>IF($BO236="", "", COUNTIF($BO$11:$BO$510, "&gt;"&amp;$BO236)+1+COUNTIF($BO$11:$BO236, $BO236)-1)</f>
        <v/>
      </c>
      <c r="BS236" s="134" t="str">
        <f>IF($AV236="", "", IFERROR(INDEX('Analytics Data'!BZ$12:BZ$511, MATCH($AV236, 'Analytics Data'!$BI$12:$BI$511, 0)), ""))</f>
        <v/>
      </c>
      <c r="BT236" s="135" t="str">
        <f>IF($AV236="", "", IFERROR(INDEX('Analytics Data'!CA$12:CA$511, MATCH($AV236, 'Analytics Data'!$BI$12:$BI$511, 0)), ""))</f>
        <v/>
      </c>
      <c r="BU236" s="135" t="str">
        <f>IF($AV236="", "", IFERROR(INDEX('Analytics Data'!CB$12:CB$511, MATCH($AV236, 'Analytics Data'!$BI$12:$BI$511, 0)), ""))</f>
        <v/>
      </c>
      <c r="BV236" s="135" t="str">
        <f>IF($AV236="", "", IFERROR(INDEX('Analytics Data'!CC$12:CC$511, MATCH($AV236, 'Analytics Data'!$BI$12:$BI$511, 0)), ""))</f>
        <v/>
      </c>
      <c r="BW236" s="136" t="str">
        <f>IF($AV236="", "", IFERROR(INDEX('Analytics Data'!CD$12:CD$511, MATCH($AV236, 'Analytics Data'!$BI$12:$BI$511, 0)), ""))</f>
        <v/>
      </c>
      <c r="CC236" s="19" t="str">
        <f t="shared" si="75"/>
        <v/>
      </c>
      <c r="CE236" s="19" t="str">
        <f t="shared" si="76"/>
        <v/>
      </c>
      <c r="CG236" s="41" t="str">
        <f t="shared" si="77"/>
        <v/>
      </c>
    </row>
    <row r="237" spans="1:85" x14ac:dyDescent="0.25">
      <c r="A237" s="11"/>
      <c r="B237" s="41" t="str">
        <f>IF($D237="", "", IFERROR(INDEX(Content!$V$11:$V$510, MATCH($D237, Content!$D$11:$D$510, 0)), ""))</f>
        <v/>
      </c>
      <c r="C237" s="11"/>
      <c r="D237" s="196"/>
      <c r="E237" s="197"/>
      <c r="F237" s="198"/>
      <c r="G237" s="199"/>
      <c r="H237" s="200"/>
      <c r="I237" s="200"/>
      <c r="J237" s="201"/>
      <c r="K237" s="202"/>
      <c r="L237" s="11"/>
      <c r="M237" s="98" t="str">
        <f>IF($AV237="", "", IFERROR(INDEX('Analytics Data'!$CF$12:$CF$511, MATCH($AV237, 'Analytics Data'!$BI$12:$BI$511, 0)), ""))</f>
        <v/>
      </c>
      <c r="N237" s="68"/>
      <c r="O237" s="98" t="str">
        <f>IF($M237="", "", COUNTIF($M$11:$M$510, "&gt;"&amp;$M237)+1+COUNTIF($M$11:$M237, $M237)-1)</f>
        <v/>
      </c>
      <c r="P237" s="68"/>
      <c r="Q237" s="91" t="str">
        <f>IF($AV237="", "", IFERROR(INDEX('Analytics Data'!BA$12:BA$511, MATCH($AV237, 'Analytics Data'!$BI$12:$BI$511, 0)), ""))</f>
        <v/>
      </c>
      <c r="R237" s="92" t="str">
        <f>IF($AV237="", "", IFERROR(INDEX('Analytics Data'!BB$12:BB$511, MATCH($AV237, 'Analytics Data'!$BI$12:$BI$511, 0)), ""))</f>
        <v/>
      </c>
      <c r="S237" s="92" t="str">
        <f>IF($AV237="", "", IFERROR(INDEX('Analytics Data'!BC$12:BC$511, MATCH($AV237, 'Analytics Data'!$BI$12:$BI$511, 0)), ""))</f>
        <v/>
      </c>
      <c r="T237" s="92" t="str">
        <f>IF($AV237="", "", IFERROR(INDEX('Analytics Data'!BD$12:BD$511, MATCH($AV237, 'Analytics Data'!$BI$12:$BI$511, 0)), ""))</f>
        <v/>
      </c>
      <c r="U237" s="93" t="str">
        <f>IF($AV237="", "", IFERROR(INDEX('Analytics Data'!BE$12:BE$511, MATCH($AV237, 'Analytics Data'!$BI$12:$BI$511, 0)), ""))</f>
        <v/>
      </c>
      <c r="V237" s="68"/>
      <c r="AD237" s="65" t="str">
        <f>'Analytics Data'!$CT238</f>
        <v/>
      </c>
      <c r="AF237" s="19" t="str">
        <f t="shared" si="64"/>
        <v/>
      </c>
      <c r="AH237" s="19" t="str">
        <f t="shared" si="61"/>
        <v/>
      </c>
      <c r="AI237" s="19" t="str">
        <f t="shared" si="65"/>
        <v/>
      </c>
      <c r="AJ237" s="19" t="str">
        <f t="shared" si="66"/>
        <v/>
      </c>
      <c r="AK237" s="19" t="str">
        <f t="shared" si="67"/>
        <v/>
      </c>
      <c r="AL237" s="19" t="str">
        <f t="shared" si="62"/>
        <v/>
      </c>
      <c r="AM237" s="19" t="str">
        <f t="shared" si="63"/>
        <v/>
      </c>
      <c r="AN237" s="19" t="str">
        <f t="shared" si="68"/>
        <v/>
      </c>
      <c r="AP237" s="19" t="str">
        <f>IF(OR($B237="", "", 'Analytics Data'!$BL$7=FALSE), "", COUNTIF('Analytics Data'!$BG$12:$BG$511, $B237))</f>
        <v/>
      </c>
      <c r="AR237" s="65" t="str">
        <f>IF($AP237="", "", IF($AP237=1, IFERROR(INDEX('Analytics Data'!$BI$12:$BI$511, MATCH($B237, 'Analytics Data'!$BG$12:$BG$511, 0)), ""), ""))</f>
        <v/>
      </c>
      <c r="AT237" s="65" t="str">
        <f t="shared" si="69"/>
        <v/>
      </c>
      <c r="AV237" s="65" t="str">
        <f>IF(NOT($AT237=""), $AT237, IF($AR237="", "", IF(COUNTIF($AR$11:$AR237, $AR237)&gt;1, "", $AR237)))</f>
        <v/>
      </c>
      <c r="AX237" s="19" t="str">
        <f>IF(OR($AV237="", $AR$7=FALSE), "", IF(COUNTIF('Analytics Data'!$BI$12:$BI$511, $AV237)=1, "", "X"))</f>
        <v/>
      </c>
      <c r="AZ237" s="43" t="str">
        <f t="shared" si="70"/>
        <v/>
      </c>
      <c r="BB237" s="19" t="str">
        <f>IF($D237="", "", IF(COUNTIF(Content!$D$11:$D$510, $D237)=0, MAX($BB$10:$BB236)+1, ""))</f>
        <v/>
      </c>
      <c r="BD237" s="19" t="str">
        <f t="shared" si="71"/>
        <v/>
      </c>
      <c r="BF237" s="19" t="str">
        <f t="shared" si="72"/>
        <v/>
      </c>
      <c r="BG237" s="19" t="str">
        <f t="shared" ca="1" si="78"/>
        <v/>
      </c>
      <c r="BI237" s="173" t="str">
        <f>IF($AV237="", "", IFERROR(INDEX('Analytics Data'!$CA$12:$CA$511, MATCH($AV237, 'Analytics Data'!$BI$12:$BI$511, 0)), ""))</f>
        <v/>
      </c>
      <c r="BK237" s="173" t="str">
        <f>IF($AV237="", "", IFERROR(INDEX('Analytics Data'!$BB$12:$BB$511, MATCH($AV237, 'Analytics Data'!$BI$12:$BI$511, 0)), ""))</f>
        <v/>
      </c>
      <c r="BM237" s="41" t="str">
        <f>IF($D237="", "", IFERROR(INDEX(Content!$AB$11:$AB$510, MATCH($D237, Content!$D$11:$D$510, 0)), ""))</f>
        <v/>
      </c>
      <c r="BN237" s="41" t="str">
        <f>IF($BM237="", "", IF(COUNTIF($BM$11:$BM237, $BM237)&gt;1, "", $BM237))</f>
        <v/>
      </c>
      <c r="BO237" s="156" t="str">
        <f t="shared" si="73"/>
        <v/>
      </c>
      <c r="BP237" s="156" t="str">
        <f t="shared" si="74"/>
        <v/>
      </c>
      <c r="BQ237" s="19" t="str">
        <f>IF($BO237="", "", COUNTIF($BO$11:$BO$510, "&gt;"&amp;$BO237)+1+COUNTIF($BO$11:$BO237, $BO237)-1)</f>
        <v/>
      </c>
      <c r="BS237" s="134" t="str">
        <f>IF($AV237="", "", IFERROR(INDEX('Analytics Data'!BZ$12:BZ$511, MATCH($AV237, 'Analytics Data'!$BI$12:$BI$511, 0)), ""))</f>
        <v/>
      </c>
      <c r="BT237" s="135" t="str">
        <f>IF($AV237="", "", IFERROR(INDEX('Analytics Data'!CA$12:CA$511, MATCH($AV237, 'Analytics Data'!$BI$12:$BI$511, 0)), ""))</f>
        <v/>
      </c>
      <c r="BU237" s="135" t="str">
        <f>IF($AV237="", "", IFERROR(INDEX('Analytics Data'!CB$12:CB$511, MATCH($AV237, 'Analytics Data'!$BI$12:$BI$511, 0)), ""))</f>
        <v/>
      </c>
      <c r="BV237" s="135" t="str">
        <f>IF($AV237="", "", IFERROR(INDEX('Analytics Data'!CC$12:CC$511, MATCH($AV237, 'Analytics Data'!$BI$12:$BI$511, 0)), ""))</f>
        <v/>
      </c>
      <c r="BW237" s="136" t="str">
        <f>IF($AV237="", "", IFERROR(INDEX('Analytics Data'!CD$12:CD$511, MATCH($AV237, 'Analytics Data'!$BI$12:$BI$511, 0)), ""))</f>
        <v/>
      </c>
      <c r="CC237" s="19" t="str">
        <f t="shared" si="75"/>
        <v/>
      </c>
      <c r="CE237" s="19" t="str">
        <f t="shared" si="76"/>
        <v/>
      </c>
      <c r="CG237" s="41" t="str">
        <f t="shared" si="77"/>
        <v/>
      </c>
    </row>
    <row r="238" spans="1:85" x14ac:dyDescent="0.25">
      <c r="A238" s="11"/>
      <c r="B238" s="41" t="str">
        <f>IF($D238="", "", IFERROR(INDEX(Content!$V$11:$V$510, MATCH($D238, Content!$D$11:$D$510, 0)), ""))</f>
        <v/>
      </c>
      <c r="C238" s="11"/>
      <c r="D238" s="196"/>
      <c r="E238" s="197"/>
      <c r="F238" s="198"/>
      <c r="G238" s="199"/>
      <c r="H238" s="200"/>
      <c r="I238" s="200"/>
      <c r="J238" s="201"/>
      <c r="K238" s="202"/>
      <c r="L238" s="11"/>
      <c r="M238" s="98" t="str">
        <f>IF($AV238="", "", IFERROR(INDEX('Analytics Data'!$CF$12:$CF$511, MATCH($AV238, 'Analytics Data'!$BI$12:$BI$511, 0)), ""))</f>
        <v/>
      </c>
      <c r="N238" s="68"/>
      <c r="O238" s="98" t="str">
        <f>IF($M238="", "", COUNTIF($M$11:$M$510, "&gt;"&amp;$M238)+1+COUNTIF($M$11:$M238, $M238)-1)</f>
        <v/>
      </c>
      <c r="P238" s="68"/>
      <c r="Q238" s="91" t="str">
        <f>IF($AV238="", "", IFERROR(INDEX('Analytics Data'!BA$12:BA$511, MATCH($AV238, 'Analytics Data'!$BI$12:$BI$511, 0)), ""))</f>
        <v/>
      </c>
      <c r="R238" s="92" t="str">
        <f>IF($AV238="", "", IFERROR(INDEX('Analytics Data'!BB$12:BB$511, MATCH($AV238, 'Analytics Data'!$BI$12:$BI$511, 0)), ""))</f>
        <v/>
      </c>
      <c r="S238" s="92" t="str">
        <f>IF($AV238="", "", IFERROR(INDEX('Analytics Data'!BC$12:BC$511, MATCH($AV238, 'Analytics Data'!$BI$12:$BI$511, 0)), ""))</f>
        <v/>
      </c>
      <c r="T238" s="92" t="str">
        <f>IF($AV238="", "", IFERROR(INDEX('Analytics Data'!BD$12:BD$511, MATCH($AV238, 'Analytics Data'!$BI$12:$BI$511, 0)), ""))</f>
        <v/>
      </c>
      <c r="U238" s="93" t="str">
        <f>IF($AV238="", "", IFERROR(INDEX('Analytics Data'!BE$12:BE$511, MATCH($AV238, 'Analytics Data'!$BI$12:$BI$511, 0)), ""))</f>
        <v/>
      </c>
      <c r="V238" s="68"/>
      <c r="AD238" s="65" t="str">
        <f>'Analytics Data'!$CT239</f>
        <v/>
      </c>
      <c r="AF238" s="19" t="str">
        <f t="shared" si="64"/>
        <v/>
      </c>
      <c r="AH238" s="19" t="str">
        <f t="shared" si="61"/>
        <v/>
      </c>
      <c r="AI238" s="19" t="str">
        <f t="shared" si="65"/>
        <v/>
      </c>
      <c r="AJ238" s="19" t="str">
        <f t="shared" si="66"/>
        <v/>
      </c>
      <c r="AK238" s="19" t="str">
        <f t="shared" si="67"/>
        <v/>
      </c>
      <c r="AL238" s="19" t="str">
        <f t="shared" si="62"/>
        <v/>
      </c>
      <c r="AM238" s="19" t="str">
        <f t="shared" si="63"/>
        <v/>
      </c>
      <c r="AN238" s="19" t="str">
        <f t="shared" si="68"/>
        <v/>
      </c>
      <c r="AP238" s="19" t="str">
        <f>IF(OR($B238="", "", 'Analytics Data'!$BL$7=FALSE), "", COUNTIF('Analytics Data'!$BG$12:$BG$511, $B238))</f>
        <v/>
      </c>
      <c r="AR238" s="65" t="str">
        <f>IF($AP238="", "", IF($AP238=1, IFERROR(INDEX('Analytics Data'!$BI$12:$BI$511, MATCH($B238, 'Analytics Data'!$BG$12:$BG$511, 0)), ""), ""))</f>
        <v/>
      </c>
      <c r="AT238" s="65" t="str">
        <f t="shared" si="69"/>
        <v/>
      </c>
      <c r="AV238" s="65" t="str">
        <f>IF(NOT($AT238=""), $AT238, IF($AR238="", "", IF(COUNTIF($AR$11:$AR238, $AR238)&gt;1, "", $AR238)))</f>
        <v/>
      </c>
      <c r="AX238" s="19" t="str">
        <f>IF(OR($AV238="", $AR$7=FALSE), "", IF(COUNTIF('Analytics Data'!$BI$12:$BI$511, $AV238)=1, "", "X"))</f>
        <v/>
      </c>
      <c r="AZ238" s="43" t="str">
        <f t="shared" si="70"/>
        <v/>
      </c>
      <c r="BB238" s="19" t="str">
        <f>IF($D238="", "", IF(COUNTIF(Content!$D$11:$D$510, $D238)=0, MAX($BB$10:$BB237)+1, ""))</f>
        <v/>
      </c>
      <c r="BD238" s="19" t="str">
        <f t="shared" si="71"/>
        <v/>
      </c>
      <c r="BF238" s="19" t="str">
        <f t="shared" si="72"/>
        <v/>
      </c>
      <c r="BG238" s="19" t="str">
        <f t="shared" ca="1" si="78"/>
        <v/>
      </c>
      <c r="BI238" s="173" t="str">
        <f>IF($AV238="", "", IFERROR(INDEX('Analytics Data'!$CA$12:$CA$511, MATCH($AV238, 'Analytics Data'!$BI$12:$BI$511, 0)), ""))</f>
        <v/>
      </c>
      <c r="BK238" s="173" t="str">
        <f>IF($AV238="", "", IFERROR(INDEX('Analytics Data'!$BB$12:$BB$511, MATCH($AV238, 'Analytics Data'!$BI$12:$BI$511, 0)), ""))</f>
        <v/>
      </c>
      <c r="BM238" s="41" t="str">
        <f>IF($D238="", "", IFERROR(INDEX(Content!$AB$11:$AB$510, MATCH($D238, Content!$D$11:$D$510, 0)), ""))</f>
        <v/>
      </c>
      <c r="BN238" s="41" t="str">
        <f>IF($BM238="", "", IF(COUNTIF($BM$11:$BM238, $BM238)&gt;1, "", $BM238))</f>
        <v/>
      </c>
      <c r="BO238" s="156" t="str">
        <f t="shared" si="73"/>
        <v/>
      </c>
      <c r="BP238" s="156" t="str">
        <f t="shared" si="74"/>
        <v/>
      </c>
      <c r="BQ238" s="19" t="str">
        <f>IF($BO238="", "", COUNTIF($BO$11:$BO$510, "&gt;"&amp;$BO238)+1+COUNTIF($BO$11:$BO238, $BO238)-1)</f>
        <v/>
      </c>
      <c r="BS238" s="134" t="str">
        <f>IF($AV238="", "", IFERROR(INDEX('Analytics Data'!BZ$12:BZ$511, MATCH($AV238, 'Analytics Data'!$BI$12:$BI$511, 0)), ""))</f>
        <v/>
      </c>
      <c r="BT238" s="135" t="str">
        <f>IF($AV238="", "", IFERROR(INDEX('Analytics Data'!CA$12:CA$511, MATCH($AV238, 'Analytics Data'!$BI$12:$BI$511, 0)), ""))</f>
        <v/>
      </c>
      <c r="BU238" s="135" t="str">
        <f>IF($AV238="", "", IFERROR(INDEX('Analytics Data'!CB$12:CB$511, MATCH($AV238, 'Analytics Data'!$BI$12:$BI$511, 0)), ""))</f>
        <v/>
      </c>
      <c r="BV238" s="135" t="str">
        <f>IF($AV238="", "", IFERROR(INDEX('Analytics Data'!CC$12:CC$511, MATCH($AV238, 'Analytics Data'!$BI$12:$BI$511, 0)), ""))</f>
        <v/>
      </c>
      <c r="BW238" s="136" t="str">
        <f>IF($AV238="", "", IFERROR(INDEX('Analytics Data'!CD$12:CD$511, MATCH($AV238, 'Analytics Data'!$BI$12:$BI$511, 0)), ""))</f>
        <v/>
      </c>
      <c r="CC238" s="19" t="str">
        <f t="shared" si="75"/>
        <v/>
      </c>
      <c r="CE238" s="19" t="str">
        <f t="shared" si="76"/>
        <v/>
      </c>
      <c r="CG238" s="41" t="str">
        <f t="shared" si="77"/>
        <v/>
      </c>
    </row>
    <row r="239" spans="1:85" x14ac:dyDescent="0.25">
      <c r="A239" s="11"/>
      <c r="B239" s="41" t="str">
        <f>IF($D239="", "", IFERROR(INDEX(Content!$V$11:$V$510, MATCH($D239, Content!$D$11:$D$510, 0)), ""))</f>
        <v/>
      </c>
      <c r="C239" s="11"/>
      <c r="D239" s="196"/>
      <c r="E239" s="197"/>
      <c r="F239" s="198"/>
      <c r="G239" s="199"/>
      <c r="H239" s="200"/>
      <c r="I239" s="200"/>
      <c r="J239" s="201"/>
      <c r="K239" s="202"/>
      <c r="L239" s="11"/>
      <c r="M239" s="98" t="str">
        <f>IF($AV239="", "", IFERROR(INDEX('Analytics Data'!$CF$12:$CF$511, MATCH($AV239, 'Analytics Data'!$BI$12:$BI$511, 0)), ""))</f>
        <v/>
      </c>
      <c r="N239" s="68"/>
      <c r="O239" s="98" t="str">
        <f>IF($M239="", "", COUNTIF($M$11:$M$510, "&gt;"&amp;$M239)+1+COUNTIF($M$11:$M239, $M239)-1)</f>
        <v/>
      </c>
      <c r="P239" s="68"/>
      <c r="Q239" s="91" t="str">
        <f>IF($AV239="", "", IFERROR(INDEX('Analytics Data'!BA$12:BA$511, MATCH($AV239, 'Analytics Data'!$BI$12:$BI$511, 0)), ""))</f>
        <v/>
      </c>
      <c r="R239" s="92" t="str">
        <f>IF($AV239="", "", IFERROR(INDEX('Analytics Data'!BB$12:BB$511, MATCH($AV239, 'Analytics Data'!$BI$12:$BI$511, 0)), ""))</f>
        <v/>
      </c>
      <c r="S239" s="92" t="str">
        <f>IF($AV239="", "", IFERROR(INDEX('Analytics Data'!BC$12:BC$511, MATCH($AV239, 'Analytics Data'!$BI$12:$BI$511, 0)), ""))</f>
        <v/>
      </c>
      <c r="T239" s="92" t="str">
        <f>IF($AV239="", "", IFERROR(INDEX('Analytics Data'!BD$12:BD$511, MATCH($AV239, 'Analytics Data'!$BI$12:$BI$511, 0)), ""))</f>
        <v/>
      </c>
      <c r="U239" s="93" t="str">
        <f>IF($AV239="", "", IFERROR(INDEX('Analytics Data'!BE$12:BE$511, MATCH($AV239, 'Analytics Data'!$BI$12:$BI$511, 0)), ""))</f>
        <v/>
      </c>
      <c r="V239" s="68"/>
      <c r="AD239" s="65" t="str">
        <f>'Analytics Data'!$CT240</f>
        <v/>
      </c>
      <c r="AF239" s="19" t="str">
        <f t="shared" si="64"/>
        <v/>
      </c>
      <c r="AH239" s="19" t="str">
        <f t="shared" si="61"/>
        <v/>
      </c>
      <c r="AI239" s="19" t="str">
        <f t="shared" si="65"/>
        <v/>
      </c>
      <c r="AJ239" s="19" t="str">
        <f t="shared" si="66"/>
        <v/>
      </c>
      <c r="AK239" s="19" t="str">
        <f t="shared" si="67"/>
        <v/>
      </c>
      <c r="AL239" s="19" t="str">
        <f t="shared" si="62"/>
        <v/>
      </c>
      <c r="AM239" s="19" t="str">
        <f t="shared" si="63"/>
        <v/>
      </c>
      <c r="AN239" s="19" t="str">
        <f t="shared" si="68"/>
        <v/>
      </c>
      <c r="AP239" s="19" t="str">
        <f>IF(OR($B239="", "", 'Analytics Data'!$BL$7=FALSE), "", COUNTIF('Analytics Data'!$BG$12:$BG$511, $B239))</f>
        <v/>
      </c>
      <c r="AR239" s="65" t="str">
        <f>IF($AP239="", "", IF($AP239=1, IFERROR(INDEX('Analytics Data'!$BI$12:$BI$511, MATCH($B239, 'Analytics Data'!$BG$12:$BG$511, 0)), ""), ""))</f>
        <v/>
      </c>
      <c r="AT239" s="65" t="str">
        <f t="shared" si="69"/>
        <v/>
      </c>
      <c r="AV239" s="65" t="str">
        <f>IF(NOT($AT239=""), $AT239, IF($AR239="", "", IF(COUNTIF($AR$11:$AR239, $AR239)&gt;1, "", $AR239)))</f>
        <v/>
      </c>
      <c r="AX239" s="19" t="str">
        <f>IF(OR($AV239="", $AR$7=FALSE), "", IF(COUNTIF('Analytics Data'!$BI$12:$BI$511, $AV239)=1, "", "X"))</f>
        <v/>
      </c>
      <c r="AZ239" s="43" t="str">
        <f t="shared" si="70"/>
        <v/>
      </c>
      <c r="BB239" s="19" t="str">
        <f>IF($D239="", "", IF(COUNTIF(Content!$D$11:$D$510, $D239)=0, MAX($BB$10:$BB238)+1, ""))</f>
        <v/>
      </c>
      <c r="BD239" s="19" t="str">
        <f t="shared" si="71"/>
        <v/>
      </c>
      <c r="BF239" s="19" t="str">
        <f t="shared" si="72"/>
        <v/>
      </c>
      <c r="BG239" s="19" t="str">
        <f t="shared" ca="1" si="78"/>
        <v/>
      </c>
      <c r="BI239" s="173" t="str">
        <f>IF($AV239="", "", IFERROR(INDEX('Analytics Data'!$CA$12:$CA$511, MATCH($AV239, 'Analytics Data'!$BI$12:$BI$511, 0)), ""))</f>
        <v/>
      </c>
      <c r="BK239" s="173" t="str">
        <f>IF($AV239="", "", IFERROR(INDEX('Analytics Data'!$BB$12:$BB$511, MATCH($AV239, 'Analytics Data'!$BI$12:$BI$511, 0)), ""))</f>
        <v/>
      </c>
      <c r="BM239" s="41" t="str">
        <f>IF($D239="", "", IFERROR(INDEX(Content!$AB$11:$AB$510, MATCH($D239, Content!$D$11:$D$510, 0)), ""))</f>
        <v/>
      </c>
      <c r="BN239" s="41" t="str">
        <f>IF($BM239="", "", IF(COUNTIF($BM$11:$BM239, $BM239)&gt;1, "", $BM239))</f>
        <v/>
      </c>
      <c r="BO239" s="156" t="str">
        <f t="shared" si="73"/>
        <v/>
      </c>
      <c r="BP239" s="156" t="str">
        <f t="shared" si="74"/>
        <v/>
      </c>
      <c r="BQ239" s="19" t="str">
        <f>IF($BO239="", "", COUNTIF($BO$11:$BO$510, "&gt;"&amp;$BO239)+1+COUNTIF($BO$11:$BO239, $BO239)-1)</f>
        <v/>
      </c>
      <c r="BS239" s="134" t="str">
        <f>IF($AV239="", "", IFERROR(INDEX('Analytics Data'!BZ$12:BZ$511, MATCH($AV239, 'Analytics Data'!$BI$12:$BI$511, 0)), ""))</f>
        <v/>
      </c>
      <c r="BT239" s="135" t="str">
        <f>IF($AV239="", "", IFERROR(INDEX('Analytics Data'!CA$12:CA$511, MATCH($AV239, 'Analytics Data'!$BI$12:$BI$511, 0)), ""))</f>
        <v/>
      </c>
      <c r="BU239" s="135" t="str">
        <f>IF($AV239="", "", IFERROR(INDEX('Analytics Data'!CB$12:CB$511, MATCH($AV239, 'Analytics Data'!$BI$12:$BI$511, 0)), ""))</f>
        <v/>
      </c>
      <c r="BV239" s="135" t="str">
        <f>IF($AV239="", "", IFERROR(INDEX('Analytics Data'!CC$12:CC$511, MATCH($AV239, 'Analytics Data'!$BI$12:$BI$511, 0)), ""))</f>
        <v/>
      </c>
      <c r="BW239" s="136" t="str">
        <f>IF($AV239="", "", IFERROR(INDEX('Analytics Data'!CD$12:CD$511, MATCH($AV239, 'Analytics Data'!$BI$12:$BI$511, 0)), ""))</f>
        <v/>
      </c>
      <c r="CC239" s="19" t="str">
        <f t="shared" si="75"/>
        <v/>
      </c>
      <c r="CE239" s="19" t="str">
        <f t="shared" si="76"/>
        <v/>
      </c>
      <c r="CG239" s="41" t="str">
        <f t="shared" si="77"/>
        <v/>
      </c>
    </row>
    <row r="240" spans="1:85" x14ac:dyDescent="0.25">
      <c r="A240" s="11"/>
      <c r="B240" s="41" t="str">
        <f>IF($D240="", "", IFERROR(INDEX(Content!$V$11:$V$510, MATCH($D240, Content!$D$11:$D$510, 0)), ""))</f>
        <v/>
      </c>
      <c r="C240" s="11"/>
      <c r="D240" s="196"/>
      <c r="E240" s="197"/>
      <c r="F240" s="198"/>
      <c r="G240" s="199"/>
      <c r="H240" s="200"/>
      <c r="I240" s="200"/>
      <c r="J240" s="201"/>
      <c r="K240" s="202"/>
      <c r="L240" s="11"/>
      <c r="M240" s="98" t="str">
        <f>IF($AV240="", "", IFERROR(INDEX('Analytics Data'!$CF$12:$CF$511, MATCH($AV240, 'Analytics Data'!$BI$12:$BI$511, 0)), ""))</f>
        <v/>
      </c>
      <c r="N240" s="68"/>
      <c r="O240" s="98" t="str">
        <f>IF($M240="", "", COUNTIF($M$11:$M$510, "&gt;"&amp;$M240)+1+COUNTIF($M$11:$M240, $M240)-1)</f>
        <v/>
      </c>
      <c r="P240" s="68"/>
      <c r="Q240" s="91" t="str">
        <f>IF($AV240="", "", IFERROR(INDEX('Analytics Data'!BA$12:BA$511, MATCH($AV240, 'Analytics Data'!$BI$12:$BI$511, 0)), ""))</f>
        <v/>
      </c>
      <c r="R240" s="92" t="str">
        <f>IF($AV240="", "", IFERROR(INDEX('Analytics Data'!BB$12:BB$511, MATCH($AV240, 'Analytics Data'!$BI$12:$BI$511, 0)), ""))</f>
        <v/>
      </c>
      <c r="S240" s="92" t="str">
        <f>IF($AV240="", "", IFERROR(INDEX('Analytics Data'!BC$12:BC$511, MATCH($AV240, 'Analytics Data'!$BI$12:$BI$511, 0)), ""))</f>
        <v/>
      </c>
      <c r="T240" s="92" t="str">
        <f>IF($AV240="", "", IFERROR(INDEX('Analytics Data'!BD$12:BD$511, MATCH($AV240, 'Analytics Data'!$BI$12:$BI$511, 0)), ""))</f>
        <v/>
      </c>
      <c r="U240" s="93" t="str">
        <f>IF($AV240="", "", IFERROR(INDEX('Analytics Data'!BE$12:BE$511, MATCH($AV240, 'Analytics Data'!$BI$12:$BI$511, 0)), ""))</f>
        <v/>
      </c>
      <c r="V240" s="68"/>
      <c r="AD240" s="65" t="str">
        <f>'Analytics Data'!$CT241</f>
        <v/>
      </c>
      <c r="AF240" s="19" t="str">
        <f t="shared" si="64"/>
        <v/>
      </c>
      <c r="AH240" s="19" t="str">
        <f t="shared" si="61"/>
        <v/>
      </c>
      <c r="AI240" s="19" t="str">
        <f t="shared" si="65"/>
        <v/>
      </c>
      <c r="AJ240" s="19" t="str">
        <f t="shared" si="66"/>
        <v/>
      </c>
      <c r="AK240" s="19" t="str">
        <f t="shared" si="67"/>
        <v/>
      </c>
      <c r="AL240" s="19" t="str">
        <f t="shared" si="62"/>
        <v/>
      </c>
      <c r="AM240" s="19" t="str">
        <f t="shared" si="63"/>
        <v/>
      </c>
      <c r="AN240" s="19" t="str">
        <f t="shared" si="68"/>
        <v/>
      </c>
      <c r="AP240" s="19" t="str">
        <f>IF(OR($B240="", "", 'Analytics Data'!$BL$7=FALSE), "", COUNTIF('Analytics Data'!$BG$12:$BG$511, $B240))</f>
        <v/>
      </c>
      <c r="AR240" s="65" t="str">
        <f>IF($AP240="", "", IF($AP240=1, IFERROR(INDEX('Analytics Data'!$BI$12:$BI$511, MATCH($B240, 'Analytics Data'!$BG$12:$BG$511, 0)), ""), ""))</f>
        <v/>
      </c>
      <c r="AT240" s="65" t="str">
        <f t="shared" si="69"/>
        <v/>
      </c>
      <c r="AV240" s="65" t="str">
        <f>IF(NOT($AT240=""), $AT240, IF($AR240="", "", IF(COUNTIF($AR$11:$AR240, $AR240)&gt;1, "", $AR240)))</f>
        <v/>
      </c>
      <c r="AX240" s="19" t="str">
        <f>IF(OR($AV240="", $AR$7=FALSE), "", IF(COUNTIF('Analytics Data'!$BI$12:$BI$511, $AV240)=1, "", "X"))</f>
        <v/>
      </c>
      <c r="AZ240" s="43" t="str">
        <f t="shared" si="70"/>
        <v/>
      </c>
      <c r="BB240" s="19" t="str">
        <f>IF($D240="", "", IF(COUNTIF(Content!$D$11:$D$510, $D240)=0, MAX($BB$10:$BB239)+1, ""))</f>
        <v/>
      </c>
      <c r="BD240" s="19" t="str">
        <f t="shared" si="71"/>
        <v/>
      </c>
      <c r="BF240" s="19" t="str">
        <f t="shared" si="72"/>
        <v/>
      </c>
      <c r="BG240" s="19" t="str">
        <f t="shared" ca="1" si="78"/>
        <v/>
      </c>
      <c r="BI240" s="173" t="str">
        <f>IF($AV240="", "", IFERROR(INDEX('Analytics Data'!$CA$12:$CA$511, MATCH($AV240, 'Analytics Data'!$BI$12:$BI$511, 0)), ""))</f>
        <v/>
      </c>
      <c r="BK240" s="173" t="str">
        <f>IF($AV240="", "", IFERROR(INDEX('Analytics Data'!$BB$12:$BB$511, MATCH($AV240, 'Analytics Data'!$BI$12:$BI$511, 0)), ""))</f>
        <v/>
      </c>
      <c r="BM240" s="41" t="str">
        <f>IF($D240="", "", IFERROR(INDEX(Content!$AB$11:$AB$510, MATCH($D240, Content!$D$11:$D$510, 0)), ""))</f>
        <v/>
      </c>
      <c r="BN240" s="41" t="str">
        <f>IF($BM240="", "", IF(COUNTIF($BM$11:$BM240, $BM240)&gt;1, "", $BM240))</f>
        <v/>
      </c>
      <c r="BO240" s="156" t="str">
        <f t="shared" si="73"/>
        <v/>
      </c>
      <c r="BP240" s="156" t="str">
        <f t="shared" si="74"/>
        <v/>
      </c>
      <c r="BQ240" s="19" t="str">
        <f>IF($BO240="", "", COUNTIF($BO$11:$BO$510, "&gt;"&amp;$BO240)+1+COUNTIF($BO$11:$BO240, $BO240)-1)</f>
        <v/>
      </c>
      <c r="BS240" s="134" t="str">
        <f>IF($AV240="", "", IFERROR(INDEX('Analytics Data'!BZ$12:BZ$511, MATCH($AV240, 'Analytics Data'!$BI$12:$BI$511, 0)), ""))</f>
        <v/>
      </c>
      <c r="BT240" s="135" t="str">
        <f>IF($AV240="", "", IFERROR(INDEX('Analytics Data'!CA$12:CA$511, MATCH($AV240, 'Analytics Data'!$BI$12:$BI$511, 0)), ""))</f>
        <v/>
      </c>
      <c r="BU240" s="135" t="str">
        <f>IF($AV240="", "", IFERROR(INDEX('Analytics Data'!CB$12:CB$511, MATCH($AV240, 'Analytics Data'!$BI$12:$BI$511, 0)), ""))</f>
        <v/>
      </c>
      <c r="BV240" s="135" t="str">
        <f>IF($AV240="", "", IFERROR(INDEX('Analytics Data'!CC$12:CC$511, MATCH($AV240, 'Analytics Data'!$BI$12:$BI$511, 0)), ""))</f>
        <v/>
      </c>
      <c r="BW240" s="136" t="str">
        <f>IF($AV240="", "", IFERROR(INDEX('Analytics Data'!CD$12:CD$511, MATCH($AV240, 'Analytics Data'!$BI$12:$BI$511, 0)), ""))</f>
        <v/>
      </c>
      <c r="CC240" s="19" t="str">
        <f t="shared" si="75"/>
        <v/>
      </c>
      <c r="CE240" s="19" t="str">
        <f t="shared" si="76"/>
        <v/>
      </c>
      <c r="CG240" s="41" t="str">
        <f t="shared" si="77"/>
        <v/>
      </c>
    </row>
    <row r="241" spans="1:85" x14ac:dyDescent="0.25">
      <c r="A241" s="11"/>
      <c r="B241" s="41" t="str">
        <f>IF($D241="", "", IFERROR(INDEX(Content!$V$11:$V$510, MATCH($D241, Content!$D$11:$D$510, 0)), ""))</f>
        <v/>
      </c>
      <c r="C241" s="11"/>
      <c r="D241" s="196"/>
      <c r="E241" s="197"/>
      <c r="F241" s="198"/>
      <c r="G241" s="199"/>
      <c r="H241" s="200"/>
      <c r="I241" s="200"/>
      <c r="J241" s="201"/>
      <c r="K241" s="202"/>
      <c r="L241" s="11"/>
      <c r="M241" s="98" t="str">
        <f>IF($AV241="", "", IFERROR(INDEX('Analytics Data'!$CF$12:$CF$511, MATCH($AV241, 'Analytics Data'!$BI$12:$BI$511, 0)), ""))</f>
        <v/>
      </c>
      <c r="N241" s="68"/>
      <c r="O241" s="98" t="str">
        <f>IF($M241="", "", COUNTIF($M$11:$M$510, "&gt;"&amp;$M241)+1+COUNTIF($M$11:$M241, $M241)-1)</f>
        <v/>
      </c>
      <c r="P241" s="68"/>
      <c r="Q241" s="91" t="str">
        <f>IF($AV241="", "", IFERROR(INDEX('Analytics Data'!BA$12:BA$511, MATCH($AV241, 'Analytics Data'!$BI$12:$BI$511, 0)), ""))</f>
        <v/>
      </c>
      <c r="R241" s="92" t="str">
        <f>IF($AV241="", "", IFERROR(INDEX('Analytics Data'!BB$12:BB$511, MATCH($AV241, 'Analytics Data'!$BI$12:$BI$511, 0)), ""))</f>
        <v/>
      </c>
      <c r="S241" s="92" t="str">
        <f>IF($AV241="", "", IFERROR(INDEX('Analytics Data'!BC$12:BC$511, MATCH($AV241, 'Analytics Data'!$BI$12:$BI$511, 0)), ""))</f>
        <v/>
      </c>
      <c r="T241" s="92" t="str">
        <f>IF($AV241="", "", IFERROR(INDEX('Analytics Data'!BD$12:BD$511, MATCH($AV241, 'Analytics Data'!$BI$12:$BI$511, 0)), ""))</f>
        <v/>
      </c>
      <c r="U241" s="93" t="str">
        <f>IF($AV241="", "", IFERROR(INDEX('Analytics Data'!BE$12:BE$511, MATCH($AV241, 'Analytics Data'!$BI$12:$BI$511, 0)), ""))</f>
        <v/>
      </c>
      <c r="V241" s="68"/>
      <c r="AD241" s="65" t="str">
        <f>'Analytics Data'!$CT242</f>
        <v/>
      </c>
      <c r="AF241" s="19" t="str">
        <f t="shared" si="64"/>
        <v/>
      </c>
      <c r="AH241" s="19" t="str">
        <f t="shared" si="61"/>
        <v/>
      </c>
      <c r="AI241" s="19" t="str">
        <f t="shared" si="65"/>
        <v/>
      </c>
      <c r="AJ241" s="19" t="str">
        <f t="shared" si="66"/>
        <v/>
      </c>
      <c r="AK241" s="19" t="str">
        <f t="shared" si="67"/>
        <v/>
      </c>
      <c r="AL241" s="19" t="str">
        <f t="shared" si="62"/>
        <v/>
      </c>
      <c r="AM241" s="19" t="str">
        <f t="shared" si="63"/>
        <v/>
      </c>
      <c r="AN241" s="19" t="str">
        <f t="shared" si="68"/>
        <v/>
      </c>
      <c r="AP241" s="19" t="str">
        <f>IF(OR($B241="", "", 'Analytics Data'!$BL$7=FALSE), "", COUNTIF('Analytics Data'!$BG$12:$BG$511, $B241))</f>
        <v/>
      </c>
      <c r="AR241" s="65" t="str">
        <f>IF($AP241="", "", IF($AP241=1, IFERROR(INDEX('Analytics Data'!$BI$12:$BI$511, MATCH($B241, 'Analytics Data'!$BG$12:$BG$511, 0)), ""), ""))</f>
        <v/>
      </c>
      <c r="AT241" s="65" t="str">
        <f t="shared" si="69"/>
        <v/>
      </c>
      <c r="AV241" s="65" t="str">
        <f>IF(NOT($AT241=""), $AT241, IF($AR241="", "", IF(COUNTIF($AR$11:$AR241, $AR241)&gt;1, "", $AR241)))</f>
        <v/>
      </c>
      <c r="AX241" s="19" t="str">
        <f>IF(OR($AV241="", $AR$7=FALSE), "", IF(COUNTIF('Analytics Data'!$BI$12:$BI$511, $AV241)=1, "", "X"))</f>
        <v/>
      </c>
      <c r="AZ241" s="43" t="str">
        <f t="shared" si="70"/>
        <v/>
      </c>
      <c r="BB241" s="19" t="str">
        <f>IF($D241="", "", IF(COUNTIF(Content!$D$11:$D$510, $D241)=0, MAX($BB$10:$BB240)+1, ""))</f>
        <v/>
      </c>
      <c r="BD241" s="19" t="str">
        <f t="shared" si="71"/>
        <v/>
      </c>
      <c r="BF241" s="19" t="str">
        <f t="shared" si="72"/>
        <v/>
      </c>
      <c r="BG241" s="19" t="str">
        <f t="shared" ca="1" si="78"/>
        <v/>
      </c>
      <c r="BI241" s="173" t="str">
        <f>IF($AV241="", "", IFERROR(INDEX('Analytics Data'!$CA$12:$CA$511, MATCH($AV241, 'Analytics Data'!$BI$12:$BI$511, 0)), ""))</f>
        <v/>
      </c>
      <c r="BK241" s="173" t="str">
        <f>IF($AV241="", "", IFERROR(INDEX('Analytics Data'!$BB$12:$BB$511, MATCH($AV241, 'Analytics Data'!$BI$12:$BI$511, 0)), ""))</f>
        <v/>
      </c>
      <c r="BM241" s="41" t="str">
        <f>IF($D241="", "", IFERROR(INDEX(Content!$AB$11:$AB$510, MATCH($D241, Content!$D$11:$D$510, 0)), ""))</f>
        <v/>
      </c>
      <c r="BN241" s="41" t="str">
        <f>IF($BM241="", "", IF(COUNTIF($BM$11:$BM241, $BM241)&gt;1, "", $BM241))</f>
        <v/>
      </c>
      <c r="BO241" s="156" t="str">
        <f t="shared" si="73"/>
        <v/>
      </c>
      <c r="BP241" s="156" t="str">
        <f t="shared" si="74"/>
        <v/>
      </c>
      <c r="BQ241" s="19" t="str">
        <f>IF($BO241="", "", COUNTIF($BO$11:$BO$510, "&gt;"&amp;$BO241)+1+COUNTIF($BO$11:$BO241, $BO241)-1)</f>
        <v/>
      </c>
      <c r="BS241" s="134" t="str">
        <f>IF($AV241="", "", IFERROR(INDEX('Analytics Data'!BZ$12:BZ$511, MATCH($AV241, 'Analytics Data'!$BI$12:$BI$511, 0)), ""))</f>
        <v/>
      </c>
      <c r="BT241" s="135" t="str">
        <f>IF($AV241="", "", IFERROR(INDEX('Analytics Data'!CA$12:CA$511, MATCH($AV241, 'Analytics Data'!$BI$12:$BI$511, 0)), ""))</f>
        <v/>
      </c>
      <c r="BU241" s="135" t="str">
        <f>IF($AV241="", "", IFERROR(INDEX('Analytics Data'!CB$12:CB$511, MATCH($AV241, 'Analytics Data'!$BI$12:$BI$511, 0)), ""))</f>
        <v/>
      </c>
      <c r="BV241" s="135" t="str">
        <f>IF($AV241="", "", IFERROR(INDEX('Analytics Data'!CC$12:CC$511, MATCH($AV241, 'Analytics Data'!$BI$12:$BI$511, 0)), ""))</f>
        <v/>
      </c>
      <c r="BW241" s="136" t="str">
        <f>IF($AV241="", "", IFERROR(INDEX('Analytics Data'!CD$12:CD$511, MATCH($AV241, 'Analytics Data'!$BI$12:$BI$511, 0)), ""))</f>
        <v/>
      </c>
      <c r="CC241" s="19" t="str">
        <f t="shared" si="75"/>
        <v/>
      </c>
      <c r="CE241" s="19" t="str">
        <f t="shared" si="76"/>
        <v/>
      </c>
      <c r="CG241" s="41" t="str">
        <f t="shared" si="77"/>
        <v/>
      </c>
    </row>
    <row r="242" spans="1:85" x14ac:dyDescent="0.25">
      <c r="A242" s="11"/>
      <c r="B242" s="41" t="str">
        <f>IF($D242="", "", IFERROR(INDEX(Content!$V$11:$V$510, MATCH($D242, Content!$D$11:$D$510, 0)), ""))</f>
        <v/>
      </c>
      <c r="C242" s="11"/>
      <c r="D242" s="196"/>
      <c r="E242" s="197"/>
      <c r="F242" s="198"/>
      <c r="G242" s="199"/>
      <c r="H242" s="200"/>
      <c r="I242" s="200"/>
      <c r="J242" s="201"/>
      <c r="K242" s="202"/>
      <c r="L242" s="11"/>
      <c r="M242" s="98" t="str">
        <f>IF($AV242="", "", IFERROR(INDEX('Analytics Data'!$CF$12:$CF$511, MATCH($AV242, 'Analytics Data'!$BI$12:$BI$511, 0)), ""))</f>
        <v/>
      </c>
      <c r="N242" s="68"/>
      <c r="O242" s="98" t="str">
        <f>IF($M242="", "", COUNTIF($M$11:$M$510, "&gt;"&amp;$M242)+1+COUNTIF($M$11:$M242, $M242)-1)</f>
        <v/>
      </c>
      <c r="P242" s="68"/>
      <c r="Q242" s="91" t="str">
        <f>IF($AV242="", "", IFERROR(INDEX('Analytics Data'!BA$12:BA$511, MATCH($AV242, 'Analytics Data'!$BI$12:$BI$511, 0)), ""))</f>
        <v/>
      </c>
      <c r="R242" s="92" t="str">
        <f>IF($AV242="", "", IFERROR(INDEX('Analytics Data'!BB$12:BB$511, MATCH($AV242, 'Analytics Data'!$BI$12:$BI$511, 0)), ""))</f>
        <v/>
      </c>
      <c r="S242" s="92" t="str">
        <f>IF($AV242="", "", IFERROR(INDEX('Analytics Data'!BC$12:BC$511, MATCH($AV242, 'Analytics Data'!$BI$12:$BI$511, 0)), ""))</f>
        <v/>
      </c>
      <c r="T242" s="92" t="str">
        <f>IF($AV242="", "", IFERROR(INDEX('Analytics Data'!BD$12:BD$511, MATCH($AV242, 'Analytics Data'!$BI$12:$BI$511, 0)), ""))</f>
        <v/>
      </c>
      <c r="U242" s="93" t="str">
        <f>IF($AV242="", "", IFERROR(INDEX('Analytics Data'!BE$12:BE$511, MATCH($AV242, 'Analytics Data'!$BI$12:$BI$511, 0)), ""))</f>
        <v/>
      </c>
      <c r="V242" s="68"/>
      <c r="AD242" s="65" t="str">
        <f>'Analytics Data'!$CT243</f>
        <v/>
      </c>
      <c r="AF242" s="19" t="str">
        <f t="shared" si="64"/>
        <v/>
      </c>
      <c r="AH242" s="19" t="str">
        <f t="shared" si="61"/>
        <v/>
      </c>
      <c r="AI242" s="19" t="str">
        <f t="shared" si="65"/>
        <v/>
      </c>
      <c r="AJ242" s="19" t="str">
        <f t="shared" si="66"/>
        <v/>
      </c>
      <c r="AK242" s="19" t="str">
        <f t="shared" si="67"/>
        <v/>
      </c>
      <c r="AL242" s="19" t="str">
        <f t="shared" si="62"/>
        <v/>
      </c>
      <c r="AM242" s="19" t="str">
        <f t="shared" si="63"/>
        <v/>
      </c>
      <c r="AN242" s="19" t="str">
        <f t="shared" si="68"/>
        <v/>
      </c>
      <c r="AP242" s="19" t="str">
        <f>IF(OR($B242="", "", 'Analytics Data'!$BL$7=FALSE), "", COUNTIF('Analytics Data'!$BG$12:$BG$511, $B242))</f>
        <v/>
      </c>
      <c r="AR242" s="65" t="str">
        <f>IF($AP242="", "", IF($AP242=1, IFERROR(INDEX('Analytics Data'!$BI$12:$BI$511, MATCH($B242, 'Analytics Data'!$BG$12:$BG$511, 0)), ""), ""))</f>
        <v/>
      </c>
      <c r="AT242" s="65" t="str">
        <f t="shared" si="69"/>
        <v/>
      </c>
      <c r="AV242" s="65" t="str">
        <f>IF(NOT($AT242=""), $AT242, IF($AR242="", "", IF(COUNTIF($AR$11:$AR242, $AR242)&gt;1, "", $AR242)))</f>
        <v/>
      </c>
      <c r="AX242" s="19" t="str">
        <f>IF(OR($AV242="", $AR$7=FALSE), "", IF(COUNTIF('Analytics Data'!$BI$12:$BI$511, $AV242)=1, "", "X"))</f>
        <v/>
      </c>
      <c r="AZ242" s="43" t="str">
        <f t="shared" si="70"/>
        <v/>
      </c>
      <c r="BB242" s="19" t="str">
        <f>IF($D242="", "", IF(COUNTIF(Content!$D$11:$D$510, $D242)=0, MAX($BB$10:$BB241)+1, ""))</f>
        <v/>
      </c>
      <c r="BD242" s="19" t="str">
        <f t="shared" si="71"/>
        <v/>
      </c>
      <c r="BF242" s="19" t="str">
        <f t="shared" si="72"/>
        <v/>
      </c>
      <c r="BG242" s="19" t="str">
        <f t="shared" ca="1" si="78"/>
        <v/>
      </c>
      <c r="BI242" s="173" t="str">
        <f>IF($AV242="", "", IFERROR(INDEX('Analytics Data'!$CA$12:$CA$511, MATCH($AV242, 'Analytics Data'!$BI$12:$BI$511, 0)), ""))</f>
        <v/>
      </c>
      <c r="BK242" s="173" t="str">
        <f>IF($AV242="", "", IFERROR(INDEX('Analytics Data'!$BB$12:$BB$511, MATCH($AV242, 'Analytics Data'!$BI$12:$BI$511, 0)), ""))</f>
        <v/>
      </c>
      <c r="BM242" s="41" t="str">
        <f>IF($D242="", "", IFERROR(INDEX(Content!$AB$11:$AB$510, MATCH($D242, Content!$D$11:$D$510, 0)), ""))</f>
        <v/>
      </c>
      <c r="BN242" s="41" t="str">
        <f>IF($BM242="", "", IF(COUNTIF($BM$11:$BM242, $BM242)&gt;1, "", $BM242))</f>
        <v/>
      </c>
      <c r="BO242" s="156" t="str">
        <f t="shared" si="73"/>
        <v/>
      </c>
      <c r="BP242" s="156" t="str">
        <f t="shared" si="74"/>
        <v/>
      </c>
      <c r="BQ242" s="19" t="str">
        <f>IF($BO242="", "", COUNTIF($BO$11:$BO$510, "&gt;"&amp;$BO242)+1+COUNTIF($BO$11:$BO242, $BO242)-1)</f>
        <v/>
      </c>
      <c r="BS242" s="134" t="str">
        <f>IF($AV242="", "", IFERROR(INDEX('Analytics Data'!BZ$12:BZ$511, MATCH($AV242, 'Analytics Data'!$BI$12:$BI$511, 0)), ""))</f>
        <v/>
      </c>
      <c r="BT242" s="135" t="str">
        <f>IF($AV242="", "", IFERROR(INDEX('Analytics Data'!CA$12:CA$511, MATCH($AV242, 'Analytics Data'!$BI$12:$BI$511, 0)), ""))</f>
        <v/>
      </c>
      <c r="BU242" s="135" t="str">
        <f>IF($AV242="", "", IFERROR(INDEX('Analytics Data'!CB$12:CB$511, MATCH($AV242, 'Analytics Data'!$BI$12:$BI$511, 0)), ""))</f>
        <v/>
      </c>
      <c r="BV242" s="135" t="str">
        <f>IF($AV242="", "", IFERROR(INDEX('Analytics Data'!CC$12:CC$511, MATCH($AV242, 'Analytics Data'!$BI$12:$BI$511, 0)), ""))</f>
        <v/>
      </c>
      <c r="BW242" s="136" t="str">
        <f>IF($AV242="", "", IFERROR(INDEX('Analytics Data'!CD$12:CD$511, MATCH($AV242, 'Analytics Data'!$BI$12:$BI$511, 0)), ""))</f>
        <v/>
      </c>
      <c r="CC242" s="19" t="str">
        <f t="shared" si="75"/>
        <v/>
      </c>
      <c r="CE242" s="19" t="str">
        <f t="shared" si="76"/>
        <v/>
      </c>
      <c r="CG242" s="41" t="str">
        <f t="shared" si="77"/>
        <v/>
      </c>
    </row>
    <row r="243" spans="1:85" x14ac:dyDescent="0.25">
      <c r="A243" s="11"/>
      <c r="B243" s="41" t="str">
        <f>IF($D243="", "", IFERROR(INDEX(Content!$V$11:$V$510, MATCH($D243, Content!$D$11:$D$510, 0)), ""))</f>
        <v/>
      </c>
      <c r="C243" s="11"/>
      <c r="D243" s="196"/>
      <c r="E243" s="197"/>
      <c r="F243" s="198"/>
      <c r="G243" s="199"/>
      <c r="H243" s="200"/>
      <c r="I243" s="200"/>
      <c r="J243" s="201"/>
      <c r="K243" s="202"/>
      <c r="L243" s="11"/>
      <c r="M243" s="98" t="str">
        <f>IF($AV243="", "", IFERROR(INDEX('Analytics Data'!$CF$12:$CF$511, MATCH($AV243, 'Analytics Data'!$BI$12:$BI$511, 0)), ""))</f>
        <v/>
      </c>
      <c r="N243" s="68"/>
      <c r="O243" s="98" t="str">
        <f>IF($M243="", "", COUNTIF($M$11:$M$510, "&gt;"&amp;$M243)+1+COUNTIF($M$11:$M243, $M243)-1)</f>
        <v/>
      </c>
      <c r="P243" s="68"/>
      <c r="Q243" s="91" t="str">
        <f>IF($AV243="", "", IFERROR(INDEX('Analytics Data'!BA$12:BA$511, MATCH($AV243, 'Analytics Data'!$BI$12:$BI$511, 0)), ""))</f>
        <v/>
      </c>
      <c r="R243" s="92" t="str">
        <f>IF($AV243="", "", IFERROR(INDEX('Analytics Data'!BB$12:BB$511, MATCH($AV243, 'Analytics Data'!$BI$12:$BI$511, 0)), ""))</f>
        <v/>
      </c>
      <c r="S243" s="92" t="str">
        <f>IF($AV243="", "", IFERROR(INDEX('Analytics Data'!BC$12:BC$511, MATCH($AV243, 'Analytics Data'!$BI$12:$BI$511, 0)), ""))</f>
        <v/>
      </c>
      <c r="T243" s="92" t="str">
        <f>IF($AV243="", "", IFERROR(INDEX('Analytics Data'!BD$12:BD$511, MATCH($AV243, 'Analytics Data'!$BI$12:$BI$511, 0)), ""))</f>
        <v/>
      </c>
      <c r="U243" s="93" t="str">
        <f>IF($AV243="", "", IFERROR(INDEX('Analytics Data'!BE$12:BE$511, MATCH($AV243, 'Analytics Data'!$BI$12:$BI$511, 0)), ""))</f>
        <v/>
      </c>
      <c r="V243" s="68"/>
      <c r="AD243" s="65" t="str">
        <f>'Analytics Data'!$CT244</f>
        <v/>
      </c>
      <c r="AF243" s="19" t="str">
        <f t="shared" si="64"/>
        <v/>
      </c>
      <c r="AH243" s="19" t="str">
        <f t="shared" si="61"/>
        <v/>
      </c>
      <c r="AI243" s="19" t="str">
        <f t="shared" si="65"/>
        <v/>
      </c>
      <c r="AJ243" s="19" t="str">
        <f t="shared" si="66"/>
        <v/>
      </c>
      <c r="AK243" s="19" t="str">
        <f t="shared" si="67"/>
        <v/>
      </c>
      <c r="AL243" s="19" t="str">
        <f t="shared" si="62"/>
        <v/>
      </c>
      <c r="AM243" s="19" t="str">
        <f t="shared" si="63"/>
        <v/>
      </c>
      <c r="AN243" s="19" t="str">
        <f t="shared" si="68"/>
        <v/>
      </c>
      <c r="AP243" s="19" t="str">
        <f>IF(OR($B243="", "", 'Analytics Data'!$BL$7=FALSE), "", COUNTIF('Analytics Data'!$BG$12:$BG$511, $B243))</f>
        <v/>
      </c>
      <c r="AR243" s="65" t="str">
        <f>IF($AP243="", "", IF($AP243=1, IFERROR(INDEX('Analytics Data'!$BI$12:$BI$511, MATCH($B243, 'Analytics Data'!$BG$12:$BG$511, 0)), ""), ""))</f>
        <v/>
      </c>
      <c r="AT243" s="65" t="str">
        <f t="shared" si="69"/>
        <v/>
      </c>
      <c r="AV243" s="65" t="str">
        <f>IF(NOT($AT243=""), $AT243, IF($AR243="", "", IF(COUNTIF($AR$11:$AR243, $AR243)&gt;1, "", $AR243)))</f>
        <v/>
      </c>
      <c r="AX243" s="19" t="str">
        <f>IF(OR($AV243="", $AR$7=FALSE), "", IF(COUNTIF('Analytics Data'!$BI$12:$BI$511, $AV243)=1, "", "X"))</f>
        <v/>
      </c>
      <c r="AZ243" s="43" t="str">
        <f t="shared" si="70"/>
        <v/>
      </c>
      <c r="BB243" s="19" t="str">
        <f>IF($D243="", "", IF(COUNTIF(Content!$D$11:$D$510, $D243)=0, MAX($BB$10:$BB242)+1, ""))</f>
        <v/>
      </c>
      <c r="BD243" s="19" t="str">
        <f t="shared" si="71"/>
        <v/>
      </c>
      <c r="BF243" s="19" t="str">
        <f t="shared" si="72"/>
        <v/>
      </c>
      <c r="BG243" s="19" t="str">
        <f t="shared" ca="1" si="78"/>
        <v/>
      </c>
      <c r="BI243" s="173" t="str">
        <f>IF($AV243="", "", IFERROR(INDEX('Analytics Data'!$CA$12:$CA$511, MATCH($AV243, 'Analytics Data'!$BI$12:$BI$511, 0)), ""))</f>
        <v/>
      </c>
      <c r="BK243" s="173" t="str">
        <f>IF($AV243="", "", IFERROR(INDEX('Analytics Data'!$BB$12:$BB$511, MATCH($AV243, 'Analytics Data'!$BI$12:$BI$511, 0)), ""))</f>
        <v/>
      </c>
      <c r="BM243" s="41" t="str">
        <f>IF($D243="", "", IFERROR(INDEX(Content!$AB$11:$AB$510, MATCH($D243, Content!$D$11:$D$510, 0)), ""))</f>
        <v/>
      </c>
      <c r="BN243" s="41" t="str">
        <f>IF($BM243="", "", IF(COUNTIF($BM$11:$BM243, $BM243)&gt;1, "", $BM243))</f>
        <v/>
      </c>
      <c r="BO243" s="156" t="str">
        <f t="shared" si="73"/>
        <v/>
      </c>
      <c r="BP243" s="156" t="str">
        <f t="shared" si="74"/>
        <v/>
      </c>
      <c r="BQ243" s="19" t="str">
        <f>IF($BO243="", "", COUNTIF($BO$11:$BO$510, "&gt;"&amp;$BO243)+1+COUNTIF($BO$11:$BO243, $BO243)-1)</f>
        <v/>
      </c>
      <c r="BS243" s="134" t="str">
        <f>IF($AV243="", "", IFERROR(INDEX('Analytics Data'!BZ$12:BZ$511, MATCH($AV243, 'Analytics Data'!$BI$12:$BI$511, 0)), ""))</f>
        <v/>
      </c>
      <c r="BT243" s="135" t="str">
        <f>IF($AV243="", "", IFERROR(INDEX('Analytics Data'!CA$12:CA$511, MATCH($AV243, 'Analytics Data'!$BI$12:$BI$511, 0)), ""))</f>
        <v/>
      </c>
      <c r="BU243" s="135" t="str">
        <f>IF($AV243="", "", IFERROR(INDEX('Analytics Data'!CB$12:CB$511, MATCH($AV243, 'Analytics Data'!$BI$12:$BI$511, 0)), ""))</f>
        <v/>
      </c>
      <c r="BV243" s="135" t="str">
        <f>IF($AV243="", "", IFERROR(INDEX('Analytics Data'!CC$12:CC$511, MATCH($AV243, 'Analytics Data'!$BI$12:$BI$511, 0)), ""))</f>
        <v/>
      </c>
      <c r="BW243" s="136" t="str">
        <f>IF($AV243="", "", IFERROR(INDEX('Analytics Data'!CD$12:CD$511, MATCH($AV243, 'Analytics Data'!$BI$12:$BI$511, 0)), ""))</f>
        <v/>
      </c>
      <c r="CC243" s="19" t="str">
        <f t="shared" si="75"/>
        <v/>
      </c>
      <c r="CE243" s="19" t="str">
        <f t="shared" si="76"/>
        <v/>
      </c>
      <c r="CG243" s="41" t="str">
        <f t="shared" si="77"/>
        <v/>
      </c>
    </row>
    <row r="244" spans="1:85" x14ac:dyDescent="0.25">
      <c r="A244" s="11"/>
      <c r="B244" s="41" t="str">
        <f>IF($D244="", "", IFERROR(INDEX(Content!$V$11:$V$510, MATCH($D244, Content!$D$11:$D$510, 0)), ""))</f>
        <v/>
      </c>
      <c r="C244" s="11"/>
      <c r="D244" s="196"/>
      <c r="E244" s="197"/>
      <c r="F244" s="198"/>
      <c r="G244" s="199"/>
      <c r="H244" s="200"/>
      <c r="I244" s="200"/>
      <c r="J244" s="201"/>
      <c r="K244" s="202"/>
      <c r="L244" s="11"/>
      <c r="M244" s="98" t="str">
        <f>IF($AV244="", "", IFERROR(INDEX('Analytics Data'!$CF$12:$CF$511, MATCH($AV244, 'Analytics Data'!$BI$12:$BI$511, 0)), ""))</f>
        <v/>
      </c>
      <c r="N244" s="68"/>
      <c r="O244" s="98" t="str">
        <f>IF($M244="", "", COUNTIF($M$11:$M$510, "&gt;"&amp;$M244)+1+COUNTIF($M$11:$M244, $M244)-1)</f>
        <v/>
      </c>
      <c r="P244" s="68"/>
      <c r="Q244" s="91" t="str">
        <f>IF($AV244="", "", IFERROR(INDEX('Analytics Data'!BA$12:BA$511, MATCH($AV244, 'Analytics Data'!$BI$12:$BI$511, 0)), ""))</f>
        <v/>
      </c>
      <c r="R244" s="92" t="str">
        <f>IF($AV244="", "", IFERROR(INDEX('Analytics Data'!BB$12:BB$511, MATCH($AV244, 'Analytics Data'!$BI$12:$BI$511, 0)), ""))</f>
        <v/>
      </c>
      <c r="S244" s="92" t="str">
        <f>IF($AV244="", "", IFERROR(INDEX('Analytics Data'!BC$12:BC$511, MATCH($AV244, 'Analytics Data'!$BI$12:$BI$511, 0)), ""))</f>
        <v/>
      </c>
      <c r="T244" s="92" t="str">
        <f>IF($AV244="", "", IFERROR(INDEX('Analytics Data'!BD$12:BD$511, MATCH($AV244, 'Analytics Data'!$BI$12:$BI$511, 0)), ""))</f>
        <v/>
      </c>
      <c r="U244" s="93" t="str">
        <f>IF($AV244="", "", IFERROR(INDEX('Analytics Data'!BE$12:BE$511, MATCH($AV244, 'Analytics Data'!$BI$12:$BI$511, 0)), ""))</f>
        <v/>
      </c>
      <c r="V244" s="68"/>
      <c r="AD244" s="65" t="str">
        <f>'Analytics Data'!$CT245</f>
        <v/>
      </c>
      <c r="AF244" s="19" t="str">
        <f t="shared" si="64"/>
        <v/>
      </c>
      <c r="AH244" s="19" t="str">
        <f t="shared" si="61"/>
        <v/>
      </c>
      <c r="AI244" s="19" t="str">
        <f t="shared" si="65"/>
        <v/>
      </c>
      <c r="AJ244" s="19" t="str">
        <f t="shared" si="66"/>
        <v/>
      </c>
      <c r="AK244" s="19" t="str">
        <f t="shared" si="67"/>
        <v/>
      </c>
      <c r="AL244" s="19" t="str">
        <f t="shared" si="62"/>
        <v/>
      </c>
      <c r="AM244" s="19" t="str">
        <f t="shared" si="63"/>
        <v/>
      </c>
      <c r="AN244" s="19" t="str">
        <f t="shared" si="68"/>
        <v/>
      </c>
      <c r="AP244" s="19" t="str">
        <f>IF(OR($B244="", "", 'Analytics Data'!$BL$7=FALSE), "", COUNTIF('Analytics Data'!$BG$12:$BG$511, $B244))</f>
        <v/>
      </c>
      <c r="AR244" s="65" t="str">
        <f>IF($AP244="", "", IF($AP244=1, IFERROR(INDEX('Analytics Data'!$BI$12:$BI$511, MATCH($B244, 'Analytics Data'!$BG$12:$BG$511, 0)), ""), ""))</f>
        <v/>
      </c>
      <c r="AT244" s="65" t="str">
        <f t="shared" si="69"/>
        <v/>
      </c>
      <c r="AV244" s="65" t="str">
        <f>IF(NOT($AT244=""), $AT244, IF($AR244="", "", IF(COUNTIF($AR$11:$AR244, $AR244)&gt;1, "", $AR244)))</f>
        <v/>
      </c>
      <c r="AX244" s="19" t="str">
        <f>IF(OR($AV244="", $AR$7=FALSE), "", IF(COUNTIF('Analytics Data'!$BI$12:$BI$511, $AV244)=1, "", "X"))</f>
        <v/>
      </c>
      <c r="AZ244" s="43" t="str">
        <f t="shared" si="70"/>
        <v/>
      </c>
      <c r="BB244" s="19" t="str">
        <f>IF($D244="", "", IF(COUNTIF(Content!$D$11:$D$510, $D244)=0, MAX($BB$10:$BB243)+1, ""))</f>
        <v/>
      </c>
      <c r="BD244" s="19" t="str">
        <f t="shared" si="71"/>
        <v/>
      </c>
      <c r="BF244" s="19" t="str">
        <f t="shared" si="72"/>
        <v/>
      </c>
      <c r="BG244" s="19" t="str">
        <f t="shared" ca="1" si="78"/>
        <v/>
      </c>
      <c r="BI244" s="173" t="str">
        <f>IF($AV244="", "", IFERROR(INDEX('Analytics Data'!$CA$12:$CA$511, MATCH($AV244, 'Analytics Data'!$BI$12:$BI$511, 0)), ""))</f>
        <v/>
      </c>
      <c r="BK244" s="173" t="str">
        <f>IF($AV244="", "", IFERROR(INDEX('Analytics Data'!$BB$12:$BB$511, MATCH($AV244, 'Analytics Data'!$BI$12:$BI$511, 0)), ""))</f>
        <v/>
      </c>
      <c r="BM244" s="41" t="str">
        <f>IF($D244="", "", IFERROR(INDEX(Content!$AB$11:$AB$510, MATCH($D244, Content!$D$11:$D$510, 0)), ""))</f>
        <v/>
      </c>
      <c r="BN244" s="41" t="str">
        <f>IF($BM244="", "", IF(COUNTIF($BM$11:$BM244, $BM244)&gt;1, "", $BM244))</f>
        <v/>
      </c>
      <c r="BO244" s="156" t="str">
        <f t="shared" si="73"/>
        <v/>
      </c>
      <c r="BP244" s="156" t="str">
        <f t="shared" si="74"/>
        <v/>
      </c>
      <c r="BQ244" s="19" t="str">
        <f>IF($BO244="", "", COUNTIF($BO$11:$BO$510, "&gt;"&amp;$BO244)+1+COUNTIF($BO$11:$BO244, $BO244)-1)</f>
        <v/>
      </c>
      <c r="BS244" s="134" t="str">
        <f>IF($AV244="", "", IFERROR(INDEX('Analytics Data'!BZ$12:BZ$511, MATCH($AV244, 'Analytics Data'!$BI$12:$BI$511, 0)), ""))</f>
        <v/>
      </c>
      <c r="BT244" s="135" t="str">
        <f>IF($AV244="", "", IFERROR(INDEX('Analytics Data'!CA$12:CA$511, MATCH($AV244, 'Analytics Data'!$BI$12:$BI$511, 0)), ""))</f>
        <v/>
      </c>
      <c r="BU244" s="135" t="str">
        <f>IF($AV244="", "", IFERROR(INDEX('Analytics Data'!CB$12:CB$511, MATCH($AV244, 'Analytics Data'!$BI$12:$BI$511, 0)), ""))</f>
        <v/>
      </c>
      <c r="BV244" s="135" t="str">
        <f>IF($AV244="", "", IFERROR(INDEX('Analytics Data'!CC$12:CC$511, MATCH($AV244, 'Analytics Data'!$BI$12:$BI$511, 0)), ""))</f>
        <v/>
      </c>
      <c r="BW244" s="136" t="str">
        <f>IF($AV244="", "", IFERROR(INDEX('Analytics Data'!CD$12:CD$511, MATCH($AV244, 'Analytics Data'!$BI$12:$BI$511, 0)), ""))</f>
        <v/>
      </c>
      <c r="CC244" s="19" t="str">
        <f t="shared" si="75"/>
        <v/>
      </c>
      <c r="CE244" s="19" t="str">
        <f t="shared" si="76"/>
        <v/>
      </c>
      <c r="CG244" s="41" t="str">
        <f t="shared" si="77"/>
        <v/>
      </c>
    </row>
    <row r="245" spans="1:85" x14ac:dyDescent="0.25">
      <c r="A245" s="11"/>
      <c r="B245" s="41" t="str">
        <f>IF($D245="", "", IFERROR(INDEX(Content!$V$11:$V$510, MATCH($D245, Content!$D$11:$D$510, 0)), ""))</f>
        <v/>
      </c>
      <c r="C245" s="11"/>
      <c r="D245" s="196"/>
      <c r="E245" s="197"/>
      <c r="F245" s="198"/>
      <c r="G245" s="199"/>
      <c r="H245" s="200"/>
      <c r="I245" s="200"/>
      <c r="J245" s="201"/>
      <c r="K245" s="202"/>
      <c r="L245" s="11"/>
      <c r="M245" s="98" t="str">
        <f>IF($AV245="", "", IFERROR(INDEX('Analytics Data'!$CF$12:$CF$511, MATCH($AV245, 'Analytics Data'!$BI$12:$BI$511, 0)), ""))</f>
        <v/>
      </c>
      <c r="N245" s="68"/>
      <c r="O245" s="98" t="str">
        <f>IF($M245="", "", COUNTIF($M$11:$M$510, "&gt;"&amp;$M245)+1+COUNTIF($M$11:$M245, $M245)-1)</f>
        <v/>
      </c>
      <c r="P245" s="68"/>
      <c r="Q245" s="91" t="str">
        <f>IF($AV245="", "", IFERROR(INDEX('Analytics Data'!BA$12:BA$511, MATCH($AV245, 'Analytics Data'!$BI$12:$BI$511, 0)), ""))</f>
        <v/>
      </c>
      <c r="R245" s="92" t="str">
        <f>IF($AV245="", "", IFERROR(INDEX('Analytics Data'!BB$12:BB$511, MATCH($AV245, 'Analytics Data'!$BI$12:$BI$511, 0)), ""))</f>
        <v/>
      </c>
      <c r="S245" s="92" t="str">
        <f>IF($AV245="", "", IFERROR(INDEX('Analytics Data'!BC$12:BC$511, MATCH($AV245, 'Analytics Data'!$BI$12:$BI$511, 0)), ""))</f>
        <v/>
      </c>
      <c r="T245" s="92" t="str">
        <f>IF($AV245="", "", IFERROR(INDEX('Analytics Data'!BD$12:BD$511, MATCH($AV245, 'Analytics Data'!$BI$12:$BI$511, 0)), ""))</f>
        <v/>
      </c>
      <c r="U245" s="93" t="str">
        <f>IF($AV245="", "", IFERROR(INDEX('Analytics Data'!BE$12:BE$511, MATCH($AV245, 'Analytics Data'!$BI$12:$BI$511, 0)), ""))</f>
        <v/>
      </c>
      <c r="V245" s="68"/>
      <c r="AD245" s="65" t="str">
        <f>'Analytics Data'!$CT246</f>
        <v/>
      </c>
      <c r="AF245" s="19" t="str">
        <f t="shared" si="64"/>
        <v/>
      </c>
      <c r="AH245" s="19" t="str">
        <f t="shared" si="61"/>
        <v/>
      </c>
      <c r="AI245" s="19" t="str">
        <f t="shared" si="65"/>
        <v/>
      </c>
      <c r="AJ245" s="19" t="str">
        <f t="shared" si="66"/>
        <v/>
      </c>
      <c r="AK245" s="19" t="str">
        <f t="shared" si="67"/>
        <v/>
      </c>
      <c r="AL245" s="19" t="str">
        <f t="shared" si="62"/>
        <v/>
      </c>
      <c r="AM245" s="19" t="str">
        <f t="shared" si="63"/>
        <v/>
      </c>
      <c r="AN245" s="19" t="str">
        <f t="shared" si="68"/>
        <v/>
      </c>
      <c r="AP245" s="19" t="str">
        <f>IF(OR($B245="", "", 'Analytics Data'!$BL$7=FALSE), "", COUNTIF('Analytics Data'!$BG$12:$BG$511, $B245))</f>
        <v/>
      </c>
      <c r="AR245" s="65" t="str">
        <f>IF($AP245="", "", IF($AP245=1, IFERROR(INDEX('Analytics Data'!$BI$12:$BI$511, MATCH($B245, 'Analytics Data'!$BG$12:$BG$511, 0)), ""), ""))</f>
        <v/>
      </c>
      <c r="AT245" s="65" t="str">
        <f t="shared" si="69"/>
        <v/>
      </c>
      <c r="AV245" s="65" t="str">
        <f>IF(NOT($AT245=""), $AT245, IF($AR245="", "", IF(COUNTIF($AR$11:$AR245, $AR245)&gt;1, "", $AR245)))</f>
        <v/>
      </c>
      <c r="AX245" s="19" t="str">
        <f>IF(OR($AV245="", $AR$7=FALSE), "", IF(COUNTIF('Analytics Data'!$BI$12:$BI$511, $AV245)=1, "", "X"))</f>
        <v/>
      </c>
      <c r="AZ245" s="43" t="str">
        <f t="shared" si="70"/>
        <v/>
      </c>
      <c r="BB245" s="19" t="str">
        <f>IF($D245="", "", IF(COUNTIF(Content!$D$11:$D$510, $D245)=0, MAX($BB$10:$BB244)+1, ""))</f>
        <v/>
      </c>
      <c r="BD245" s="19" t="str">
        <f t="shared" si="71"/>
        <v/>
      </c>
      <c r="BF245" s="19" t="str">
        <f t="shared" si="72"/>
        <v/>
      </c>
      <c r="BG245" s="19" t="str">
        <f t="shared" ca="1" si="78"/>
        <v/>
      </c>
      <c r="BI245" s="173" t="str">
        <f>IF($AV245="", "", IFERROR(INDEX('Analytics Data'!$CA$12:$CA$511, MATCH($AV245, 'Analytics Data'!$BI$12:$BI$511, 0)), ""))</f>
        <v/>
      </c>
      <c r="BK245" s="173" t="str">
        <f>IF($AV245="", "", IFERROR(INDEX('Analytics Data'!$BB$12:$BB$511, MATCH($AV245, 'Analytics Data'!$BI$12:$BI$511, 0)), ""))</f>
        <v/>
      </c>
      <c r="BM245" s="41" t="str">
        <f>IF($D245="", "", IFERROR(INDEX(Content!$AB$11:$AB$510, MATCH($D245, Content!$D$11:$D$510, 0)), ""))</f>
        <v/>
      </c>
      <c r="BN245" s="41" t="str">
        <f>IF($BM245="", "", IF(COUNTIF($BM$11:$BM245, $BM245)&gt;1, "", $BM245))</f>
        <v/>
      </c>
      <c r="BO245" s="156" t="str">
        <f t="shared" si="73"/>
        <v/>
      </c>
      <c r="BP245" s="156" t="str">
        <f t="shared" si="74"/>
        <v/>
      </c>
      <c r="BQ245" s="19" t="str">
        <f>IF($BO245="", "", COUNTIF($BO$11:$BO$510, "&gt;"&amp;$BO245)+1+COUNTIF($BO$11:$BO245, $BO245)-1)</f>
        <v/>
      </c>
      <c r="BS245" s="134" t="str">
        <f>IF($AV245="", "", IFERROR(INDEX('Analytics Data'!BZ$12:BZ$511, MATCH($AV245, 'Analytics Data'!$BI$12:$BI$511, 0)), ""))</f>
        <v/>
      </c>
      <c r="BT245" s="135" t="str">
        <f>IF($AV245="", "", IFERROR(INDEX('Analytics Data'!CA$12:CA$511, MATCH($AV245, 'Analytics Data'!$BI$12:$BI$511, 0)), ""))</f>
        <v/>
      </c>
      <c r="BU245" s="135" t="str">
        <f>IF($AV245="", "", IFERROR(INDEX('Analytics Data'!CB$12:CB$511, MATCH($AV245, 'Analytics Data'!$BI$12:$BI$511, 0)), ""))</f>
        <v/>
      </c>
      <c r="BV245" s="135" t="str">
        <f>IF($AV245="", "", IFERROR(INDEX('Analytics Data'!CC$12:CC$511, MATCH($AV245, 'Analytics Data'!$BI$12:$BI$511, 0)), ""))</f>
        <v/>
      </c>
      <c r="BW245" s="136" t="str">
        <f>IF($AV245="", "", IFERROR(INDEX('Analytics Data'!CD$12:CD$511, MATCH($AV245, 'Analytics Data'!$BI$12:$BI$511, 0)), ""))</f>
        <v/>
      </c>
      <c r="CC245" s="19" t="str">
        <f t="shared" si="75"/>
        <v/>
      </c>
      <c r="CE245" s="19" t="str">
        <f t="shared" si="76"/>
        <v/>
      </c>
      <c r="CG245" s="41" t="str">
        <f t="shared" si="77"/>
        <v/>
      </c>
    </row>
    <row r="246" spans="1:85" x14ac:dyDescent="0.25">
      <c r="A246" s="11"/>
      <c r="B246" s="41" t="str">
        <f>IF($D246="", "", IFERROR(INDEX(Content!$V$11:$V$510, MATCH($D246, Content!$D$11:$D$510, 0)), ""))</f>
        <v/>
      </c>
      <c r="C246" s="11"/>
      <c r="D246" s="196"/>
      <c r="E246" s="197"/>
      <c r="F246" s="198"/>
      <c r="G246" s="199"/>
      <c r="H246" s="200"/>
      <c r="I246" s="200"/>
      <c r="J246" s="201"/>
      <c r="K246" s="202"/>
      <c r="L246" s="11"/>
      <c r="M246" s="98" t="str">
        <f>IF($AV246="", "", IFERROR(INDEX('Analytics Data'!$CF$12:$CF$511, MATCH($AV246, 'Analytics Data'!$BI$12:$BI$511, 0)), ""))</f>
        <v/>
      </c>
      <c r="N246" s="68"/>
      <c r="O246" s="98" t="str">
        <f>IF($M246="", "", COUNTIF($M$11:$M$510, "&gt;"&amp;$M246)+1+COUNTIF($M$11:$M246, $M246)-1)</f>
        <v/>
      </c>
      <c r="P246" s="68"/>
      <c r="Q246" s="91" t="str">
        <f>IF($AV246="", "", IFERROR(INDEX('Analytics Data'!BA$12:BA$511, MATCH($AV246, 'Analytics Data'!$BI$12:$BI$511, 0)), ""))</f>
        <v/>
      </c>
      <c r="R246" s="92" t="str">
        <f>IF($AV246="", "", IFERROR(INDEX('Analytics Data'!BB$12:BB$511, MATCH($AV246, 'Analytics Data'!$BI$12:$BI$511, 0)), ""))</f>
        <v/>
      </c>
      <c r="S246" s="92" t="str">
        <f>IF($AV246="", "", IFERROR(INDEX('Analytics Data'!BC$12:BC$511, MATCH($AV246, 'Analytics Data'!$BI$12:$BI$511, 0)), ""))</f>
        <v/>
      </c>
      <c r="T246" s="92" t="str">
        <f>IF($AV246="", "", IFERROR(INDEX('Analytics Data'!BD$12:BD$511, MATCH($AV246, 'Analytics Data'!$BI$12:$BI$511, 0)), ""))</f>
        <v/>
      </c>
      <c r="U246" s="93" t="str">
        <f>IF($AV246="", "", IFERROR(INDEX('Analytics Data'!BE$12:BE$511, MATCH($AV246, 'Analytics Data'!$BI$12:$BI$511, 0)), ""))</f>
        <v/>
      </c>
      <c r="V246" s="68"/>
      <c r="AD246" s="65" t="str">
        <f>'Analytics Data'!$CT247</f>
        <v/>
      </c>
      <c r="AF246" s="19" t="str">
        <f t="shared" si="64"/>
        <v/>
      </c>
      <c r="AH246" s="19" t="str">
        <f t="shared" si="61"/>
        <v/>
      </c>
      <c r="AI246" s="19" t="str">
        <f t="shared" si="65"/>
        <v/>
      </c>
      <c r="AJ246" s="19" t="str">
        <f t="shared" si="66"/>
        <v/>
      </c>
      <c r="AK246" s="19" t="str">
        <f t="shared" si="67"/>
        <v/>
      </c>
      <c r="AL246" s="19" t="str">
        <f t="shared" si="62"/>
        <v/>
      </c>
      <c r="AM246" s="19" t="str">
        <f t="shared" si="63"/>
        <v/>
      </c>
      <c r="AN246" s="19" t="str">
        <f t="shared" si="68"/>
        <v/>
      </c>
      <c r="AP246" s="19" t="str">
        <f>IF(OR($B246="", "", 'Analytics Data'!$BL$7=FALSE), "", COUNTIF('Analytics Data'!$BG$12:$BG$511, $B246))</f>
        <v/>
      </c>
      <c r="AR246" s="65" t="str">
        <f>IF($AP246="", "", IF($AP246=1, IFERROR(INDEX('Analytics Data'!$BI$12:$BI$511, MATCH($B246, 'Analytics Data'!$BG$12:$BG$511, 0)), ""), ""))</f>
        <v/>
      </c>
      <c r="AT246" s="65" t="str">
        <f t="shared" si="69"/>
        <v/>
      </c>
      <c r="AV246" s="65" t="str">
        <f>IF(NOT($AT246=""), $AT246, IF($AR246="", "", IF(COUNTIF($AR$11:$AR246, $AR246)&gt;1, "", $AR246)))</f>
        <v/>
      </c>
      <c r="AX246" s="19" t="str">
        <f>IF(OR($AV246="", $AR$7=FALSE), "", IF(COUNTIF('Analytics Data'!$BI$12:$BI$511, $AV246)=1, "", "X"))</f>
        <v/>
      </c>
      <c r="AZ246" s="43" t="str">
        <f t="shared" si="70"/>
        <v/>
      </c>
      <c r="BB246" s="19" t="str">
        <f>IF($D246="", "", IF(COUNTIF(Content!$D$11:$D$510, $D246)=0, MAX($BB$10:$BB245)+1, ""))</f>
        <v/>
      </c>
      <c r="BD246" s="19" t="str">
        <f t="shared" si="71"/>
        <v/>
      </c>
      <c r="BF246" s="19" t="str">
        <f t="shared" si="72"/>
        <v/>
      </c>
      <c r="BG246" s="19" t="str">
        <f t="shared" ca="1" si="78"/>
        <v/>
      </c>
      <c r="BI246" s="173" t="str">
        <f>IF($AV246="", "", IFERROR(INDEX('Analytics Data'!$CA$12:$CA$511, MATCH($AV246, 'Analytics Data'!$BI$12:$BI$511, 0)), ""))</f>
        <v/>
      </c>
      <c r="BK246" s="173" t="str">
        <f>IF($AV246="", "", IFERROR(INDEX('Analytics Data'!$BB$12:$BB$511, MATCH($AV246, 'Analytics Data'!$BI$12:$BI$511, 0)), ""))</f>
        <v/>
      </c>
      <c r="BM246" s="41" t="str">
        <f>IF($D246="", "", IFERROR(INDEX(Content!$AB$11:$AB$510, MATCH($D246, Content!$D$11:$D$510, 0)), ""))</f>
        <v/>
      </c>
      <c r="BN246" s="41" t="str">
        <f>IF($BM246="", "", IF(COUNTIF($BM$11:$BM246, $BM246)&gt;1, "", $BM246))</f>
        <v/>
      </c>
      <c r="BO246" s="156" t="str">
        <f t="shared" si="73"/>
        <v/>
      </c>
      <c r="BP246" s="156" t="str">
        <f t="shared" si="74"/>
        <v/>
      </c>
      <c r="BQ246" s="19" t="str">
        <f>IF($BO246="", "", COUNTIF($BO$11:$BO$510, "&gt;"&amp;$BO246)+1+COUNTIF($BO$11:$BO246, $BO246)-1)</f>
        <v/>
      </c>
      <c r="BS246" s="134" t="str">
        <f>IF($AV246="", "", IFERROR(INDEX('Analytics Data'!BZ$12:BZ$511, MATCH($AV246, 'Analytics Data'!$BI$12:$BI$511, 0)), ""))</f>
        <v/>
      </c>
      <c r="BT246" s="135" t="str">
        <f>IF($AV246="", "", IFERROR(INDEX('Analytics Data'!CA$12:CA$511, MATCH($AV246, 'Analytics Data'!$BI$12:$BI$511, 0)), ""))</f>
        <v/>
      </c>
      <c r="BU246" s="135" t="str">
        <f>IF($AV246="", "", IFERROR(INDEX('Analytics Data'!CB$12:CB$511, MATCH($AV246, 'Analytics Data'!$BI$12:$BI$511, 0)), ""))</f>
        <v/>
      </c>
      <c r="BV246" s="135" t="str">
        <f>IF($AV246="", "", IFERROR(INDEX('Analytics Data'!CC$12:CC$511, MATCH($AV246, 'Analytics Data'!$BI$12:$BI$511, 0)), ""))</f>
        <v/>
      </c>
      <c r="BW246" s="136" t="str">
        <f>IF($AV246="", "", IFERROR(INDEX('Analytics Data'!CD$12:CD$511, MATCH($AV246, 'Analytics Data'!$BI$12:$BI$511, 0)), ""))</f>
        <v/>
      </c>
      <c r="CC246" s="19" t="str">
        <f t="shared" si="75"/>
        <v/>
      </c>
      <c r="CE246" s="19" t="str">
        <f t="shared" si="76"/>
        <v/>
      </c>
      <c r="CG246" s="41" t="str">
        <f t="shared" si="77"/>
        <v/>
      </c>
    </row>
    <row r="247" spans="1:85" x14ac:dyDescent="0.25">
      <c r="A247" s="11"/>
      <c r="B247" s="41" t="str">
        <f>IF($D247="", "", IFERROR(INDEX(Content!$V$11:$V$510, MATCH($D247, Content!$D$11:$D$510, 0)), ""))</f>
        <v/>
      </c>
      <c r="C247" s="11"/>
      <c r="D247" s="196"/>
      <c r="E247" s="197"/>
      <c r="F247" s="198"/>
      <c r="G247" s="199"/>
      <c r="H247" s="200"/>
      <c r="I247" s="200"/>
      <c r="J247" s="201"/>
      <c r="K247" s="202"/>
      <c r="L247" s="11"/>
      <c r="M247" s="98" t="str">
        <f>IF($AV247="", "", IFERROR(INDEX('Analytics Data'!$CF$12:$CF$511, MATCH($AV247, 'Analytics Data'!$BI$12:$BI$511, 0)), ""))</f>
        <v/>
      </c>
      <c r="N247" s="68"/>
      <c r="O247" s="98" t="str">
        <f>IF($M247="", "", COUNTIF($M$11:$M$510, "&gt;"&amp;$M247)+1+COUNTIF($M$11:$M247, $M247)-1)</f>
        <v/>
      </c>
      <c r="P247" s="68"/>
      <c r="Q247" s="91" t="str">
        <f>IF($AV247="", "", IFERROR(INDEX('Analytics Data'!BA$12:BA$511, MATCH($AV247, 'Analytics Data'!$BI$12:$BI$511, 0)), ""))</f>
        <v/>
      </c>
      <c r="R247" s="92" t="str">
        <f>IF($AV247="", "", IFERROR(INDEX('Analytics Data'!BB$12:BB$511, MATCH($AV247, 'Analytics Data'!$BI$12:$BI$511, 0)), ""))</f>
        <v/>
      </c>
      <c r="S247" s="92" t="str">
        <f>IF($AV247="", "", IFERROR(INDEX('Analytics Data'!BC$12:BC$511, MATCH($AV247, 'Analytics Data'!$BI$12:$BI$511, 0)), ""))</f>
        <v/>
      </c>
      <c r="T247" s="92" t="str">
        <f>IF($AV247="", "", IFERROR(INDEX('Analytics Data'!BD$12:BD$511, MATCH($AV247, 'Analytics Data'!$BI$12:$BI$511, 0)), ""))</f>
        <v/>
      </c>
      <c r="U247" s="93" t="str">
        <f>IF($AV247="", "", IFERROR(INDEX('Analytics Data'!BE$12:BE$511, MATCH($AV247, 'Analytics Data'!$BI$12:$BI$511, 0)), ""))</f>
        <v/>
      </c>
      <c r="V247" s="68"/>
      <c r="AD247" s="65" t="str">
        <f>'Analytics Data'!$CT248</f>
        <v/>
      </c>
      <c r="AF247" s="19" t="str">
        <f t="shared" si="64"/>
        <v/>
      </c>
      <c r="AH247" s="19" t="str">
        <f t="shared" si="61"/>
        <v/>
      </c>
      <c r="AI247" s="19" t="str">
        <f t="shared" si="65"/>
        <v/>
      </c>
      <c r="AJ247" s="19" t="str">
        <f t="shared" si="66"/>
        <v/>
      </c>
      <c r="AK247" s="19" t="str">
        <f t="shared" si="67"/>
        <v/>
      </c>
      <c r="AL247" s="19" t="str">
        <f t="shared" si="62"/>
        <v/>
      </c>
      <c r="AM247" s="19" t="str">
        <f t="shared" si="63"/>
        <v/>
      </c>
      <c r="AN247" s="19" t="str">
        <f t="shared" si="68"/>
        <v/>
      </c>
      <c r="AP247" s="19" t="str">
        <f>IF(OR($B247="", "", 'Analytics Data'!$BL$7=FALSE), "", COUNTIF('Analytics Data'!$BG$12:$BG$511, $B247))</f>
        <v/>
      </c>
      <c r="AR247" s="65" t="str">
        <f>IF($AP247="", "", IF($AP247=1, IFERROR(INDEX('Analytics Data'!$BI$12:$BI$511, MATCH($B247, 'Analytics Data'!$BG$12:$BG$511, 0)), ""), ""))</f>
        <v/>
      </c>
      <c r="AT247" s="65" t="str">
        <f t="shared" si="69"/>
        <v/>
      </c>
      <c r="AV247" s="65" t="str">
        <f>IF(NOT($AT247=""), $AT247, IF($AR247="", "", IF(COUNTIF($AR$11:$AR247, $AR247)&gt;1, "", $AR247)))</f>
        <v/>
      </c>
      <c r="AX247" s="19" t="str">
        <f>IF(OR($AV247="", $AR$7=FALSE), "", IF(COUNTIF('Analytics Data'!$BI$12:$BI$511, $AV247)=1, "", "X"))</f>
        <v/>
      </c>
      <c r="AZ247" s="43" t="str">
        <f t="shared" si="70"/>
        <v/>
      </c>
      <c r="BB247" s="19" t="str">
        <f>IF($D247="", "", IF(COUNTIF(Content!$D$11:$D$510, $D247)=0, MAX($BB$10:$BB246)+1, ""))</f>
        <v/>
      </c>
      <c r="BD247" s="19" t="str">
        <f t="shared" si="71"/>
        <v/>
      </c>
      <c r="BF247" s="19" t="str">
        <f t="shared" si="72"/>
        <v/>
      </c>
      <c r="BG247" s="19" t="str">
        <f t="shared" ca="1" si="78"/>
        <v/>
      </c>
      <c r="BI247" s="173" t="str">
        <f>IF($AV247="", "", IFERROR(INDEX('Analytics Data'!$CA$12:$CA$511, MATCH($AV247, 'Analytics Data'!$BI$12:$BI$511, 0)), ""))</f>
        <v/>
      </c>
      <c r="BK247" s="173" t="str">
        <f>IF($AV247="", "", IFERROR(INDEX('Analytics Data'!$BB$12:$BB$511, MATCH($AV247, 'Analytics Data'!$BI$12:$BI$511, 0)), ""))</f>
        <v/>
      </c>
      <c r="BM247" s="41" t="str">
        <f>IF($D247="", "", IFERROR(INDEX(Content!$AB$11:$AB$510, MATCH($D247, Content!$D$11:$D$510, 0)), ""))</f>
        <v/>
      </c>
      <c r="BN247" s="41" t="str">
        <f>IF($BM247="", "", IF(COUNTIF($BM$11:$BM247, $BM247)&gt;1, "", $BM247))</f>
        <v/>
      </c>
      <c r="BO247" s="156" t="str">
        <f t="shared" si="73"/>
        <v/>
      </c>
      <c r="BP247" s="156" t="str">
        <f t="shared" si="74"/>
        <v/>
      </c>
      <c r="BQ247" s="19" t="str">
        <f>IF($BO247="", "", COUNTIF($BO$11:$BO$510, "&gt;"&amp;$BO247)+1+COUNTIF($BO$11:$BO247, $BO247)-1)</f>
        <v/>
      </c>
      <c r="BS247" s="134" t="str">
        <f>IF($AV247="", "", IFERROR(INDEX('Analytics Data'!BZ$12:BZ$511, MATCH($AV247, 'Analytics Data'!$BI$12:$BI$511, 0)), ""))</f>
        <v/>
      </c>
      <c r="BT247" s="135" t="str">
        <f>IF($AV247="", "", IFERROR(INDEX('Analytics Data'!CA$12:CA$511, MATCH($AV247, 'Analytics Data'!$BI$12:$BI$511, 0)), ""))</f>
        <v/>
      </c>
      <c r="BU247" s="135" t="str">
        <f>IF($AV247="", "", IFERROR(INDEX('Analytics Data'!CB$12:CB$511, MATCH($AV247, 'Analytics Data'!$BI$12:$BI$511, 0)), ""))</f>
        <v/>
      </c>
      <c r="BV247" s="135" t="str">
        <f>IF($AV247="", "", IFERROR(INDEX('Analytics Data'!CC$12:CC$511, MATCH($AV247, 'Analytics Data'!$BI$12:$BI$511, 0)), ""))</f>
        <v/>
      </c>
      <c r="BW247" s="136" t="str">
        <f>IF($AV247="", "", IFERROR(INDEX('Analytics Data'!CD$12:CD$511, MATCH($AV247, 'Analytics Data'!$BI$12:$BI$511, 0)), ""))</f>
        <v/>
      </c>
      <c r="CC247" s="19" t="str">
        <f t="shared" si="75"/>
        <v/>
      </c>
      <c r="CE247" s="19" t="str">
        <f t="shared" si="76"/>
        <v/>
      </c>
      <c r="CG247" s="41" t="str">
        <f t="shared" si="77"/>
        <v/>
      </c>
    </row>
    <row r="248" spans="1:85" x14ac:dyDescent="0.25">
      <c r="A248" s="11"/>
      <c r="B248" s="41" t="str">
        <f>IF($D248="", "", IFERROR(INDEX(Content!$V$11:$V$510, MATCH($D248, Content!$D$11:$D$510, 0)), ""))</f>
        <v/>
      </c>
      <c r="C248" s="11"/>
      <c r="D248" s="196"/>
      <c r="E248" s="197"/>
      <c r="F248" s="198"/>
      <c r="G248" s="199"/>
      <c r="H248" s="200"/>
      <c r="I248" s="200"/>
      <c r="J248" s="201"/>
      <c r="K248" s="202"/>
      <c r="L248" s="11"/>
      <c r="M248" s="98" t="str">
        <f>IF($AV248="", "", IFERROR(INDEX('Analytics Data'!$CF$12:$CF$511, MATCH($AV248, 'Analytics Data'!$BI$12:$BI$511, 0)), ""))</f>
        <v/>
      </c>
      <c r="N248" s="68"/>
      <c r="O248" s="98" t="str">
        <f>IF($M248="", "", COUNTIF($M$11:$M$510, "&gt;"&amp;$M248)+1+COUNTIF($M$11:$M248, $M248)-1)</f>
        <v/>
      </c>
      <c r="P248" s="68"/>
      <c r="Q248" s="91" t="str">
        <f>IF($AV248="", "", IFERROR(INDEX('Analytics Data'!BA$12:BA$511, MATCH($AV248, 'Analytics Data'!$BI$12:$BI$511, 0)), ""))</f>
        <v/>
      </c>
      <c r="R248" s="92" t="str">
        <f>IF($AV248="", "", IFERROR(INDEX('Analytics Data'!BB$12:BB$511, MATCH($AV248, 'Analytics Data'!$BI$12:$BI$511, 0)), ""))</f>
        <v/>
      </c>
      <c r="S248" s="92" t="str">
        <f>IF($AV248="", "", IFERROR(INDEX('Analytics Data'!BC$12:BC$511, MATCH($AV248, 'Analytics Data'!$BI$12:$BI$511, 0)), ""))</f>
        <v/>
      </c>
      <c r="T248" s="92" t="str">
        <f>IF($AV248="", "", IFERROR(INDEX('Analytics Data'!BD$12:BD$511, MATCH($AV248, 'Analytics Data'!$BI$12:$BI$511, 0)), ""))</f>
        <v/>
      </c>
      <c r="U248" s="93" t="str">
        <f>IF($AV248="", "", IFERROR(INDEX('Analytics Data'!BE$12:BE$511, MATCH($AV248, 'Analytics Data'!$BI$12:$BI$511, 0)), ""))</f>
        <v/>
      </c>
      <c r="V248" s="68"/>
      <c r="AD248" s="65" t="str">
        <f>'Analytics Data'!$CT249</f>
        <v/>
      </c>
      <c r="AF248" s="19" t="str">
        <f t="shared" si="64"/>
        <v/>
      </c>
      <c r="AH248" s="19" t="str">
        <f t="shared" si="61"/>
        <v/>
      </c>
      <c r="AI248" s="19" t="str">
        <f t="shared" si="65"/>
        <v/>
      </c>
      <c r="AJ248" s="19" t="str">
        <f t="shared" si="66"/>
        <v/>
      </c>
      <c r="AK248" s="19" t="str">
        <f t="shared" si="67"/>
        <v/>
      </c>
      <c r="AL248" s="19" t="str">
        <f t="shared" si="62"/>
        <v/>
      </c>
      <c r="AM248" s="19" t="str">
        <f t="shared" si="63"/>
        <v/>
      </c>
      <c r="AN248" s="19" t="str">
        <f t="shared" si="68"/>
        <v/>
      </c>
      <c r="AP248" s="19" t="str">
        <f>IF(OR($B248="", "", 'Analytics Data'!$BL$7=FALSE), "", COUNTIF('Analytics Data'!$BG$12:$BG$511, $B248))</f>
        <v/>
      </c>
      <c r="AR248" s="65" t="str">
        <f>IF($AP248="", "", IF($AP248=1, IFERROR(INDEX('Analytics Data'!$BI$12:$BI$511, MATCH($B248, 'Analytics Data'!$BG$12:$BG$511, 0)), ""), ""))</f>
        <v/>
      </c>
      <c r="AT248" s="65" t="str">
        <f t="shared" si="69"/>
        <v/>
      </c>
      <c r="AV248" s="65" t="str">
        <f>IF(NOT($AT248=""), $AT248, IF($AR248="", "", IF(COUNTIF($AR$11:$AR248, $AR248)&gt;1, "", $AR248)))</f>
        <v/>
      </c>
      <c r="AX248" s="19" t="str">
        <f>IF(OR($AV248="", $AR$7=FALSE), "", IF(COUNTIF('Analytics Data'!$BI$12:$BI$511, $AV248)=1, "", "X"))</f>
        <v/>
      </c>
      <c r="AZ248" s="43" t="str">
        <f t="shared" si="70"/>
        <v/>
      </c>
      <c r="BB248" s="19" t="str">
        <f>IF($D248="", "", IF(COUNTIF(Content!$D$11:$D$510, $D248)=0, MAX($BB$10:$BB247)+1, ""))</f>
        <v/>
      </c>
      <c r="BD248" s="19" t="str">
        <f t="shared" si="71"/>
        <v/>
      </c>
      <c r="BF248" s="19" t="str">
        <f t="shared" si="72"/>
        <v/>
      </c>
      <c r="BG248" s="19" t="str">
        <f t="shared" ca="1" si="78"/>
        <v/>
      </c>
      <c r="BI248" s="173" t="str">
        <f>IF($AV248="", "", IFERROR(INDEX('Analytics Data'!$CA$12:$CA$511, MATCH($AV248, 'Analytics Data'!$BI$12:$BI$511, 0)), ""))</f>
        <v/>
      </c>
      <c r="BK248" s="173" t="str">
        <f>IF($AV248="", "", IFERROR(INDEX('Analytics Data'!$BB$12:$BB$511, MATCH($AV248, 'Analytics Data'!$BI$12:$BI$511, 0)), ""))</f>
        <v/>
      </c>
      <c r="BM248" s="41" t="str">
        <f>IF($D248="", "", IFERROR(INDEX(Content!$AB$11:$AB$510, MATCH($D248, Content!$D$11:$D$510, 0)), ""))</f>
        <v/>
      </c>
      <c r="BN248" s="41" t="str">
        <f>IF($BM248="", "", IF(COUNTIF($BM$11:$BM248, $BM248)&gt;1, "", $BM248))</f>
        <v/>
      </c>
      <c r="BO248" s="156" t="str">
        <f t="shared" si="73"/>
        <v/>
      </c>
      <c r="BP248" s="156" t="str">
        <f t="shared" si="74"/>
        <v/>
      </c>
      <c r="BQ248" s="19" t="str">
        <f>IF($BO248="", "", COUNTIF($BO$11:$BO$510, "&gt;"&amp;$BO248)+1+COUNTIF($BO$11:$BO248, $BO248)-1)</f>
        <v/>
      </c>
      <c r="BS248" s="134" t="str">
        <f>IF($AV248="", "", IFERROR(INDEX('Analytics Data'!BZ$12:BZ$511, MATCH($AV248, 'Analytics Data'!$BI$12:$BI$511, 0)), ""))</f>
        <v/>
      </c>
      <c r="BT248" s="135" t="str">
        <f>IF($AV248="", "", IFERROR(INDEX('Analytics Data'!CA$12:CA$511, MATCH($AV248, 'Analytics Data'!$BI$12:$BI$511, 0)), ""))</f>
        <v/>
      </c>
      <c r="BU248" s="135" t="str">
        <f>IF($AV248="", "", IFERROR(INDEX('Analytics Data'!CB$12:CB$511, MATCH($AV248, 'Analytics Data'!$BI$12:$BI$511, 0)), ""))</f>
        <v/>
      </c>
      <c r="BV248" s="135" t="str">
        <f>IF($AV248="", "", IFERROR(INDEX('Analytics Data'!CC$12:CC$511, MATCH($AV248, 'Analytics Data'!$BI$12:$BI$511, 0)), ""))</f>
        <v/>
      </c>
      <c r="BW248" s="136" t="str">
        <f>IF($AV248="", "", IFERROR(INDEX('Analytics Data'!CD$12:CD$511, MATCH($AV248, 'Analytics Data'!$BI$12:$BI$511, 0)), ""))</f>
        <v/>
      </c>
      <c r="CC248" s="19" t="str">
        <f t="shared" si="75"/>
        <v/>
      </c>
      <c r="CE248" s="19" t="str">
        <f t="shared" si="76"/>
        <v/>
      </c>
      <c r="CG248" s="41" t="str">
        <f t="shared" si="77"/>
        <v/>
      </c>
    </row>
    <row r="249" spans="1:85" x14ac:dyDescent="0.25">
      <c r="A249" s="11"/>
      <c r="B249" s="41" t="str">
        <f>IF($D249="", "", IFERROR(INDEX(Content!$V$11:$V$510, MATCH($D249, Content!$D$11:$D$510, 0)), ""))</f>
        <v/>
      </c>
      <c r="C249" s="11"/>
      <c r="D249" s="196"/>
      <c r="E249" s="197"/>
      <c r="F249" s="198"/>
      <c r="G249" s="199"/>
      <c r="H249" s="200"/>
      <c r="I249" s="200"/>
      <c r="J249" s="201"/>
      <c r="K249" s="202"/>
      <c r="L249" s="11"/>
      <c r="M249" s="98" t="str">
        <f>IF($AV249="", "", IFERROR(INDEX('Analytics Data'!$CF$12:$CF$511, MATCH($AV249, 'Analytics Data'!$BI$12:$BI$511, 0)), ""))</f>
        <v/>
      </c>
      <c r="N249" s="68"/>
      <c r="O249" s="98" t="str">
        <f>IF($M249="", "", COUNTIF($M$11:$M$510, "&gt;"&amp;$M249)+1+COUNTIF($M$11:$M249, $M249)-1)</f>
        <v/>
      </c>
      <c r="P249" s="68"/>
      <c r="Q249" s="91" t="str">
        <f>IF($AV249="", "", IFERROR(INDEX('Analytics Data'!BA$12:BA$511, MATCH($AV249, 'Analytics Data'!$BI$12:$BI$511, 0)), ""))</f>
        <v/>
      </c>
      <c r="R249" s="92" t="str">
        <f>IF($AV249="", "", IFERROR(INDEX('Analytics Data'!BB$12:BB$511, MATCH($AV249, 'Analytics Data'!$BI$12:$BI$511, 0)), ""))</f>
        <v/>
      </c>
      <c r="S249" s="92" t="str">
        <f>IF($AV249="", "", IFERROR(INDEX('Analytics Data'!BC$12:BC$511, MATCH($AV249, 'Analytics Data'!$BI$12:$BI$511, 0)), ""))</f>
        <v/>
      </c>
      <c r="T249" s="92" t="str">
        <f>IF($AV249="", "", IFERROR(INDEX('Analytics Data'!BD$12:BD$511, MATCH($AV249, 'Analytics Data'!$BI$12:$BI$511, 0)), ""))</f>
        <v/>
      </c>
      <c r="U249" s="93" t="str">
        <f>IF($AV249="", "", IFERROR(INDEX('Analytics Data'!BE$12:BE$511, MATCH($AV249, 'Analytics Data'!$BI$12:$BI$511, 0)), ""))</f>
        <v/>
      </c>
      <c r="V249" s="68"/>
      <c r="AD249" s="65" t="str">
        <f>'Analytics Data'!$CT250</f>
        <v/>
      </c>
      <c r="AF249" s="19" t="str">
        <f t="shared" si="64"/>
        <v/>
      </c>
      <c r="AH249" s="19" t="str">
        <f t="shared" si="61"/>
        <v/>
      </c>
      <c r="AI249" s="19" t="str">
        <f t="shared" si="65"/>
        <v/>
      </c>
      <c r="AJ249" s="19" t="str">
        <f t="shared" si="66"/>
        <v/>
      </c>
      <c r="AK249" s="19" t="str">
        <f t="shared" si="67"/>
        <v/>
      </c>
      <c r="AL249" s="19" t="str">
        <f t="shared" si="62"/>
        <v/>
      </c>
      <c r="AM249" s="19" t="str">
        <f t="shared" si="63"/>
        <v/>
      </c>
      <c r="AN249" s="19" t="str">
        <f t="shared" si="68"/>
        <v/>
      </c>
      <c r="AP249" s="19" t="str">
        <f>IF(OR($B249="", "", 'Analytics Data'!$BL$7=FALSE), "", COUNTIF('Analytics Data'!$BG$12:$BG$511, $B249))</f>
        <v/>
      </c>
      <c r="AR249" s="65" t="str">
        <f>IF($AP249="", "", IF($AP249=1, IFERROR(INDEX('Analytics Data'!$BI$12:$BI$511, MATCH($B249, 'Analytics Data'!$BG$12:$BG$511, 0)), ""), ""))</f>
        <v/>
      </c>
      <c r="AT249" s="65" t="str">
        <f t="shared" si="69"/>
        <v/>
      </c>
      <c r="AV249" s="65" t="str">
        <f>IF(NOT($AT249=""), $AT249, IF($AR249="", "", IF(COUNTIF($AR$11:$AR249, $AR249)&gt;1, "", $AR249)))</f>
        <v/>
      </c>
      <c r="AX249" s="19" t="str">
        <f>IF(OR($AV249="", $AR$7=FALSE), "", IF(COUNTIF('Analytics Data'!$BI$12:$BI$511, $AV249)=1, "", "X"))</f>
        <v/>
      </c>
      <c r="AZ249" s="43" t="str">
        <f t="shared" si="70"/>
        <v/>
      </c>
      <c r="BB249" s="19" t="str">
        <f>IF($D249="", "", IF(COUNTIF(Content!$D$11:$D$510, $D249)=0, MAX($BB$10:$BB248)+1, ""))</f>
        <v/>
      </c>
      <c r="BD249" s="19" t="str">
        <f t="shared" si="71"/>
        <v/>
      </c>
      <c r="BF249" s="19" t="str">
        <f t="shared" si="72"/>
        <v/>
      </c>
      <c r="BG249" s="19" t="str">
        <f t="shared" ca="1" si="78"/>
        <v/>
      </c>
      <c r="BI249" s="173" t="str">
        <f>IF($AV249="", "", IFERROR(INDEX('Analytics Data'!$CA$12:$CA$511, MATCH($AV249, 'Analytics Data'!$BI$12:$BI$511, 0)), ""))</f>
        <v/>
      </c>
      <c r="BK249" s="173" t="str">
        <f>IF($AV249="", "", IFERROR(INDEX('Analytics Data'!$BB$12:$BB$511, MATCH($AV249, 'Analytics Data'!$BI$12:$BI$511, 0)), ""))</f>
        <v/>
      </c>
      <c r="BM249" s="41" t="str">
        <f>IF($D249="", "", IFERROR(INDEX(Content!$AB$11:$AB$510, MATCH($D249, Content!$D$11:$D$510, 0)), ""))</f>
        <v/>
      </c>
      <c r="BN249" s="41" t="str">
        <f>IF($BM249="", "", IF(COUNTIF($BM$11:$BM249, $BM249)&gt;1, "", $BM249))</f>
        <v/>
      </c>
      <c r="BO249" s="156" t="str">
        <f t="shared" si="73"/>
        <v/>
      </c>
      <c r="BP249" s="156" t="str">
        <f t="shared" si="74"/>
        <v/>
      </c>
      <c r="BQ249" s="19" t="str">
        <f>IF($BO249="", "", COUNTIF($BO$11:$BO$510, "&gt;"&amp;$BO249)+1+COUNTIF($BO$11:$BO249, $BO249)-1)</f>
        <v/>
      </c>
      <c r="BS249" s="134" t="str">
        <f>IF($AV249="", "", IFERROR(INDEX('Analytics Data'!BZ$12:BZ$511, MATCH($AV249, 'Analytics Data'!$BI$12:$BI$511, 0)), ""))</f>
        <v/>
      </c>
      <c r="BT249" s="135" t="str">
        <f>IF($AV249="", "", IFERROR(INDEX('Analytics Data'!CA$12:CA$511, MATCH($AV249, 'Analytics Data'!$BI$12:$BI$511, 0)), ""))</f>
        <v/>
      </c>
      <c r="BU249" s="135" t="str">
        <f>IF($AV249="", "", IFERROR(INDEX('Analytics Data'!CB$12:CB$511, MATCH($AV249, 'Analytics Data'!$BI$12:$BI$511, 0)), ""))</f>
        <v/>
      </c>
      <c r="BV249" s="135" t="str">
        <f>IF($AV249="", "", IFERROR(INDEX('Analytics Data'!CC$12:CC$511, MATCH($AV249, 'Analytics Data'!$BI$12:$BI$511, 0)), ""))</f>
        <v/>
      </c>
      <c r="BW249" s="136" t="str">
        <f>IF($AV249="", "", IFERROR(INDEX('Analytics Data'!CD$12:CD$511, MATCH($AV249, 'Analytics Data'!$BI$12:$BI$511, 0)), ""))</f>
        <v/>
      </c>
      <c r="CC249" s="19" t="str">
        <f t="shared" si="75"/>
        <v/>
      </c>
      <c r="CE249" s="19" t="str">
        <f t="shared" si="76"/>
        <v/>
      </c>
      <c r="CG249" s="41" t="str">
        <f t="shared" si="77"/>
        <v/>
      </c>
    </row>
    <row r="250" spans="1:85" x14ac:dyDescent="0.25">
      <c r="A250" s="11"/>
      <c r="B250" s="41" t="str">
        <f>IF($D250="", "", IFERROR(INDEX(Content!$V$11:$V$510, MATCH($D250, Content!$D$11:$D$510, 0)), ""))</f>
        <v/>
      </c>
      <c r="C250" s="11"/>
      <c r="D250" s="196"/>
      <c r="E250" s="197"/>
      <c r="F250" s="198"/>
      <c r="G250" s="199"/>
      <c r="H250" s="200"/>
      <c r="I250" s="200"/>
      <c r="J250" s="201"/>
      <c r="K250" s="202"/>
      <c r="L250" s="11"/>
      <c r="M250" s="98" t="str">
        <f>IF($AV250="", "", IFERROR(INDEX('Analytics Data'!$CF$12:$CF$511, MATCH($AV250, 'Analytics Data'!$BI$12:$BI$511, 0)), ""))</f>
        <v/>
      </c>
      <c r="N250" s="68"/>
      <c r="O250" s="98" t="str">
        <f>IF($M250="", "", COUNTIF($M$11:$M$510, "&gt;"&amp;$M250)+1+COUNTIF($M$11:$M250, $M250)-1)</f>
        <v/>
      </c>
      <c r="P250" s="68"/>
      <c r="Q250" s="91" t="str">
        <f>IF($AV250="", "", IFERROR(INDEX('Analytics Data'!BA$12:BA$511, MATCH($AV250, 'Analytics Data'!$BI$12:$BI$511, 0)), ""))</f>
        <v/>
      </c>
      <c r="R250" s="92" t="str">
        <f>IF($AV250="", "", IFERROR(INDEX('Analytics Data'!BB$12:BB$511, MATCH($AV250, 'Analytics Data'!$BI$12:$BI$511, 0)), ""))</f>
        <v/>
      </c>
      <c r="S250" s="92" t="str">
        <f>IF($AV250="", "", IFERROR(INDEX('Analytics Data'!BC$12:BC$511, MATCH($AV250, 'Analytics Data'!$BI$12:$BI$511, 0)), ""))</f>
        <v/>
      </c>
      <c r="T250" s="92" t="str">
        <f>IF($AV250="", "", IFERROR(INDEX('Analytics Data'!BD$12:BD$511, MATCH($AV250, 'Analytics Data'!$BI$12:$BI$511, 0)), ""))</f>
        <v/>
      </c>
      <c r="U250" s="93" t="str">
        <f>IF($AV250="", "", IFERROR(INDEX('Analytics Data'!BE$12:BE$511, MATCH($AV250, 'Analytics Data'!$BI$12:$BI$511, 0)), ""))</f>
        <v/>
      </c>
      <c r="V250" s="68"/>
      <c r="AD250" s="65" t="str">
        <f>'Analytics Data'!$CT251</f>
        <v/>
      </c>
      <c r="AF250" s="19" t="str">
        <f t="shared" si="64"/>
        <v/>
      </c>
      <c r="AH250" s="19" t="str">
        <f t="shared" si="61"/>
        <v/>
      </c>
      <c r="AI250" s="19" t="str">
        <f t="shared" si="65"/>
        <v/>
      </c>
      <c r="AJ250" s="19" t="str">
        <f t="shared" si="66"/>
        <v/>
      </c>
      <c r="AK250" s="19" t="str">
        <f t="shared" si="67"/>
        <v/>
      </c>
      <c r="AL250" s="19" t="str">
        <f t="shared" si="62"/>
        <v/>
      </c>
      <c r="AM250" s="19" t="str">
        <f t="shared" si="63"/>
        <v/>
      </c>
      <c r="AN250" s="19" t="str">
        <f t="shared" si="68"/>
        <v/>
      </c>
      <c r="AP250" s="19" t="str">
        <f>IF(OR($B250="", "", 'Analytics Data'!$BL$7=FALSE), "", COUNTIF('Analytics Data'!$BG$12:$BG$511, $B250))</f>
        <v/>
      </c>
      <c r="AR250" s="65" t="str">
        <f>IF($AP250="", "", IF($AP250=1, IFERROR(INDEX('Analytics Data'!$BI$12:$BI$511, MATCH($B250, 'Analytics Data'!$BG$12:$BG$511, 0)), ""), ""))</f>
        <v/>
      </c>
      <c r="AT250" s="65" t="str">
        <f t="shared" si="69"/>
        <v/>
      </c>
      <c r="AV250" s="65" t="str">
        <f>IF(NOT($AT250=""), $AT250, IF($AR250="", "", IF(COUNTIF($AR$11:$AR250, $AR250)&gt;1, "", $AR250)))</f>
        <v/>
      </c>
      <c r="AX250" s="19" t="str">
        <f>IF(OR($AV250="", $AR$7=FALSE), "", IF(COUNTIF('Analytics Data'!$BI$12:$BI$511, $AV250)=1, "", "X"))</f>
        <v/>
      </c>
      <c r="AZ250" s="43" t="str">
        <f t="shared" si="70"/>
        <v/>
      </c>
      <c r="BB250" s="19" t="str">
        <f>IF($D250="", "", IF(COUNTIF(Content!$D$11:$D$510, $D250)=0, MAX($BB$10:$BB249)+1, ""))</f>
        <v/>
      </c>
      <c r="BD250" s="19" t="str">
        <f t="shared" si="71"/>
        <v/>
      </c>
      <c r="BF250" s="19" t="str">
        <f t="shared" si="72"/>
        <v/>
      </c>
      <c r="BG250" s="19" t="str">
        <f t="shared" ca="1" si="78"/>
        <v/>
      </c>
      <c r="BI250" s="173" t="str">
        <f>IF($AV250="", "", IFERROR(INDEX('Analytics Data'!$CA$12:$CA$511, MATCH($AV250, 'Analytics Data'!$BI$12:$BI$511, 0)), ""))</f>
        <v/>
      </c>
      <c r="BK250" s="173" t="str">
        <f>IF($AV250="", "", IFERROR(INDEX('Analytics Data'!$BB$12:$BB$511, MATCH($AV250, 'Analytics Data'!$BI$12:$BI$511, 0)), ""))</f>
        <v/>
      </c>
      <c r="BM250" s="41" t="str">
        <f>IF($D250="", "", IFERROR(INDEX(Content!$AB$11:$AB$510, MATCH($D250, Content!$D$11:$D$510, 0)), ""))</f>
        <v/>
      </c>
      <c r="BN250" s="41" t="str">
        <f>IF($BM250="", "", IF(COUNTIF($BM$11:$BM250, $BM250)&gt;1, "", $BM250))</f>
        <v/>
      </c>
      <c r="BO250" s="156" t="str">
        <f t="shared" si="73"/>
        <v/>
      </c>
      <c r="BP250" s="156" t="str">
        <f t="shared" si="74"/>
        <v/>
      </c>
      <c r="BQ250" s="19" t="str">
        <f>IF($BO250="", "", COUNTIF($BO$11:$BO$510, "&gt;"&amp;$BO250)+1+COUNTIF($BO$11:$BO250, $BO250)-1)</f>
        <v/>
      </c>
      <c r="BS250" s="134" t="str">
        <f>IF($AV250="", "", IFERROR(INDEX('Analytics Data'!BZ$12:BZ$511, MATCH($AV250, 'Analytics Data'!$BI$12:$BI$511, 0)), ""))</f>
        <v/>
      </c>
      <c r="BT250" s="135" t="str">
        <f>IF($AV250="", "", IFERROR(INDEX('Analytics Data'!CA$12:CA$511, MATCH($AV250, 'Analytics Data'!$BI$12:$BI$511, 0)), ""))</f>
        <v/>
      </c>
      <c r="BU250" s="135" t="str">
        <f>IF($AV250="", "", IFERROR(INDEX('Analytics Data'!CB$12:CB$511, MATCH($AV250, 'Analytics Data'!$BI$12:$BI$511, 0)), ""))</f>
        <v/>
      </c>
      <c r="BV250" s="135" t="str">
        <f>IF($AV250="", "", IFERROR(INDEX('Analytics Data'!CC$12:CC$511, MATCH($AV250, 'Analytics Data'!$BI$12:$BI$511, 0)), ""))</f>
        <v/>
      </c>
      <c r="BW250" s="136" t="str">
        <f>IF($AV250="", "", IFERROR(INDEX('Analytics Data'!CD$12:CD$511, MATCH($AV250, 'Analytics Data'!$BI$12:$BI$511, 0)), ""))</f>
        <v/>
      </c>
      <c r="CC250" s="19" t="str">
        <f t="shared" si="75"/>
        <v/>
      </c>
      <c r="CE250" s="19" t="str">
        <f t="shared" si="76"/>
        <v/>
      </c>
      <c r="CG250" s="41" t="str">
        <f t="shared" si="77"/>
        <v/>
      </c>
    </row>
    <row r="251" spans="1:85" x14ac:dyDescent="0.25">
      <c r="A251" s="11"/>
      <c r="B251" s="41" t="str">
        <f>IF($D251="", "", IFERROR(INDEX(Content!$V$11:$V$510, MATCH($D251, Content!$D$11:$D$510, 0)), ""))</f>
        <v/>
      </c>
      <c r="C251" s="11"/>
      <c r="D251" s="196"/>
      <c r="E251" s="197"/>
      <c r="F251" s="198"/>
      <c r="G251" s="199"/>
      <c r="H251" s="200"/>
      <c r="I251" s="200"/>
      <c r="J251" s="201"/>
      <c r="K251" s="202"/>
      <c r="L251" s="11"/>
      <c r="M251" s="98" t="str">
        <f>IF($AV251="", "", IFERROR(INDEX('Analytics Data'!$CF$12:$CF$511, MATCH($AV251, 'Analytics Data'!$BI$12:$BI$511, 0)), ""))</f>
        <v/>
      </c>
      <c r="N251" s="68"/>
      <c r="O251" s="98" t="str">
        <f>IF($M251="", "", COUNTIF($M$11:$M$510, "&gt;"&amp;$M251)+1+COUNTIF($M$11:$M251, $M251)-1)</f>
        <v/>
      </c>
      <c r="P251" s="68"/>
      <c r="Q251" s="91" t="str">
        <f>IF($AV251="", "", IFERROR(INDEX('Analytics Data'!BA$12:BA$511, MATCH($AV251, 'Analytics Data'!$BI$12:$BI$511, 0)), ""))</f>
        <v/>
      </c>
      <c r="R251" s="92" t="str">
        <f>IF($AV251="", "", IFERROR(INDEX('Analytics Data'!BB$12:BB$511, MATCH($AV251, 'Analytics Data'!$BI$12:$BI$511, 0)), ""))</f>
        <v/>
      </c>
      <c r="S251" s="92" t="str">
        <f>IF($AV251="", "", IFERROR(INDEX('Analytics Data'!BC$12:BC$511, MATCH($AV251, 'Analytics Data'!$BI$12:$BI$511, 0)), ""))</f>
        <v/>
      </c>
      <c r="T251" s="92" t="str">
        <f>IF($AV251="", "", IFERROR(INDEX('Analytics Data'!BD$12:BD$511, MATCH($AV251, 'Analytics Data'!$BI$12:$BI$511, 0)), ""))</f>
        <v/>
      </c>
      <c r="U251" s="93" t="str">
        <f>IF($AV251="", "", IFERROR(INDEX('Analytics Data'!BE$12:BE$511, MATCH($AV251, 'Analytics Data'!$BI$12:$BI$511, 0)), ""))</f>
        <v/>
      </c>
      <c r="V251" s="68"/>
      <c r="AD251" s="65" t="str">
        <f>'Analytics Data'!$CT252</f>
        <v/>
      </c>
      <c r="AF251" s="19" t="str">
        <f t="shared" si="64"/>
        <v/>
      </c>
      <c r="AH251" s="19" t="str">
        <f t="shared" si="61"/>
        <v/>
      </c>
      <c r="AI251" s="19" t="str">
        <f t="shared" si="65"/>
        <v/>
      </c>
      <c r="AJ251" s="19" t="str">
        <f t="shared" si="66"/>
        <v/>
      </c>
      <c r="AK251" s="19" t="str">
        <f t="shared" si="67"/>
        <v/>
      </c>
      <c r="AL251" s="19" t="str">
        <f t="shared" si="62"/>
        <v/>
      </c>
      <c r="AM251" s="19" t="str">
        <f t="shared" si="63"/>
        <v/>
      </c>
      <c r="AN251" s="19" t="str">
        <f t="shared" si="68"/>
        <v/>
      </c>
      <c r="AP251" s="19" t="str">
        <f>IF(OR($B251="", "", 'Analytics Data'!$BL$7=FALSE), "", COUNTIF('Analytics Data'!$BG$12:$BG$511, $B251))</f>
        <v/>
      </c>
      <c r="AR251" s="65" t="str">
        <f>IF($AP251="", "", IF($AP251=1, IFERROR(INDEX('Analytics Data'!$BI$12:$BI$511, MATCH($B251, 'Analytics Data'!$BG$12:$BG$511, 0)), ""), ""))</f>
        <v/>
      </c>
      <c r="AT251" s="65" t="str">
        <f t="shared" si="69"/>
        <v/>
      </c>
      <c r="AV251" s="65" t="str">
        <f>IF(NOT($AT251=""), $AT251, IF($AR251="", "", IF(COUNTIF($AR$11:$AR251, $AR251)&gt;1, "", $AR251)))</f>
        <v/>
      </c>
      <c r="AX251" s="19" t="str">
        <f>IF(OR($AV251="", $AR$7=FALSE), "", IF(COUNTIF('Analytics Data'!$BI$12:$BI$511, $AV251)=1, "", "X"))</f>
        <v/>
      </c>
      <c r="AZ251" s="43" t="str">
        <f t="shared" si="70"/>
        <v/>
      </c>
      <c r="BB251" s="19" t="str">
        <f>IF($D251="", "", IF(COUNTIF(Content!$D$11:$D$510, $D251)=0, MAX($BB$10:$BB250)+1, ""))</f>
        <v/>
      </c>
      <c r="BD251" s="19" t="str">
        <f t="shared" si="71"/>
        <v/>
      </c>
      <c r="BF251" s="19" t="str">
        <f t="shared" si="72"/>
        <v/>
      </c>
      <c r="BG251" s="19" t="str">
        <f t="shared" ca="1" si="78"/>
        <v/>
      </c>
      <c r="BI251" s="173" t="str">
        <f>IF($AV251="", "", IFERROR(INDEX('Analytics Data'!$CA$12:$CA$511, MATCH($AV251, 'Analytics Data'!$BI$12:$BI$511, 0)), ""))</f>
        <v/>
      </c>
      <c r="BK251" s="173" t="str">
        <f>IF($AV251="", "", IFERROR(INDEX('Analytics Data'!$BB$12:$BB$511, MATCH($AV251, 'Analytics Data'!$BI$12:$BI$511, 0)), ""))</f>
        <v/>
      </c>
      <c r="BM251" s="41" t="str">
        <f>IF($D251="", "", IFERROR(INDEX(Content!$AB$11:$AB$510, MATCH($D251, Content!$D$11:$D$510, 0)), ""))</f>
        <v/>
      </c>
      <c r="BN251" s="41" t="str">
        <f>IF($BM251="", "", IF(COUNTIF($BM$11:$BM251, $BM251)&gt;1, "", $BM251))</f>
        <v/>
      </c>
      <c r="BO251" s="156" t="str">
        <f t="shared" si="73"/>
        <v/>
      </c>
      <c r="BP251" s="156" t="str">
        <f t="shared" si="74"/>
        <v/>
      </c>
      <c r="BQ251" s="19" t="str">
        <f>IF($BO251="", "", COUNTIF($BO$11:$BO$510, "&gt;"&amp;$BO251)+1+COUNTIF($BO$11:$BO251, $BO251)-1)</f>
        <v/>
      </c>
      <c r="BS251" s="134" t="str">
        <f>IF($AV251="", "", IFERROR(INDEX('Analytics Data'!BZ$12:BZ$511, MATCH($AV251, 'Analytics Data'!$BI$12:$BI$511, 0)), ""))</f>
        <v/>
      </c>
      <c r="BT251" s="135" t="str">
        <f>IF($AV251="", "", IFERROR(INDEX('Analytics Data'!CA$12:CA$511, MATCH($AV251, 'Analytics Data'!$BI$12:$BI$511, 0)), ""))</f>
        <v/>
      </c>
      <c r="BU251" s="135" t="str">
        <f>IF($AV251="", "", IFERROR(INDEX('Analytics Data'!CB$12:CB$511, MATCH($AV251, 'Analytics Data'!$BI$12:$BI$511, 0)), ""))</f>
        <v/>
      </c>
      <c r="BV251" s="135" t="str">
        <f>IF($AV251="", "", IFERROR(INDEX('Analytics Data'!CC$12:CC$511, MATCH($AV251, 'Analytics Data'!$BI$12:$BI$511, 0)), ""))</f>
        <v/>
      </c>
      <c r="BW251" s="136" t="str">
        <f>IF($AV251="", "", IFERROR(INDEX('Analytics Data'!CD$12:CD$511, MATCH($AV251, 'Analytics Data'!$BI$12:$BI$511, 0)), ""))</f>
        <v/>
      </c>
      <c r="CC251" s="19" t="str">
        <f t="shared" si="75"/>
        <v/>
      </c>
      <c r="CE251" s="19" t="str">
        <f t="shared" si="76"/>
        <v/>
      </c>
      <c r="CG251" s="41" t="str">
        <f t="shared" si="77"/>
        <v/>
      </c>
    </row>
    <row r="252" spans="1:85" x14ac:dyDescent="0.25">
      <c r="A252" s="11"/>
      <c r="B252" s="41" t="str">
        <f>IF($D252="", "", IFERROR(INDEX(Content!$V$11:$V$510, MATCH($D252, Content!$D$11:$D$510, 0)), ""))</f>
        <v/>
      </c>
      <c r="C252" s="11"/>
      <c r="D252" s="196"/>
      <c r="E252" s="197"/>
      <c r="F252" s="198"/>
      <c r="G252" s="199"/>
      <c r="H252" s="200"/>
      <c r="I252" s="200"/>
      <c r="J252" s="201"/>
      <c r="K252" s="202"/>
      <c r="L252" s="11"/>
      <c r="M252" s="98" t="str">
        <f>IF($AV252="", "", IFERROR(INDEX('Analytics Data'!$CF$12:$CF$511, MATCH($AV252, 'Analytics Data'!$BI$12:$BI$511, 0)), ""))</f>
        <v/>
      </c>
      <c r="N252" s="68"/>
      <c r="O252" s="98" t="str">
        <f>IF($M252="", "", COUNTIF($M$11:$M$510, "&gt;"&amp;$M252)+1+COUNTIF($M$11:$M252, $M252)-1)</f>
        <v/>
      </c>
      <c r="P252" s="68"/>
      <c r="Q252" s="91" t="str">
        <f>IF($AV252="", "", IFERROR(INDEX('Analytics Data'!BA$12:BA$511, MATCH($AV252, 'Analytics Data'!$BI$12:$BI$511, 0)), ""))</f>
        <v/>
      </c>
      <c r="R252" s="92" t="str">
        <f>IF($AV252="", "", IFERROR(INDEX('Analytics Data'!BB$12:BB$511, MATCH($AV252, 'Analytics Data'!$BI$12:$BI$511, 0)), ""))</f>
        <v/>
      </c>
      <c r="S252" s="92" t="str">
        <f>IF($AV252="", "", IFERROR(INDEX('Analytics Data'!BC$12:BC$511, MATCH($AV252, 'Analytics Data'!$BI$12:$BI$511, 0)), ""))</f>
        <v/>
      </c>
      <c r="T252" s="92" t="str">
        <f>IF($AV252="", "", IFERROR(INDEX('Analytics Data'!BD$12:BD$511, MATCH($AV252, 'Analytics Data'!$BI$12:$BI$511, 0)), ""))</f>
        <v/>
      </c>
      <c r="U252" s="93" t="str">
        <f>IF($AV252="", "", IFERROR(INDEX('Analytics Data'!BE$12:BE$511, MATCH($AV252, 'Analytics Data'!$BI$12:$BI$511, 0)), ""))</f>
        <v/>
      </c>
      <c r="V252" s="68"/>
      <c r="AD252" s="65" t="str">
        <f>'Analytics Data'!$CT253</f>
        <v/>
      </c>
      <c r="AF252" s="19" t="str">
        <f t="shared" si="64"/>
        <v/>
      </c>
      <c r="AH252" s="19" t="str">
        <f t="shared" si="61"/>
        <v/>
      </c>
      <c r="AI252" s="19" t="str">
        <f t="shared" si="65"/>
        <v/>
      </c>
      <c r="AJ252" s="19" t="str">
        <f t="shared" si="66"/>
        <v/>
      </c>
      <c r="AK252" s="19" t="str">
        <f t="shared" si="67"/>
        <v/>
      </c>
      <c r="AL252" s="19" t="str">
        <f t="shared" si="62"/>
        <v/>
      </c>
      <c r="AM252" s="19" t="str">
        <f t="shared" si="63"/>
        <v/>
      </c>
      <c r="AN252" s="19" t="str">
        <f t="shared" si="68"/>
        <v/>
      </c>
      <c r="AP252" s="19" t="str">
        <f>IF(OR($B252="", "", 'Analytics Data'!$BL$7=FALSE), "", COUNTIF('Analytics Data'!$BG$12:$BG$511, $B252))</f>
        <v/>
      </c>
      <c r="AR252" s="65" t="str">
        <f>IF($AP252="", "", IF($AP252=1, IFERROR(INDEX('Analytics Data'!$BI$12:$BI$511, MATCH($B252, 'Analytics Data'!$BG$12:$BG$511, 0)), ""), ""))</f>
        <v/>
      </c>
      <c r="AT252" s="65" t="str">
        <f t="shared" si="69"/>
        <v/>
      </c>
      <c r="AV252" s="65" t="str">
        <f>IF(NOT($AT252=""), $AT252, IF($AR252="", "", IF(COUNTIF($AR$11:$AR252, $AR252)&gt;1, "", $AR252)))</f>
        <v/>
      </c>
      <c r="AX252" s="19" t="str">
        <f>IF(OR($AV252="", $AR$7=FALSE), "", IF(COUNTIF('Analytics Data'!$BI$12:$BI$511, $AV252)=1, "", "X"))</f>
        <v/>
      </c>
      <c r="AZ252" s="43" t="str">
        <f t="shared" si="70"/>
        <v/>
      </c>
      <c r="BB252" s="19" t="str">
        <f>IF($D252="", "", IF(COUNTIF(Content!$D$11:$D$510, $D252)=0, MAX($BB$10:$BB251)+1, ""))</f>
        <v/>
      </c>
      <c r="BD252" s="19" t="str">
        <f t="shared" si="71"/>
        <v/>
      </c>
      <c r="BF252" s="19" t="str">
        <f t="shared" si="72"/>
        <v/>
      </c>
      <c r="BG252" s="19" t="str">
        <f t="shared" ca="1" si="78"/>
        <v/>
      </c>
      <c r="BI252" s="173" t="str">
        <f>IF($AV252="", "", IFERROR(INDEX('Analytics Data'!$CA$12:$CA$511, MATCH($AV252, 'Analytics Data'!$BI$12:$BI$511, 0)), ""))</f>
        <v/>
      </c>
      <c r="BK252" s="173" t="str">
        <f>IF($AV252="", "", IFERROR(INDEX('Analytics Data'!$BB$12:$BB$511, MATCH($AV252, 'Analytics Data'!$BI$12:$BI$511, 0)), ""))</f>
        <v/>
      </c>
      <c r="BM252" s="41" t="str">
        <f>IF($D252="", "", IFERROR(INDEX(Content!$AB$11:$AB$510, MATCH($D252, Content!$D$11:$D$510, 0)), ""))</f>
        <v/>
      </c>
      <c r="BN252" s="41" t="str">
        <f>IF($BM252="", "", IF(COUNTIF($BM$11:$BM252, $BM252)&gt;1, "", $BM252))</f>
        <v/>
      </c>
      <c r="BO252" s="156" t="str">
        <f t="shared" si="73"/>
        <v/>
      </c>
      <c r="BP252" s="156" t="str">
        <f t="shared" si="74"/>
        <v/>
      </c>
      <c r="BQ252" s="19" t="str">
        <f>IF($BO252="", "", COUNTIF($BO$11:$BO$510, "&gt;"&amp;$BO252)+1+COUNTIF($BO$11:$BO252, $BO252)-1)</f>
        <v/>
      </c>
      <c r="BS252" s="134" t="str">
        <f>IF($AV252="", "", IFERROR(INDEX('Analytics Data'!BZ$12:BZ$511, MATCH($AV252, 'Analytics Data'!$BI$12:$BI$511, 0)), ""))</f>
        <v/>
      </c>
      <c r="BT252" s="135" t="str">
        <f>IF($AV252="", "", IFERROR(INDEX('Analytics Data'!CA$12:CA$511, MATCH($AV252, 'Analytics Data'!$BI$12:$BI$511, 0)), ""))</f>
        <v/>
      </c>
      <c r="BU252" s="135" t="str">
        <f>IF($AV252="", "", IFERROR(INDEX('Analytics Data'!CB$12:CB$511, MATCH($AV252, 'Analytics Data'!$BI$12:$BI$511, 0)), ""))</f>
        <v/>
      </c>
      <c r="BV252" s="135" t="str">
        <f>IF($AV252="", "", IFERROR(INDEX('Analytics Data'!CC$12:CC$511, MATCH($AV252, 'Analytics Data'!$BI$12:$BI$511, 0)), ""))</f>
        <v/>
      </c>
      <c r="BW252" s="136" t="str">
        <f>IF($AV252="", "", IFERROR(INDEX('Analytics Data'!CD$12:CD$511, MATCH($AV252, 'Analytics Data'!$BI$12:$BI$511, 0)), ""))</f>
        <v/>
      </c>
      <c r="CC252" s="19" t="str">
        <f t="shared" si="75"/>
        <v/>
      </c>
      <c r="CE252" s="19" t="str">
        <f t="shared" si="76"/>
        <v/>
      </c>
      <c r="CG252" s="41" t="str">
        <f t="shared" si="77"/>
        <v/>
      </c>
    </row>
    <row r="253" spans="1:85" x14ac:dyDescent="0.25">
      <c r="A253" s="11"/>
      <c r="B253" s="41" t="str">
        <f>IF($D253="", "", IFERROR(INDEX(Content!$V$11:$V$510, MATCH($D253, Content!$D$11:$D$510, 0)), ""))</f>
        <v/>
      </c>
      <c r="C253" s="11"/>
      <c r="D253" s="196"/>
      <c r="E253" s="197"/>
      <c r="F253" s="198"/>
      <c r="G253" s="199"/>
      <c r="H253" s="200"/>
      <c r="I253" s="200"/>
      <c r="J253" s="201"/>
      <c r="K253" s="202"/>
      <c r="L253" s="11"/>
      <c r="M253" s="98" t="str">
        <f>IF($AV253="", "", IFERROR(INDEX('Analytics Data'!$CF$12:$CF$511, MATCH($AV253, 'Analytics Data'!$BI$12:$BI$511, 0)), ""))</f>
        <v/>
      </c>
      <c r="N253" s="68"/>
      <c r="O253" s="98" t="str">
        <f>IF($M253="", "", COUNTIF($M$11:$M$510, "&gt;"&amp;$M253)+1+COUNTIF($M$11:$M253, $M253)-1)</f>
        <v/>
      </c>
      <c r="P253" s="68"/>
      <c r="Q253" s="91" t="str">
        <f>IF($AV253="", "", IFERROR(INDEX('Analytics Data'!BA$12:BA$511, MATCH($AV253, 'Analytics Data'!$BI$12:$BI$511, 0)), ""))</f>
        <v/>
      </c>
      <c r="R253" s="92" t="str">
        <f>IF($AV253="", "", IFERROR(INDEX('Analytics Data'!BB$12:BB$511, MATCH($AV253, 'Analytics Data'!$BI$12:$BI$511, 0)), ""))</f>
        <v/>
      </c>
      <c r="S253" s="92" t="str">
        <f>IF($AV253="", "", IFERROR(INDEX('Analytics Data'!BC$12:BC$511, MATCH($AV253, 'Analytics Data'!$BI$12:$BI$511, 0)), ""))</f>
        <v/>
      </c>
      <c r="T253" s="92" t="str">
        <f>IF($AV253="", "", IFERROR(INDEX('Analytics Data'!BD$12:BD$511, MATCH($AV253, 'Analytics Data'!$BI$12:$BI$511, 0)), ""))</f>
        <v/>
      </c>
      <c r="U253" s="93" t="str">
        <f>IF($AV253="", "", IFERROR(INDEX('Analytics Data'!BE$12:BE$511, MATCH($AV253, 'Analytics Data'!$BI$12:$BI$511, 0)), ""))</f>
        <v/>
      </c>
      <c r="V253" s="68"/>
      <c r="AD253" s="65" t="str">
        <f>'Analytics Data'!$CT254</f>
        <v/>
      </c>
      <c r="AF253" s="19" t="str">
        <f t="shared" si="64"/>
        <v/>
      </c>
      <c r="AH253" s="19" t="str">
        <f t="shared" si="61"/>
        <v/>
      </c>
      <c r="AI253" s="19" t="str">
        <f t="shared" si="65"/>
        <v/>
      </c>
      <c r="AJ253" s="19" t="str">
        <f t="shared" si="66"/>
        <v/>
      </c>
      <c r="AK253" s="19" t="str">
        <f t="shared" si="67"/>
        <v/>
      </c>
      <c r="AL253" s="19" t="str">
        <f t="shared" si="62"/>
        <v/>
      </c>
      <c r="AM253" s="19" t="str">
        <f t="shared" si="63"/>
        <v/>
      </c>
      <c r="AN253" s="19" t="str">
        <f t="shared" si="68"/>
        <v/>
      </c>
      <c r="AP253" s="19" t="str">
        <f>IF(OR($B253="", "", 'Analytics Data'!$BL$7=FALSE), "", COUNTIF('Analytics Data'!$BG$12:$BG$511, $B253))</f>
        <v/>
      </c>
      <c r="AR253" s="65" t="str">
        <f>IF($AP253="", "", IF($AP253=1, IFERROR(INDEX('Analytics Data'!$BI$12:$BI$511, MATCH($B253, 'Analytics Data'!$BG$12:$BG$511, 0)), ""), ""))</f>
        <v/>
      </c>
      <c r="AT253" s="65" t="str">
        <f t="shared" si="69"/>
        <v/>
      </c>
      <c r="AV253" s="65" t="str">
        <f>IF(NOT($AT253=""), $AT253, IF($AR253="", "", IF(COUNTIF($AR$11:$AR253, $AR253)&gt;1, "", $AR253)))</f>
        <v/>
      </c>
      <c r="AX253" s="19" t="str">
        <f>IF(OR($AV253="", $AR$7=FALSE), "", IF(COUNTIF('Analytics Data'!$BI$12:$BI$511, $AV253)=1, "", "X"))</f>
        <v/>
      </c>
      <c r="AZ253" s="43" t="str">
        <f t="shared" si="70"/>
        <v/>
      </c>
      <c r="BB253" s="19" t="str">
        <f>IF($D253="", "", IF(COUNTIF(Content!$D$11:$D$510, $D253)=0, MAX($BB$10:$BB252)+1, ""))</f>
        <v/>
      </c>
      <c r="BD253" s="19" t="str">
        <f t="shared" si="71"/>
        <v/>
      </c>
      <c r="BF253" s="19" t="str">
        <f t="shared" si="72"/>
        <v/>
      </c>
      <c r="BG253" s="19" t="str">
        <f t="shared" ca="1" si="78"/>
        <v/>
      </c>
      <c r="BI253" s="173" t="str">
        <f>IF($AV253="", "", IFERROR(INDEX('Analytics Data'!$CA$12:$CA$511, MATCH($AV253, 'Analytics Data'!$BI$12:$BI$511, 0)), ""))</f>
        <v/>
      </c>
      <c r="BK253" s="173" t="str">
        <f>IF($AV253="", "", IFERROR(INDEX('Analytics Data'!$BB$12:$BB$511, MATCH($AV253, 'Analytics Data'!$BI$12:$BI$511, 0)), ""))</f>
        <v/>
      </c>
      <c r="BM253" s="41" t="str">
        <f>IF($D253="", "", IFERROR(INDEX(Content!$AB$11:$AB$510, MATCH($D253, Content!$D$11:$D$510, 0)), ""))</f>
        <v/>
      </c>
      <c r="BN253" s="41" t="str">
        <f>IF($BM253="", "", IF(COUNTIF($BM$11:$BM253, $BM253)&gt;1, "", $BM253))</f>
        <v/>
      </c>
      <c r="BO253" s="156" t="str">
        <f t="shared" si="73"/>
        <v/>
      </c>
      <c r="BP253" s="156" t="str">
        <f t="shared" si="74"/>
        <v/>
      </c>
      <c r="BQ253" s="19" t="str">
        <f>IF($BO253="", "", COUNTIF($BO$11:$BO$510, "&gt;"&amp;$BO253)+1+COUNTIF($BO$11:$BO253, $BO253)-1)</f>
        <v/>
      </c>
      <c r="BS253" s="134" t="str">
        <f>IF($AV253="", "", IFERROR(INDEX('Analytics Data'!BZ$12:BZ$511, MATCH($AV253, 'Analytics Data'!$BI$12:$BI$511, 0)), ""))</f>
        <v/>
      </c>
      <c r="BT253" s="135" t="str">
        <f>IF($AV253="", "", IFERROR(INDEX('Analytics Data'!CA$12:CA$511, MATCH($AV253, 'Analytics Data'!$BI$12:$BI$511, 0)), ""))</f>
        <v/>
      </c>
      <c r="BU253" s="135" t="str">
        <f>IF($AV253="", "", IFERROR(INDEX('Analytics Data'!CB$12:CB$511, MATCH($AV253, 'Analytics Data'!$BI$12:$BI$511, 0)), ""))</f>
        <v/>
      </c>
      <c r="BV253" s="135" t="str">
        <f>IF($AV253="", "", IFERROR(INDEX('Analytics Data'!CC$12:CC$511, MATCH($AV253, 'Analytics Data'!$BI$12:$BI$511, 0)), ""))</f>
        <v/>
      </c>
      <c r="BW253" s="136" t="str">
        <f>IF($AV253="", "", IFERROR(INDEX('Analytics Data'!CD$12:CD$511, MATCH($AV253, 'Analytics Data'!$BI$12:$BI$511, 0)), ""))</f>
        <v/>
      </c>
      <c r="CC253" s="19" t="str">
        <f t="shared" si="75"/>
        <v/>
      </c>
      <c r="CE253" s="19" t="str">
        <f t="shared" si="76"/>
        <v/>
      </c>
      <c r="CG253" s="41" t="str">
        <f t="shared" si="77"/>
        <v/>
      </c>
    </row>
    <row r="254" spans="1:85" x14ac:dyDescent="0.25">
      <c r="A254" s="11"/>
      <c r="B254" s="41" t="str">
        <f>IF($D254="", "", IFERROR(INDEX(Content!$V$11:$V$510, MATCH($D254, Content!$D$11:$D$510, 0)), ""))</f>
        <v/>
      </c>
      <c r="C254" s="11"/>
      <c r="D254" s="196"/>
      <c r="E254" s="197"/>
      <c r="F254" s="198"/>
      <c r="G254" s="199"/>
      <c r="H254" s="200"/>
      <c r="I254" s="200"/>
      <c r="J254" s="201"/>
      <c r="K254" s="202"/>
      <c r="L254" s="11"/>
      <c r="M254" s="98" t="str">
        <f>IF($AV254="", "", IFERROR(INDEX('Analytics Data'!$CF$12:$CF$511, MATCH($AV254, 'Analytics Data'!$BI$12:$BI$511, 0)), ""))</f>
        <v/>
      </c>
      <c r="N254" s="68"/>
      <c r="O254" s="98" t="str">
        <f>IF($M254="", "", COUNTIF($M$11:$M$510, "&gt;"&amp;$M254)+1+COUNTIF($M$11:$M254, $M254)-1)</f>
        <v/>
      </c>
      <c r="P254" s="68"/>
      <c r="Q254" s="91" t="str">
        <f>IF($AV254="", "", IFERROR(INDEX('Analytics Data'!BA$12:BA$511, MATCH($AV254, 'Analytics Data'!$BI$12:$BI$511, 0)), ""))</f>
        <v/>
      </c>
      <c r="R254" s="92" t="str">
        <f>IF($AV254="", "", IFERROR(INDEX('Analytics Data'!BB$12:BB$511, MATCH($AV254, 'Analytics Data'!$BI$12:$BI$511, 0)), ""))</f>
        <v/>
      </c>
      <c r="S254" s="92" t="str">
        <f>IF($AV254="", "", IFERROR(INDEX('Analytics Data'!BC$12:BC$511, MATCH($AV254, 'Analytics Data'!$BI$12:$BI$511, 0)), ""))</f>
        <v/>
      </c>
      <c r="T254" s="92" t="str">
        <f>IF($AV254="", "", IFERROR(INDEX('Analytics Data'!BD$12:BD$511, MATCH($AV254, 'Analytics Data'!$BI$12:$BI$511, 0)), ""))</f>
        <v/>
      </c>
      <c r="U254" s="93" t="str">
        <f>IF($AV254="", "", IFERROR(INDEX('Analytics Data'!BE$12:BE$511, MATCH($AV254, 'Analytics Data'!$BI$12:$BI$511, 0)), ""))</f>
        <v/>
      </c>
      <c r="V254" s="68"/>
      <c r="AD254" s="65" t="str">
        <f>'Analytics Data'!$CT255</f>
        <v/>
      </c>
      <c r="AF254" s="19" t="str">
        <f t="shared" si="64"/>
        <v/>
      </c>
      <c r="AH254" s="19" t="str">
        <f t="shared" si="61"/>
        <v/>
      </c>
      <c r="AI254" s="19" t="str">
        <f t="shared" si="65"/>
        <v/>
      </c>
      <c r="AJ254" s="19" t="str">
        <f t="shared" si="66"/>
        <v/>
      </c>
      <c r="AK254" s="19" t="str">
        <f t="shared" si="67"/>
        <v/>
      </c>
      <c r="AL254" s="19" t="str">
        <f t="shared" si="62"/>
        <v/>
      </c>
      <c r="AM254" s="19" t="str">
        <f t="shared" si="63"/>
        <v/>
      </c>
      <c r="AN254" s="19" t="str">
        <f t="shared" si="68"/>
        <v/>
      </c>
      <c r="AP254" s="19" t="str">
        <f>IF(OR($B254="", "", 'Analytics Data'!$BL$7=FALSE), "", COUNTIF('Analytics Data'!$BG$12:$BG$511, $B254))</f>
        <v/>
      </c>
      <c r="AR254" s="65" t="str">
        <f>IF($AP254="", "", IF($AP254=1, IFERROR(INDEX('Analytics Data'!$BI$12:$BI$511, MATCH($B254, 'Analytics Data'!$BG$12:$BG$511, 0)), ""), ""))</f>
        <v/>
      </c>
      <c r="AT254" s="65" t="str">
        <f t="shared" si="69"/>
        <v/>
      </c>
      <c r="AV254" s="65" t="str">
        <f>IF(NOT($AT254=""), $AT254, IF($AR254="", "", IF(COUNTIF($AR$11:$AR254, $AR254)&gt;1, "", $AR254)))</f>
        <v/>
      </c>
      <c r="AX254" s="19" t="str">
        <f>IF(OR($AV254="", $AR$7=FALSE), "", IF(COUNTIF('Analytics Data'!$BI$12:$BI$511, $AV254)=1, "", "X"))</f>
        <v/>
      </c>
      <c r="AZ254" s="43" t="str">
        <f t="shared" si="70"/>
        <v/>
      </c>
      <c r="BB254" s="19" t="str">
        <f>IF($D254="", "", IF(COUNTIF(Content!$D$11:$D$510, $D254)=0, MAX($BB$10:$BB253)+1, ""))</f>
        <v/>
      </c>
      <c r="BD254" s="19" t="str">
        <f t="shared" si="71"/>
        <v/>
      </c>
      <c r="BF254" s="19" t="str">
        <f t="shared" si="72"/>
        <v/>
      </c>
      <c r="BG254" s="19" t="str">
        <f t="shared" ca="1" si="78"/>
        <v/>
      </c>
      <c r="BI254" s="173" t="str">
        <f>IF($AV254="", "", IFERROR(INDEX('Analytics Data'!$CA$12:$CA$511, MATCH($AV254, 'Analytics Data'!$BI$12:$BI$511, 0)), ""))</f>
        <v/>
      </c>
      <c r="BK254" s="173" t="str">
        <f>IF($AV254="", "", IFERROR(INDEX('Analytics Data'!$BB$12:$BB$511, MATCH($AV254, 'Analytics Data'!$BI$12:$BI$511, 0)), ""))</f>
        <v/>
      </c>
      <c r="BM254" s="41" t="str">
        <f>IF($D254="", "", IFERROR(INDEX(Content!$AB$11:$AB$510, MATCH($D254, Content!$D$11:$D$510, 0)), ""))</f>
        <v/>
      </c>
      <c r="BN254" s="41" t="str">
        <f>IF($BM254="", "", IF(COUNTIF($BM$11:$BM254, $BM254)&gt;1, "", $BM254))</f>
        <v/>
      </c>
      <c r="BO254" s="156" t="str">
        <f t="shared" si="73"/>
        <v/>
      </c>
      <c r="BP254" s="156" t="str">
        <f t="shared" si="74"/>
        <v/>
      </c>
      <c r="BQ254" s="19" t="str">
        <f>IF($BO254="", "", COUNTIF($BO$11:$BO$510, "&gt;"&amp;$BO254)+1+COUNTIF($BO$11:$BO254, $BO254)-1)</f>
        <v/>
      </c>
      <c r="BS254" s="134" t="str">
        <f>IF($AV254="", "", IFERROR(INDEX('Analytics Data'!BZ$12:BZ$511, MATCH($AV254, 'Analytics Data'!$BI$12:$BI$511, 0)), ""))</f>
        <v/>
      </c>
      <c r="BT254" s="135" t="str">
        <f>IF($AV254="", "", IFERROR(INDEX('Analytics Data'!CA$12:CA$511, MATCH($AV254, 'Analytics Data'!$BI$12:$BI$511, 0)), ""))</f>
        <v/>
      </c>
      <c r="BU254" s="135" t="str">
        <f>IF($AV254="", "", IFERROR(INDEX('Analytics Data'!CB$12:CB$511, MATCH($AV254, 'Analytics Data'!$BI$12:$BI$511, 0)), ""))</f>
        <v/>
      </c>
      <c r="BV254" s="135" t="str">
        <f>IF($AV254="", "", IFERROR(INDEX('Analytics Data'!CC$12:CC$511, MATCH($AV254, 'Analytics Data'!$BI$12:$BI$511, 0)), ""))</f>
        <v/>
      </c>
      <c r="BW254" s="136" t="str">
        <f>IF($AV254="", "", IFERROR(INDEX('Analytics Data'!CD$12:CD$511, MATCH($AV254, 'Analytics Data'!$BI$12:$BI$511, 0)), ""))</f>
        <v/>
      </c>
      <c r="CC254" s="19" t="str">
        <f t="shared" si="75"/>
        <v/>
      </c>
      <c r="CE254" s="19" t="str">
        <f t="shared" si="76"/>
        <v/>
      </c>
      <c r="CG254" s="41" t="str">
        <f t="shared" si="77"/>
        <v/>
      </c>
    </row>
    <row r="255" spans="1:85" x14ac:dyDescent="0.25">
      <c r="A255" s="11"/>
      <c r="B255" s="41" t="str">
        <f>IF($D255="", "", IFERROR(INDEX(Content!$V$11:$V$510, MATCH($D255, Content!$D$11:$D$510, 0)), ""))</f>
        <v/>
      </c>
      <c r="C255" s="11"/>
      <c r="D255" s="196"/>
      <c r="E255" s="197"/>
      <c r="F255" s="198"/>
      <c r="G255" s="199"/>
      <c r="H255" s="200"/>
      <c r="I255" s="200"/>
      <c r="J255" s="201"/>
      <c r="K255" s="202"/>
      <c r="L255" s="11"/>
      <c r="M255" s="98" t="str">
        <f>IF($AV255="", "", IFERROR(INDEX('Analytics Data'!$CF$12:$CF$511, MATCH($AV255, 'Analytics Data'!$BI$12:$BI$511, 0)), ""))</f>
        <v/>
      </c>
      <c r="N255" s="68"/>
      <c r="O255" s="98" t="str">
        <f>IF($M255="", "", COUNTIF($M$11:$M$510, "&gt;"&amp;$M255)+1+COUNTIF($M$11:$M255, $M255)-1)</f>
        <v/>
      </c>
      <c r="P255" s="68"/>
      <c r="Q255" s="91" t="str">
        <f>IF($AV255="", "", IFERROR(INDEX('Analytics Data'!BA$12:BA$511, MATCH($AV255, 'Analytics Data'!$BI$12:$BI$511, 0)), ""))</f>
        <v/>
      </c>
      <c r="R255" s="92" t="str">
        <f>IF($AV255="", "", IFERROR(INDEX('Analytics Data'!BB$12:BB$511, MATCH($AV255, 'Analytics Data'!$BI$12:$BI$511, 0)), ""))</f>
        <v/>
      </c>
      <c r="S255" s="92" t="str">
        <f>IF($AV255="", "", IFERROR(INDEX('Analytics Data'!BC$12:BC$511, MATCH($AV255, 'Analytics Data'!$BI$12:$BI$511, 0)), ""))</f>
        <v/>
      </c>
      <c r="T255" s="92" t="str">
        <f>IF($AV255="", "", IFERROR(INDEX('Analytics Data'!BD$12:BD$511, MATCH($AV255, 'Analytics Data'!$BI$12:$BI$511, 0)), ""))</f>
        <v/>
      </c>
      <c r="U255" s="93" t="str">
        <f>IF($AV255="", "", IFERROR(INDEX('Analytics Data'!BE$12:BE$511, MATCH($AV255, 'Analytics Data'!$BI$12:$BI$511, 0)), ""))</f>
        <v/>
      </c>
      <c r="V255" s="68"/>
      <c r="AD255" s="65" t="str">
        <f>'Analytics Data'!$CT256</f>
        <v/>
      </c>
      <c r="AF255" s="19" t="str">
        <f t="shared" si="64"/>
        <v/>
      </c>
      <c r="AH255" s="19" t="str">
        <f t="shared" si="61"/>
        <v/>
      </c>
      <c r="AI255" s="19" t="str">
        <f t="shared" si="65"/>
        <v/>
      </c>
      <c r="AJ255" s="19" t="str">
        <f t="shared" si="66"/>
        <v/>
      </c>
      <c r="AK255" s="19" t="str">
        <f t="shared" si="67"/>
        <v/>
      </c>
      <c r="AL255" s="19" t="str">
        <f t="shared" si="62"/>
        <v/>
      </c>
      <c r="AM255" s="19" t="str">
        <f t="shared" si="63"/>
        <v/>
      </c>
      <c r="AN255" s="19" t="str">
        <f t="shared" si="68"/>
        <v/>
      </c>
      <c r="AP255" s="19" t="str">
        <f>IF(OR($B255="", "", 'Analytics Data'!$BL$7=FALSE), "", COUNTIF('Analytics Data'!$BG$12:$BG$511, $B255))</f>
        <v/>
      </c>
      <c r="AR255" s="65" t="str">
        <f>IF($AP255="", "", IF($AP255=1, IFERROR(INDEX('Analytics Data'!$BI$12:$BI$511, MATCH($B255, 'Analytics Data'!$BG$12:$BG$511, 0)), ""), ""))</f>
        <v/>
      </c>
      <c r="AT255" s="65" t="str">
        <f t="shared" si="69"/>
        <v/>
      </c>
      <c r="AV255" s="65" t="str">
        <f>IF(NOT($AT255=""), $AT255, IF($AR255="", "", IF(COUNTIF($AR$11:$AR255, $AR255)&gt;1, "", $AR255)))</f>
        <v/>
      </c>
      <c r="AX255" s="19" t="str">
        <f>IF(OR($AV255="", $AR$7=FALSE), "", IF(COUNTIF('Analytics Data'!$BI$12:$BI$511, $AV255)=1, "", "X"))</f>
        <v/>
      </c>
      <c r="AZ255" s="43" t="str">
        <f t="shared" si="70"/>
        <v/>
      </c>
      <c r="BB255" s="19" t="str">
        <f>IF($D255="", "", IF(COUNTIF(Content!$D$11:$D$510, $D255)=0, MAX($BB$10:$BB254)+1, ""))</f>
        <v/>
      </c>
      <c r="BD255" s="19" t="str">
        <f t="shared" si="71"/>
        <v/>
      </c>
      <c r="BF255" s="19" t="str">
        <f t="shared" si="72"/>
        <v/>
      </c>
      <c r="BG255" s="19" t="str">
        <f t="shared" ca="1" si="78"/>
        <v/>
      </c>
      <c r="BI255" s="173" t="str">
        <f>IF($AV255="", "", IFERROR(INDEX('Analytics Data'!$CA$12:$CA$511, MATCH($AV255, 'Analytics Data'!$BI$12:$BI$511, 0)), ""))</f>
        <v/>
      </c>
      <c r="BK255" s="173" t="str">
        <f>IF($AV255="", "", IFERROR(INDEX('Analytics Data'!$BB$12:$BB$511, MATCH($AV255, 'Analytics Data'!$BI$12:$BI$511, 0)), ""))</f>
        <v/>
      </c>
      <c r="BM255" s="41" t="str">
        <f>IF($D255="", "", IFERROR(INDEX(Content!$AB$11:$AB$510, MATCH($D255, Content!$D$11:$D$510, 0)), ""))</f>
        <v/>
      </c>
      <c r="BN255" s="41" t="str">
        <f>IF($BM255="", "", IF(COUNTIF($BM$11:$BM255, $BM255)&gt;1, "", $BM255))</f>
        <v/>
      </c>
      <c r="BO255" s="156" t="str">
        <f t="shared" si="73"/>
        <v/>
      </c>
      <c r="BP255" s="156" t="str">
        <f t="shared" si="74"/>
        <v/>
      </c>
      <c r="BQ255" s="19" t="str">
        <f>IF($BO255="", "", COUNTIF($BO$11:$BO$510, "&gt;"&amp;$BO255)+1+COUNTIF($BO$11:$BO255, $BO255)-1)</f>
        <v/>
      </c>
      <c r="BS255" s="134" t="str">
        <f>IF($AV255="", "", IFERROR(INDEX('Analytics Data'!BZ$12:BZ$511, MATCH($AV255, 'Analytics Data'!$BI$12:$BI$511, 0)), ""))</f>
        <v/>
      </c>
      <c r="BT255" s="135" t="str">
        <f>IF($AV255="", "", IFERROR(INDEX('Analytics Data'!CA$12:CA$511, MATCH($AV255, 'Analytics Data'!$BI$12:$BI$511, 0)), ""))</f>
        <v/>
      </c>
      <c r="BU255" s="135" t="str">
        <f>IF($AV255="", "", IFERROR(INDEX('Analytics Data'!CB$12:CB$511, MATCH($AV255, 'Analytics Data'!$BI$12:$BI$511, 0)), ""))</f>
        <v/>
      </c>
      <c r="BV255" s="135" t="str">
        <f>IF($AV255="", "", IFERROR(INDEX('Analytics Data'!CC$12:CC$511, MATCH($AV255, 'Analytics Data'!$BI$12:$BI$511, 0)), ""))</f>
        <v/>
      </c>
      <c r="BW255" s="136" t="str">
        <f>IF($AV255="", "", IFERROR(INDEX('Analytics Data'!CD$12:CD$511, MATCH($AV255, 'Analytics Data'!$BI$12:$BI$511, 0)), ""))</f>
        <v/>
      </c>
      <c r="CC255" s="19" t="str">
        <f t="shared" si="75"/>
        <v/>
      </c>
      <c r="CE255" s="19" t="str">
        <f t="shared" si="76"/>
        <v/>
      </c>
      <c r="CG255" s="41" t="str">
        <f t="shared" si="77"/>
        <v/>
      </c>
    </row>
    <row r="256" spans="1:85" x14ac:dyDescent="0.25">
      <c r="A256" s="11"/>
      <c r="B256" s="41" t="str">
        <f>IF($D256="", "", IFERROR(INDEX(Content!$V$11:$V$510, MATCH($D256, Content!$D$11:$D$510, 0)), ""))</f>
        <v/>
      </c>
      <c r="C256" s="11"/>
      <c r="D256" s="196"/>
      <c r="E256" s="197"/>
      <c r="F256" s="198"/>
      <c r="G256" s="199"/>
      <c r="H256" s="200"/>
      <c r="I256" s="200"/>
      <c r="J256" s="201"/>
      <c r="K256" s="202"/>
      <c r="L256" s="11"/>
      <c r="M256" s="98" t="str">
        <f>IF($AV256="", "", IFERROR(INDEX('Analytics Data'!$CF$12:$CF$511, MATCH($AV256, 'Analytics Data'!$BI$12:$BI$511, 0)), ""))</f>
        <v/>
      </c>
      <c r="N256" s="68"/>
      <c r="O256" s="98" t="str">
        <f>IF($M256="", "", COUNTIF($M$11:$M$510, "&gt;"&amp;$M256)+1+COUNTIF($M$11:$M256, $M256)-1)</f>
        <v/>
      </c>
      <c r="P256" s="68"/>
      <c r="Q256" s="91" t="str">
        <f>IF($AV256="", "", IFERROR(INDEX('Analytics Data'!BA$12:BA$511, MATCH($AV256, 'Analytics Data'!$BI$12:$BI$511, 0)), ""))</f>
        <v/>
      </c>
      <c r="R256" s="92" t="str">
        <f>IF($AV256="", "", IFERROR(INDEX('Analytics Data'!BB$12:BB$511, MATCH($AV256, 'Analytics Data'!$BI$12:$BI$511, 0)), ""))</f>
        <v/>
      </c>
      <c r="S256" s="92" t="str">
        <f>IF($AV256="", "", IFERROR(INDEX('Analytics Data'!BC$12:BC$511, MATCH($AV256, 'Analytics Data'!$BI$12:$BI$511, 0)), ""))</f>
        <v/>
      </c>
      <c r="T256" s="92" t="str">
        <f>IF($AV256="", "", IFERROR(INDEX('Analytics Data'!BD$12:BD$511, MATCH($AV256, 'Analytics Data'!$BI$12:$BI$511, 0)), ""))</f>
        <v/>
      </c>
      <c r="U256" s="93" t="str">
        <f>IF($AV256="", "", IFERROR(INDEX('Analytics Data'!BE$12:BE$511, MATCH($AV256, 'Analytics Data'!$BI$12:$BI$511, 0)), ""))</f>
        <v/>
      </c>
      <c r="V256" s="68"/>
      <c r="AD256" s="65" t="str">
        <f>'Analytics Data'!$CT257</f>
        <v/>
      </c>
      <c r="AF256" s="19" t="str">
        <f t="shared" si="64"/>
        <v/>
      </c>
      <c r="AH256" s="19" t="str">
        <f t="shared" si="61"/>
        <v/>
      </c>
      <c r="AI256" s="19" t="str">
        <f t="shared" si="65"/>
        <v/>
      </c>
      <c r="AJ256" s="19" t="str">
        <f t="shared" si="66"/>
        <v/>
      </c>
      <c r="AK256" s="19" t="str">
        <f t="shared" si="67"/>
        <v/>
      </c>
      <c r="AL256" s="19" t="str">
        <f t="shared" si="62"/>
        <v/>
      </c>
      <c r="AM256" s="19" t="str">
        <f t="shared" si="63"/>
        <v/>
      </c>
      <c r="AN256" s="19" t="str">
        <f t="shared" si="68"/>
        <v/>
      </c>
      <c r="AP256" s="19" t="str">
        <f>IF(OR($B256="", "", 'Analytics Data'!$BL$7=FALSE), "", COUNTIF('Analytics Data'!$BG$12:$BG$511, $B256))</f>
        <v/>
      </c>
      <c r="AR256" s="65" t="str">
        <f>IF($AP256="", "", IF($AP256=1, IFERROR(INDEX('Analytics Data'!$BI$12:$BI$511, MATCH($B256, 'Analytics Data'!$BG$12:$BG$511, 0)), ""), ""))</f>
        <v/>
      </c>
      <c r="AT256" s="65" t="str">
        <f t="shared" si="69"/>
        <v/>
      </c>
      <c r="AV256" s="65" t="str">
        <f>IF(NOT($AT256=""), $AT256, IF($AR256="", "", IF(COUNTIF($AR$11:$AR256, $AR256)&gt;1, "", $AR256)))</f>
        <v/>
      </c>
      <c r="AX256" s="19" t="str">
        <f>IF(OR($AV256="", $AR$7=FALSE), "", IF(COUNTIF('Analytics Data'!$BI$12:$BI$511, $AV256)=1, "", "X"))</f>
        <v/>
      </c>
      <c r="AZ256" s="43" t="str">
        <f t="shared" si="70"/>
        <v/>
      </c>
      <c r="BB256" s="19" t="str">
        <f>IF($D256="", "", IF(COUNTIF(Content!$D$11:$D$510, $D256)=0, MAX($BB$10:$BB255)+1, ""))</f>
        <v/>
      </c>
      <c r="BD256" s="19" t="str">
        <f t="shared" si="71"/>
        <v/>
      </c>
      <c r="BF256" s="19" t="str">
        <f t="shared" si="72"/>
        <v/>
      </c>
      <c r="BG256" s="19" t="str">
        <f t="shared" ca="1" si="78"/>
        <v/>
      </c>
      <c r="BI256" s="173" t="str">
        <f>IF($AV256="", "", IFERROR(INDEX('Analytics Data'!$CA$12:$CA$511, MATCH($AV256, 'Analytics Data'!$BI$12:$BI$511, 0)), ""))</f>
        <v/>
      </c>
      <c r="BK256" s="173" t="str">
        <f>IF($AV256="", "", IFERROR(INDEX('Analytics Data'!$BB$12:$BB$511, MATCH($AV256, 'Analytics Data'!$BI$12:$BI$511, 0)), ""))</f>
        <v/>
      </c>
      <c r="BM256" s="41" t="str">
        <f>IF($D256="", "", IFERROR(INDEX(Content!$AB$11:$AB$510, MATCH($D256, Content!$D$11:$D$510, 0)), ""))</f>
        <v/>
      </c>
      <c r="BN256" s="41" t="str">
        <f>IF($BM256="", "", IF(COUNTIF($BM$11:$BM256, $BM256)&gt;1, "", $BM256))</f>
        <v/>
      </c>
      <c r="BO256" s="156" t="str">
        <f t="shared" si="73"/>
        <v/>
      </c>
      <c r="BP256" s="156" t="str">
        <f t="shared" si="74"/>
        <v/>
      </c>
      <c r="BQ256" s="19" t="str">
        <f>IF($BO256="", "", COUNTIF($BO$11:$BO$510, "&gt;"&amp;$BO256)+1+COUNTIF($BO$11:$BO256, $BO256)-1)</f>
        <v/>
      </c>
      <c r="BS256" s="134" t="str">
        <f>IF($AV256="", "", IFERROR(INDEX('Analytics Data'!BZ$12:BZ$511, MATCH($AV256, 'Analytics Data'!$BI$12:$BI$511, 0)), ""))</f>
        <v/>
      </c>
      <c r="BT256" s="135" t="str">
        <f>IF($AV256="", "", IFERROR(INDEX('Analytics Data'!CA$12:CA$511, MATCH($AV256, 'Analytics Data'!$BI$12:$BI$511, 0)), ""))</f>
        <v/>
      </c>
      <c r="BU256" s="135" t="str">
        <f>IF($AV256="", "", IFERROR(INDEX('Analytics Data'!CB$12:CB$511, MATCH($AV256, 'Analytics Data'!$BI$12:$BI$511, 0)), ""))</f>
        <v/>
      </c>
      <c r="BV256" s="135" t="str">
        <f>IF($AV256="", "", IFERROR(INDEX('Analytics Data'!CC$12:CC$511, MATCH($AV256, 'Analytics Data'!$BI$12:$BI$511, 0)), ""))</f>
        <v/>
      </c>
      <c r="BW256" s="136" t="str">
        <f>IF($AV256="", "", IFERROR(INDEX('Analytics Data'!CD$12:CD$511, MATCH($AV256, 'Analytics Data'!$BI$12:$BI$511, 0)), ""))</f>
        <v/>
      </c>
      <c r="CC256" s="19" t="str">
        <f t="shared" si="75"/>
        <v/>
      </c>
      <c r="CE256" s="19" t="str">
        <f t="shared" si="76"/>
        <v/>
      </c>
      <c r="CG256" s="41" t="str">
        <f t="shared" si="77"/>
        <v/>
      </c>
    </row>
    <row r="257" spans="1:85" x14ac:dyDescent="0.25">
      <c r="A257" s="11"/>
      <c r="B257" s="41" t="str">
        <f>IF($D257="", "", IFERROR(INDEX(Content!$V$11:$V$510, MATCH($D257, Content!$D$11:$D$510, 0)), ""))</f>
        <v/>
      </c>
      <c r="C257" s="11"/>
      <c r="D257" s="196"/>
      <c r="E257" s="197"/>
      <c r="F257" s="198"/>
      <c r="G257" s="199"/>
      <c r="H257" s="200"/>
      <c r="I257" s="200"/>
      <c r="J257" s="201"/>
      <c r="K257" s="202"/>
      <c r="L257" s="11"/>
      <c r="M257" s="98" t="str">
        <f>IF($AV257="", "", IFERROR(INDEX('Analytics Data'!$CF$12:$CF$511, MATCH($AV257, 'Analytics Data'!$BI$12:$BI$511, 0)), ""))</f>
        <v/>
      </c>
      <c r="N257" s="68"/>
      <c r="O257" s="98" t="str">
        <f>IF($M257="", "", COUNTIF($M$11:$M$510, "&gt;"&amp;$M257)+1+COUNTIF($M$11:$M257, $M257)-1)</f>
        <v/>
      </c>
      <c r="P257" s="68"/>
      <c r="Q257" s="91" t="str">
        <f>IF($AV257="", "", IFERROR(INDEX('Analytics Data'!BA$12:BA$511, MATCH($AV257, 'Analytics Data'!$BI$12:$BI$511, 0)), ""))</f>
        <v/>
      </c>
      <c r="R257" s="92" t="str">
        <f>IF($AV257="", "", IFERROR(INDEX('Analytics Data'!BB$12:BB$511, MATCH($AV257, 'Analytics Data'!$BI$12:$BI$511, 0)), ""))</f>
        <v/>
      </c>
      <c r="S257" s="92" t="str">
        <f>IF($AV257="", "", IFERROR(INDEX('Analytics Data'!BC$12:BC$511, MATCH($AV257, 'Analytics Data'!$BI$12:$BI$511, 0)), ""))</f>
        <v/>
      </c>
      <c r="T257" s="92" t="str">
        <f>IF($AV257="", "", IFERROR(INDEX('Analytics Data'!BD$12:BD$511, MATCH($AV257, 'Analytics Data'!$BI$12:$BI$511, 0)), ""))</f>
        <v/>
      </c>
      <c r="U257" s="93" t="str">
        <f>IF($AV257="", "", IFERROR(INDEX('Analytics Data'!BE$12:BE$511, MATCH($AV257, 'Analytics Data'!$BI$12:$BI$511, 0)), ""))</f>
        <v/>
      </c>
      <c r="V257" s="68"/>
      <c r="AD257" s="65" t="str">
        <f>'Analytics Data'!$CT258</f>
        <v/>
      </c>
      <c r="AF257" s="19" t="str">
        <f t="shared" si="64"/>
        <v/>
      </c>
      <c r="AH257" s="19" t="str">
        <f t="shared" si="61"/>
        <v/>
      </c>
      <c r="AI257" s="19" t="str">
        <f t="shared" si="65"/>
        <v/>
      </c>
      <c r="AJ257" s="19" t="str">
        <f t="shared" si="66"/>
        <v/>
      </c>
      <c r="AK257" s="19" t="str">
        <f t="shared" si="67"/>
        <v/>
      </c>
      <c r="AL257" s="19" t="str">
        <f t="shared" si="62"/>
        <v/>
      </c>
      <c r="AM257" s="19" t="str">
        <f t="shared" si="63"/>
        <v/>
      </c>
      <c r="AN257" s="19" t="str">
        <f t="shared" si="68"/>
        <v/>
      </c>
      <c r="AP257" s="19" t="str">
        <f>IF(OR($B257="", "", 'Analytics Data'!$BL$7=FALSE), "", COUNTIF('Analytics Data'!$BG$12:$BG$511, $B257))</f>
        <v/>
      </c>
      <c r="AR257" s="65" t="str">
        <f>IF($AP257="", "", IF($AP257=1, IFERROR(INDEX('Analytics Data'!$BI$12:$BI$511, MATCH($B257, 'Analytics Data'!$BG$12:$BG$511, 0)), ""), ""))</f>
        <v/>
      </c>
      <c r="AT257" s="65" t="str">
        <f t="shared" si="69"/>
        <v/>
      </c>
      <c r="AV257" s="65" t="str">
        <f>IF(NOT($AT257=""), $AT257, IF($AR257="", "", IF(COUNTIF($AR$11:$AR257, $AR257)&gt;1, "", $AR257)))</f>
        <v/>
      </c>
      <c r="AX257" s="19" t="str">
        <f>IF(OR($AV257="", $AR$7=FALSE), "", IF(COUNTIF('Analytics Data'!$BI$12:$BI$511, $AV257)=1, "", "X"))</f>
        <v/>
      </c>
      <c r="AZ257" s="43" t="str">
        <f t="shared" si="70"/>
        <v/>
      </c>
      <c r="BB257" s="19" t="str">
        <f>IF($D257="", "", IF(COUNTIF(Content!$D$11:$D$510, $D257)=0, MAX($BB$10:$BB256)+1, ""))</f>
        <v/>
      </c>
      <c r="BD257" s="19" t="str">
        <f t="shared" si="71"/>
        <v/>
      </c>
      <c r="BF257" s="19" t="str">
        <f t="shared" si="72"/>
        <v/>
      </c>
      <c r="BG257" s="19" t="str">
        <f t="shared" ca="1" si="78"/>
        <v/>
      </c>
      <c r="BI257" s="173" t="str">
        <f>IF($AV257="", "", IFERROR(INDEX('Analytics Data'!$CA$12:$CA$511, MATCH($AV257, 'Analytics Data'!$BI$12:$BI$511, 0)), ""))</f>
        <v/>
      </c>
      <c r="BK257" s="173" t="str">
        <f>IF($AV257="", "", IFERROR(INDEX('Analytics Data'!$BB$12:$BB$511, MATCH($AV257, 'Analytics Data'!$BI$12:$BI$511, 0)), ""))</f>
        <v/>
      </c>
      <c r="BM257" s="41" t="str">
        <f>IF($D257="", "", IFERROR(INDEX(Content!$AB$11:$AB$510, MATCH($D257, Content!$D$11:$D$510, 0)), ""))</f>
        <v/>
      </c>
      <c r="BN257" s="41" t="str">
        <f>IF($BM257="", "", IF(COUNTIF($BM$11:$BM257, $BM257)&gt;1, "", $BM257))</f>
        <v/>
      </c>
      <c r="BO257" s="156" t="str">
        <f t="shared" si="73"/>
        <v/>
      </c>
      <c r="BP257" s="156" t="str">
        <f t="shared" si="74"/>
        <v/>
      </c>
      <c r="BQ257" s="19" t="str">
        <f>IF($BO257="", "", COUNTIF($BO$11:$BO$510, "&gt;"&amp;$BO257)+1+COUNTIF($BO$11:$BO257, $BO257)-1)</f>
        <v/>
      </c>
      <c r="BS257" s="134" t="str">
        <f>IF($AV257="", "", IFERROR(INDEX('Analytics Data'!BZ$12:BZ$511, MATCH($AV257, 'Analytics Data'!$BI$12:$BI$511, 0)), ""))</f>
        <v/>
      </c>
      <c r="BT257" s="135" t="str">
        <f>IF($AV257="", "", IFERROR(INDEX('Analytics Data'!CA$12:CA$511, MATCH($AV257, 'Analytics Data'!$BI$12:$BI$511, 0)), ""))</f>
        <v/>
      </c>
      <c r="BU257" s="135" t="str">
        <f>IF($AV257="", "", IFERROR(INDEX('Analytics Data'!CB$12:CB$511, MATCH($AV257, 'Analytics Data'!$BI$12:$BI$511, 0)), ""))</f>
        <v/>
      </c>
      <c r="BV257" s="135" t="str">
        <f>IF($AV257="", "", IFERROR(INDEX('Analytics Data'!CC$12:CC$511, MATCH($AV257, 'Analytics Data'!$BI$12:$BI$511, 0)), ""))</f>
        <v/>
      </c>
      <c r="BW257" s="136" t="str">
        <f>IF($AV257="", "", IFERROR(INDEX('Analytics Data'!CD$12:CD$511, MATCH($AV257, 'Analytics Data'!$BI$12:$BI$511, 0)), ""))</f>
        <v/>
      </c>
      <c r="CC257" s="19" t="str">
        <f t="shared" si="75"/>
        <v/>
      </c>
      <c r="CE257" s="19" t="str">
        <f t="shared" si="76"/>
        <v/>
      </c>
      <c r="CG257" s="41" t="str">
        <f t="shared" si="77"/>
        <v/>
      </c>
    </row>
    <row r="258" spans="1:85" x14ac:dyDescent="0.25">
      <c r="A258" s="11"/>
      <c r="B258" s="41" t="str">
        <f>IF($D258="", "", IFERROR(INDEX(Content!$V$11:$V$510, MATCH($D258, Content!$D$11:$D$510, 0)), ""))</f>
        <v/>
      </c>
      <c r="C258" s="11"/>
      <c r="D258" s="196"/>
      <c r="E258" s="197"/>
      <c r="F258" s="198"/>
      <c r="G258" s="199"/>
      <c r="H258" s="200"/>
      <c r="I258" s="200"/>
      <c r="J258" s="201"/>
      <c r="K258" s="202"/>
      <c r="L258" s="11"/>
      <c r="M258" s="98" t="str">
        <f>IF($AV258="", "", IFERROR(INDEX('Analytics Data'!$CF$12:$CF$511, MATCH($AV258, 'Analytics Data'!$BI$12:$BI$511, 0)), ""))</f>
        <v/>
      </c>
      <c r="N258" s="68"/>
      <c r="O258" s="98" t="str">
        <f>IF($M258="", "", COUNTIF($M$11:$M$510, "&gt;"&amp;$M258)+1+COUNTIF($M$11:$M258, $M258)-1)</f>
        <v/>
      </c>
      <c r="P258" s="68"/>
      <c r="Q258" s="91" t="str">
        <f>IF($AV258="", "", IFERROR(INDEX('Analytics Data'!BA$12:BA$511, MATCH($AV258, 'Analytics Data'!$BI$12:$BI$511, 0)), ""))</f>
        <v/>
      </c>
      <c r="R258" s="92" t="str">
        <f>IF($AV258="", "", IFERROR(INDEX('Analytics Data'!BB$12:BB$511, MATCH($AV258, 'Analytics Data'!$BI$12:$BI$511, 0)), ""))</f>
        <v/>
      </c>
      <c r="S258" s="92" t="str">
        <f>IF($AV258="", "", IFERROR(INDEX('Analytics Data'!BC$12:BC$511, MATCH($AV258, 'Analytics Data'!$BI$12:$BI$511, 0)), ""))</f>
        <v/>
      </c>
      <c r="T258" s="92" t="str">
        <f>IF($AV258="", "", IFERROR(INDEX('Analytics Data'!BD$12:BD$511, MATCH($AV258, 'Analytics Data'!$BI$12:$BI$511, 0)), ""))</f>
        <v/>
      </c>
      <c r="U258" s="93" t="str">
        <f>IF($AV258="", "", IFERROR(INDEX('Analytics Data'!BE$12:BE$511, MATCH($AV258, 'Analytics Data'!$BI$12:$BI$511, 0)), ""))</f>
        <v/>
      </c>
      <c r="V258" s="68"/>
      <c r="AD258" s="65" t="str">
        <f>'Analytics Data'!$CT259</f>
        <v/>
      </c>
      <c r="AF258" s="19" t="str">
        <f t="shared" si="64"/>
        <v/>
      </c>
      <c r="AH258" s="19" t="str">
        <f t="shared" si="61"/>
        <v/>
      </c>
      <c r="AI258" s="19" t="str">
        <f t="shared" si="65"/>
        <v/>
      </c>
      <c r="AJ258" s="19" t="str">
        <f t="shared" si="66"/>
        <v/>
      </c>
      <c r="AK258" s="19" t="str">
        <f t="shared" si="67"/>
        <v/>
      </c>
      <c r="AL258" s="19" t="str">
        <f t="shared" si="62"/>
        <v/>
      </c>
      <c r="AM258" s="19" t="str">
        <f t="shared" si="63"/>
        <v/>
      </c>
      <c r="AN258" s="19" t="str">
        <f t="shared" si="68"/>
        <v/>
      </c>
      <c r="AP258" s="19" t="str">
        <f>IF(OR($B258="", "", 'Analytics Data'!$BL$7=FALSE), "", COUNTIF('Analytics Data'!$BG$12:$BG$511, $B258))</f>
        <v/>
      </c>
      <c r="AR258" s="65" t="str">
        <f>IF($AP258="", "", IF($AP258=1, IFERROR(INDEX('Analytics Data'!$BI$12:$BI$511, MATCH($B258, 'Analytics Data'!$BG$12:$BG$511, 0)), ""), ""))</f>
        <v/>
      </c>
      <c r="AT258" s="65" t="str">
        <f t="shared" si="69"/>
        <v/>
      </c>
      <c r="AV258" s="65" t="str">
        <f>IF(NOT($AT258=""), $AT258, IF($AR258="", "", IF(COUNTIF($AR$11:$AR258, $AR258)&gt;1, "", $AR258)))</f>
        <v/>
      </c>
      <c r="AX258" s="19" t="str">
        <f>IF(OR($AV258="", $AR$7=FALSE), "", IF(COUNTIF('Analytics Data'!$BI$12:$BI$511, $AV258)=1, "", "X"))</f>
        <v/>
      </c>
      <c r="AZ258" s="43" t="str">
        <f t="shared" si="70"/>
        <v/>
      </c>
      <c r="BB258" s="19" t="str">
        <f>IF($D258="", "", IF(COUNTIF(Content!$D$11:$D$510, $D258)=0, MAX($BB$10:$BB257)+1, ""))</f>
        <v/>
      </c>
      <c r="BD258" s="19" t="str">
        <f t="shared" si="71"/>
        <v/>
      </c>
      <c r="BF258" s="19" t="str">
        <f t="shared" si="72"/>
        <v/>
      </c>
      <c r="BG258" s="19" t="str">
        <f t="shared" ca="1" si="78"/>
        <v/>
      </c>
      <c r="BI258" s="173" t="str">
        <f>IF($AV258="", "", IFERROR(INDEX('Analytics Data'!$CA$12:$CA$511, MATCH($AV258, 'Analytics Data'!$BI$12:$BI$511, 0)), ""))</f>
        <v/>
      </c>
      <c r="BK258" s="173" t="str">
        <f>IF($AV258="", "", IFERROR(INDEX('Analytics Data'!$BB$12:$BB$511, MATCH($AV258, 'Analytics Data'!$BI$12:$BI$511, 0)), ""))</f>
        <v/>
      </c>
      <c r="BM258" s="41" t="str">
        <f>IF($D258="", "", IFERROR(INDEX(Content!$AB$11:$AB$510, MATCH($D258, Content!$D$11:$D$510, 0)), ""))</f>
        <v/>
      </c>
      <c r="BN258" s="41" t="str">
        <f>IF($BM258="", "", IF(COUNTIF($BM$11:$BM258, $BM258)&gt;1, "", $BM258))</f>
        <v/>
      </c>
      <c r="BO258" s="156" t="str">
        <f t="shared" si="73"/>
        <v/>
      </c>
      <c r="BP258" s="156" t="str">
        <f t="shared" si="74"/>
        <v/>
      </c>
      <c r="BQ258" s="19" t="str">
        <f>IF($BO258="", "", COUNTIF($BO$11:$BO$510, "&gt;"&amp;$BO258)+1+COUNTIF($BO$11:$BO258, $BO258)-1)</f>
        <v/>
      </c>
      <c r="BS258" s="134" t="str">
        <f>IF($AV258="", "", IFERROR(INDEX('Analytics Data'!BZ$12:BZ$511, MATCH($AV258, 'Analytics Data'!$BI$12:$BI$511, 0)), ""))</f>
        <v/>
      </c>
      <c r="BT258" s="135" t="str">
        <f>IF($AV258="", "", IFERROR(INDEX('Analytics Data'!CA$12:CA$511, MATCH($AV258, 'Analytics Data'!$BI$12:$BI$511, 0)), ""))</f>
        <v/>
      </c>
      <c r="BU258" s="135" t="str">
        <f>IF($AV258="", "", IFERROR(INDEX('Analytics Data'!CB$12:CB$511, MATCH($AV258, 'Analytics Data'!$BI$12:$BI$511, 0)), ""))</f>
        <v/>
      </c>
      <c r="BV258" s="135" t="str">
        <f>IF($AV258="", "", IFERROR(INDEX('Analytics Data'!CC$12:CC$511, MATCH($AV258, 'Analytics Data'!$BI$12:$BI$511, 0)), ""))</f>
        <v/>
      </c>
      <c r="BW258" s="136" t="str">
        <f>IF($AV258="", "", IFERROR(INDEX('Analytics Data'!CD$12:CD$511, MATCH($AV258, 'Analytics Data'!$BI$12:$BI$511, 0)), ""))</f>
        <v/>
      </c>
      <c r="CC258" s="19" t="str">
        <f t="shared" si="75"/>
        <v/>
      </c>
      <c r="CE258" s="19" t="str">
        <f t="shared" si="76"/>
        <v/>
      </c>
      <c r="CG258" s="41" t="str">
        <f t="shared" si="77"/>
        <v/>
      </c>
    </row>
    <row r="259" spans="1:85" x14ac:dyDescent="0.25">
      <c r="A259" s="11"/>
      <c r="B259" s="41" t="str">
        <f>IF($D259="", "", IFERROR(INDEX(Content!$V$11:$V$510, MATCH($D259, Content!$D$11:$D$510, 0)), ""))</f>
        <v/>
      </c>
      <c r="C259" s="11"/>
      <c r="D259" s="196"/>
      <c r="E259" s="197"/>
      <c r="F259" s="198"/>
      <c r="G259" s="199"/>
      <c r="H259" s="200"/>
      <c r="I259" s="200"/>
      <c r="J259" s="201"/>
      <c r="K259" s="202"/>
      <c r="L259" s="11"/>
      <c r="M259" s="98" t="str">
        <f>IF($AV259="", "", IFERROR(INDEX('Analytics Data'!$CF$12:$CF$511, MATCH($AV259, 'Analytics Data'!$BI$12:$BI$511, 0)), ""))</f>
        <v/>
      </c>
      <c r="N259" s="68"/>
      <c r="O259" s="98" t="str">
        <f>IF($M259="", "", COUNTIF($M$11:$M$510, "&gt;"&amp;$M259)+1+COUNTIF($M$11:$M259, $M259)-1)</f>
        <v/>
      </c>
      <c r="P259" s="68"/>
      <c r="Q259" s="91" t="str">
        <f>IF($AV259="", "", IFERROR(INDEX('Analytics Data'!BA$12:BA$511, MATCH($AV259, 'Analytics Data'!$BI$12:$BI$511, 0)), ""))</f>
        <v/>
      </c>
      <c r="R259" s="92" t="str">
        <f>IF($AV259="", "", IFERROR(INDEX('Analytics Data'!BB$12:BB$511, MATCH($AV259, 'Analytics Data'!$BI$12:$BI$511, 0)), ""))</f>
        <v/>
      </c>
      <c r="S259" s="92" t="str">
        <f>IF($AV259="", "", IFERROR(INDEX('Analytics Data'!BC$12:BC$511, MATCH($AV259, 'Analytics Data'!$BI$12:$BI$511, 0)), ""))</f>
        <v/>
      </c>
      <c r="T259" s="92" t="str">
        <f>IF($AV259="", "", IFERROR(INDEX('Analytics Data'!BD$12:BD$511, MATCH($AV259, 'Analytics Data'!$BI$12:$BI$511, 0)), ""))</f>
        <v/>
      </c>
      <c r="U259" s="93" t="str">
        <f>IF($AV259="", "", IFERROR(INDEX('Analytics Data'!BE$12:BE$511, MATCH($AV259, 'Analytics Data'!$BI$12:$BI$511, 0)), ""))</f>
        <v/>
      </c>
      <c r="V259" s="68"/>
      <c r="AD259" s="65" t="str">
        <f>'Analytics Data'!$CT260</f>
        <v/>
      </c>
      <c r="AF259" s="19" t="str">
        <f t="shared" si="64"/>
        <v/>
      </c>
      <c r="AH259" s="19" t="str">
        <f t="shared" si="61"/>
        <v/>
      </c>
      <c r="AI259" s="19" t="str">
        <f t="shared" si="65"/>
        <v/>
      </c>
      <c r="AJ259" s="19" t="str">
        <f t="shared" si="66"/>
        <v/>
      </c>
      <c r="AK259" s="19" t="str">
        <f t="shared" si="67"/>
        <v/>
      </c>
      <c r="AL259" s="19" t="str">
        <f t="shared" si="62"/>
        <v/>
      </c>
      <c r="AM259" s="19" t="str">
        <f t="shared" si="63"/>
        <v/>
      </c>
      <c r="AN259" s="19" t="str">
        <f t="shared" si="68"/>
        <v/>
      </c>
      <c r="AP259" s="19" t="str">
        <f>IF(OR($B259="", "", 'Analytics Data'!$BL$7=FALSE), "", COUNTIF('Analytics Data'!$BG$12:$BG$511, $B259))</f>
        <v/>
      </c>
      <c r="AR259" s="65" t="str">
        <f>IF($AP259="", "", IF($AP259=1, IFERROR(INDEX('Analytics Data'!$BI$12:$BI$511, MATCH($B259, 'Analytics Data'!$BG$12:$BG$511, 0)), ""), ""))</f>
        <v/>
      </c>
      <c r="AT259" s="65" t="str">
        <f t="shared" si="69"/>
        <v/>
      </c>
      <c r="AV259" s="65" t="str">
        <f>IF(NOT($AT259=""), $AT259, IF($AR259="", "", IF(COUNTIF($AR$11:$AR259, $AR259)&gt;1, "", $AR259)))</f>
        <v/>
      </c>
      <c r="AX259" s="19" t="str">
        <f>IF(OR($AV259="", $AR$7=FALSE), "", IF(COUNTIF('Analytics Data'!$BI$12:$BI$511, $AV259)=1, "", "X"))</f>
        <v/>
      </c>
      <c r="AZ259" s="43" t="str">
        <f t="shared" si="70"/>
        <v/>
      </c>
      <c r="BB259" s="19" t="str">
        <f>IF($D259="", "", IF(COUNTIF(Content!$D$11:$D$510, $D259)=0, MAX($BB$10:$BB258)+1, ""))</f>
        <v/>
      </c>
      <c r="BD259" s="19" t="str">
        <f t="shared" si="71"/>
        <v/>
      </c>
      <c r="BF259" s="19" t="str">
        <f t="shared" si="72"/>
        <v/>
      </c>
      <c r="BG259" s="19" t="str">
        <f t="shared" ca="1" si="78"/>
        <v/>
      </c>
      <c r="BI259" s="173" t="str">
        <f>IF($AV259="", "", IFERROR(INDEX('Analytics Data'!$CA$12:$CA$511, MATCH($AV259, 'Analytics Data'!$BI$12:$BI$511, 0)), ""))</f>
        <v/>
      </c>
      <c r="BK259" s="173" t="str">
        <f>IF($AV259="", "", IFERROR(INDEX('Analytics Data'!$BB$12:$BB$511, MATCH($AV259, 'Analytics Data'!$BI$12:$BI$511, 0)), ""))</f>
        <v/>
      </c>
      <c r="BM259" s="41" t="str">
        <f>IF($D259="", "", IFERROR(INDEX(Content!$AB$11:$AB$510, MATCH($D259, Content!$D$11:$D$510, 0)), ""))</f>
        <v/>
      </c>
      <c r="BN259" s="41" t="str">
        <f>IF($BM259="", "", IF(COUNTIF($BM$11:$BM259, $BM259)&gt;1, "", $BM259))</f>
        <v/>
      </c>
      <c r="BO259" s="156" t="str">
        <f t="shared" si="73"/>
        <v/>
      </c>
      <c r="BP259" s="156" t="str">
        <f t="shared" si="74"/>
        <v/>
      </c>
      <c r="BQ259" s="19" t="str">
        <f>IF($BO259="", "", COUNTIF($BO$11:$BO$510, "&gt;"&amp;$BO259)+1+COUNTIF($BO$11:$BO259, $BO259)-1)</f>
        <v/>
      </c>
      <c r="BS259" s="134" t="str">
        <f>IF($AV259="", "", IFERROR(INDEX('Analytics Data'!BZ$12:BZ$511, MATCH($AV259, 'Analytics Data'!$BI$12:$BI$511, 0)), ""))</f>
        <v/>
      </c>
      <c r="BT259" s="135" t="str">
        <f>IF($AV259="", "", IFERROR(INDEX('Analytics Data'!CA$12:CA$511, MATCH($AV259, 'Analytics Data'!$BI$12:$BI$511, 0)), ""))</f>
        <v/>
      </c>
      <c r="BU259" s="135" t="str">
        <f>IF($AV259="", "", IFERROR(INDEX('Analytics Data'!CB$12:CB$511, MATCH($AV259, 'Analytics Data'!$BI$12:$BI$511, 0)), ""))</f>
        <v/>
      </c>
      <c r="BV259" s="135" t="str">
        <f>IF($AV259="", "", IFERROR(INDEX('Analytics Data'!CC$12:CC$511, MATCH($AV259, 'Analytics Data'!$BI$12:$BI$511, 0)), ""))</f>
        <v/>
      </c>
      <c r="BW259" s="136" t="str">
        <f>IF($AV259="", "", IFERROR(INDEX('Analytics Data'!CD$12:CD$511, MATCH($AV259, 'Analytics Data'!$BI$12:$BI$511, 0)), ""))</f>
        <v/>
      </c>
      <c r="CC259" s="19" t="str">
        <f t="shared" si="75"/>
        <v/>
      </c>
      <c r="CE259" s="19" t="str">
        <f t="shared" si="76"/>
        <v/>
      </c>
      <c r="CG259" s="41" t="str">
        <f t="shared" si="77"/>
        <v/>
      </c>
    </row>
    <row r="260" spans="1:85" x14ac:dyDescent="0.25">
      <c r="A260" s="11"/>
      <c r="B260" s="41" t="str">
        <f>IF($D260="", "", IFERROR(INDEX(Content!$V$11:$V$510, MATCH($D260, Content!$D$11:$D$510, 0)), ""))</f>
        <v/>
      </c>
      <c r="C260" s="11"/>
      <c r="D260" s="196"/>
      <c r="E260" s="197"/>
      <c r="F260" s="198"/>
      <c r="G260" s="199"/>
      <c r="H260" s="200"/>
      <c r="I260" s="200"/>
      <c r="J260" s="201"/>
      <c r="K260" s="202"/>
      <c r="L260" s="11"/>
      <c r="M260" s="98" t="str">
        <f>IF($AV260="", "", IFERROR(INDEX('Analytics Data'!$CF$12:$CF$511, MATCH($AV260, 'Analytics Data'!$BI$12:$BI$511, 0)), ""))</f>
        <v/>
      </c>
      <c r="N260" s="68"/>
      <c r="O260" s="98" t="str">
        <f>IF($M260="", "", COUNTIF($M$11:$M$510, "&gt;"&amp;$M260)+1+COUNTIF($M$11:$M260, $M260)-1)</f>
        <v/>
      </c>
      <c r="P260" s="68"/>
      <c r="Q260" s="91" t="str">
        <f>IF($AV260="", "", IFERROR(INDEX('Analytics Data'!BA$12:BA$511, MATCH($AV260, 'Analytics Data'!$BI$12:$BI$511, 0)), ""))</f>
        <v/>
      </c>
      <c r="R260" s="92" t="str">
        <f>IF($AV260="", "", IFERROR(INDEX('Analytics Data'!BB$12:BB$511, MATCH($AV260, 'Analytics Data'!$BI$12:$BI$511, 0)), ""))</f>
        <v/>
      </c>
      <c r="S260" s="92" t="str">
        <f>IF($AV260="", "", IFERROR(INDEX('Analytics Data'!BC$12:BC$511, MATCH($AV260, 'Analytics Data'!$BI$12:$BI$511, 0)), ""))</f>
        <v/>
      </c>
      <c r="T260" s="92" t="str">
        <f>IF($AV260="", "", IFERROR(INDEX('Analytics Data'!BD$12:BD$511, MATCH($AV260, 'Analytics Data'!$BI$12:$BI$511, 0)), ""))</f>
        <v/>
      </c>
      <c r="U260" s="93" t="str">
        <f>IF($AV260="", "", IFERROR(INDEX('Analytics Data'!BE$12:BE$511, MATCH($AV260, 'Analytics Data'!$BI$12:$BI$511, 0)), ""))</f>
        <v/>
      </c>
      <c r="V260" s="68"/>
      <c r="AD260" s="65" t="str">
        <f>'Analytics Data'!$CT261</f>
        <v/>
      </c>
      <c r="AF260" s="19" t="str">
        <f t="shared" si="64"/>
        <v/>
      </c>
      <c r="AH260" s="19" t="str">
        <f t="shared" si="61"/>
        <v/>
      </c>
      <c r="AI260" s="19" t="str">
        <f t="shared" si="65"/>
        <v/>
      </c>
      <c r="AJ260" s="19" t="str">
        <f t="shared" si="66"/>
        <v/>
      </c>
      <c r="AK260" s="19" t="str">
        <f t="shared" si="67"/>
        <v/>
      </c>
      <c r="AL260" s="19" t="str">
        <f t="shared" si="62"/>
        <v/>
      </c>
      <c r="AM260" s="19" t="str">
        <f t="shared" si="63"/>
        <v/>
      </c>
      <c r="AN260" s="19" t="str">
        <f t="shared" si="68"/>
        <v/>
      </c>
      <c r="AP260" s="19" t="str">
        <f>IF(OR($B260="", "", 'Analytics Data'!$BL$7=FALSE), "", COUNTIF('Analytics Data'!$BG$12:$BG$511, $B260))</f>
        <v/>
      </c>
      <c r="AR260" s="65" t="str">
        <f>IF($AP260="", "", IF($AP260=1, IFERROR(INDEX('Analytics Data'!$BI$12:$BI$511, MATCH($B260, 'Analytics Data'!$BG$12:$BG$511, 0)), ""), ""))</f>
        <v/>
      </c>
      <c r="AT260" s="65" t="str">
        <f t="shared" si="69"/>
        <v/>
      </c>
      <c r="AV260" s="65" t="str">
        <f>IF(NOT($AT260=""), $AT260, IF($AR260="", "", IF(COUNTIF($AR$11:$AR260, $AR260)&gt;1, "", $AR260)))</f>
        <v/>
      </c>
      <c r="AX260" s="19" t="str">
        <f>IF(OR($AV260="", $AR$7=FALSE), "", IF(COUNTIF('Analytics Data'!$BI$12:$BI$511, $AV260)=1, "", "X"))</f>
        <v/>
      </c>
      <c r="AZ260" s="43" t="str">
        <f t="shared" si="70"/>
        <v/>
      </c>
      <c r="BB260" s="19" t="str">
        <f>IF($D260="", "", IF(COUNTIF(Content!$D$11:$D$510, $D260)=0, MAX($BB$10:$BB259)+1, ""))</f>
        <v/>
      </c>
      <c r="BD260" s="19" t="str">
        <f t="shared" si="71"/>
        <v/>
      </c>
      <c r="BF260" s="19" t="str">
        <f t="shared" si="72"/>
        <v/>
      </c>
      <c r="BG260" s="19" t="str">
        <f t="shared" ca="1" si="78"/>
        <v/>
      </c>
      <c r="BI260" s="173" t="str">
        <f>IF($AV260="", "", IFERROR(INDEX('Analytics Data'!$CA$12:$CA$511, MATCH($AV260, 'Analytics Data'!$BI$12:$BI$511, 0)), ""))</f>
        <v/>
      </c>
      <c r="BK260" s="173" t="str">
        <f>IF($AV260="", "", IFERROR(INDEX('Analytics Data'!$BB$12:$BB$511, MATCH($AV260, 'Analytics Data'!$BI$12:$BI$511, 0)), ""))</f>
        <v/>
      </c>
      <c r="BM260" s="41" t="str">
        <f>IF($D260="", "", IFERROR(INDEX(Content!$AB$11:$AB$510, MATCH($D260, Content!$D$11:$D$510, 0)), ""))</f>
        <v/>
      </c>
      <c r="BN260" s="41" t="str">
        <f>IF($BM260="", "", IF(COUNTIF($BM$11:$BM260, $BM260)&gt;1, "", $BM260))</f>
        <v/>
      </c>
      <c r="BO260" s="156" t="str">
        <f t="shared" si="73"/>
        <v/>
      </c>
      <c r="BP260" s="156" t="str">
        <f t="shared" si="74"/>
        <v/>
      </c>
      <c r="BQ260" s="19" t="str">
        <f>IF($BO260="", "", COUNTIF($BO$11:$BO$510, "&gt;"&amp;$BO260)+1+COUNTIF($BO$11:$BO260, $BO260)-1)</f>
        <v/>
      </c>
      <c r="BS260" s="134" t="str">
        <f>IF($AV260="", "", IFERROR(INDEX('Analytics Data'!BZ$12:BZ$511, MATCH($AV260, 'Analytics Data'!$BI$12:$BI$511, 0)), ""))</f>
        <v/>
      </c>
      <c r="BT260" s="135" t="str">
        <f>IF($AV260="", "", IFERROR(INDEX('Analytics Data'!CA$12:CA$511, MATCH($AV260, 'Analytics Data'!$BI$12:$BI$511, 0)), ""))</f>
        <v/>
      </c>
      <c r="BU260" s="135" t="str">
        <f>IF($AV260="", "", IFERROR(INDEX('Analytics Data'!CB$12:CB$511, MATCH($AV260, 'Analytics Data'!$BI$12:$BI$511, 0)), ""))</f>
        <v/>
      </c>
      <c r="BV260" s="135" t="str">
        <f>IF($AV260="", "", IFERROR(INDEX('Analytics Data'!CC$12:CC$511, MATCH($AV260, 'Analytics Data'!$BI$12:$BI$511, 0)), ""))</f>
        <v/>
      </c>
      <c r="BW260" s="136" t="str">
        <f>IF($AV260="", "", IFERROR(INDEX('Analytics Data'!CD$12:CD$511, MATCH($AV260, 'Analytics Data'!$BI$12:$BI$511, 0)), ""))</f>
        <v/>
      </c>
      <c r="CC260" s="19" t="str">
        <f t="shared" si="75"/>
        <v/>
      </c>
      <c r="CE260" s="19" t="str">
        <f t="shared" si="76"/>
        <v/>
      </c>
      <c r="CG260" s="41" t="str">
        <f t="shared" si="77"/>
        <v/>
      </c>
    </row>
    <row r="261" spans="1:85" x14ac:dyDescent="0.25">
      <c r="A261" s="11"/>
      <c r="B261" s="41" t="str">
        <f>IF($D261="", "", IFERROR(INDEX(Content!$V$11:$V$510, MATCH($D261, Content!$D$11:$D$510, 0)), ""))</f>
        <v/>
      </c>
      <c r="C261" s="11"/>
      <c r="D261" s="196"/>
      <c r="E261" s="197"/>
      <c r="F261" s="198"/>
      <c r="G261" s="199"/>
      <c r="H261" s="200"/>
      <c r="I261" s="200"/>
      <c r="J261" s="201"/>
      <c r="K261" s="202"/>
      <c r="L261" s="11"/>
      <c r="M261" s="98" t="str">
        <f>IF($AV261="", "", IFERROR(INDEX('Analytics Data'!$CF$12:$CF$511, MATCH($AV261, 'Analytics Data'!$BI$12:$BI$511, 0)), ""))</f>
        <v/>
      </c>
      <c r="N261" s="68"/>
      <c r="O261" s="98" t="str">
        <f>IF($M261="", "", COUNTIF($M$11:$M$510, "&gt;"&amp;$M261)+1+COUNTIF($M$11:$M261, $M261)-1)</f>
        <v/>
      </c>
      <c r="P261" s="68"/>
      <c r="Q261" s="91" t="str">
        <f>IF($AV261="", "", IFERROR(INDEX('Analytics Data'!BA$12:BA$511, MATCH($AV261, 'Analytics Data'!$BI$12:$BI$511, 0)), ""))</f>
        <v/>
      </c>
      <c r="R261" s="92" t="str">
        <f>IF($AV261="", "", IFERROR(INDEX('Analytics Data'!BB$12:BB$511, MATCH($AV261, 'Analytics Data'!$BI$12:$BI$511, 0)), ""))</f>
        <v/>
      </c>
      <c r="S261" s="92" t="str">
        <f>IF($AV261="", "", IFERROR(INDEX('Analytics Data'!BC$12:BC$511, MATCH($AV261, 'Analytics Data'!$BI$12:$BI$511, 0)), ""))</f>
        <v/>
      </c>
      <c r="T261" s="92" t="str">
        <f>IF($AV261="", "", IFERROR(INDEX('Analytics Data'!BD$12:BD$511, MATCH($AV261, 'Analytics Data'!$BI$12:$BI$511, 0)), ""))</f>
        <v/>
      </c>
      <c r="U261" s="93" t="str">
        <f>IF($AV261="", "", IFERROR(INDEX('Analytics Data'!BE$12:BE$511, MATCH($AV261, 'Analytics Data'!$BI$12:$BI$511, 0)), ""))</f>
        <v/>
      </c>
      <c r="V261" s="68"/>
      <c r="AD261" s="65" t="str">
        <f>'Analytics Data'!$CT262</f>
        <v/>
      </c>
      <c r="AF261" s="19" t="str">
        <f t="shared" si="64"/>
        <v/>
      </c>
      <c r="AH261" s="19" t="str">
        <f t="shared" si="61"/>
        <v/>
      </c>
      <c r="AI261" s="19" t="str">
        <f t="shared" si="65"/>
        <v/>
      </c>
      <c r="AJ261" s="19" t="str">
        <f t="shared" si="66"/>
        <v/>
      </c>
      <c r="AK261" s="19" t="str">
        <f t="shared" si="67"/>
        <v/>
      </c>
      <c r="AL261" s="19" t="str">
        <f t="shared" si="62"/>
        <v/>
      </c>
      <c r="AM261" s="19" t="str">
        <f t="shared" si="63"/>
        <v/>
      </c>
      <c r="AN261" s="19" t="str">
        <f t="shared" si="68"/>
        <v/>
      </c>
      <c r="AP261" s="19" t="str">
        <f>IF(OR($B261="", "", 'Analytics Data'!$BL$7=FALSE), "", COUNTIF('Analytics Data'!$BG$12:$BG$511, $B261))</f>
        <v/>
      </c>
      <c r="AR261" s="65" t="str">
        <f>IF($AP261="", "", IF($AP261=1, IFERROR(INDEX('Analytics Data'!$BI$12:$BI$511, MATCH($B261, 'Analytics Data'!$BG$12:$BG$511, 0)), ""), ""))</f>
        <v/>
      </c>
      <c r="AT261" s="65" t="str">
        <f t="shared" si="69"/>
        <v/>
      </c>
      <c r="AV261" s="65" t="str">
        <f>IF(NOT($AT261=""), $AT261, IF($AR261="", "", IF(COUNTIF($AR$11:$AR261, $AR261)&gt;1, "", $AR261)))</f>
        <v/>
      </c>
      <c r="AX261" s="19" t="str">
        <f>IF(OR($AV261="", $AR$7=FALSE), "", IF(COUNTIF('Analytics Data'!$BI$12:$BI$511, $AV261)=1, "", "X"))</f>
        <v/>
      </c>
      <c r="AZ261" s="43" t="str">
        <f t="shared" si="70"/>
        <v/>
      </c>
      <c r="BB261" s="19" t="str">
        <f>IF($D261="", "", IF(COUNTIF(Content!$D$11:$D$510, $D261)=0, MAX($BB$10:$BB260)+1, ""))</f>
        <v/>
      </c>
      <c r="BD261" s="19" t="str">
        <f t="shared" si="71"/>
        <v/>
      </c>
      <c r="BF261" s="19" t="str">
        <f t="shared" si="72"/>
        <v/>
      </c>
      <c r="BG261" s="19" t="str">
        <f t="shared" ca="1" si="78"/>
        <v/>
      </c>
      <c r="BI261" s="173" t="str">
        <f>IF($AV261="", "", IFERROR(INDEX('Analytics Data'!$CA$12:$CA$511, MATCH($AV261, 'Analytics Data'!$BI$12:$BI$511, 0)), ""))</f>
        <v/>
      </c>
      <c r="BK261" s="173" t="str">
        <f>IF($AV261="", "", IFERROR(INDEX('Analytics Data'!$BB$12:$BB$511, MATCH($AV261, 'Analytics Data'!$BI$12:$BI$511, 0)), ""))</f>
        <v/>
      </c>
      <c r="BM261" s="41" t="str">
        <f>IF($D261="", "", IFERROR(INDEX(Content!$AB$11:$AB$510, MATCH($D261, Content!$D$11:$D$510, 0)), ""))</f>
        <v/>
      </c>
      <c r="BN261" s="41" t="str">
        <f>IF($BM261="", "", IF(COUNTIF($BM$11:$BM261, $BM261)&gt;1, "", $BM261))</f>
        <v/>
      </c>
      <c r="BO261" s="156" t="str">
        <f t="shared" si="73"/>
        <v/>
      </c>
      <c r="BP261" s="156" t="str">
        <f t="shared" si="74"/>
        <v/>
      </c>
      <c r="BQ261" s="19" t="str">
        <f>IF($BO261="", "", COUNTIF($BO$11:$BO$510, "&gt;"&amp;$BO261)+1+COUNTIF($BO$11:$BO261, $BO261)-1)</f>
        <v/>
      </c>
      <c r="BS261" s="134" t="str">
        <f>IF($AV261="", "", IFERROR(INDEX('Analytics Data'!BZ$12:BZ$511, MATCH($AV261, 'Analytics Data'!$BI$12:$BI$511, 0)), ""))</f>
        <v/>
      </c>
      <c r="BT261" s="135" t="str">
        <f>IF($AV261="", "", IFERROR(INDEX('Analytics Data'!CA$12:CA$511, MATCH($AV261, 'Analytics Data'!$BI$12:$BI$511, 0)), ""))</f>
        <v/>
      </c>
      <c r="BU261" s="135" t="str">
        <f>IF($AV261="", "", IFERROR(INDEX('Analytics Data'!CB$12:CB$511, MATCH($AV261, 'Analytics Data'!$BI$12:$BI$511, 0)), ""))</f>
        <v/>
      </c>
      <c r="BV261" s="135" t="str">
        <f>IF($AV261="", "", IFERROR(INDEX('Analytics Data'!CC$12:CC$511, MATCH($AV261, 'Analytics Data'!$BI$12:$BI$511, 0)), ""))</f>
        <v/>
      </c>
      <c r="BW261" s="136" t="str">
        <f>IF($AV261="", "", IFERROR(INDEX('Analytics Data'!CD$12:CD$511, MATCH($AV261, 'Analytics Data'!$BI$12:$BI$511, 0)), ""))</f>
        <v/>
      </c>
      <c r="CC261" s="19" t="str">
        <f t="shared" si="75"/>
        <v/>
      </c>
      <c r="CE261" s="19" t="str">
        <f t="shared" si="76"/>
        <v/>
      </c>
      <c r="CG261" s="41" t="str">
        <f t="shared" si="77"/>
        <v/>
      </c>
    </row>
    <row r="262" spans="1:85" x14ac:dyDescent="0.25">
      <c r="A262" s="11"/>
      <c r="B262" s="41" t="str">
        <f>IF($D262="", "", IFERROR(INDEX(Content!$V$11:$V$510, MATCH($D262, Content!$D$11:$D$510, 0)), ""))</f>
        <v/>
      </c>
      <c r="C262" s="11"/>
      <c r="D262" s="196"/>
      <c r="E262" s="197"/>
      <c r="F262" s="198"/>
      <c r="G262" s="199"/>
      <c r="H262" s="200"/>
      <c r="I262" s="200"/>
      <c r="J262" s="201"/>
      <c r="K262" s="202"/>
      <c r="L262" s="11"/>
      <c r="M262" s="98" t="str">
        <f>IF($AV262="", "", IFERROR(INDEX('Analytics Data'!$CF$12:$CF$511, MATCH($AV262, 'Analytics Data'!$BI$12:$BI$511, 0)), ""))</f>
        <v/>
      </c>
      <c r="N262" s="68"/>
      <c r="O262" s="98" t="str">
        <f>IF($M262="", "", COUNTIF($M$11:$M$510, "&gt;"&amp;$M262)+1+COUNTIF($M$11:$M262, $M262)-1)</f>
        <v/>
      </c>
      <c r="P262" s="68"/>
      <c r="Q262" s="91" t="str">
        <f>IF($AV262="", "", IFERROR(INDEX('Analytics Data'!BA$12:BA$511, MATCH($AV262, 'Analytics Data'!$BI$12:$BI$511, 0)), ""))</f>
        <v/>
      </c>
      <c r="R262" s="92" t="str">
        <f>IF($AV262="", "", IFERROR(INDEX('Analytics Data'!BB$12:BB$511, MATCH($AV262, 'Analytics Data'!$BI$12:$BI$511, 0)), ""))</f>
        <v/>
      </c>
      <c r="S262" s="92" t="str">
        <f>IF($AV262="", "", IFERROR(INDEX('Analytics Data'!BC$12:BC$511, MATCH($AV262, 'Analytics Data'!$BI$12:$BI$511, 0)), ""))</f>
        <v/>
      </c>
      <c r="T262" s="92" t="str">
        <f>IF($AV262="", "", IFERROR(INDEX('Analytics Data'!BD$12:BD$511, MATCH($AV262, 'Analytics Data'!$BI$12:$BI$511, 0)), ""))</f>
        <v/>
      </c>
      <c r="U262" s="93" t="str">
        <f>IF($AV262="", "", IFERROR(INDEX('Analytics Data'!BE$12:BE$511, MATCH($AV262, 'Analytics Data'!$BI$12:$BI$511, 0)), ""))</f>
        <v/>
      </c>
      <c r="V262" s="68"/>
      <c r="AD262" s="65" t="str">
        <f>'Analytics Data'!$CT263</f>
        <v/>
      </c>
      <c r="AF262" s="19" t="str">
        <f t="shared" si="64"/>
        <v/>
      </c>
      <c r="AH262" s="19" t="str">
        <f t="shared" si="61"/>
        <v/>
      </c>
      <c r="AI262" s="19" t="str">
        <f t="shared" si="65"/>
        <v/>
      </c>
      <c r="AJ262" s="19" t="str">
        <f t="shared" si="66"/>
        <v/>
      </c>
      <c r="AK262" s="19" t="str">
        <f t="shared" si="67"/>
        <v/>
      </c>
      <c r="AL262" s="19" t="str">
        <f t="shared" si="62"/>
        <v/>
      </c>
      <c r="AM262" s="19" t="str">
        <f t="shared" si="63"/>
        <v/>
      </c>
      <c r="AN262" s="19" t="str">
        <f t="shared" si="68"/>
        <v/>
      </c>
      <c r="AP262" s="19" t="str">
        <f>IF(OR($B262="", "", 'Analytics Data'!$BL$7=FALSE), "", COUNTIF('Analytics Data'!$BG$12:$BG$511, $B262))</f>
        <v/>
      </c>
      <c r="AR262" s="65" t="str">
        <f>IF($AP262="", "", IF($AP262=1, IFERROR(INDEX('Analytics Data'!$BI$12:$BI$511, MATCH($B262, 'Analytics Data'!$BG$12:$BG$511, 0)), ""), ""))</f>
        <v/>
      </c>
      <c r="AT262" s="65" t="str">
        <f t="shared" si="69"/>
        <v/>
      </c>
      <c r="AV262" s="65" t="str">
        <f>IF(NOT($AT262=""), $AT262, IF($AR262="", "", IF(COUNTIF($AR$11:$AR262, $AR262)&gt;1, "", $AR262)))</f>
        <v/>
      </c>
      <c r="AX262" s="19" t="str">
        <f>IF(OR($AV262="", $AR$7=FALSE), "", IF(COUNTIF('Analytics Data'!$BI$12:$BI$511, $AV262)=1, "", "X"))</f>
        <v/>
      </c>
      <c r="AZ262" s="43" t="str">
        <f t="shared" si="70"/>
        <v/>
      </c>
      <c r="BB262" s="19" t="str">
        <f>IF($D262="", "", IF(COUNTIF(Content!$D$11:$D$510, $D262)=0, MAX($BB$10:$BB261)+1, ""))</f>
        <v/>
      </c>
      <c r="BD262" s="19" t="str">
        <f t="shared" si="71"/>
        <v/>
      </c>
      <c r="BF262" s="19" t="str">
        <f t="shared" si="72"/>
        <v/>
      </c>
      <c r="BG262" s="19" t="str">
        <f t="shared" ca="1" si="78"/>
        <v/>
      </c>
      <c r="BI262" s="173" t="str">
        <f>IF($AV262="", "", IFERROR(INDEX('Analytics Data'!$CA$12:$CA$511, MATCH($AV262, 'Analytics Data'!$BI$12:$BI$511, 0)), ""))</f>
        <v/>
      </c>
      <c r="BK262" s="173" t="str">
        <f>IF($AV262="", "", IFERROR(INDEX('Analytics Data'!$BB$12:$BB$511, MATCH($AV262, 'Analytics Data'!$BI$12:$BI$511, 0)), ""))</f>
        <v/>
      </c>
      <c r="BM262" s="41" t="str">
        <f>IF($D262="", "", IFERROR(INDEX(Content!$AB$11:$AB$510, MATCH($D262, Content!$D$11:$D$510, 0)), ""))</f>
        <v/>
      </c>
      <c r="BN262" s="41" t="str">
        <f>IF($BM262="", "", IF(COUNTIF($BM$11:$BM262, $BM262)&gt;1, "", $BM262))</f>
        <v/>
      </c>
      <c r="BO262" s="156" t="str">
        <f t="shared" si="73"/>
        <v/>
      </c>
      <c r="BP262" s="156" t="str">
        <f t="shared" si="74"/>
        <v/>
      </c>
      <c r="BQ262" s="19" t="str">
        <f>IF($BO262="", "", COUNTIF($BO$11:$BO$510, "&gt;"&amp;$BO262)+1+COUNTIF($BO$11:$BO262, $BO262)-1)</f>
        <v/>
      </c>
      <c r="BS262" s="134" t="str">
        <f>IF($AV262="", "", IFERROR(INDEX('Analytics Data'!BZ$12:BZ$511, MATCH($AV262, 'Analytics Data'!$BI$12:$BI$511, 0)), ""))</f>
        <v/>
      </c>
      <c r="BT262" s="135" t="str">
        <f>IF($AV262="", "", IFERROR(INDEX('Analytics Data'!CA$12:CA$511, MATCH($AV262, 'Analytics Data'!$BI$12:$BI$511, 0)), ""))</f>
        <v/>
      </c>
      <c r="BU262" s="135" t="str">
        <f>IF($AV262="", "", IFERROR(INDEX('Analytics Data'!CB$12:CB$511, MATCH($AV262, 'Analytics Data'!$BI$12:$BI$511, 0)), ""))</f>
        <v/>
      </c>
      <c r="BV262" s="135" t="str">
        <f>IF($AV262="", "", IFERROR(INDEX('Analytics Data'!CC$12:CC$511, MATCH($AV262, 'Analytics Data'!$BI$12:$BI$511, 0)), ""))</f>
        <v/>
      </c>
      <c r="BW262" s="136" t="str">
        <f>IF($AV262="", "", IFERROR(INDEX('Analytics Data'!CD$12:CD$511, MATCH($AV262, 'Analytics Data'!$BI$12:$BI$511, 0)), ""))</f>
        <v/>
      </c>
      <c r="CC262" s="19" t="str">
        <f t="shared" si="75"/>
        <v/>
      </c>
      <c r="CE262" s="19" t="str">
        <f t="shared" si="76"/>
        <v/>
      </c>
      <c r="CG262" s="41" t="str">
        <f t="shared" si="77"/>
        <v/>
      </c>
    </row>
    <row r="263" spans="1:85" x14ac:dyDescent="0.25">
      <c r="A263" s="11"/>
      <c r="B263" s="41" t="str">
        <f>IF($D263="", "", IFERROR(INDEX(Content!$V$11:$V$510, MATCH($D263, Content!$D$11:$D$510, 0)), ""))</f>
        <v/>
      </c>
      <c r="C263" s="11"/>
      <c r="D263" s="196"/>
      <c r="E263" s="197"/>
      <c r="F263" s="198"/>
      <c r="G263" s="199"/>
      <c r="H263" s="200"/>
      <c r="I263" s="200"/>
      <c r="J263" s="201"/>
      <c r="K263" s="202"/>
      <c r="L263" s="11"/>
      <c r="M263" s="98" t="str">
        <f>IF($AV263="", "", IFERROR(INDEX('Analytics Data'!$CF$12:$CF$511, MATCH($AV263, 'Analytics Data'!$BI$12:$BI$511, 0)), ""))</f>
        <v/>
      </c>
      <c r="N263" s="68"/>
      <c r="O263" s="98" t="str">
        <f>IF($M263="", "", COUNTIF($M$11:$M$510, "&gt;"&amp;$M263)+1+COUNTIF($M$11:$M263, $M263)-1)</f>
        <v/>
      </c>
      <c r="P263" s="68"/>
      <c r="Q263" s="91" t="str">
        <f>IF($AV263="", "", IFERROR(INDEX('Analytics Data'!BA$12:BA$511, MATCH($AV263, 'Analytics Data'!$BI$12:$BI$511, 0)), ""))</f>
        <v/>
      </c>
      <c r="R263" s="92" t="str">
        <f>IF($AV263="", "", IFERROR(INDEX('Analytics Data'!BB$12:BB$511, MATCH($AV263, 'Analytics Data'!$BI$12:$BI$511, 0)), ""))</f>
        <v/>
      </c>
      <c r="S263" s="92" t="str">
        <f>IF($AV263="", "", IFERROR(INDEX('Analytics Data'!BC$12:BC$511, MATCH($AV263, 'Analytics Data'!$BI$12:$BI$511, 0)), ""))</f>
        <v/>
      </c>
      <c r="T263" s="92" t="str">
        <f>IF($AV263="", "", IFERROR(INDEX('Analytics Data'!BD$12:BD$511, MATCH($AV263, 'Analytics Data'!$BI$12:$BI$511, 0)), ""))</f>
        <v/>
      </c>
      <c r="U263" s="93" t="str">
        <f>IF($AV263="", "", IFERROR(INDEX('Analytics Data'!BE$12:BE$511, MATCH($AV263, 'Analytics Data'!$BI$12:$BI$511, 0)), ""))</f>
        <v/>
      </c>
      <c r="V263" s="68"/>
      <c r="AD263" s="65" t="str">
        <f>'Analytics Data'!$CT264</f>
        <v/>
      </c>
      <c r="AF263" s="19" t="str">
        <f t="shared" si="64"/>
        <v/>
      </c>
      <c r="AH263" s="19" t="str">
        <f t="shared" si="61"/>
        <v/>
      </c>
      <c r="AI263" s="19" t="str">
        <f t="shared" si="65"/>
        <v/>
      </c>
      <c r="AJ263" s="19" t="str">
        <f t="shared" si="66"/>
        <v/>
      </c>
      <c r="AK263" s="19" t="str">
        <f t="shared" si="67"/>
        <v/>
      </c>
      <c r="AL263" s="19" t="str">
        <f t="shared" si="62"/>
        <v/>
      </c>
      <c r="AM263" s="19" t="str">
        <f t="shared" si="63"/>
        <v/>
      </c>
      <c r="AN263" s="19" t="str">
        <f t="shared" si="68"/>
        <v/>
      </c>
      <c r="AP263" s="19" t="str">
        <f>IF(OR($B263="", "", 'Analytics Data'!$BL$7=FALSE), "", COUNTIF('Analytics Data'!$BG$12:$BG$511, $B263))</f>
        <v/>
      </c>
      <c r="AR263" s="65" t="str">
        <f>IF($AP263="", "", IF($AP263=1, IFERROR(INDEX('Analytics Data'!$BI$12:$BI$511, MATCH($B263, 'Analytics Data'!$BG$12:$BG$511, 0)), ""), ""))</f>
        <v/>
      </c>
      <c r="AT263" s="65" t="str">
        <f t="shared" si="69"/>
        <v/>
      </c>
      <c r="AV263" s="65" t="str">
        <f>IF(NOT($AT263=""), $AT263, IF($AR263="", "", IF(COUNTIF($AR$11:$AR263, $AR263)&gt;1, "", $AR263)))</f>
        <v/>
      </c>
      <c r="AX263" s="19" t="str">
        <f>IF(OR($AV263="", $AR$7=FALSE), "", IF(COUNTIF('Analytics Data'!$BI$12:$BI$511, $AV263)=1, "", "X"))</f>
        <v/>
      </c>
      <c r="AZ263" s="43" t="str">
        <f t="shared" si="70"/>
        <v/>
      </c>
      <c r="BB263" s="19" t="str">
        <f>IF($D263="", "", IF(COUNTIF(Content!$D$11:$D$510, $D263)=0, MAX($BB$10:$BB262)+1, ""))</f>
        <v/>
      </c>
      <c r="BD263" s="19" t="str">
        <f t="shared" si="71"/>
        <v/>
      </c>
      <c r="BF263" s="19" t="str">
        <f t="shared" si="72"/>
        <v/>
      </c>
      <c r="BG263" s="19" t="str">
        <f t="shared" ca="1" si="78"/>
        <v/>
      </c>
      <c r="BI263" s="173" t="str">
        <f>IF($AV263="", "", IFERROR(INDEX('Analytics Data'!$CA$12:$CA$511, MATCH($AV263, 'Analytics Data'!$BI$12:$BI$511, 0)), ""))</f>
        <v/>
      </c>
      <c r="BK263" s="173" t="str">
        <f>IF($AV263="", "", IFERROR(INDEX('Analytics Data'!$BB$12:$BB$511, MATCH($AV263, 'Analytics Data'!$BI$12:$BI$511, 0)), ""))</f>
        <v/>
      </c>
      <c r="BM263" s="41" t="str">
        <f>IF($D263="", "", IFERROR(INDEX(Content!$AB$11:$AB$510, MATCH($D263, Content!$D$11:$D$510, 0)), ""))</f>
        <v/>
      </c>
      <c r="BN263" s="41" t="str">
        <f>IF($BM263="", "", IF(COUNTIF($BM$11:$BM263, $BM263)&gt;1, "", $BM263))</f>
        <v/>
      </c>
      <c r="BO263" s="156" t="str">
        <f t="shared" si="73"/>
        <v/>
      </c>
      <c r="BP263" s="156" t="str">
        <f t="shared" si="74"/>
        <v/>
      </c>
      <c r="BQ263" s="19" t="str">
        <f>IF($BO263="", "", COUNTIF($BO$11:$BO$510, "&gt;"&amp;$BO263)+1+COUNTIF($BO$11:$BO263, $BO263)-1)</f>
        <v/>
      </c>
      <c r="BS263" s="134" t="str">
        <f>IF($AV263="", "", IFERROR(INDEX('Analytics Data'!BZ$12:BZ$511, MATCH($AV263, 'Analytics Data'!$BI$12:$BI$511, 0)), ""))</f>
        <v/>
      </c>
      <c r="BT263" s="135" t="str">
        <f>IF($AV263="", "", IFERROR(INDEX('Analytics Data'!CA$12:CA$511, MATCH($AV263, 'Analytics Data'!$BI$12:$BI$511, 0)), ""))</f>
        <v/>
      </c>
      <c r="BU263" s="135" t="str">
        <f>IF($AV263="", "", IFERROR(INDEX('Analytics Data'!CB$12:CB$511, MATCH($AV263, 'Analytics Data'!$BI$12:$BI$511, 0)), ""))</f>
        <v/>
      </c>
      <c r="BV263" s="135" t="str">
        <f>IF($AV263="", "", IFERROR(INDEX('Analytics Data'!CC$12:CC$511, MATCH($AV263, 'Analytics Data'!$BI$12:$BI$511, 0)), ""))</f>
        <v/>
      </c>
      <c r="BW263" s="136" t="str">
        <f>IF($AV263="", "", IFERROR(INDEX('Analytics Data'!CD$12:CD$511, MATCH($AV263, 'Analytics Data'!$BI$12:$BI$511, 0)), ""))</f>
        <v/>
      </c>
      <c r="CC263" s="19" t="str">
        <f t="shared" si="75"/>
        <v/>
      </c>
      <c r="CE263" s="19" t="str">
        <f t="shared" si="76"/>
        <v/>
      </c>
      <c r="CG263" s="41" t="str">
        <f t="shared" si="77"/>
        <v/>
      </c>
    </row>
    <row r="264" spans="1:85" x14ac:dyDescent="0.25">
      <c r="A264" s="11"/>
      <c r="B264" s="41" t="str">
        <f>IF($D264="", "", IFERROR(INDEX(Content!$V$11:$V$510, MATCH($D264, Content!$D$11:$D$510, 0)), ""))</f>
        <v/>
      </c>
      <c r="C264" s="11"/>
      <c r="D264" s="196"/>
      <c r="E264" s="197"/>
      <c r="F264" s="198"/>
      <c r="G264" s="199"/>
      <c r="H264" s="200"/>
      <c r="I264" s="200"/>
      <c r="J264" s="201"/>
      <c r="K264" s="202"/>
      <c r="L264" s="11"/>
      <c r="M264" s="98" t="str">
        <f>IF($AV264="", "", IFERROR(INDEX('Analytics Data'!$CF$12:$CF$511, MATCH($AV264, 'Analytics Data'!$BI$12:$BI$511, 0)), ""))</f>
        <v/>
      </c>
      <c r="N264" s="68"/>
      <c r="O264" s="98" t="str">
        <f>IF($M264="", "", COUNTIF($M$11:$M$510, "&gt;"&amp;$M264)+1+COUNTIF($M$11:$M264, $M264)-1)</f>
        <v/>
      </c>
      <c r="P264" s="68"/>
      <c r="Q264" s="91" t="str">
        <f>IF($AV264="", "", IFERROR(INDEX('Analytics Data'!BA$12:BA$511, MATCH($AV264, 'Analytics Data'!$BI$12:$BI$511, 0)), ""))</f>
        <v/>
      </c>
      <c r="R264" s="92" t="str">
        <f>IF($AV264="", "", IFERROR(INDEX('Analytics Data'!BB$12:BB$511, MATCH($AV264, 'Analytics Data'!$BI$12:$BI$511, 0)), ""))</f>
        <v/>
      </c>
      <c r="S264" s="92" t="str">
        <f>IF($AV264="", "", IFERROR(INDEX('Analytics Data'!BC$12:BC$511, MATCH($AV264, 'Analytics Data'!$BI$12:$BI$511, 0)), ""))</f>
        <v/>
      </c>
      <c r="T264" s="92" t="str">
        <f>IF($AV264="", "", IFERROR(INDEX('Analytics Data'!BD$12:BD$511, MATCH($AV264, 'Analytics Data'!$BI$12:$BI$511, 0)), ""))</f>
        <v/>
      </c>
      <c r="U264" s="93" t="str">
        <f>IF($AV264="", "", IFERROR(INDEX('Analytics Data'!BE$12:BE$511, MATCH($AV264, 'Analytics Data'!$BI$12:$BI$511, 0)), ""))</f>
        <v/>
      </c>
      <c r="V264" s="68"/>
      <c r="AD264" s="65" t="str">
        <f>'Analytics Data'!$CT265</f>
        <v/>
      </c>
      <c r="AF264" s="19" t="str">
        <f t="shared" si="64"/>
        <v/>
      </c>
      <c r="AH264" s="19" t="str">
        <f t="shared" si="61"/>
        <v/>
      </c>
      <c r="AI264" s="19" t="str">
        <f t="shared" si="65"/>
        <v/>
      </c>
      <c r="AJ264" s="19" t="str">
        <f t="shared" si="66"/>
        <v/>
      </c>
      <c r="AK264" s="19" t="str">
        <f t="shared" si="67"/>
        <v/>
      </c>
      <c r="AL264" s="19" t="str">
        <f t="shared" si="62"/>
        <v/>
      </c>
      <c r="AM264" s="19" t="str">
        <f t="shared" si="63"/>
        <v/>
      </c>
      <c r="AN264" s="19" t="str">
        <f t="shared" si="68"/>
        <v/>
      </c>
      <c r="AP264" s="19" t="str">
        <f>IF(OR($B264="", "", 'Analytics Data'!$BL$7=FALSE), "", COUNTIF('Analytics Data'!$BG$12:$BG$511, $B264))</f>
        <v/>
      </c>
      <c r="AR264" s="65" t="str">
        <f>IF($AP264="", "", IF($AP264=1, IFERROR(INDEX('Analytics Data'!$BI$12:$BI$511, MATCH($B264, 'Analytics Data'!$BG$12:$BG$511, 0)), ""), ""))</f>
        <v/>
      </c>
      <c r="AT264" s="65" t="str">
        <f t="shared" si="69"/>
        <v/>
      </c>
      <c r="AV264" s="65" t="str">
        <f>IF(NOT($AT264=""), $AT264, IF($AR264="", "", IF(COUNTIF($AR$11:$AR264, $AR264)&gt;1, "", $AR264)))</f>
        <v/>
      </c>
      <c r="AX264" s="19" t="str">
        <f>IF(OR($AV264="", $AR$7=FALSE), "", IF(COUNTIF('Analytics Data'!$BI$12:$BI$511, $AV264)=1, "", "X"))</f>
        <v/>
      </c>
      <c r="AZ264" s="43" t="str">
        <f t="shared" si="70"/>
        <v/>
      </c>
      <c r="BB264" s="19" t="str">
        <f>IF($D264="", "", IF(COUNTIF(Content!$D$11:$D$510, $D264)=0, MAX($BB$10:$BB263)+1, ""))</f>
        <v/>
      </c>
      <c r="BD264" s="19" t="str">
        <f t="shared" si="71"/>
        <v/>
      </c>
      <c r="BF264" s="19" t="str">
        <f t="shared" si="72"/>
        <v/>
      </c>
      <c r="BG264" s="19" t="str">
        <f t="shared" ca="1" si="78"/>
        <v/>
      </c>
      <c r="BI264" s="173" t="str">
        <f>IF($AV264="", "", IFERROR(INDEX('Analytics Data'!$CA$12:$CA$511, MATCH($AV264, 'Analytics Data'!$BI$12:$BI$511, 0)), ""))</f>
        <v/>
      </c>
      <c r="BK264" s="173" t="str">
        <f>IF($AV264="", "", IFERROR(INDEX('Analytics Data'!$BB$12:$BB$511, MATCH($AV264, 'Analytics Data'!$BI$12:$BI$511, 0)), ""))</f>
        <v/>
      </c>
      <c r="BM264" s="41" t="str">
        <f>IF($D264="", "", IFERROR(INDEX(Content!$AB$11:$AB$510, MATCH($D264, Content!$D$11:$D$510, 0)), ""))</f>
        <v/>
      </c>
      <c r="BN264" s="41" t="str">
        <f>IF($BM264="", "", IF(COUNTIF($BM$11:$BM264, $BM264)&gt;1, "", $BM264))</f>
        <v/>
      </c>
      <c r="BO264" s="156" t="str">
        <f t="shared" si="73"/>
        <v/>
      </c>
      <c r="BP264" s="156" t="str">
        <f t="shared" si="74"/>
        <v/>
      </c>
      <c r="BQ264" s="19" t="str">
        <f>IF($BO264="", "", COUNTIF($BO$11:$BO$510, "&gt;"&amp;$BO264)+1+COUNTIF($BO$11:$BO264, $BO264)-1)</f>
        <v/>
      </c>
      <c r="BS264" s="134" t="str">
        <f>IF($AV264="", "", IFERROR(INDEX('Analytics Data'!BZ$12:BZ$511, MATCH($AV264, 'Analytics Data'!$BI$12:$BI$511, 0)), ""))</f>
        <v/>
      </c>
      <c r="BT264" s="135" t="str">
        <f>IF($AV264="", "", IFERROR(INDEX('Analytics Data'!CA$12:CA$511, MATCH($AV264, 'Analytics Data'!$BI$12:$BI$511, 0)), ""))</f>
        <v/>
      </c>
      <c r="BU264" s="135" t="str">
        <f>IF($AV264="", "", IFERROR(INDEX('Analytics Data'!CB$12:CB$511, MATCH($AV264, 'Analytics Data'!$BI$12:$BI$511, 0)), ""))</f>
        <v/>
      </c>
      <c r="BV264" s="135" t="str">
        <f>IF($AV264="", "", IFERROR(INDEX('Analytics Data'!CC$12:CC$511, MATCH($AV264, 'Analytics Data'!$BI$12:$BI$511, 0)), ""))</f>
        <v/>
      </c>
      <c r="BW264" s="136" t="str">
        <f>IF($AV264="", "", IFERROR(INDEX('Analytics Data'!CD$12:CD$511, MATCH($AV264, 'Analytics Data'!$BI$12:$BI$511, 0)), ""))</f>
        <v/>
      </c>
      <c r="CC264" s="19" t="str">
        <f t="shared" si="75"/>
        <v/>
      </c>
      <c r="CE264" s="19" t="str">
        <f t="shared" si="76"/>
        <v/>
      </c>
      <c r="CG264" s="41" t="str">
        <f t="shared" si="77"/>
        <v/>
      </c>
    </row>
    <row r="265" spans="1:85" x14ac:dyDescent="0.25">
      <c r="A265" s="11"/>
      <c r="B265" s="41" t="str">
        <f>IF($D265="", "", IFERROR(INDEX(Content!$V$11:$V$510, MATCH($D265, Content!$D$11:$D$510, 0)), ""))</f>
        <v/>
      </c>
      <c r="C265" s="11"/>
      <c r="D265" s="196"/>
      <c r="E265" s="197"/>
      <c r="F265" s="198"/>
      <c r="G265" s="199"/>
      <c r="H265" s="200"/>
      <c r="I265" s="200"/>
      <c r="J265" s="201"/>
      <c r="K265" s="202"/>
      <c r="L265" s="11"/>
      <c r="M265" s="98" t="str">
        <f>IF($AV265="", "", IFERROR(INDEX('Analytics Data'!$CF$12:$CF$511, MATCH($AV265, 'Analytics Data'!$BI$12:$BI$511, 0)), ""))</f>
        <v/>
      </c>
      <c r="N265" s="68"/>
      <c r="O265" s="98" t="str">
        <f>IF($M265="", "", COUNTIF($M$11:$M$510, "&gt;"&amp;$M265)+1+COUNTIF($M$11:$M265, $M265)-1)</f>
        <v/>
      </c>
      <c r="P265" s="68"/>
      <c r="Q265" s="91" t="str">
        <f>IF($AV265="", "", IFERROR(INDEX('Analytics Data'!BA$12:BA$511, MATCH($AV265, 'Analytics Data'!$BI$12:$BI$511, 0)), ""))</f>
        <v/>
      </c>
      <c r="R265" s="92" t="str">
        <f>IF($AV265="", "", IFERROR(INDEX('Analytics Data'!BB$12:BB$511, MATCH($AV265, 'Analytics Data'!$BI$12:$BI$511, 0)), ""))</f>
        <v/>
      </c>
      <c r="S265" s="92" t="str">
        <f>IF($AV265="", "", IFERROR(INDEX('Analytics Data'!BC$12:BC$511, MATCH($AV265, 'Analytics Data'!$BI$12:$BI$511, 0)), ""))</f>
        <v/>
      </c>
      <c r="T265" s="92" t="str">
        <f>IF($AV265="", "", IFERROR(INDEX('Analytics Data'!BD$12:BD$511, MATCH($AV265, 'Analytics Data'!$BI$12:$BI$511, 0)), ""))</f>
        <v/>
      </c>
      <c r="U265" s="93" t="str">
        <f>IF($AV265="", "", IFERROR(INDEX('Analytics Data'!BE$12:BE$511, MATCH($AV265, 'Analytics Data'!$BI$12:$BI$511, 0)), ""))</f>
        <v/>
      </c>
      <c r="V265" s="68"/>
      <c r="AD265" s="65" t="str">
        <f>'Analytics Data'!$CT266</f>
        <v/>
      </c>
      <c r="AF265" s="19" t="str">
        <f t="shared" si="64"/>
        <v/>
      </c>
      <c r="AH265" s="19" t="str">
        <f t="shared" si="61"/>
        <v/>
      </c>
      <c r="AI265" s="19" t="str">
        <f t="shared" si="65"/>
        <v/>
      </c>
      <c r="AJ265" s="19" t="str">
        <f t="shared" si="66"/>
        <v/>
      </c>
      <c r="AK265" s="19" t="str">
        <f t="shared" si="67"/>
        <v/>
      </c>
      <c r="AL265" s="19" t="str">
        <f t="shared" si="62"/>
        <v/>
      </c>
      <c r="AM265" s="19" t="str">
        <f t="shared" si="63"/>
        <v/>
      </c>
      <c r="AN265" s="19" t="str">
        <f t="shared" si="68"/>
        <v/>
      </c>
      <c r="AP265" s="19" t="str">
        <f>IF(OR($B265="", "", 'Analytics Data'!$BL$7=FALSE), "", COUNTIF('Analytics Data'!$BG$12:$BG$511, $B265))</f>
        <v/>
      </c>
      <c r="AR265" s="65" t="str">
        <f>IF($AP265="", "", IF($AP265=1, IFERROR(INDEX('Analytics Data'!$BI$12:$BI$511, MATCH($B265, 'Analytics Data'!$BG$12:$BG$511, 0)), ""), ""))</f>
        <v/>
      </c>
      <c r="AT265" s="65" t="str">
        <f t="shared" si="69"/>
        <v/>
      </c>
      <c r="AV265" s="65" t="str">
        <f>IF(NOT($AT265=""), $AT265, IF($AR265="", "", IF(COUNTIF($AR$11:$AR265, $AR265)&gt;1, "", $AR265)))</f>
        <v/>
      </c>
      <c r="AX265" s="19" t="str">
        <f>IF(OR($AV265="", $AR$7=FALSE), "", IF(COUNTIF('Analytics Data'!$BI$12:$BI$511, $AV265)=1, "", "X"))</f>
        <v/>
      </c>
      <c r="AZ265" s="43" t="str">
        <f t="shared" si="70"/>
        <v/>
      </c>
      <c r="BB265" s="19" t="str">
        <f>IF($D265="", "", IF(COUNTIF(Content!$D$11:$D$510, $D265)=0, MAX($BB$10:$BB264)+1, ""))</f>
        <v/>
      </c>
      <c r="BD265" s="19" t="str">
        <f t="shared" si="71"/>
        <v/>
      </c>
      <c r="BF265" s="19" t="str">
        <f t="shared" si="72"/>
        <v/>
      </c>
      <c r="BG265" s="19" t="str">
        <f t="shared" ca="1" si="78"/>
        <v/>
      </c>
      <c r="BI265" s="173" t="str">
        <f>IF($AV265="", "", IFERROR(INDEX('Analytics Data'!$CA$12:$CA$511, MATCH($AV265, 'Analytics Data'!$BI$12:$BI$511, 0)), ""))</f>
        <v/>
      </c>
      <c r="BK265" s="173" t="str">
        <f>IF($AV265="", "", IFERROR(INDEX('Analytics Data'!$BB$12:$BB$511, MATCH($AV265, 'Analytics Data'!$BI$12:$BI$511, 0)), ""))</f>
        <v/>
      </c>
      <c r="BM265" s="41" t="str">
        <f>IF($D265="", "", IFERROR(INDEX(Content!$AB$11:$AB$510, MATCH($D265, Content!$D$11:$D$510, 0)), ""))</f>
        <v/>
      </c>
      <c r="BN265" s="41" t="str">
        <f>IF($BM265="", "", IF(COUNTIF($BM$11:$BM265, $BM265)&gt;1, "", $BM265))</f>
        <v/>
      </c>
      <c r="BO265" s="156" t="str">
        <f t="shared" si="73"/>
        <v/>
      </c>
      <c r="BP265" s="156" t="str">
        <f t="shared" si="74"/>
        <v/>
      </c>
      <c r="BQ265" s="19" t="str">
        <f>IF($BO265="", "", COUNTIF($BO$11:$BO$510, "&gt;"&amp;$BO265)+1+COUNTIF($BO$11:$BO265, $BO265)-1)</f>
        <v/>
      </c>
      <c r="BS265" s="134" t="str">
        <f>IF($AV265="", "", IFERROR(INDEX('Analytics Data'!BZ$12:BZ$511, MATCH($AV265, 'Analytics Data'!$BI$12:$BI$511, 0)), ""))</f>
        <v/>
      </c>
      <c r="BT265" s="135" t="str">
        <f>IF($AV265="", "", IFERROR(INDEX('Analytics Data'!CA$12:CA$511, MATCH($AV265, 'Analytics Data'!$BI$12:$BI$511, 0)), ""))</f>
        <v/>
      </c>
      <c r="BU265" s="135" t="str">
        <f>IF($AV265="", "", IFERROR(INDEX('Analytics Data'!CB$12:CB$511, MATCH($AV265, 'Analytics Data'!$BI$12:$BI$511, 0)), ""))</f>
        <v/>
      </c>
      <c r="BV265" s="135" t="str">
        <f>IF($AV265="", "", IFERROR(INDEX('Analytics Data'!CC$12:CC$511, MATCH($AV265, 'Analytics Data'!$BI$12:$BI$511, 0)), ""))</f>
        <v/>
      </c>
      <c r="BW265" s="136" t="str">
        <f>IF($AV265="", "", IFERROR(INDEX('Analytics Data'!CD$12:CD$511, MATCH($AV265, 'Analytics Data'!$BI$12:$BI$511, 0)), ""))</f>
        <v/>
      </c>
      <c r="CC265" s="19" t="str">
        <f t="shared" si="75"/>
        <v/>
      </c>
      <c r="CE265" s="19" t="str">
        <f t="shared" si="76"/>
        <v/>
      </c>
      <c r="CG265" s="41" t="str">
        <f t="shared" si="77"/>
        <v/>
      </c>
    </row>
    <row r="266" spans="1:85" x14ac:dyDescent="0.25">
      <c r="A266" s="11"/>
      <c r="B266" s="41" t="str">
        <f>IF($D266="", "", IFERROR(INDEX(Content!$V$11:$V$510, MATCH($D266, Content!$D$11:$D$510, 0)), ""))</f>
        <v/>
      </c>
      <c r="C266" s="11"/>
      <c r="D266" s="196"/>
      <c r="E266" s="197"/>
      <c r="F266" s="198"/>
      <c r="G266" s="199"/>
      <c r="H266" s="200"/>
      <c r="I266" s="200"/>
      <c r="J266" s="201"/>
      <c r="K266" s="202"/>
      <c r="L266" s="11"/>
      <c r="M266" s="98" t="str">
        <f>IF($AV266="", "", IFERROR(INDEX('Analytics Data'!$CF$12:$CF$511, MATCH($AV266, 'Analytics Data'!$BI$12:$BI$511, 0)), ""))</f>
        <v/>
      </c>
      <c r="N266" s="68"/>
      <c r="O266" s="98" t="str">
        <f>IF($M266="", "", COUNTIF($M$11:$M$510, "&gt;"&amp;$M266)+1+COUNTIF($M$11:$M266, $M266)-1)</f>
        <v/>
      </c>
      <c r="P266" s="68"/>
      <c r="Q266" s="91" t="str">
        <f>IF($AV266="", "", IFERROR(INDEX('Analytics Data'!BA$12:BA$511, MATCH($AV266, 'Analytics Data'!$BI$12:$BI$511, 0)), ""))</f>
        <v/>
      </c>
      <c r="R266" s="92" t="str">
        <f>IF($AV266="", "", IFERROR(INDEX('Analytics Data'!BB$12:BB$511, MATCH($AV266, 'Analytics Data'!$BI$12:$BI$511, 0)), ""))</f>
        <v/>
      </c>
      <c r="S266" s="92" t="str">
        <f>IF($AV266="", "", IFERROR(INDEX('Analytics Data'!BC$12:BC$511, MATCH($AV266, 'Analytics Data'!$BI$12:$BI$511, 0)), ""))</f>
        <v/>
      </c>
      <c r="T266" s="92" t="str">
        <f>IF($AV266="", "", IFERROR(INDEX('Analytics Data'!BD$12:BD$511, MATCH($AV266, 'Analytics Data'!$BI$12:$BI$511, 0)), ""))</f>
        <v/>
      </c>
      <c r="U266" s="93" t="str">
        <f>IF($AV266="", "", IFERROR(INDEX('Analytics Data'!BE$12:BE$511, MATCH($AV266, 'Analytics Data'!$BI$12:$BI$511, 0)), ""))</f>
        <v/>
      </c>
      <c r="V266" s="68"/>
      <c r="AD266" s="65" t="str">
        <f>'Analytics Data'!$CT267</f>
        <v/>
      </c>
      <c r="AF266" s="19" t="str">
        <f t="shared" si="64"/>
        <v/>
      </c>
      <c r="AH266" s="19" t="str">
        <f t="shared" si="61"/>
        <v/>
      </c>
      <c r="AI266" s="19" t="str">
        <f t="shared" si="65"/>
        <v/>
      </c>
      <c r="AJ266" s="19" t="str">
        <f t="shared" si="66"/>
        <v/>
      </c>
      <c r="AK266" s="19" t="str">
        <f t="shared" si="67"/>
        <v/>
      </c>
      <c r="AL266" s="19" t="str">
        <f t="shared" si="62"/>
        <v/>
      </c>
      <c r="AM266" s="19" t="str">
        <f t="shared" si="63"/>
        <v/>
      </c>
      <c r="AN266" s="19" t="str">
        <f t="shared" si="68"/>
        <v/>
      </c>
      <c r="AP266" s="19" t="str">
        <f>IF(OR($B266="", "", 'Analytics Data'!$BL$7=FALSE), "", COUNTIF('Analytics Data'!$BG$12:$BG$511, $B266))</f>
        <v/>
      </c>
      <c r="AR266" s="65" t="str">
        <f>IF($AP266="", "", IF($AP266=1, IFERROR(INDEX('Analytics Data'!$BI$12:$BI$511, MATCH($B266, 'Analytics Data'!$BG$12:$BG$511, 0)), ""), ""))</f>
        <v/>
      </c>
      <c r="AT266" s="65" t="str">
        <f t="shared" si="69"/>
        <v/>
      </c>
      <c r="AV266" s="65" t="str">
        <f>IF(NOT($AT266=""), $AT266, IF($AR266="", "", IF(COUNTIF($AR$11:$AR266, $AR266)&gt;1, "", $AR266)))</f>
        <v/>
      </c>
      <c r="AX266" s="19" t="str">
        <f>IF(OR($AV266="", $AR$7=FALSE), "", IF(COUNTIF('Analytics Data'!$BI$12:$BI$511, $AV266)=1, "", "X"))</f>
        <v/>
      </c>
      <c r="AZ266" s="43" t="str">
        <f t="shared" si="70"/>
        <v/>
      </c>
      <c r="BB266" s="19" t="str">
        <f>IF($D266="", "", IF(COUNTIF(Content!$D$11:$D$510, $D266)=0, MAX($BB$10:$BB265)+1, ""))</f>
        <v/>
      </c>
      <c r="BD266" s="19" t="str">
        <f t="shared" si="71"/>
        <v/>
      </c>
      <c r="BF266" s="19" t="str">
        <f t="shared" si="72"/>
        <v/>
      </c>
      <c r="BG266" s="19" t="str">
        <f t="shared" ca="1" si="78"/>
        <v/>
      </c>
      <c r="BI266" s="173" t="str">
        <f>IF($AV266="", "", IFERROR(INDEX('Analytics Data'!$CA$12:$CA$511, MATCH($AV266, 'Analytics Data'!$BI$12:$BI$511, 0)), ""))</f>
        <v/>
      </c>
      <c r="BK266" s="173" t="str">
        <f>IF($AV266="", "", IFERROR(INDEX('Analytics Data'!$BB$12:$BB$511, MATCH($AV266, 'Analytics Data'!$BI$12:$BI$511, 0)), ""))</f>
        <v/>
      </c>
      <c r="BM266" s="41" t="str">
        <f>IF($D266="", "", IFERROR(INDEX(Content!$AB$11:$AB$510, MATCH($D266, Content!$D$11:$D$510, 0)), ""))</f>
        <v/>
      </c>
      <c r="BN266" s="41" t="str">
        <f>IF($BM266="", "", IF(COUNTIF($BM$11:$BM266, $BM266)&gt;1, "", $BM266))</f>
        <v/>
      </c>
      <c r="BO266" s="156" t="str">
        <f t="shared" si="73"/>
        <v/>
      </c>
      <c r="BP266" s="156" t="str">
        <f t="shared" si="74"/>
        <v/>
      </c>
      <c r="BQ266" s="19" t="str">
        <f>IF($BO266="", "", COUNTIF($BO$11:$BO$510, "&gt;"&amp;$BO266)+1+COUNTIF($BO$11:$BO266, $BO266)-1)</f>
        <v/>
      </c>
      <c r="BS266" s="134" t="str">
        <f>IF($AV266="", "", IFERROR(INDEX('Analytics Data'!BZ$12:BZ$511, MATCH($AV266, 'Analytics Data'!$BI$12:$BI$511, 0)), ""))</f>
        <v/>
      </c>
      <c r="BT266" s="135" t="str">
        <f>IF($AV266="", "", IFERROR(INDEX('Analytics Data'!CA$12:CA$511, MATCH($AV266, 'Analytics Data'!$BI$12:$BI$511, 0)), ""))</f>
        <v/>
      </c>
      <c r="BU266" s="135" t="str">
        <f>IF($AV266="", "", IFERROR(INDEX('Analytics Data'!CB$12:CB$511, MATCH($AV266, 'Analytics Data'!$BI$12:$BI$511, 0)), ""))</f>
        <v/>
      </c>
      <c r="BV266" s="135" t="str">
        <f>IF($AV266="", "", IFERROR(INDEX('Analytics Data'!CC$12:CC$511, MATCH($AV266, 'Analytics Data'!$BI$12:$BI$511, 0)), ""))</f>
        <v/>
      </c>
      <c r="BW266" s="136" t="str">
        <f>IF($AV266="", "", IFERROR(INDEX('Analytics Data'!CD$12:CD$511, MATCH($AV266, 'Analytics Data'!$BI$12:$BI$511, 0)), ""))</f>
        <v/>
      </c>
      <c r="CC266" s="19" t="str">
        <f t="shared" si="75"/>
        <v/>
      </c>
      <c r="CE266" s="19" t="str">
        <f t="shared" si="76"/>
        <v/>
      </c>
      <c r="CG266" s="41" t="str">
        <f t="shared" si="77"/>
        <v/>
      </c>
    </row>
    <row r="267" spans="1:85" x14ac:dyDescent="0.25">
      <c r="A267" s="11"/>
      <c r="B267" s="41" t="str">
        <f>IF($D267="", "", IFERROR(INDEX(Content!$V$11:$V$510, MATCH($D267, Content!$D$11:$D$510, 0)), ""))</f>
        <v/>
      </c>
      <c r="C267" s="11"/>
      <c r="D267" s="196"/>
      <c r="E267" s="197"/>
      <c r="F267" s="198"/>
      <c r="G267" s="199"/>
      <c r="H267" s="200"/>
      <c r="I267" s="200"/>
      <c r="J267" s="201"/>
      <c r="K267" s="202"/>
      <c r="L267" s="11"/>
      <c r="M267" s="98" t="str">
        <f>IF($AV267="", "", IFERROR(INDEX('Analytics Data'!$CF$12:$CF$511, MATCH($AV267, 'Analytics Data'!$BI$12:$BI$511, 0)), ""))</f>
        <v/>
      </c>
      <c r="N267" s="68"/>
      <c r="O267" s="98" t="str">
        <f>IF($M267="", "", COUNTIF($M$11:$M$510, "&gt;"&amp;$M267)+1+COUNTIF($M$11:$M267, $M267)-1)</f>
        <v/>
      </c>
      <c r="P267" s="68"/>
      <c r="Q267" s="91" t="str">
        <f>IF($AV267="", "", IFERROR(INDEX('Analytics Data'!BA$12:BA$511, MATCH($AV267, 'Analytics Data'!$BI$12:$BI$511, 0)), ""))</f>
        <v/>
      </c>
      <c r="R267" s="92" t="str">
        <f>IF($AV267="", "", IFERROR(INDEX('Analytics Data'!BB$12:BB$511, MATCH($AV267, 'Analytics Data'!$BI$12:$BI$511, 0)), ""))</f>
        <v/>
      </c>
      <c r="S267" s="92" t="str">
        <f>IF($AV267="", "", IFERROR(INDEX('Analytics Data'!BC$12:BC$511, MATCH($AV267, 'Analytics Data'!$BI$12:$BI$511, 0)), ""))</f>
        <v/>
      </c>
      <c r="T267" s="92" t="str">
        <f>IF($AV267="", "", IFERROR(INDEX('Analytics Data'!BD$12:BD$511, MATCH($AV267, 'Analytics Data'!$BI$12:$BI$511, 0)), ""))</f>
        <v/>
      </c>
      <c r="U267" s="93" t="str">
        <f>IF($AV267="", "", IFERROR(INDEX('Analytics Data'!BE$12:BE$511, MATCH($AV267, 'Analytics Data'!$BI$12:$BI$511, 0)), ""))</f>
        <v/>
      </c>
      <c r="V267" s="68"/>
      <c r="AD267" s="65" t="str">
        <f>'Analytics Data'!$CT268</f>
        <v/>
      </c>
      <c r="AF267" s="19" t="str">
        <f t="shared" si="64"/>
        <v/>
      </c>
      <c r="AH267" s="19" t="str">
        <f t="shared" ref="AH267:AH330" si="79">IF($AF267="", "", IF(AND(AH$5="X", D267=""), $AF$6, IF(AND(NOT(D267=""), OR(ISNUMBER(D267)=FALSE, COUNTIF($D$11:$D$510, $D267)&gt;1)), $AF$7, "")))</f>
        <v/>
      </c>
      <c r="AI267" s="19" t="str">
        <f t="shared" si="65"/>
        <v/>
      </c>
      <c r="AJ267" s="19" t="str">
        <f t="shared" si="66"/>
        <v/>
      </c>
      <c r="AK267" s="19" t="str">
        <f t="shared" si="67"/>
        <v/>
      </c>
      <c r="AL267" s="19" t="str">
        <f t="shared" ref="AL267:AL330" si="80">IF($AF267="", "", IF(AND(AL$5="X", H267=""), $AF$6, IF(AND(NOT(H267=""), COUNTIF(AB$11:AB$30, H267)=0), $AF$7, "")))</f>
        <v/>
      </c>
      <c r="AM267" s="19" t="str">
        <f t="shared" ref="AM267:AM330" si="81">IF($AF267="", "", IF(AND(AM$5="X", I267=""), $AF$6, IF(AND(NOT(I267=""), COUNTIF(AC$11:AC$18, I267)=0), $AF$7, "")))</f>
        <v/>
      </c>
      <c r="AN267" s="19" t="str">
        <f t="shared" si="68"/>
        <v/>
      </c>
      <c r="AP267" s="19" t="str">
        <f>IF(OR($B267="", "", 'Analytics Data'!$BL$7=FALSE), "", COUNTIF('Analytics Data'!$BG$12:$BG$511, $B267))</f>
        <v/>
      </c>
      <c r="AR267" s="65" t="str">
        <f>IF($AP267="", "", IF($AP267=1, IFERROR(INDEX('Analytics Data'!$BI$12:$BI$511, MATCH($B267, 'Analytics Data'!$BG$12:$BG$511, 0)), ""), ""))</f>
        <v/>
      </c>
      <c r="AT267" s="65" t="str">
        <f t="shared" si="69"/>
        <v/>
      </c>
      <c r="AV267" s="65" t="str">
        <f>IF(NOT($AT267=""), $AT267, IF($AR267="", "", IF(COUNTIF($AR$11:$AR267, $AR267)&gt;1, "", $AR267)))</f>
        <v/>
      </c>
      <c r="AX267" s="19" t="str">
        <f>IF(OR($AV267="", $AR$7=FALSE), "", IF(COUNTIF('Analytics Data'!$BI$12:$BI$511, $AV267)=1, "", "X"))</f>
        <v/>
      </c>
      <c r="AZ267" s="43" t="str">
        <f t="shared" si="70"/>
        <v/>
      </c>
      <c r="BB267" s="19" t="str">
        <f>IF($D267="", "", IF(COUNTIF(Content!$D$11:$D$510, $D267)=0, MAX($BB$10:$BB266)+1, ""))</f>
        <v/>
      </c>
      <c r="BD267" s="19" t="str">
        <f t="shared" si="71"/>
        <v/>
      </c>
      <c r="BF267" s="19" t="str">
        <f t="shared" si="72"/>
        <v/>
      </c>
      <c r="BG267" s="19" t="str">
        <f t="shared" ca="1" si="78"/>
        <v/>
      </c>
      <c r="BI267" s="173" t="str">
        <f>IF($AV267="", "", IFERROR(INDEX('Analytics Data'!$CA$12:$CA$511, MATCH($AV267, 'Analytics Data'!$BI$12:$BI$511, 0)), ""))</f>
        <v/>
      </c>
      <c r="BK267" s="173" t="str">
        <f>IF($AV267="", "", IFERROR(INDEX('Analytics Data'!$BB$12:$BB$511, MATCH($AV267, 'Analytics Data'!$BI$12:$BI$511, 0)), ""))</f>
        <v/>
      </c>
      <c r="BM267" s="41" t="str">
        <f>IF($D267="", "", IFERROR(INDEX(Content!$AB$11:$AB$510, MATCH($D267, Content!$D$11:$D$510, 0)), ""))</f>
        <v/>
      </c>
      <c r="BN267" s="41" t="str">
        <f>IF($BM267="", "", IF(COUNTIF($BM$11:$BM267, $BM267)&gt;1, "", $BM267))</f>
        <v/>
      </c>
      <c r="BO267" s="156" t="str">
        <f t="shared" si="73"/>
        <v/>
      </c>
      <c r="BP267" s="156" t="str">
        <f t="shared" si="74"/>
        <v/>
      </c>
      <c r="BQ267" s="19" t="str">
        <f>IF($BO267="", "", COUNTIF($BO$11:$BO$510, "&gt;"&amp;$BO267)+1+COUNTIF($BO$11:$BO267, $BO267)-1)</f>
        <v/>
      </c>
      <c r="BS267" s="134" t="str">
        <f>IF($AV267="", "", IFERROR(INDEX('Analytics Data'!BZ$12:BZ$511, MATCH($AV267, 'Analytics Data'!$BI$12:$BI$511, 0)), ""))</f>
        <v/>
      </c>
      <c r="BT267" s="135" t="str">
        <f>IF($AV267="", "", IFERROR(INDEX('Analytics Data'!CA$12:CA$511, MATCH($AV267, 'Analytics Data'!$BI$12:$BI$511, 0)), ""))</f>
        <v/>
      </c>
      <c r="BU267" s="135" t="str">
        <f>IF($AV267="", "", IFERROR(INDEX('Analytics Data'!CB$12:CB$511, MATCH($AV267, 'Analytics Data'!$BI$12:$BI$511, 0)), ""))</f>
        <v/>
      </c>
      <c r="BV267" s="135" t="str">
        <f>IF($AV267="", "", IFERROR(INDEX('Analytics Data'!CC$12:CC$511, MATCH($AV267, 'Analytics Data'!$BI$12:$BI$511, 0)), ""))</f>
        <v/>
      </c>
      <c r="BW267" s="136" t="str">
        <f>IF($AV267="", "", IFERROR(INDEX('Analytics Data'!CD$12:CD$511, MATCH($AV267, 'Analytics Data'!$BI$12:$BI$511, 0)), ""))</f>
        <v/>
      </c>
      <c r="CC267" s="19" t="str">
        <f t="shared" si="75"/>
        <v/>
      </c>
      <c r="CE267" s="19" t="str">
        <f t="shared" si="76"/>
        <v/>
      </c>
      <c r="CG267" s="41" t="str">
        <f t="shared" si="77"/>
        <v/>
      </c>
    </row>
    <row r="268" spans="1:85" x14ac:dyDescent="0.25">
      <c r="A268" s="11"/>
      <c r="B268" s="41" t="str">
        <f>IF($D268="", "", IFERROR(INDEX(Content!$V$11:$V$510, MATCH($D268, Content!$D$11:$D$510, 0)), ""))</f>
        <v/>
      </c>
      <c r="C268" s="11"/>
      <c r="D268" s="196"/>
      <c r="E268" s="197"/>
      <c r="F268" s="198"/>
      <c r="G268" s="199"/>
      <c r="H268" s="200"/>
      <c r="I268" s="200"/>
      <c r="J268" s="201"/>
      <c r="K268" s="202"/>
      <c r="L268" s="11"/>
      <c r="M268" s="98" t="str">
        <f>IF($AV268="", "", IFERROR(INDEX('Analytics Data'!$CF$12:$CF$511, MATCH($AV268, 'Analytics Data'!$BI$12:$BI$511, 0)), ""))</f>
        <v/>
      </c>
      <c r="N268" s="68"/>
      <c r="O268" s="98" t="str">
        <f>IF($M268="", "", COUNTIF($M$11:$M$510, "&gt;"&amp;$M268)+1+COUNTIF($M$11:$M268, $M268)-1)</f>
        <v/>
      </c>
      <c r="P268" s="68"/>
      <c r="Q268" s="91" t="str">
        <f>IF($AV268="", "", IFERROR(INDEX('Analytics Data'!BA$12:BA$511, MATCH($AV268, 'Analytics Data'!$BI$12:$BI$511, 0)), ""))</f>
        <v/>
      </c>
      <c r="R268" s="92" t="str">
        <f>IF($AV268="", "", IFERROR(INDEX('Analytics Data'!BB$12:BB$511, MATCH($AV268, 'Analytics Data'!$BI$12:$BI$511, 0)), ""))</f>
        <v/>
      </c>
      <c r="S268" s="92" t="str">
        <f>IF($AV268="", "", IFERROR(INDEX('Analytics Data'!BC$12:BC$511, MATCH($AV268, 'Analytics Data'!$BI$12:$BI$511, 0)), ""))</f>
        <v/>
      </c>
      <c r="T268" s="92" t="str">
        <f>IF($AV268="", "", IFERROR(INDEX('Analytics Data'!BD$12:BD$511, MATCH($AV268, 'Analytics Data'!$BI$12:$BI$511, 0)), ""))</f>
        <v/>
      </c>
      <c r="U268" s="93" t="str">
        <f>IF($AV268="", "", IFERROR(INDEX('Analytics Data'!BE$12:BE$511, MATCH($AV268, 'Analytics Data'!$BI$12:$BI$511, 0)), ""))</f>
        <v/>
      </c>
      <c r="V268" s="68"/>
      <c r="AD268" s="65" t="str">
        <f>'Analytics Data'!$CT269</f>
        <v/>
      </c>
      <c r="AF268" s="19" t="str">
        <f t="shared" ref="AF268:AF331" si="82">IF(COUNTIF($D268:$J268, "")=7, "", "X")</f>
        <v/>
      </c>
      <c r="AH268" s="19" t="str">
        <f t="shared" si="79"/>
        <v/>
      </c>
      <c r="AI268" s="19" t="str">
        <f t="shared" ref="AI268:AI331" si="83">IF($AF268="", "", IF(AND(AI$5="X", E268=""), $AF$6, IF(AND(NOT(E268=""), OR(ISNUMBER(E268)=FALSE, E268&lt;$Y$5, E268&gt;$Y$6)), $AF$7, "")))</f>
        <v/>
      </c>
      <c r="AJ268" s="19" t="str">
        <f t="shared" ref="AJ268:AJ331" si="84">IF($AF268="", "", IF(AND(AJ$5="X", F268=""), $AF$6, IF(AND(NOT(F268=""), ISNUMBER(F268)=FALSE), $AF$7, "")))</f>
        <v/>
      </c>
      <c r="AK268" s="19" t="str">
        <f t="shared" ref="AK268:AK331" si="85">IF($AF268="", "", IF(AND(AK$5="X", G268="", NOT($E268=""), $E268&lt;=$Y$7), $AF$6, IF(AND(NOT(G268=""), COUNTIF(AA$11:AA$11, G268)=0), $AF$7, "")))</f>
        <v/>
      </c>
      <c r="AL268" s="19" t="str">
        <f t="shared" si="80"/>
        <v/>
      </c>
      <c r="AM268" s="19" t="str">
        <f t="shared" si="81"/>
        <v/>
      </c>
      <c r="AN268" s="19" t="str">
        <f t="shared" ref="AN268:AN331" si="86">IF($AF268="", "", IF(AND(AN$5="X", J268="", $AR$7=TRUE, $AR268="", $Y$7&gt;$AZ268), $AF$6, IF(AND(NOT(J268=""), $AX268="X"), $AF$7, "")))</f>
        <v/>
      </c>
      <c r="AP268" s="19" t="str">
        <f>IF(OR($B268="", "", 'Analytics Data'!$BL$7=FALSE), "", COUNTIF('Analytics Data'!$BG$12:$BG$511, $B268))</f>
        <v/>
      </c>
      <c r="AR268" s="65" t="str">
        <f>IF($AP268="", "", IF($AP268=1, IFERROR(INDEX('Analytics Data'!$BI$12:$BI$511, MATCH($B268, 'Analytics Data'!$BG$12:$BG$511, 0)), ""), ""))</f>
        <v/>
      </c>
      <c r="AT268" s="65" t="str">
        <f t="shared" ref="AT268:AT331" si="87">IF(NOT($J268=""), $J268, "")</f>
        <v/>
      </c>
      <c r="AV268" s="65" t="str">
        <f>IF(NOT($AT268=""), $AT268, IF($AR268="", "", IF(COUNTIF($AR$11:$AR268, $AR268)&gt;1, "", $AR268)))</f>
        <v/>
      </c>
      <c r="AX268" s="19" t="str">
        <f>IF(OR($AV268="", $AR$7=FALSE), "", IF(COUNTIF('Analytics Data'!$BI$12:$BI$511, $AV268)=1, "", "X"))</f>
        <v/>
      </c>
      <c r="AZ268" s="43" t="str">
        <f t="shared" ref="AZ268:AZ331" si="88">IF($E268="", "", IFERROR(DATE(YEAR($E268), MONTH($E268)+1, 1)-1, ""))</f>
        <v/>
      </c>
      <c r="BB268" s="19" t="str">
        <f>IF($D268="", "", IF(COUNTIF(Content!$D$11:$D$510, $D268)=0, MAX($BB$10:$BB267)+1, ""))</f>
        <v/>
      </c>
      <c r="BD268" s="19" t="str">
        <f t="shared" ref="BD268:BD331" si="89">IF($E268="", "", TEXT($E268, "mmm yyyy"))</f>
        <v/>
      </c>
      <c r="BF268" s="19" t="str">
        <f t="shared" ref="BF268:BF331" si="90">IF($AF268="", "", IF(AND($G268="", $E268+$F268&lt;$BF$7), "X", ""))</f>
        <v/>
      </c>
      <c r="BG268" s="19" t="str">
        <f t="shared" ca="1" si="78"/>
        <v/>
      </c>
      <c r="BI268" s="173" t="str">
        <f>IF($AV268="", "", IFERROR(INDEX('Analytics Data'!$CA$12:$CA$511, MATCH($AV268, 'Analytics Data'!$BI$12:$BI$511, 0)), ""))</f>
        <v/>
      </c>
      <c r="BK268" s="173" t="str">
        <f>IF($AV268="", "", IFERROR(INDEX('Analytics Data'!$BB$12:$BB$511, MATCH($AV268, 'Analytics Data'!$BI$12:$BI$511, 0)), ""))</f>
        <v/>
      </c>
      <c r="BM268" s="41" t="str">
        <f>IF($D268="", "", IFERROR(INDEX(Content!$AB$11:$AB$510, MATCH($D268, Content!$D$11:$D$510, 0)), ""))</f>
        <v/>
      </c>
      <c r="BN268" s="41" t="str">
        <f>IF($BM268="", "", IF(COUNTIF($BM$11:$BM268, $BM268)&gt;1, "", $BM268))</f>
        <v/>
      </c>
      <c r="BO268" s="156" t="str">
        <f t="shared" ref="BO268:BO331" si="91">IF($BN268="", "", IFERROR(AVERAGEIF($BN$11:$BN$510, $BN268, $BI$11:$BI$510), ""))</f>
        <v/>
      </c>
      <c r="BP268" s="156" t="str">
        <f t="shared" ref="BP268:BP331" si="92">IF($BN268="", "", IFERROR(AVERAGEIF($BN$11:$BN$510, $BN268, $BK$11:$BK$510), ""))</f>
        <v/>
      </c>
      <c r="BQ268" s="19" t="str">
        <f>IF($BO268="", "", COUNTIF($BO$11:$BO$510, "&gt;"&amp;$BO268)+1+COUNTIF($BO$11:$BO268, $BO268)-1)</f>
        <v/>
      </c>
      <c r="BS268" s="134" t="str">
        <f>IF($AV268="", "", IFERROR(INDEX('Analytics Data'!BZ$12:BZ$511, MATCH($AV268, 'Analytics Data'!$BI$12:$BI$511, 0)), ""))</f>
        <v/>
      </c>
      <c r="BT268" s="135" t="str">
        <f>IF($AV268="", "", IFERROR(INDEX('Analytics Data'!CA$12:CA$511, MATCH($AV268, 'Analytics Data'!$BI$12:$BI$511, 0)), ""))</f>
        <v/>
      </c>
      <c r="BU268" s="135" t="str">
        <f>IF($AV268="", "", IFERROR(INDEX('Analytics Data'!CB$12:CB$511, MATCH($AV268, 'Analytics Data'!$BI$12:$BI$511, 0)), ""))</f>
        <v/>
      </c>
      <c r="BV268" s="135" t="str">
        <f>IF($AV268="", "", IFERROR(INDEX('Analytics Data'!CC$12:CC$511, MATCH($AV268, 'Analytics Data'!$BI$12:$BI$511, 0)), ""))</f>
        <v/>
      </c>
      <c r="BW268" s="136" t="str">
        <f>IF($AV268="", "", IFERROR(INDEX('Analytics Data'!CD$12:CD$511, MATCH($AV268, 'Analytics Data'!$BI$12:$BI$511, 0)), ""))</f>
        <v/>
      </c>
      <c r="CC268" s="19" t="str">
        <f t="shared" ref="CC268:CC331" si="93">IF($F268="", "", IFERROR(INDEX($CA$11:$CA$22, MATCH($F268, $BY$11:$BY$22, 1)), ""))</f>
        <v/>
      </c>
      <c r="CE268" s="19" t="str">
        <f t="shared" ref="CE268:CE331" si="94">IF($E268="", "", TEXT($E268, "ddd"))</f>
        <v/>
      </c>
      <c r="CG268" s="41" t="str">
        <f t="shared" ref="CG268:CG331" si="95">IF(OR($H268="", $I268=""), "", CONCATENATE($H268, " - ", $I268))</f>
        <v/>
      </c>
    </row>
    <row r="269" spans="1:85" x14ac:dyDescent="0.25">
      <c r="A269" s="11"/>
      <c r="B269" s="41" t="str">
        <f>IF($D269="", "", IFERROR(INDEX(Content!$V$11:$V$510, MATCH($D269, Content!$D$11:$D$510, 0)), ""))</f>
        <v/>
      </c>
      <c r="C269" s="11"/>
      <c r="D269" s="196"/>
      <c r="E269" s="197"/>
      <c r="F269" s="198"/>
      <c r="G269" s="199"/>
      <c r="H269" s="200"/>
      <c r="I269" s="200"/>
      <c r="J269" s="201"/>
      <c r="K269" s="202"/>
      <c r="L269" s="11"/>
      <c r="M269" s="98" t="str">
        <f>IF($AV269="", "", IFERROR(INDEX('Analytics Data'!$CF$12:$CF$511, MATCH($AV269, 'Analytics Data'!$BI$12:$BI$511, 0)), ""))</f>
        <v/>
      </c>
      <c r="N269" s="68"/>
      <c r="O269" s="98" t="str">
        <f>IF($M269="", "", COUNTIF($M$11:$M$510, "&gt;"&amp;$M269)+1+COUNTIF($M$11:$M269, $M269)-1)</f>
        <v/>
      </c>
      <c r="P269" s="68"/>
      <c r="Q269" s="91" t="str">
        <f>IF($AV269="", "", IFERROR(INDEX('Analytics Data'!BA$12:BA$511, MATCH($AV269, 'Analytics Data'!$BI$12:$BI$511, 0)), ""))</f>
        <v/>
      </c>
      <c r="R269" s="92" t="str">
        <f>IF($AV269="", "", IFERROR(INDEX('Analytics Data'!BB$12:BB$511, MATCH($AV269, 'Analytics Data'!$BI$12:$BI$511, 0)), ""))</f>
        <v/>
      </c>
      <c r="S269" s="92" t="str">
        <f>IF($AV269="", "", IFERROR(INDEX('Analytics Data'!BC$12:BC$511, MATCH($AV269, 'Analytics Data'!$BI$12:$BI$511, 0)), ""))</f>
        <v/>
      </c>
      <c r="T269" s="92" t="str">
        <f>IF($AV269="", "", IFERROR(INDEX('Analytics Data'!BD$12:BD$511, MATCH($AV269, 'Analytics Data'!$BI$12:$BI$511, 0)), ""))</f>
        <v/>
      </c>
      <c r="U269" s="93" t="str">
        <f>IF($AV269="", "", IFERROR(INDEX('Analytics Data'!BE$12:BE$511, MATCH($AV269, 'Analytics Data'!$BI$12:$BI$511, 0)), ""))</f>
        <v/>
      </c>
      <c r="V269" s="68"/>
      <c r="AD269" s="65" t="str">
        <f>'Analytics Data'!$CT270</f>
        <v/>
      </c>
      <c r="AF269" s="19" t="str">
        <f t="shared" si="82"/>
        <v/>
      </c>
      <c r="AH269" s="19" t="str">
        <f t="shared" si="79"/>
        <v/>
      </c>
      <c r="AI269" s="19" t="str">
        <f t="shared" si="83"/>
        <v/>
      </c>
      <c r="AJ269" s="19" t="str">
        <f t="shared" si="84"/>
        <v/>
      </c>
      <c r="AK269" s="19" t="str">
        <f t="shared" si="85"/>
        <v/>
      </c>
      <c r="AL269" s="19" t="str">
        <f t="shared" si="80"/>
        <v/>
      </c>
      <c r="AM269" s="19" t="str">
        <f t="shared" si="81"/>
        <v/>
      </c>
      <c r="AN269" s="19" t="str">
        <f t="shared" si="86"/>
        <v/>
      </c>
      <c r="AP269" s="19" t="str">
        <f>IF(OR($B269="", "", 'Analytics Data'!$BL$7=FALSE), "", COUNTIF('Analytics Data'!$BG$12:$BG$511, $B269))</f>
        <v/>
      </c>
      <c r="AR269" s="65" t="str">
        <f>IF($AP269="", "", IF($AP269=1, IFERROR(INDEX('Analytics Data'!$BI$12:$BI$511, MATCH($B269, 'Analytics Data'!$BG$12:$BG$511, 0)), ""), ""))</f>
        <v/>
      </c>
      <c r="AT269" s="65" t="str">
        <f t="shared" si="87"/>
        <v/>
      </c>
      <c r="AV269" s="65" t="str">
        <f>IF(NOT($AT269=""), $AT269, IF($AR269="", "", IF(COUNTIF($AR$11:$AR269, $AR269)&gt;1, "", $AR269)))</f>
        <v/>
      </c>
      <c r="AX269" s="19" t="str">
        <f>IF(OR($AV269="", $AR$7=FALSE), "", IF(COUNTIF('Analytics Data'!$BI$12:$BI$511, $AV269)=1, "", "X"))</f>
        <v/>
      </c>
      <c r="AZ269" s="43" t="str">
        <f t="shared" si="88"/>
        <v/>
      </c>
      <c r="BB269" s="19" t="str">
        <f>IF($D269="", "", IF(COUNTIF(Content!$D$11:$D$510, $D269)=0, MAX($BB$10:$BB268)+1, ""))</f>
        <v/>
      </c>
      <c r="BD269" s="19" t="str">
        <f t="shared" si="89"/>
        <v/>
      </c>
      <c r="BF269" s="19" t="str">
        <f t="shared" si="90"/>
        <v/>
      </c>
      <c r="BG269" s="19" t="str">
        <f t="shared" ca="1" si="78"/>
        <v/>
      </c>
      <c r="BI269" s="173" t="str">
        <f>IF($AV269="", "", IFERROR(INDEX('Analytics Data'!$CA$12:$CA$511, MATCH($AV269, 'Analytics Data'!$BI$12:$BI$511, 0)), ""))</f>
        <v/>
      </c>
      <c r="BK269" s="173" t="str">
        <f>IF($AV269="", "", IFERROR(INDEX('Analytics Data'!$BB$12:$BB$511, MATCH($AV269, 'Analytics Data'!$BI$12:$BI$511, 0)), ""))</f>
        <v/>
      </c>
      <c r="BM269" s="41" t="str">
        <f>IF($D269="", "", IFERROR(INDEX(Content!$AB$11:$AB$510, MATCH($D269, Content!$D$11:$D$510, 0)), ""))</f>
        <v/>
      </c>
      <c r="BN269" s="41" t="str">
        <f>IF($BM269="", "", IF(COUNTIF($BM$11:$BM269, $BM269)&gt;1, "", $BM269))</f>
        <v/>
      </c>
      <c r="BO269" s="156" t="str">
        <f t="shared" si="91"/>
        <v/>
      </c>
      <c r="BP269" s="156" t="str">
        <f t="shared" si="92"/>
        <v/>
      </c>
      <c r="BQ269" s="19" t="str">
        <f>IF($BO269="", "", COUNTIF($BO$11:$BO$510, "&gt;"&amp;$BO269)+1+COUNTIF($BO$11:$BO269, $BO269)-1)</f>
        <v/>
      </c>
      <c r="BS269" s="134" t="str">
        <f>IF($AV269="", "", IFERROR(INDEX('Analytics Data'!BZ$12:BZ$511, MATCH($AV269, 'Analytics Data'!$BI$12:$BI$511, 0)), ""))</f>
        <v/>
      </c>
      <c r="BT269" s="135" t="str">
        <f>IF($AV269="", "", IFERROR(INDEX('Analytics Data'!CA$12:CA$511, MATCH($AV269, 'Analytics Data'!$BI$12:$BI$511, 0)), ""))</f>
        <v/>
      </c>
      <c r="BU269" s="135" t="str">
        <f>IF($AV269="", "", IFERROR(INDEX('Analytics Data'!CB$12:CB$511, MATCH($AV269, 'Analytics Data'!$BI$12:$BI$511, 0)), ""))</f>
        <v/>
      </c>
      <c r="BV269" s="135" t="str">
        <f>IF($AV269="", "", IFERROR(INDEX('Analytics Data'!CC$12:CC$511, MATCH($AV269, 'Analytics Data'!$BI$12:$BI$511, 0)), ""))</f>
        <v/>
      </c>
      <c r="BW269" s="136" t="str">
        <f>IF($AV269="", "", IFERROR(INDEX('Analytics Data'!CD$12:CD$511, MATCH($AV269, 'Analytics Data'!$BI$12:$BI$511, 0)), ""))</f>
        <v/>
      </c>
      <c r="CC269" s="19" t="str">
        <f t="shared" si="93"/>
        <v/>
      </c>
      <c r="CE269" s="19" t="str">
        <f t="shared" si="94"/>
        <v/>
      </c>
      <c r="CG269" s="41" t="str">
        <f t="shared" si="95"/>
        <v/>
      </c>
    </row>
    <row r="270" spans="1:85" x14ac:dyDescent="0.25">
      <c r="A270" s="11"/>
      <c r="B270" s="41" t="str">
        <f>IF($D270="", "", IFERROR(INDEX(Content!$V$11:$V$510, MATCH($D270, Content!$D$11:$D$510, 0)), ""))</f>
        <v/>
      </c>
      <c r="C270" s="11"/>
      <c r="D270" s="196"/>
      <c r="E270" s="197"/>
      <c r="F270" s="198"/>
      <c r="G270" s="199"/>
      <c r="H270" s="200"/>
      <c r="I270" s="200"/>
      <c r="J270" s="201"/>
      <c r="K270" s="202"/>
      <c r="L270" s="11"/>
      <c r="M270" s="98" t="str">
        <f>IF($AV270="", "", IFERROR(INDEX('Analytics Data'!$CF$12:$CF$511, MATCH($AV270, 'Analytics Data'!$BI$12:$BI$511, 0)), ""))</f>
        <v/>
      </c>
      <c r="N270" s="68"/>
      <c r="O270" s="98" t="str">
        <f>IF($M270="", "", COUNTIF($M$11:$M$510, "&gt;"&amp;$M270)+1+COUNTIF($M$11:$M270, $M270)-1)</f>
        <v/>
      </c>
      <c r="P270" s="68"/>
      <c r="Q270" s="91" t="str">
        <f>IF($AV270="", "", IFERROR(INDEX('Analytics Data'!BA$12:BA$511, MATCH($AV270, 'Analytics Data'!$BI$12:$BI$511, 0)), ""))</f>
        <v/>
      </c>
      <c r="R270" s="92" t="str">
        <f>IF($AV270="", "", IFERROR(INDEX('Analytics Data'!BB$12:BB$511, MATCH($AV270, 'Analytics Data'!$BI$12:$BI$511, 0)), ""))</f>
        <v/>
      </c>
      <c r="S270" s="92" t="str">
        <f>IF($AV270="", "", IFERROR(INDEX('Analytics Data'!BC$12:BC$511, MATCH($AV270, 'Analytics Data'!$BI$12:$BI$511, 0)), ""))</f>
        <v/>
      </c>
      <c r="T270" s="92" t="str">
        <f>IF($AV270="", "", IFERROR(INDEX('Analytics Data'!BD$12:BD$511, MATCH($AV270, 'Analytics Data'!$BI$12:$BI$511, 0)), ""))</f>
        <v/>
      </c>
      <c r="U270" s="93" t="str">
        <f>IF($AV270="", "", IFERROR(INDEX('Analytics Data'!BE$12:BE$511, MATCH($AV270, 'Analytics Data'!$BI$12:$BI$511, 0)), ""))</f>
        <v/>
      </c>
      <c r="V270" s="68"/>
      <c r="AD270" s="65" t="str">
        <f>'Analytics Data'!$CT271</f>
        <v/>
      </c>
      <c r="AF270" s="19" t="str">
        <f t="shared" si="82"/>
        <v/>
      </c>
      <c r="AH270" s="19" t="str">
        <f t="shared" si="79"/>
        <v/>
      </c>
      <c r="AI270" s="19" t="str">
        <f t="shared" si="83"/>
        <v/>
      </c>
      <c r="AJ270" s="19" t="str">
        <f t="shared" si="84"/>
        <v/>
      </c>
      <c r="AK270" s="19" t="str">
        <f t="shared" si="85"/>
        <v/>
      </c>
      <c r="AL270" s="19" t="str">
        <f t="shared" si="80"/>
        <v/>
      </c>
      <c r="AM270" s="19" t="str">
        <f t="shared" si="81"/>
        <v/>
      </c>
      <c r="AN270" s="19" t="str">
        <f t="shared" si="86"/>
        <v/>
      </c>
      <c r="AP270" s="19" t="str">
        <f>IF(OR($B270="", "", 'Analytics Data'!$BL$7=FALSE), "", COUNTIF('Analytics Data'!$BG$12:$BG$511, $B270))</f>
        <v/>
      </c>
      <c r="AR270" s="65" t="str">
        <f>IF($AP270="", "", IF($AP270=1, IFERROR(INDEX('Analytics Data'!$BI$12:$BI$511, MATCH($B270, 'Analytics Data'!$BG$12:$BG$511, 0)), ""), ""))</f>
        <v/>
      </c>
      <c r="AT270" s="65" t="str">
        <f t="shared" si="87"/>
        <v/>
      </c>
      <c r="AV270" s="65" t="str">
        <f>IF(NOT($AT270=""), $AT270, IF($AR270="", "", IF(COUNTIF($AR$11:$AR270, $AR270)&gt;1, "", $AR270)))</f>
        <v/>
      </c>
      <c r="AX270" s="19" t="str">
        <f>IF(OR($AV270="", $AR$7=FALSE), "", IF(COUNTIF('Analytics Data'!$BI$12:$BI$511, $AV270)=1, "", "X"))</f>
        <v/>
      </c>
      <c r="AZ270" s="43" t="str">
        <f t="shared" si="88"/>
        <v/>
      </c>
      <c r="BB270" s="19" t="str">
        <f>IF($D270="", "", IF(COUNTIF(Content!$D$11:$D$510, $D270)=0, MAX($BB$10:$BB269)+1, ""))</f>
        <v/>
      </c>
      <c r="BD270" s="19" t="str">
        <f t="shared" si="89"/>
        <v/>
      </c>
      <c r="BF270" s="19" t="str">
        <f t="shared" si="90"/>
        <v/>
      </c>
      <c r="BG270" s="19" t="str">
        <f t="shared" ca="1" si="78"/>
        <v/>
      </c>
      <c r="BI270" s="173" t="str">
        <f>IF($AV270="", "", IFERROR(INDEX('Analytics Data'!$CA$12:$CA$511, MATCH($AV270, 'Analytics Data'!$BI$12:$BI$511, 0)), ""))</f>
        <v/>
      </c>
      <c r="BK270" s="173" t="str">
        <f>IF($AV270="", "", IFERROR(INDEX('Analytics Data'!$BB$12:$BB$511, MATCH($AV270, 'Analytics Data'!$BI$12:$BI$511, 0)), ""))</f>
        <v/>
      </c>
      <c r="BM270" s="41" t="str">
        <f>IF($D270="", "", IFERROR(INDEX(Content!$AB$11:$AB$510, MATCH($D270, Content!$D$11:$D$510, 0)), ""))</f>
        <v/>
      </c>
      <c r="BN270" s="41" t="str">
        <f>IF($BM270="", "", IF(COUNTIF($BM$11:$BM270, $BM270)&gt;1, "", $BM270))</f>
        <v/>
      </c>
      <c r="BO270" s="156" t="str">
        <f t="shared" si="91"/>
        <v/>
      </c>
      <c r="BP270" s="156" t="str">
        <f t="shared" si="92"/>
        <v/>
      </c>
      <c r="BQ270" s="19" t="str">
        <f>IF($BO270="", "", COUNTIF($BO$11:$BO$510, "&gt;"&amp;$BO270)+1+COUNTIF($BO$11:$BO270, $BO270)-1)</f>
        <v/>
      </c>
      <c r="BS270" s="134" t="str">
        <f>IF($AV270="", "", IFERROR(INDEX('Analytics Data'!BZ$12:BZ$511, MATCH($AV270, 'Analytics Data'!$BI$12:$BI$511, 0)), ""))</f>
        <v/>
      </c>
      <c r="BT270" s="135" t="str">
        <f>IF($AV270="", "", IFERROR(INDEX('Analytics Data'!CA$12:CA$511, MATCH($AV270, 'Analytics Data'!$BI$12:$BI$511, 0)), ""))</f>
        <v/>
      </c>
      <c r="BU270" s="135" t="str">
        <f>IF($AV270="", "", IFERROR(INDEX('Analytics Data'!CB$12:CB$511, MATCH($AV270, 'Analytics Data'!$BI$12:$BI$511, 0)), ""))</f>
        <v/>
      </c>
      <c r="BV270" s="135" t="str">
        <f>IF($AV270="", "", IFERROR(INDEX('Analytics Data'!CC$12:CC$511, MATCH($AV270, 'Analytics Data'!$BI$12:$BI$511, 0)), ""))</f>
        <v/>
      </c>
      <c r="BW270" s="136" t="str">
        <f>IF($AV270="", "", IFERROR(INDEX('Analytics Data'!CD$12:CD$511, MATCH($AV270, 'Analytics Data'!$BI$12:$BI$511, 0)), ""))</f>
        <v/>
      </c>
      <c r="CC270" s="19" t="str">
        <f t="shared" si="93"/>
        <v/>
      </c>
      <c r="CE270" s="19" t="str">
        <f t="shared" si="94"/>
        <v/>
      </c>
      <c r="CG270" s="41" t="str">
        <f t="shared" si="95"/>
        <v/>
      </c>
    </row>
    <row r="271" spans="1:85" x14ac:dyDescent="0.25">
      <c r="A271" s="11"/>
      <c r="B271" s="41" t="str">
        <f>IF($D271="", "", IFERROR(INDEX(Content!$V$11:$V$510, MATCH($D271, Content!$D$11:$D$510, 0)), ""))</f>
        <v/>
      </c>
      <c r="C271" s="11"/>
      <c r="D271" s="196"/>
      <c r="E271" s="197"/>
      <c r="F271" s="198"/>
      <c r="G271" s="199"/>
      <c r="H271" s="200"/>
      <c r="I271" s="200"/>
      <c r="J271" s="201"/>
      <c r="K271" s="202"/>
      <c r="L271" s="11"/>
      <c r="M271" s="98" t="str">
        <f>IF($AV271="", "", IFERROR(INDEX('Analytics Data'!$CF$12:$CF$511, MATCH($AV271, 'Analytics Data'!$BI$12:$BI$511, 0)), ""))</f>
        <v/>
      </c>
      <c r="N271" s="68"/>
      <c r="O271" s="98" t="str">
        <f>IF($M271="", "", COUNTIF($M$11:$M$510, "&gt;"&amp;$M271)+1+COUNTIF($M$11:$M271, $M271)-1)</f>
        <v/>
      </c>
      <c r="P271" s="68"/>
      <c r="Q271" s="91" t="str">
        <f>IF($AV271="", "", IFERROR(INDEX('Analytics Data'!BA$12:BA$511, MATCH($AV271, 'Analytics Data'!$BI$12:$BI$511, 0)), ""))</f>
        <v/>
      </c>
      <c r="R271" s="92" t="str">
        <f>IF($AV271="", "", IFERROR(INDEX('Analytics Data'!BB$12:BB$511, MATCH($AV271, 'Analytics Data'!$BI$12:$BI$511, 0)), ""))</f>
        <v/>
      </c>
      <c r="S271" s="92" t="str">
        <f>IF($AV271="", "", IFERROR(INDEX('Analytics Data'!BC$12:BC$511, MATCH($AV271, 'Analytics Data'!$BI$12:$BI$511, 0)), ""))</f>
        <v/>
      </c>
      <c r="T271" s="92" t="str">
        <f>IF($AV271="", "", IFERROR(INDEX('Analytics Data'!BD$12:BD$511, MATCH($AV271, 'Analytics Data'!$BI$12:$BI$511, 0)), ""))</f>
        <v/>
      </c>
      <c r="U271" s="93" t="str">
        <f>IF($AV271="", "", IFERROR(INDEX('Analytics Data'!BE$12:BE$511, MATCH($AV271, 'Analytics Data'!$BI$12:$BI$511, 0)), ""))</f>
        <v/>
      </c>
      <c r="V271" s="68"/>
      <c r="AD271" s="65" t="str">
        <f>'Analytics Data'!$CT272</f>
        <v/>
      </c>
      <c r="AF271" s="19" t="str">
        <f t="shared" si="82"/>
        <v/>
      </c>
      <c r="AH271" s="19" t="str">
        <f t="shared" si="79"/>
        <v/>
      </c>
      <c r="AI271" s="19" t="str">
        <f t="shared" si="83"/>
        <v/>
      </c>
      <c r="AJ271" s="19" t="str">
        <f t="shared" si="84"/>
        <v/>
      </c>
      <c r="AK271" s="19" t="str">
        <f t="shared" si="85"/>
        <v/>
      </c>
      <c r="AL271" s="19" t="str">
        <f t="shared" si="80"/>
        <v/>
      </c>
      <c r="AM271" s="19" t="str">
        <f t="shared" si="81"/>
        <v/>
      </c>
      <c r="AN271" s="19" t="str">
        <f t="shared" si="86"/>
        <v/>
      </c>
      <c r="AP271" s="19" t="str">
        <f>IF(OR($B271="", "", 'Analytics Data'!$BL$7=FALSE), "", COUNTIF('Analytics Data'!$BG$12:$BG$511, $B271))</f>
        <v/>
      </c>
      <c r="AR271" s="65" t="str">
        <f>IF($AP271="", "", IF($AP271=1, IFERROR(INDEX('Analytics Data'!$BI$12:$BI$511, MATCH($B271, 'Analytics Data'!$BG$12:$BG$511, 0)), ""), ""))</f>
        <v/>
      </c>
      <c r="AT271" s="65" t="str">
        <f t="shared" si="87"/>
        <v/>
      </c>
      <c r="AV271" s="65" t="str">
        <f>IF(NOT($AT271=""), $AT271, IF($AR271="", "", IF(COUNTIF($AR$11:$AR271, $AR271)&gt;1, "", $AR271)))</f>
        <v/>
      </c>
      <c r="AX271" s="19" t="str">
        <f>IF(OR($AV271="", $AR$7=FALSE), "", IF(COUNTIF('Analytics Data'!$BI$12:$BI$511, $AV271)=1, "", "X"))</f>
        <v/>
      </c>
      <c r="AZ271" s="43" t="str">
        <f t="shared" si="88"/>
        <v/>
      </c>
      <c r="BB271" s="19" t="str">
        <f>IF($D271="", "", IF(COUNTIF(Content!$D$11:$D$510, $D271)=0, MAX($BB$10:$BB270)+1, ""))</f>
        <v/>
      </c>
      <c r="BD271" s="19" t="str">
        <f t="shared" si="89"/>
        <v/>
      </c>
      <c r="BF271" s="19" t="str">
        <f t="shared" si="90"/>
        <v/>
      </c>
      <c r="BG271" s="19" t="str">
        <f t="shared" ca="1" si="78"/>
        <v/>
      </c>
      <c r="BI271" s="173" t="str">
        <f>IF($AV271="", "", IFERROR(INDEX('Analytics Data'!$CA$12:$CA$511, MATCH($AV271, 'Analytics Data'!$BI$12:$BI$511, 0)), ""))</f>
        <v/>
      </c>
      <c r="BK271" s="173" t="str">
        <f>IF($AV271="", "", IFERROR(INDEX('Analytics Data'!$BB$12:$BB$511, MATCH($AV271, 'Analytics Data'!$BI$12:$BI$511, 0)), ""))</f>
        <v/>
      </c>
      <c r="BM271" s="41" t="str">
        <f>IF($D271="", "", IFERROR(INDEX(Content!$AB$11:$AB$510, MATCH($D271, Content!$D$11:$D$510, 0)), ""))</f>
        <v/>
      </c>
      <c r="BN271" s="41" t="str">
        <f>IF($BM271="", "", IF(COUNTIF($BM$11:$BM271, $BM271)&gt;1, "", $BM271))</f>
        <v/>
      </c>
      <c r="BO271" s="156" t="str">
        <f t="shared" si="91"/>
        <v/>
      </c>
      <c r="BP271" s="156" t="str">
        <f t="shared" si="92"/>
        <v/>
      </c>
      <c r="BQ271" s="19" t="str">
        <f>IF($BO271="", "", COUNTIF($BO$11:$BO$510, "&gt;"&amp;$BO271)+1+COUNTIF($BO$11:$BO271, $BO271)-1)</f>
        <v/>
      </c>
      <c r="BS271" s="134" t="str">
        <f>IF($AV271="", "", IFERROR(INDEX('Analytics Data'!BZ$12:BZ$511, MATCH($AV271, 'Analytics Data'!$BI$12:$BI$511, 0)), ""))</f>
        <v/>
      </c>
      <c r="BT271" s="135" t="str">
        <f>IF($AV271="", "", IFERROR(INDEX('Analytics Data'!CA$12:CA$511, MATCH($AV271, 'Analytics Data'!$BI$12:$BI$511, 0)), ""))</f>
        <v/>
      </c>
      <c r="BU271" s="135" t="str">
        <f>IF($AV271="", "", IFERROR(INDEX('Analytics Data'!CB$12:CB$511, MATCH($AV271, 'Analytics Data'!$BI$12:$BI$511, 0)), ""))</f>
        <v/>
      </c>
      <c r="BV271" s="135" t="str">
        <f>IF($AV271="", "", IFERROR(INDEX('Analytics Data'!CC$12:CC$511, MATCH($AV271, 'Analytics Data'!$BI$12:$BI$511, 0)), ""))</f>
        <v/>
      </c>
      <c r="BW271" s="136" t="str">
        <f>IF($AV271="", "", IFERROR(INDEX('Analytics Data'!CD$12:CD$511, MATCH($AV271, 'Analytics Data'!$BI$12:$BI$511, 0)), ""))</f>
        <v/>
      </c>
      <c r="CC271" s="19" t="str">
        <f t="shared" si="93"/>
        <v/>
      </c>
      <c r="CE271" s="19" t="str">
        <f t="shared" si="94"/>
        <v/>
      </c>
      <c r="CG271" s="41" t="str">
        <f t="shared" si="95"/>
        <v/>
      </c>
    </row>
    <row r="272" spans="1:85" x14ac:dyDescent="0.25">
      <c r="A272" s="11"/>
      <c r="B272" s="41" t="str">
        <f>IF($D272="", "", IFERROR(INDEX(Content!$V$11:$V$510, MATCH($D272, Content!$D$11:$D$510, 0)), ""))</f>
        <v/>
      </c>
      <c r="C272" s="11"/>
      <c r="D272" s="196"/>
      <c r="E272" s="197"/>
      <c r="F272" s="198"/>
      <c r="G272" s="199"/>
      <c r="H272" s="200"/>
      <c r="I272" s="200"/>
      <c r="J272" s="201"/>
      <c r="K272" s="202"/>
      <c r="L272" s="11"/>
      <c r="M272" s="98" t="str">
        <f>IF($AV272="", "", IFERROR(INDEX('Analytics Data'!$CF$12:$CF$511, MATCH($AV272, 'Analytics Data'!$BI$12:$BI$511, 0)), ""))</f>
        <v/>
      </c>
      <c r="N272" s="68"/>
      <c r="O272" s="98" t="str">
        <f>IF($M272="", "", COUNTIF($M$11:$M$510, "&gt;"&amp;$M272)+1+COUNTIF($M$11:$M272, $M272)-1)</f>
        <v/>
      </c>
      <c r="P272" s="68"/>
      <c r="Q272" s="91" t="str">
        <f>IF($AV272="", "", IFERROR(INDEX('Analytics Data'!BA$12:BA$511, MATCH($AV272, 'Analytics Data'!$BI$12:$BI$511, 0)), ""))</f>
        <v/>
      </c>
      <c r="R272" s="92" t="str">
        <f>IF($AV272="", "", IFERROR(INDEX('Analytics Data'!BB$12:BB$511, MATCH($AV272, 'Analytics Data'!$BI$12:$BI$511, 0)), ""))</f>
        <v/>
      </c>
      <c r="S272" s="92" t="str">
        <f>IF($AV272="", "", IFERROR(INDEX('Analytics Data'!BC$12:BC$511, MATCH($AV272, 'Analytics Data'!$BI$12:$BI$511, 0)), ""))</f>
        <v/>
      </c>
      <c r="T272" s="92" t="str">
        <f>IF($AV272="", "", IFERROR(INDEX('Analytics Data'!BD$12:BD$511, MATCH($AV272, 'Analytics Data'!$BI$12:$BI$511, 0)), ""))</f>
        <v/>
      </c>
      <c r="U272" s="93" t="str">
        <f>IF($AV272="", "", IFERROR(INDEX('Analytics Data'!BE$12:BE$511, MATCH($AV272, 'Analytics Data'!$BI$12:$BI$511, 0)), ""))</f>
        <v/>
      </c>
      <c r="V272" s="68"/>
      <c r="AD272" s="65" t="str">
        <f>'Analytics Data'!$CT273</f>
        <v/>
      </c>
      <c r="AF272" s="19" t="str">
        <f t="shared" si="82"/>
        <v/>
      </c>
      <c r="AH272" s="19" t="str">
        <f t="shared" si="79"/>
        <v/>
      </c>
      <c r="AI272" s="19" t="str">
        <f t="shared" si="83"/>
        <v/>
      </c>
      <c r="AJ272" s="19" t="str">
        <f t="shared" si="84"/>
        <v/>
      </c>
      <c r="AK272" s="19" t="str">
        <f t="shared" si="85"/>
        <v/>
      </c>
      <c r="AL272" s="19" t="str">
        <f t="shared" si="80"/>
        <v/>
      </c>
      <c r="AM272" s="19" t="str">
        <f t="shared" si="81"/>
        <v/>
      </c>
      <c r="AN272" s="19" t="str">
        <f t="shared" si="86"/>
        <v/>
      </c>
      <c r="AP272" s="19" t="str">
        <f>IF(OR($B272="", "", 'Analytics Data'!$BL$7=FALSE), "", COUNTIF('Analytics Data'!$BG$12:$BG$511, $B272))</f>
        <v/>
      </c>
      <c r="AR272" s="65" t="str">
        <f>IF($AP272="", "", IF($AP272=1, IFERROR(INDEX('Analytics Data'!$BI$12:$BI$511, MATCH($B272, 'Analytics Data'!$BG$12:$BG$511, 0)), ""), ""))</f>
        <v/>
      </c>
      <c r="AT272" s="65" t="str">
        <f t="shared" si="87"/>
        <v/>
      </c>
      <c r="AV272" s="65" t="str">
        <f>IF(NOT($AT272=""), $AT272, IF($AR272="", "", IF(COUNTIF($AR$11:$AR272, $AR272)&gt;1, "", $AR272)))</f>
        <v/>
      </c>
      <c r="AX272" s="19" t="str">
        <f>IF(OR($AV272="", $AR$7=FALSE), "", IF(COUNTIF('Analytics Data'!$BI$12:$BI$511, $AV272)=1, "", "X"))</f>
        <v/>
      </c>
      <c r="AZ272" s="43" t="str">
        <f t="shared" si="88"/>
        <v/>
      </c>
      <c r="BB272" s="19" t="str">
        <f>IF($D272="", "", IF(COUNTIF(Content!$D$11:$D$510, $D272)=0, MAX($BB$10:$BB271)+1, ""))</f>
        <v/>
      </c>
      <c r="BD272" s="19" t="str">
        <f t="shared" si="89"/>
        <v/>
      </c>
      <c r="BF272" s="19" t="str">
        <f t="shared" si="90"/>
        <v/>
      </c>
      <c r="BG272" s="19" t="str">
        <f t="shared" ca="1" si="78"/>
        <v/>
      </c>
      <c r="BI272" s="173" t="str">
        <f>IF($AV272="", "", IFERROR(INDEX('Analytics Data'!$CA$12:$CA$511, MATCH($AV272, 'Analytics Data'!$BI$12:$BI$511, 0)), ""))</f>
        <v/>
      </c>
      <c r="BK272" s="173" t="str">
        <f>IF($AV272="", "", IFERROR(INDEX('Analytics Data'!$BB$12:$BB$511, MATCH($AV272, 'Analytics Data'!$BI$12:$BI$511, 0)), ""))</f>
        <v/>
      </c>
      <c r="BM272" s="41" t="str">
        <f>IF($D272="", "", IFERROR(INDEX(Content!$AB$11:$AB$510, MATCH($D272, Content!$D$11:$D$510, 0)), ""))</f>
        <v/>
      </c>
      <c r="BN272" s="41" t="str">
        <f>IF($BM272="", "", IF(COUNTIF($BM$11:$BM272, $BM272)&gt;1, "", $BM272))</f>
        <v/>
      </c>
      <c r="BO272" s="156" t="str">
        <f t="shared" si="91"/>
        <v/>
      </c>
      <c r="BP272" s="156" t="str">
        <f t="shared" si="92"/>
        <v/>
      </c>
      <c r="BQ272" s="19" t="str">
        <f>IF($BO272="", "", COUNTIF($BO$11:$BO$510, "&gt;"&amp;$BO272)+1+COUNTIF($BO$11:$BO272, $BO272)-1)</f>
        <v/>
      </c>
      <c r="BS272" s="134" t="str">
        <f>IF($AV272="", "", IFERROR(INDEX('Analytics Data'!BZ$12:BZ$511, MATCH($AV272, 'Analytics Data'!$BI$12:$BI$511, 0)), ""))</f>
        <v/>
      </c>
      <c r="BT272" s="135" t="str">
        <f>IF($AV272="", "", IFERROR(INDEX('Analytics Data'!CA$12:CA$511, MATCH($AV272, 'Analytics Data'!$BI$12:$BI$511, 0)), ""))</f>
        <v/>
      </c>
      <c r="BU272" s="135" t="str">
        <f>IF($AV272="", "", IFERROR(INDEX('Analytics Data'!CB$12:CB$511, MATCH($AV272, 'Analytics Data'!$BI$12:$BI$511, 0)), ""))</f>
        <v/>
      </c>
      <c r="BV272" s="135" t="str">
        <f>IF($AV272="", "", IFERROR(INDEX('Analytics Data'!CC$12:CC$511, MATCH($AV272, 'Analytics Data'!$BI$12:$BI$511, 0)), ""))</f>
        <v/>
      </c>
      <c r="BW272" s="136" t="str">
        <f>IF($AV272="", "", IFERROR(INDEX('Analytics Data'!CD$12:CD$511, MATCH($AV272, 'Analytics Data'!$BI$12:$BI$511, 0)), ""))</f>
        <v/>
      </c>
      <c r="CC272" s="19" t="str">
        <f t="shared" si="93"/>
        <v/>
      </c>
      <c r="CE272" s="19" t="str">
        <f t="shared" si="94"/>
        <v/>
      </c>
      <c r="CG272" s="41" t="str">
        <f t="shared" si="95"/>
        <v/>
      </c>
    </row>
    <row r="273" spans="1:85" x14ac:dyDescent="0.25">
      <c r="A273" s="11"/>
      <c r="B273" s="41" t="str">
        <f>IF($D273="", "", IFERROR(INDEX(Content!$V$11:$V$510, MATCH($D273, Content!$D$11:$D$510, 0)), ""))</f>
        <v/>
      </c>
      <c r="C273" s="11"/>
      <c r="D273" s="196"/>
      <c r="E273" s="197"/>
      <c r="F273" s="198"/>
      <c r="G273" s="199"/>
      <c r="H273" s="200"/>
      <c r="I273" s="200"/>
      <c r="J273" s="201"/>
      <c r="K273" s="202"/>
      <c r="L273" s="11"/>
      <c r="M273" s="98" t="str">
        <f>IF($AV273="", "", IFERROR(INDEX('Analytics Data'!$CF$12:$CF$511, MATCH($AV273, 'Analytics Data'!$BI$12:$BI$511, 0)), ""))</f>
        <v/>
      </c>
      <c r="N273" s="68"/>
      <c r="O273" s="98" t="str">
        <f>IF($M273="", "", COUNTIF($M$11:$M$510, "&gt;"&amp;$M273)+1+COUNTIF($M$11:$M273, $M273)-1)</f>
        <v/>
      </c>
      <c r="P273" s="68"/>
      <c r="Q273" s="91" t="str">
        <f>IF($AV273="", "", IFERROR(INDEX('Analytics Data'!BA$12:BA$511, MATCH($AV273, 'Analytics Data'!$BI$12:$BI$511, 0)), ""))</f>
        <v/>
      </c>
      <c r="R273" s="92" t="str">
        <f>IF($AV273="", "", IFERROR(INDEX('Analytics Data'!BB$12:BB$511, MATCH($AV273, 'Analytics Data'!$BI$12:$BI$511, 0)), ""))</f>
        <v/>
      </c>
      <c r="S273" s="92" t="str">
        <f>IF($AV273="", "", IFERROR(INDEX('Analytics Data'!BC$12:BC$511, MATCH($AV273, 'Analytics Data'!$BI$12:$BI$511, 0)), ""))</f>
        <v/>
      </c>
      <c r="T273" s="92" t="str">
        <f>IF($AV273="", "", IFERROR(INDEX('Analytics Data'!BD$12:BD$511, MATCH($AV273, 'Analytics Data'!$BI$12:$BI$511, 0)), ""))</f>
        <v/>
      </c>
      <c r="U273" s="93" t="str">
        <f>IF($AV273="", "", IFERROR(INDEX('Analytics Data'!BE$12:BE$511, MATCH($AV273, 'Analytics Data'!$BI$12:$BI$511, 0)), ""))</f>
        <v/>
      </c>
      <c r="V273" s="68"/>
      <c r="AD273" s="65" t="str">
        <f>'Analytics Data'!$CT274</f>
        <v/>
      </c>
      <c r="AF273" s="19" t="str">
        <f t="shared" si="82"/>
        <v/>
      </c>
      <c r="AH273" s="19" t="str">
        <f t="shared" si="79"/>
        <v/>
      </c>
      <c r="AI273" s="19" t="str">
        <f t="shared" si="83"/>
        <v/>
      </c>
      <c r="AJ273" s="19" t="str">
        <f t="shared" si="84"/>
        <v/>
      </c>
      <c r="AK273" s="19" t="str">
        <f t="shared" si="85"/>
        <v/>
      </c>
      <c r="AL273" s="19" t="str">
        <f t="shared" si="80"/>
        <v/>
      </c>
      <c r="AM273" s="19" t="str">
        <f t="shared" si="81"/>
        <v/>
      </c>
      <c r="AN273" s="19" t="str">
        <f t="shared" si="86"/>
        <v/>
      </c>
      <c r="AP273" s="19" t="str">
        <f>IF(OR($B273="", "", 'Analytics Data'!$BL$7=FALSE), "", COUNTIF('Analytics Data'!$BG$12:$BG$511, $B273))</f>
        <v/>
      </c>
      <c r="AR273" s="65" t="str">
        <f>IF($AP273="", "", IF($AP273=1, IFERROR(INDEX('Analytics Data'!$BI$12:$BI$511, MATCH($B273, 'Analytics Data'!$BG$12:$BG$511, 0)), ""), ""))</f>
        <v/>
      </c>
      <c r="AT273" s="65" t="str">
        <f t="shared" si="87"/>
        <v/>
      </c>
      <c r="AV273" s="65" t="str">
        <f>IF(NOT($AT273=""), $AT273, IF($AR273="", "", IF(COUNTIF($AR$11:$AR273, $AR273)&gt;1, "", $AR273)))</f>
        <v/>
      </c>
      <c r="AX273" s="19" t="str">
        <f>IF(OR($AV273="", $AR$7=FALSE), "", IF(COUNTIF('Analytics Data'!$BI$12:$BI$511, $AV273)=1, "", "X"))</f>
        <v/>
      </c>
      <c r="AZ273" s="43" t="str">
        <f t="shared" si="88"/>
        <v/>
      </c>
      <c r="BB273" s="19" t="str">
        <f>IF($D273="", "", IF(COUNTIF(Content!$D$11:$D$510, $D273)=0, MAX($BB$10:$BB272)+1, ""))</f>
        <v/>
      </c>
      <c r="BD273" s="19" t="str">
        <f t="shared" si="89"/>
        <v/>
      </c>
      <c r="BF273" s="19" t="str">
        <f t="shared" si="90"/>
        <v/>
      </c>
      <c r="BG273" s="19" t="str">
        <f t="shared" ca="1" si="78"/>
        <v/>
      </c>
      <c r="BI273" s="173" t="str">
        <f>IF($AV273="", "", IFERROR(INDEX('Analytics Data'!$CA$12:$CA$511, MATCH($AV273, 'Analytics Data'!$BI$12:$BI$511, 0)), ""))</f>
        <v/>
      </c>
      <c r="BK273" s="173" t="str">
        <f>IF($AV273="", "", IFERROR(INDEX('Analytics Data'!$BB$12:$BB$511, MATCH($AV273, 'Analytics Data'!$BI$12:$BI$511, 0)), ""))</f>
        <v/>
      </c>
      <c r="BM273" s="41" t="str">
        <f>IF($D273="", "", IFERROR(INDEX(Content!$AB$11:$AB$510, MATCH($D273, Content!$D$11:$D$510, 0)), ""))</f>
        <v/>
      </c>
      <c r="BN273" s="41" t="str">
        <f>IF($BM273="", "", IF(COUNTIF($BM$11:$BM273, $BM273)&gt;1, "", $BM273))</f>
        <v/>
      </c>
      <c r="BO273" s="156" t="str">
        <f t="shared" si="91"/>
        <v/>
      </c>
      <c r="BP273" s="156" t="str">
        <f t="shared" si="92"/>
        <v/>
      </c>
      <c r="BQ273" s="19" t="str">
        <f>IF($BO273="", "", COUNTIF($BO$11:$BO$510, "&gt;"&amp;$BO273)+1+COUNTIF($BO$11:$BO273, $BO273)-1)</f>
        <v/>
      </c>
      <c r="BS273" s="134" t="str">
        <f>IF($AV273="", "", IFERROR(INDEX('Analytics Data'!BZ$12:BZ$511, MATCH($AV273, 'Analytics Data'!$BI$12:$BI$511, 0)), ""))</f>
        <v/>
      </c>
      <c r="BT273" s="135" t="str">
        <f>IF($AV273="", "", IFERROR(INDEX('Analytics Data'!CA$12:CA$511, MATCH($AV273, 'Analytics Data'!$BI$12:$BI$511, 0)), ""))</f>
        <v/>
      </c>
      <c r="BU273" s="135" t="str">
        <f>IF($AV273="", "", IFERROR(INDEX('Analytics Data'!CB$12:CB$511, MATCH($AV273, 'Analytics Data'!$BI$12:$BI$511, 0)), ""))</f>
        <v/>
      </c>
      <c r="BV273" s="135" t="str">
        <f>IF($AV273="", "", IFERROR(INDEX('Analytics Data'!CC$12:CC$511, MATCH($AV273, 'Analytics Data'!$BI$12:$BI$511, 0)), ""))</f>
        <v/>
      </c>
      <c r="BW273" s="136" t="str">
        <f>IF($AV273="", "", IFERROR(INDEX('Analytics Data'!CD$12:CD$511, MATCH($AV273, 'Analytics Data'!$BI$12:$BI$511, 0)), ""))</f>
        <v/>
      </c>
      <c r="CC273" s="19" t="str">
        <f t="shared" si="93"/>
        <v/>
      </c>
      <c r="CE273" s="19" t="str">
        <f t="shared" si="94"/>
        <v/>
      </c>
      <c r="CG273" s="41" t="str">
        <f t="shared" si="95"/>
        <v/>
      </c>
    </row>
    <row r="274" spans="1:85" x14ac:dyDescent="0.25">
      <c r="A274" s="11"/>
      <c r="B274" s="41" t="str">
        <f>IF($D274="", "", IFERROR(INDEX(Content!$V$11:$V$510, MATCH($D274, Content!$D$11:$D$510, 0)), ""))</f>
        <v/>
      </c>
      <c r="C274" s="11"/>
      <c r="D274" s="196"/>
      <c r="E274" s="197"/>
      <c r="F274" s="198"/>
      <c r="G274" s="199"/>
      <c r="H274" s="200"/>
      <c r="I274" s="200"/>
      <c r="J274" s="201"/>
      <c r="K274" s="202"/>
      <c r="L274" s="11"/>
      <c r="M274" s="98" t="str">
        <f>IF($AV274="", "", IFERROR(INDEX('Analytics Data'!$CF$12:$CF$511, MATCH($AV274, 'Analytics Data'!$BI$12:$BI$511, 0)), ""))</f>
        <v/>
      </c>
      <c r="N274" s="68"/>
      <c r="O274" s="98" t="str">
        <f>IF($M274="", "", COUNTIF($M$11:$M$510, "&gt;"&amp;$M274)+1+COUNTIF($M$11:$M274, $M274)-1)</f>
        <v/>
      </c>
      <c r="P274" s="68"/>
      <c r="Q274" s="91" t="str">
        <f>IF($AV274="", "", IFERROR(INDEX('Analytics Data'!BA$12:BA$511, MATCH($AV274, 'Analytics Data'!$BI$12:$BI$511, 0)), ""))</f>
        <v/>
      </c>
      <c r="R274" s="92" t="str">
        <f>IF($AV274="", "", IFERROR(INDEX('Analytics Data'!BB$12:BB$511, MATCH($AV274, 'Analytics Data'!$BI$12:$BI$511, 0)), ""))</f>
        <v/>
      </c>
      <c r="S274" s="92" t="str">
        <f>IF($AV274="", "", IFERROR(INDEX('Analytics Data'!BC$12:BC$511, MATCH($AV274, 'Analytics Data'!$BI$12:$BI$511, 0)), ""))</f>
        <v/>
      </c>
      <c r="T274" s="92" t="str">
        <f>IF($AV274="", "", IFERROR(INDEX('Analytics Data'!BD$12:BD$511, MATCH($AV274, 'Analytics Data'!$BI$12:$BI$511, 0)), ""))</f>
        <v/>
      </c>
      <c r="U274" s="93" t="str">
        <f>IF($AV274="", "", IFERROR(INDEX('Analytics Data'!BE$12:BE$511, MATCH($AV274, 'Analytics Data'!$BI$12:$BI$511, 0)), ""))</f>
        <v/>
      </c>
      <c r="V274" s="68"/>
      <c r="AD274" s="65" t="str">
        <f>'Analytics Data'!$CT275</f>
        <v/>
      </c>
      <c r="AF274" s="19" t="str">
        <f t="shared" si="82"/>
        <v/>
      </c>
      <c r="AH274" s="19" t="str">
        <f t="shared" si="79"/>
        <v/>
      </c>
      <c r="AI274" s="19" t="str">
        <f t="shared" si="83"/>
        <v/>
      </c>
      <c r="AJ274" s="19" t="str">
        <f t="shared" si="84"/>
        <v/>
      </c>
      <c r="AK274" s="19" t="str">
        <f t="shared" si="85"/>
        <v/>
      </c>
      <c r="AL274" s="19" t="str">
        <f t="shared" si="80"/>
        <v/>
      </c>
      <c r="AM274" s="19" t="str">
        <f t="shared" si="81"/>
        <v/>
      </c>
      <c r="AN274" s="19" t="str">
        <f t="shared" si="86"/>
        <v/>
      </c>
      <c r="AP274" s="19" t="str">
        <f>IF(OR($B274="", "", 'Analytics Data'!$BL$7=FALSE), "", COUNTIF('Analytics Data'!$BG$12:$BG$511, $B274))</f>
        <v/>
      </c>
      <c r="AR274" s="65" t="str">
        <f>IF($AP274="", "", IF($AP274=1, IFERROR(INDEX('Analytics Data'!$BI$12:$BI$511, MATCH($B274, 'Analytics Data'!$BG$12:$BG$511, 0)), ""), ""))</f>
        <v/>
      </c>
      <c r="AT274" s="65" t="str">
        <f t="shared" si="87"/>
        <v/>
      </c>
      <c r="AV274" s="65" t="str">
        <f>IF(NOT($AT274=""), $AT274, IF($AR274="", "", IF(COUNTIF($AR$11:$AR274, $AR274)&gt;1, "", $AR274)))</f>
        <v/>
      </c>
      <c r="AX274" s="19" t="str">
        <f>IF(OR($AV274="", $AR$7=FALSE), "", IF(COUNTIF('Analytics Data'!$BI$12:$BI$511, $AV274)=1, "", "X"))</f>
        <v/>
      </c>
      <c r="AZ274" s="43" t="str">
        <f t="shared" si="88"/>
        <v/>
      </c>
      <c r="BB274" s="19" t="str">
        <f>IF($D274="", "", IF(COUNTIF(Content!$D$11:$D$510, $D274)=0, MAX($BB$10:$BB273)+1, ""))</f>
        <v/>
      </c>
      <c r="BD274" s="19" t="str">
        <f t="shared" si="89"/>
        <v/>
      </c>
      <c r="BF274" s="19" t="str">
        <f t="shared" si="90"/>
        <v/>
      </c>
      <c r="BG274" s="19" t="str">
        <f t="shared" ca="1" si="78"/>
        <v/>
      </c>
      <c r="BI274" s="173" t="str">
        <f>IF($AV274="", "", IFERROR(INDEX('Analytics Data'!$CA$12:$CA$511, MATCH($AV274, 'Analytics Data'!$BI$12:$BI$511, 0)), ""))</f>
        <v/>
      </c>
      <c r="BK274" s="173" t="str">
        <f>IF($AV274="", "", IFERROR(INDEX('Analytics Data'!$BB$12:$BB$511, MATCH($AV274, 'Analytics Data'!$BI$12:$BI$511, 0)), ""))</f>
        <v/>
      </c>
      <c r="BM274" s="41" t="str">
        <f>IF($D274="", "", IFERROR(INDEX(Content!$AB$11:$AB$510, MATCH($D274, Content!$D$11:$D$510, 0)), ""))</f>
        <v/>
      </c>
      <c r="BN274" s="41" t="str">
        <f>IF($BM274="", "", IF(COUNTIF($BM$11:$BM274, $BM274)&gt;1, "", $BM274))</f>
        <v/>
      </c>
      <c r="BO274" s="156" t="str">
        <f t="shared" si="91"/>
        <v/>
      </c>
      <c r="BP274" s="156" t="str">
        <f t="shared" si="92"/>
        <v/>
      </c>
      <c r="BQ274" s="19" t="str">
        <f>IF($BO274="", "", COUNTIF($BO$11:$BO$510, "&gt;"&amp;$BO274)+1+COUNTIF($BO$11:$BO274, $BO274)-1)</f>
        <v/>
      </c>
      <c r="BS274" s="134" t="str">
        <f>IF($AV274="", "", IFERROR(INDEX('Analytics Data'!BZ$12:BZ$511, MATCH($AV274, 'Analytics Data'!$BI$12:$BI$511, 0)), ""))</f>
        <v/>
      </c>
      <c r="BT274" s="135" t="str">
        <f>IF($AV274="", "", IFERROR(INDEX('Analytics Data'!CA$12:CA$511, MATCH($AV274, 'Analytics Data'!$BI$12:$BI$511, 0)), ""))</f>
        <v/>
      </c>
      <c r="BU274" s="135" t="str">
        <f>IF($AV274="", "", IFERROR(INDEX('Analytics Data'!CB$12:CB$511, MATCH($AV274, 'Analytics Data'!$BI$12:$BI$511, 0)), ""))</f>
        <v/>
      </c>
      <c r="BV274" s="135" t="str">
        <f>IF($AV274="", "", IFERROR(INDEX('Analytics Data'!CC$12:CC$511, MATCH($AV274, 'Analytics Data'!$BI$12:$BI$511, 0)), ""))</f>
        <v/>
      </c>
      <c r="BW274" s="136" t="str">
        <f>IF($AV274="", "", IFERROR(INDEX('Analytics Data'!CD$12:CD$511, MATCH($AV274, 'Analytics Data'!$BI$12:$BI$511, 0)), ""))</f>
        <v/>
      </c>
      <c r="CC274" s="19" t="str">
        <f t="shared" si="93"/>
        <v/>
      </c>
      <c r="CE274" s="19" t="str">
        <f t="shared" si="94"/>
        <v/>
      </c>
      <c r="CG274" s="41" t="str">
        <f t="shared" si="95"/>
        <v/>
      </c>
    </row>
    <row r="275" spans="1:85" x14ac:dyDescent="0.25">
      <c r="A275" s="11"/>
      <c r="B275" s="41" t="str">
        <f>IF($D275="", "", IFERROR(INDEX(Content!$V$11:$V$510, MATCH($D275, Content!$D$11:$D$510, 0)), ""))</f>
        <v/>
      </c>
      <c r="C275" s="11"/>
      <c r="D275" s="196"/>
      <c r="E275" s="197"/>
      <c r="F275" s="198"/>
      <c r="G275" s="199"/>
      <c r="H275" s="200"/>
      <c r="I275" s="200"/>
      <c r="J275" s="201"/>
      <c r="K275" s="202"/>
      <c r="L275" s="11"/>
      <c r="M275" s="98" t="str">
        <f>IF($AV275="", "", IFERROR(INDEX('Analytics Data'!$CF$12:$CF$511, MATCH($AV275, 'Analytics Data'!$BI$12:$BI$511, 0)), ""))</f>
        <v/>
      </c>
      <c r="N275" s="68"/>
      <c r="O275" s="98" t="str">
        <f>IF($M275="", "", COUNTIF($M$11:$M$510, "&gt;"&amp;$M275)+1+COUNTIF($M$11:$M275, $M275)-1)</f>
        <v/>
      </c>
      <c r="P275" s="68"/>
      <c r="Q275" s="91" t="str">
        <f>IF($AV275="", "", IFERROR(INDEX('Analytics Data'!BA$12:BA$511, MATCH($AV275, 'Analytics Data'!$BI$12:$BI$511, 0)), ""))</f>
        <v/>
      </c>
      <c r="R275" s="92" t="str">
        <f>IF($AV275="", "", IFERROR(INDEX('Analytics Data'!BB$12:BB$511, MATCH($AV275, 'Analytics Data'!$BI$12:$BI$511, 0)), ""))</f>
        <v/>
      </c>
      <c r="S275" s="92" t="str">
        <f>IF($AV275="", "", IFERROR(INDEX('Analytics Data'!BC$12:BC$511, MATCH($AV275, 'Analytics Data'!$BI$12:$BI$511, 0)), ""))</f>
        <v/>
      </c>
      <c r="T275" s="92" t="str">
        <f>IF($AV275="", "", IFERROR(INDEX('Analytics Data'!BD$12:BD$511, MATCH($AV275, 'Analytics Data'!$BI$12:$BI$511, 0)), ""))</f>
        <v/>
      </c>
      <c r="U275" s="93" t="str">
        <f>IF($AV275="", "", IFERROR(INDEX('Analytics Data'!BE$12:BE$511, MATCH($AV275, 'Analytics Data'!$BI$12:$BI$511, 0)), ""))</f>
        <v/>
      </c>
      <c r="V275" s="68"/>
      <c r="AD275" s="65" t="str">
        <f>'Analytics Data'!$CT276</f>
        <v/>
      </c>
      <c r="AF275" s="19" t="str">
        <f t="shared" si="82"/>
        <v/>
      </c>
      <c r="AH275" s="19" t="str">
        <f t="shared" si="79"/>
        <v/>
      </c>
      <c r="AI275" s="19" t="str">
        <f t="shared" si="83"/>
        <v/>
      </c>
      <c r="AJ275" s="19" t="str">
        <f t="shared" si="84"/>
        <v/>
      </c>
      <c r="AK275" s="19" t="str">
        <f t="shared" si="85"/>
        <v/>
      </c>
      <c r="AL275" s="19" t="str">
        <f t="shared" si="80"/>
        <v/>
      </c>
      <c r="AM275" s="19" t="str">
        <f t="shared" si="81"/>
        <v/>
      </c>
      <c r="AN275" s="19" t="str">
        <f t="shared" si="86"/>
        <v/>
      </c>
      <c r="AP275" s="19" t="str">
        <f>IF(OR($B275="", "", 'Analytics Data'!$BL$7=FALSE), "", COUNTIF('Analytics Data'!$BG$12:$BG$511, $B275))</f>
        <v/>
      </c>
      <c r="AR275" s="65" t="str">
        <f>IF($AP275="", "", IF($AP275=1, IFERROR(INDEX('Analytics Data'!$BI$12:$BI$511, MATCH($B275, 'Analytics Data'!$BG$12:$BG$511, 0)), ""), ""))</f>
        <v/>
      </c>
      <c r="AT275" s="65" t="str">
        <f t="shared" si="87"/>
        <v/>
      </c>
      <c r="AV275" s="65" t="str">
        <f>IF(NOT($AT275=""), $AT275, IF($AR275="", "", IF(COUNTIF($AR$11:$AR275, $AR275)&gt;1, "", $AR275)))</f>
        <v/>
      </c>
      <c r="AX275" s="19" t="str">
        <f>IF(OR($AV275="", $AR$7=FALSE), "", IF(COUNTIF('Analytics Data'!$BI$12:$BI$511, $AV275)=1, "", "X"))</f>
        <v/>
      </c>
      <c r="AZ275" s="43" t="str">
        <f t="shared" si="88"/>
        <v/>
      </c>
      <c r="BB275" s="19" t="str">
        <f>IF($D275="", "", IF(COUNTIF(Content!$D$11:$D$510, $D275)=0, MAX($BB$10:$BB274)+1, ""))</f>
        <v/>
      </c>
      <c r="BD275" s="19" t="str">
        <f t="shared" si="89"/>
        <v/>
      </c>
      <c r="BF275" s="19" t="str">
        <f t="shared" si="90"/>
        <v/>
      </c>
      <c r="BG275" s="19" t="str">
        <f t="shared" ca="1" si="78"/>
        <v/>
      </c>
      <c r="BI275" s="173" t="str">
        <f>IF($AV275="", "", IFERROR(INDEX('Analytics Data'!$CA$12:$CA$511, MATCH($AV275, 'Analytics Data'!$BI$12:$BI$511, 0)), ""))</f>
        <v/>
      </c>
      <c r="BK275" s="173" t="str">
        <f>IF($AV275="", "", IFERROR(INDEX('Analytics Data'!$BB$12:$BB$511, MATCH($AV275, 'Analytics Data'!$BI$12:$BI$511, 0)), ""))</f>
        <v/>
      </c>
      <c r="BM275" s="41" t="str">
        <f>IF($D275="", "", IFERROR(INDEX(Content!$AB$11:$AB$510, MATCH($D275, Content!$D$11:$D$510, 0)), ""))</f>
        <v/>
      </c>
      <c r="BN275" s="41" t="str">
        <f>IF($BM275="", "", IF(COUNTIF($BM$11:$BM275, $BM275)&gt;1, "", $BM275))</f>
        <v/>
      </c>
      <c r="BO275" s="156" t="str">
        <f t="shared" si="91"/>
        <v/>
      </c>
      <c r="BP275" s="156" t="str">
        <f t="shared" si="92"/>
        <v/>
      </c>
      <c r="BQ275" s="19" t="str">
        <f>IF($BO275="", "", COUNTIF($BO$11:$BO$510, "&gt;"&amp;$BO275)+1+COUNTIF($BO$11:$BO275, $BO275)-1)</f>
        <v/>
      </c>
      <c r="BS275" s="134" t="str">
        <f>IF($AV275="", "", IFERROR(INDEX('Analytics Data'!BZ$12:BZ$511, MATCH($AV275, 'Analytics Data'!$BI$12:$BI$511, 0)), ""))</f>
        <v/>
      </c>
      <c r="BT275" s="135" t="str">
        <f>IF($AV275="", "", IFERROR(INDEX('Analytics Data'!CA$12:CA$511, MATCH($AV275, 'Analytics Data'!$BI$12:$BI$511, 0)), ""))</f>
        <v/>
      </c>
      <c r="BU275" s="135" t="str">
        <f>IF($AV275="", "", IFERROR(INDEX('Analytics Data'!CB$12:CB$511, MATCH($AV275, 'Analytics Data'!$BI$12:$BI$511, 0)), ""))</f>
        <v/>
      </c>
      <c r="BV275" s="135" t="str">
        <f>IF($AV275="", "", IFERROR(INDEX('Analytics Data'!CC$12:CC$511, MATCH($AV275, 'Analytics Data'!$BI$12:$BI$511, 0)), ""))</f>
        <v/>
      </c>
      <c r="BW275" s="136" t="str">
        <f>IF($AV275="", "", IFERROR(INDEX('Analytics Data'!CD$12:CD$511, MATCH($AV275, 'Analytics Data'!$BI$12:$BI$511, 0)), ""))</f>
        <v/>
      </c>
      <c r="CC275" s="19" t="str">
        <f t="shared" si="93"/>
        <v/>
      </c>
      <c r="CE275" s="19" t="str">
        <f t="shared" si="94"/>
        <v/>
      </c>
      <c r="CG275" s="41" t="str">
        <f t="shared" si="95"/>
        <v/>
      </c>
    </row>
    <row r="276" spans="1:85" x14ac:dyDescent="0.25">
      <c r="A276" s="11"/>
      <c r="B276" s="41" t="str">
        <f>IF($D276="", "", IFERROR(INDEX(Content!$V$11:$V$510, MATCH($D276, Content!$D$11:$D$510, 0)), ""))</f>
        <v/>
      </c>
      <c r="C276" s="11"/>
      <c r="D276" s="196"/>
      <c r="E276" s="197"/>
      <c r="F276" s="198"/>
      <c r="G276" s="199"/>
      <c r="H276" s="200"/>
      <c r="I276" s="200"/>
      <c r="J276" s="201"/>
      <c r="K276" s="202"/>
      <c r="L276" s="11"/>
      <c r="M276" s="98" t="str">
        <f>IF($AV276="", "", IFERROR(INDEX('Analytics Data'!$CF$12:$CF$511, MATCH($AV276, 'Analytics Data'!$BI$12:$BI$511, 0)), ""))</f>
        <v/>
      </c>
      <c r="N276" s="68"/>
      <c r="O276" s="98" t="str">
        <f>IF($M276="", "", COUNTIF($M$11:$M$510, "&gt;"&amp;$M276)+1+COUNTIF($M$11:$M276, $M276)-1)</f>
        <v/>
      </c>
      <c r="P276" s="68"/>
      <c r="Q276" s="91" t="str">
        <f>IF($AV276="", "", IFERROR(INDEX('Analytics Data'!BA$12:BA$511, MATCH($AV276, 'Analytics Data'!$BI$12:$BI$511, 0)), ""))</f>
        <v/>
      </c>
      <c r="R276" s="92" t="str">
        <f>IF($AV276="", "", IFERROR(INDEX('Analytics Data'!BB$12:BB$511, MATCH($AV276, 'Analytics Data'!$BI$12:$BI$511, 0)), ""))</f>
        <v/>
      </c>
      <c r="S276" s="92" t="str">
        <f>IF($AV276="", "", IFERROR(INDEX('Analytics Data'!BC$12:BC$511, MATCH($AV276, 'Analytics Data'!$BI$12:$BI$511, 0)), ""))</f>
        <v/>
      </c>
      <c r="T276" s="92" t="str">
        <f>IF($AV276="", "", IFERROR(INDEX('Analytics Data'!BD$12:BD$511, MATCH($AV276, 'Analytics Data'!$BI$12:$BI$511, 0)), ""))</f>
        <v/>
      </c>
      <c r="U276" s="93" t="str">
        <f>IF($AV276="", "", IFERROR(INDEX('Analytics Data'!BE$12:BE$511, MATCH($AV276, 'Analytics Data'!$BI$12:$BI$511, 0)), ""))</f>
        <v/>
      </c>
      <c r="V276" s="68"/>
      <c r="AD276" s="65" t="str">
        <f>'Analytics Data'!$CT277</f>
        <v/>
      </c>
      <c r="AF276" s="19" t="str">
        <f t="shared" si="82"/>
        <v/>
      </c>
      <c r="AH276" s="19" t="str">
        <f t="shared" si="79"/>
        <v/>
      </c>
      <c r="AI276" s="19" t="str">
        <f t="shared" si="83"/>
        <v/>
      </c>
      <c r="AJ276" s="19" t="str">
        <f t="shared" si="84"/>
        <v/>
      </c>
      <c r="AK276" s="19" t="str">
        <f t="shared" si="85"/>
        <v/>
      </c>
      <c r="AL276" s="19" t="str">
        <f t="shared" si="80"/>
        <v/>
      </c>
      <c r="AM276" s="19" t="str">
        <f t="shared" si="81"/>
        <v/>
      </c>
      <c r="AN276" s="19" t="str">
        <f t="shared" si="86"/>
        <v/>
      </c>
      <c r="AP276" s="19" t="str">
        <f>IF(OR($B276="", "", 'Analytics Data'!$BL$7=FALSE), "", COUNTIF('Analytics Data'!$BG$12:$BG$511, $B276))</f>
        <v/>
      </c>
      <c r="AR276" s="65" t="str">
        <f>IF($AP276="", "", IF($AP276=1, IFERROR(INDEX('Analytics Data'!$BI$12:$BI$511, MATCH($B276, 'Analytics Data'!$BG$12:$BG$511, 0)), ""), ""))</f>
        <v/>
      </c>
      <c r="AT276" s="65" t="str">
        <f t="shared" si="87"/>
        <v/>
      </c>
      <c r="AV276" s="65" t="str">
        <f>IF(NOT($AT276=""), $AT276, IF($AR276="", "", IF(COUNTIF($AR$11:$AR276, $AR276)&gt;1, "", $AR276)))</f>
        <v/>
      </c>
      <c r="AX276" s="19" t="str">
        <f>IF(OR($AV276="", $AR$7=FALSE), "", IF(COUNTIF('Analytics Data'!$BI$12:$BI$511, $AV276)=1, "", "X"))</f>
        <v/>
      </c>
      <c r="AZ276" s="43" t="str">
        <f t="shared" si="88"/>
        <v/>
      </c>
      <c r="BB276" s="19" t="str">
        <f>IF($D276="", "", IF(COUNTIF(Content!$D$11:$D$510, $D276)=0, MAX($BB$10:$BB275)+1, ""))</f>
        <v/>
      </c>
      <c r="BD276" s="19" t="str">
        <f t="shared" si="89"/>
        <v/>
      </c>
      <c r="BF276" s="19" t="str">
        <f t="shared" si="90"/>
        <v/>
      </c>
      <c r="BG276" s="19" t="str">
        <f t="shared" ref="BG276:BG339" ca="1" si="96">IF(AND($G276=$Y$2, $E276&gt;$Y$7), "X", "")</f>
        <v/>
      </c>
      <c r="BI276" s="173" t="str">
        <f>IF($AV276="", "", IFERROR(INDEX('Analytics Data'!$CA$12:$CA$511, MATCH($AV276, 'Analytics Data'!$BI$12:$BI$511, 0)), ""))</f>
        <v/>
      </c>
      <c r="BK276" s="173" t="str">
        <f>IF($AV276="", "", IFERROR(INDEX('Analytics Data'!$BB$12:$BB$511, MATCH($AV276, 'Analytics Data'!$BI$12:$BI$511, 0)), ""))</f>
        <v/>
      </c>
      <c r="BM276" s="41" t="str">
        <f>IF($D276="", "", IFERROR(INDEX(Content!$AB$11:$AB$510, MATCH($D276, Content!$D$11:$D$510, 0)), ""))</f>
        <v/>
      </c>
      <c r="BN276" s="41" t="str">
        <f>IF($BM276="", "", IF(COUNTIF($BM$11:$BM276, $BM276)&gt;1, "", $BM276))</f>
        <v/>
      </c>
      <c r="BO276" s="156" t="str">
        <f t="shared" si="91"/>
        <v/>
      </c>
      <c r="BP276" s="156" t="str">
        <f t="shared" si="92"/>
        <v/>
      </c>
      <c r="BQ276" s="19" t="str">
        <f>IF($BO276="", "", COUNTIF($BO$11:$BO$510, "&gt;"&amp;$BO276)+1+COUNTIF($BO$11:$BO276, $BO276)-1)</f>
        <v/>
      </c>
      <c r="BS276" s="134" t="str">
        <f>IF($AV276="", "", IFERROR(INDEX('Analytics Data'!BZ$12:BZ$511, MATCH($AV276, 'Analytics Data'!$BI$12:$BI$511, 0)), ""))</f>
        <v/>
      </c>
      <c r="BT276" s="135" t="str">
        <f>IF($AV276="", "", IFERROR(INDEX('Analytics Data'!CA$12:CA$511, MATCH($AV276, 'Analytics Data'!$BI$12:$BI$511, 0)), ""))</f>
        <v/>
      </c>
      <c r="BU276" s="135" t="str">
        <f>IF($AV276="", "", IFERROR(INDEX('Analytics Data'!CB$12:CB$511, MATCH($AV276, 'Analytics Data'!$BI$12:$BI$511, 0)), ""))</f>
        <v/>
      </c>
      <c r="BV276" s="135" t="str">
        <f>IF($AV276="", "", IFERROR(INDEX('Analytics Data'!CC$12:CC$511, MATCH($AV276, 'Analytics Data'!$BI$12:$BI$511, 0)), ""))</f>
        <v/>
      </c>
      <c r="BW276" s="136" t="str">
        <f>IF($AV276="", "", IFERROR(INDEX('Analytics Data'!CD$12:CD$511, MATCH($AV276, 'Analytics Data'!$BI$12:$BI$511, 0)), ""))</f>
        <v/>
      </c>
      <c r="CC276" s="19" t="str">
        <f t="shared" si="93"/>
        <v/>
      </c>
      <c r="CE276" s="19" t="str">
        <f t="shared" si="94"/>
        <v/>
      </c>
      <c r="CG276" s="41" t="str">
        <f t="shared" si="95"/>
        <v/>
      </c>
    </row>
    <row r="277" spans="1:85" x14ac:dyDescent="0.25">
      <c r="A277" s="11"/>
      <c r="B277" s="41" t="str">
        <f>IF($D277="", "", IFERROR(INDEX(Content!$V$11:$V$510, MATCH($D277, Content!$D$11:$D$510, 0)), ""))</f>
        <v/>
      </c>
      <c r="C277" s="11"/>
      <c r="D277" s="196"/>
      <c r="E277" s="197"/>
      <c r="F277" s="198"/>
      <c r="G277" s="199"/>
      <c r="H277" s="200"/>
      <c r="I277" s="200"/>
      <c r="J277" s="201"/>
      <c r="K277" s="202"/>
      <c r="L277" s="11"/>
      <c r="M277" s="98" t="str">
        <f>IF($AV277="", "", IFERROR(INDEX('Analytics Data'!$CF$12:$CF$511, MATCH($AV277, 'Analytics Data'!$BI$12:$BI$511, 0)), ""))</f>
        <v/>
      </c>
      <c r="N277" s="68"/>
      <c r="O277" s="98" t="str">
        <f>IF($M277="", "", COUNTIF($M$11:$M$510, "&gt;"&amp;$M277)+1+COUNTIF($M$11:$M277, $M277)-1)</f>
        <v/>
      </c>
      <c r="P277" s="68"/>
      <c r="Q277" s="91" t="str">
        <f>IF($AV277="", "", IFERROR(INDEX('Analytics Data'!BA$12:BA$511, MATCH($AV277, 'Analytics Data'!$BI$12:$BI$511, 0)), ""))</f>
        <v/>
      </c>
      <c r="R277" s="92" t="str">
        <f>IF($AV277="", "", IFERROR(INDEX('Analytics Data'!BB$12:BB$511, MATCH($AV277, 'Analytics Data'!$BI$12:$BI$511, 0)), ""))</f>
        <v/>
      </c>
      <c r="S277" s="92" t="str">
        <f>IF($AV277="", "", IFERROR(INDEX('Analytics Data'!BC$12:BC$511, MATCH($AV277, 'Analytics Data'!$BI$12:$BI$511, 0)), ""))</f>
        <v/>
      </c>
      <c r="T277" s="92" t="str">
        <f>IF($AV277="", "", IFERROR(INDEX('Analytics Data'!BD$12:BD$511, MATCH($AV277, 'Analytics Data'!$BI$12:$BI$511, 0)), ""))</f>
        <v/>
      </c>
      <c r="U277" s="93" t="str">
        <f>IF($AV277="", "", IFERROR(INDEX('Analytics Data'!BE$12:BE$511, MATCH($AV277, 'Analytics Data'!$BI$12:$BI$511, 0)), ""))</f>
        <v/>
      </c>
      <c r="V277" s="68"/>
      <c r="AD277" s="65" t="str">
        <f>'Analytics Data'!$CT278</f>
        <v/>
      </c>
      <c r="AF277" s="19" t="str">
        <f t="shared" si="82"/>
        <v/>
      </c>
      <c r="AH277" s="19" t="str">
        <f t="shared" si="79"/>
        <v/>
      </c>
      <c r="AI277" s="19" t="str">
        <f t="shared" si="83"/>
        <v/>
      </c>
      <c r="AJ277" s="19" t="str">
        <f t="shared" si="84"/>
        <v/>
      </c>
      <c r="AK277" s="19" t="str">
        <f t="shared" si="85"/>
        <v/>
      </c>
      <c r="AL277" s="19" t="str">
        <f t="shared" si="80"/>
        <v/>
      </c>
      <c r="AM277" s="19" t="str">
        <f t="shared" si="81"/>
        <v/>
      </c>
      <c r="AN277" s="19" t="str">
        <f t="shared" si="86"/>
        <v/>
      </c>
      <c r="AP277" s="19" t="str">
        <f>IF(OR($B277="", "", 'Analytics Data'!$BL$7=FALSE), "", COUNTIF('Analytics Data'!$BG$12:$BG$511, $B277))</f>
        <v/>
      </c>
      <c r="AR277" s="65" t="str">
        <f>IF($AP277="", "", IF($AP277=1, IFERROR(INDEX('Analytics Data'!$BI$12:$BI$511, MATCH($B277, 'Analytics Data'!$BG$12:$BG$511, 0)), ""), ""))</f>
        <v/>
      </c>
      <c r="AT277" s="65" t="str">
        <f t="shared" si="87"/>
        <v/>
      </c>
      <c r="AV277" s="65" t="str">
        <f>IF(NOT($AT277=""), $AT277, IF($AR277="", "", IF(COUNTIF($AR$11:$AR277, $AR277)&gt;1, "", $AR277)))</f>
        <v/>
      </c>
      <c r="AX277" s="19" t="str">
        <f>IF(OR($AV277="", $AR$7=FALSE), "", IF(COUNTIF('Analytics Data'!$BI$12:$BI$511, $AV277)=1, "", "X"))</f>
        <v/>
      </c>
      <c r="AZ277" s="43" t="str">
        <f t="shared" si="88"/>
        <v/>
      </c>
      <c r="BB277" s="19" t="str">
        <f>IF($D277="", "", IF(COUNTIF(Content!$D$11:$D$510, $D277)=0, MAX($BB$10:$BB276)+1, ""))</f>
        <v/>
      </c>
      <c r="BD277" s="19" t="str">
        <f t="shared" si="89"/>
        <v/>
      </c>
      <c r="BF277" s="19" t="str">
        <f t="shared" si="90"/>
        <v/>
      </c>
      <c r="BG277" s="19" t="str">
        <f t="shared" ca="1" si="96"/>
        <v/>
      </c>
      <c r="BI277" s="173" t="str">
        <f>IF($AV277="", "", IFERROR(INDEX('Analytics Data'!$CA$12:$CA$511, MATCH($AV277, 'Analytics Data'!$BI$12:$BI$511, 0)), ""))</f>
        <v/>
      </c>
      <c r="BK277" s="173" t="str">
        <f>IF($AV277="", "", IFERROR(INDEX('Analytics Data'!$BB$12:$BB$511, MATCH($AV277, 'Analytics Data'!$BI$12:$BI$511, 0)), ""))</f>
        <v/>
      </c>
      <c r="BM277" s="41" t="str">
        <f>IF($D277="", "", IFERROR(INDEX(Content!$AB$11:$AB$510, MATCH($D277, Content!$D$11:$D$510, 0)), ""))</f>
        <v/>
      </c>
      <c r="BN277" s="41" t="str">
        <f>IF($BM277="", "", IF(COUNTIF($BM$11:$BM277, $BM277)&gt;1, "", $BM277))</f>
        <v/>
      </c>
      <c r="BO277" s="156" t="str">
        <f t="shared" si="91"/>
        <v/>
      </c>
      <c r="BP277" s="156" t="str">
        <f t="shared" si="92"/>
        <v/>
      </c>
      <c r="BQ277" s="19" t="str">
        <f>IF($BO277="", "", COUNTIF($BO$11:$BO$510, "&gt;"&amp;$BO277)+1+COUNTIF($BO$11:$BO277, $BO277)-1)</f>
        <v/>
      </c>
      <c r="BS277" s="134" t="str">
        <f>IF($AV277="", "", IFERROR(INDEX('Analytics Data'!BZ$12:BZ$511, MATCH($AV277, 'Analytics Data'!$BI$12:$BI$511, 0)), ""))</f>
        <v/>
      </c>
      <c r="BT277" s="135" t="str">
        <f>IF($AV277="", "", IFERROR(INDEX('Analytics Data'!CA$12:CA$511, MATCH($AV277, 'Analytics Data'!$BI$12:$BI$511, 0)), ""))</f>
        <v/>
      </c>
      <c r="BU277" s="135" t="str">
        <f>IF($AV277="", "", IFERROR(INDEX('Analytics Data'!CB$12:CB$511, MATCH($AV277, 'Analytics Data'!$BI$12:$BI$511, 0)), ""))</f>
        <v/>
      </c>
      <c r="BV277" s="135" t="str">
        <f>IF($AV277="", "", IFERROR(INDEX('Analytics Data'!CC$12:CC$511, MATCH($AV277, 'Analytics Data'!$BI$12:$BI$511, 0)), ""))</f>
        <v/>
      </c>
      <c r="BW277" s="136" t="str">
        <f>IF($AV277="", "", IFERROR(INDEX('Analytics Data'!CD$12:CD$511, MATCH($AV277, 'Analytics Data'!$BI$12:$BI$511, 0)), ""))</f>
        <v/>
      </c>
      <c r="CC277" s="19" t="str">
        <f t="shared" si="93"/>
        <v/>
      </c>
      <c r="CE277" s="19" t="str">
        <f t="shared" si="94"/>
        <v/>
      </c>
      <c r="CG277" s="41" t="str">
        <f t="shared" si="95"/>
        <v/>
      </c>
    </row>
    <row r="278" spans="1:85" x14ac:dyDescent="0.25">
      <c r="A278" s="11"/>
      <c r="B278" s="41" t="str">
        <f>IF($D278="", "", IFERROR(INDEX(Content!$V$11:$V$510, MATCH($D278, Content!$D$11:$D$510, 0)), ""))</f>
        <v/>
      </c>
      <c r="C278" s="11"/>
      <c r="D278" s="196"/>
      <c r="E278" s="197"/>
      <c r="F278" s="198"/>
      <c r="G278" s="199"/>
      <c r="H278" s="200"/>
      <c r="I278" s="200"/>
      <c r="J278" s="201"/>
      <c r="K278" s="202"/>
      <c r="L278" s="11"/>
      <c r="M278" s="98" t="str">
        <f>IF($AV278="", "", IFERROR(INDEX('Analytics Data'!$CF$12:$CF$511, MATCH($AV278, 'Analytics Data'!$BI$12:$BI$511, 0)), ""))</f>
        <v/>
      </c>
      <c r="N278" s="68"/>
      <c r="O278" s="98" t="str">
        <f>IF($M278="", "", COUNTIF($M$11:$M$510, "&gt;"&amp;$M278)+1+COUNTIF($M$11:$M278, $M278)-1)</f>
        <v/>
      </c>
      <c r="P278" s="68"/>
      <c r="Q278" s="91" t="str">
        <f>IF($AV278="", "", IFERROR(INDEX('Analytics Data'!BA$12:BA$511, MATCH($AV278, 'Analytics Data'!$BI$12:$BI$511, 0)), ""))</f>
        <v/>
      </c>
      <c r="R278" s="92" t="str">
        <f>IF($AV278="", "", IFERROR(INDEX('Analytics Data'!BB$12:BB$511, MATCH($AV278, 'Analytics Data'!$BI$12:$BI$511, 0)), ""))</f>
        <v/>
      </c>
      <c r="S278" s="92" t="str">
        <f>IF($AV278="", "", IFERROR(INDEX('Analytics Data'!BC$12:BC$511, MATCH($AV278, 'Analytics Data'!$BI$12:$BI$511, 0)), ""))</f>
        <v/>
      </c>
      <c r="T278" s="92" t="str">
        <f>IF($AV278="", "", IFERROR(INDEX('Analytics Data'!BD$12:BD$511, MATCH($AV278, 'Analytics Data'!$BI$12:$BI$511, 0)), ""))</f>
        <v/>
      </c>
      <c r="U278" s="93" t="str">
        <f>IF($AV278="", "", IFERROR(INDEX('Analytics Data'!BE$12:BE$511, MATCH($AV278, 'Analytics Data'!$BI$12:$BI$511, 0)), ""))</f>
        <v/>
      </c>
      <c r="V278" s="68"/>
      <c r="AD278" s="65" t="str">
        <f>'Analytics Data'!$CT279</f>
        <v/>
      </c>
      <c r="AF278" s="19" t="str">
        <f t="shared" si="82"/>
        <v/>
      </c>
      <c r="AH278" s="19" t="str">
        <f t="shared" si="79"/>
        <v/>
      </c>
      <c r="AI278" s="19" t="str">
        <f t="shared" si="83"/>
        <v/>
      </c>
      <c r="AJ278" s="19" t="str">
        <f t="shared" si="84"/>
        <v/>
      </c>
      <c r="AK278" s="19" t="str">
        <f t="shared" si="85"/>
        <v/>
      </c>
      <c r="AL278" s="19" t="str">
        <f t="shared" si="80"/>
        <v/>
      </c>
      <c r="AM278" s="19" t="str">
        <f t="shared" si="81"/>
        <v/>
      </c>
      <c r="AN278" s="19" t="str">
        <f t="shared" si="86"/>
        <v/>
      </c>
      <c r="AP278" s="19" t="str">
        <f>IF(OR($B278="", "", 'Analytics Data'!$BL$7=FALSE), "", COUNTIF('Analytics Data'!$BG$12:$BG$511, $B278))</f>
        <v/>
      </c>
      <c r="AR278" s="65" t="str">
        <f>IF($AP278="", "", IF($AP278=1, IFERROR(INDEX('Analytics Data'!$BI$12:$BI$511, MATCH($B278, 'Analytics Data'!$BG$12:$BG$511, 0)), ""), ""))</f>
        <v/>
      </c>
      <c r="AT278" s="65" t="str">
        <f t="shared" si="87"/>
        <v/>
      </c>
      <c r="AV278" s="65" t="str">
        <f>IF(NOT($AT278=""), $AT278, IF($AR278="", "", IF(COUNTIF($AR$11:$AR278, $AR278)&gt;1, "", $AR278)))</f>
        <v/>
      </c>
      <c r="AX278" s="19" t="str">
        <f>IF(OR($AV278="", $AR$7=FALSE), "", IF(COUNTIF('Analytics Data'!$BI$12:$BI$511, $AV278)=1, "", "X"))</f>
        <v/>
      </c>
      <c r="AZ278" s="43" t="str">
        <f t="shared" si="88"/>
        <v/>
      </c>
      <c r="BB278" s="19" t="str">
        <f>IF($D278="", "", IF(COUNTIF(Content!$D$11:$D$510, $D278)=0, MAX($BB$10:$BB277)+1, ""))</f>
        <v/>
      </c>
      <c r="BD278" s="19" t="str">
        <f t="shared" si="89"/>
        <v/>
      </c>
      <c r="BF278" s="19" t="str">
        <f t="shared" si="90"/>
        <v/>
      </c>
      <c r="BG278" s="19" t="str">
        <f t="shared" ca="1" si="96"/>
        <v/>
      </c>
      <c r="BI278" s="173" t="str">
        <f>IF($AV278="", "", IFERROR(INDEX('Analytics Data'!$CA$12:$CA$511, MATCH($AV278, 'Analytics Data'!$BI$12:$BI$511, 0)), ""))</f>
        <v/>
      </c>
      <c r="BK278" s="173" t="str">
        <f>IF($AV278="", "", IFERROR(INDEX('Analytics Data'!$BB$12:$BB$511, MATCH($AV278, 'Analytics Data'!$BI$12:$BI$511, 0)), ""))</f>
        <v/>
      </c>
      <c r="BM278" s="41" t="str">
        <f>IF($D278="", "", IFERROR(INDEX(Content!$AB$11:$AB$510, MATCH($D278, Content!$D$11:$D$510, 0)), ""))</f>
        <v/>
      </c>
      <c r="BN278" s="41" t="str">
        <f>IF($BM278="", "", IF(COUNTIF($BM$11:$BM278, $BM278)&gt;1, "", $BM278))</f>
        <v/>
      </c>
      <c r="BO278" s="156" t="str">
        <f t="shared" si="91"/>
        <v/>
      </c>
      <c r="BP278" s="156" t="str">
        <f t="shared" si="92"/>
        <v/>
      </c>
      <c r="BQ278" s="19" t="str">
        <f>IF($BO278="", "", COUNTIF($BO$11:$BO$510, "&gt;"&amp;$BO278)+1+COUNTIF($BO$11:$BO278, $BO278)-1)</f>
        <v/>
      </c>
      <c r="BS278" s="134" t="str">
        <f>IF($AV278="", "", IFERROR(INDEX('Analytics Data'!BZ$12:BZ$511, MATCH($AV278, 'Analytics Data'!$BI$12:$BI$511, 0)), ""))</f>
        <v/>
      </c>
      <c r="BT278" s="135" t="str">
        <f>IF($AV278="", "", IFERROR(INDEX('Analytics Data'!CA$12:CA$511, MATCH($AV278, 'Analytics Data'!$BI$12:$BI$511, 0)), ""))</f>
        <v/>
      </c>
      <c r="BU278" s="135" t="str">
        <f>IF($AV278="", "", IFERROR(INDEX('Analytics Data'!CB$12:CB$511, MATCH($AV278, 'Analytics Data'!$BI$12:$BI$511, 0)), ""))</f>
        <v/>
      </c>
      <c r="BV278" s="135" t="str">
        <f>IF($AV278="", "", IFERROR(INDEX('Analytics Data'!CC$12:CC$511, MATCH($AV278, 'Analytics Data'!$BI$12:$BI$511, 0)), ""))</f>
        <v/>
      </c>
      <c r="BW278" s="136" t="str">
        <f>IF($AV278="", "", IFERROR(INDEX('Analytics Data'!CD$12:CD$511, MATCH($AV278, 'Analytics Data'!$BI$12:$BI$511, 0)), ""))</f>
        <v/>
      </c>
      <c r="CC278" s="19" t="str">
        <f t="shared" si="93"/>
        <v/>
      </c>
      <c r="CE278" s="19" t="str">
        <f t="shared" si="94"/>
        <v/>
      </c>
      <c r="CG278" s="41" t="str">
        <f t="shared" si="95"/>
        <v/>
      </c>
    </row>
    <row r="279" spans="1:85" x14ac:dyDescent="0.25">
      <c r="A279" s="11"/>
      <c r="B279" s="41" t="str">
        <f>IF($D279="", "", IFERROR(INDEX(Content!$V$11:$V$510, MATCH($D279, Content!$D$11:$D$510, 0)), ""))</f>
        <v/>
      </c>
      <c r="C279" s="11"/>
      <c r="D279" s="196"/>
      <c r="E279" s="197"/>
      <c r="F279" s="198"/>
      <c r="G279" s="199"/>
      <c r="H279" s="200"/>
      <c r="I279" s="200"/>
      <c r="J279" s="201"/>
      <c r="K279" s="202"/>
      <c r="L279" s="11"/>
      <c r="M279" s="98" t="str">
        <f>IF($AV279="", "", IFERROR(INDEX('Analytics Data'!$CF$12:$CF$511, MATCH($AV279, 'Analytics Data'!$BI$12:$BI$511, 0)), ""))</f>
        <v/>
      </c>
      <c r="N279" s="68"/>
      <c r="O279" s="98" t="str">
        <f>IF($M279="", "", COUNTIF($M$11:$M$510, "&gt;"&amp;$M279)+1+COUNTIF($M$11:$M279, $M279)-1)</f>
        <v/>
      </c>
      <c r="P279" s="68"/>
      <c r="Q279" s="91" t="str">
        <f>IF($AV279="", "", IFERROR(INDEX('Analytics Data'!BA$12:BA$511, MATCH($AV279, 'Analytics Data'!$BI$12:$BI$511, 0)), ""))</f>
        <v/>
      </c>
      <c r="R279" s="92" t="str">
        <f>IF($AV279="", "", IFERROR(INDEX('Analytics Data'!BB$12:BB$511, MATCH($AV279, 'Analytics Data'!$BI$12:$BI$511, 0)), ""))</f>
        <v/>
      </c>
      <c r="S279" s="92" t="str">
        <f>IF($AV279="", "", IFERROR(INDEX('Analytics Data'!BC$12:BC$511, MATCH($AV279, 'Analytics Data'!$BI$12:$BI$511, 0)), ""))</f>
        <v/>
      </c>
      <c r="T279" s="92" t="str">
        <f>IF($AV279="", "", IFERROR(INDEX('Analytics Data'!BD$12:BD$511, MATCH($AV279, 'Analytics Data'!$BI$12:$BI$511, 0)), ""))</f>
        <v/>
      </c>
      <c r="U279" s="93" t="str">
        <f>IF($AV279="", "", IFERROR(INDEX('Analytics Data'!BE$12:BE$511, MATCH($AV279, 'Analytics Data'!$BI$12:$BI$511, 0)), ""))</f>
        <v/>
      </c>
      <c r="V279" s="68"/>
      <c r="AD279" s="65" t="str">
        <f>'Analytics Data'!$CT280</f>
        <v/>
      </c>
      <c r="AF279" s="19" t="str">
        <f t="shared" si="82"/>
        <v/>
      </c>
      <c r="AH279" s="19" t="str">
        <f t="shared" si="79"/>
        <v/>
      </c>
      <c r="AI279" s="19" t="str">
        <f t="shared" si="83"/>
        <v/>
      </c>
      <c r="AJ279" s="19" t="str">
        <f t="shared" si="84"/>
        <v/>
      </c>
      <c r="AK279" s="19" t="str">
        <f t="shared" si="85"/>
        <v/>
      </c>
      <c r="AL279" s="19" t="str">
        <f t="shared" si="80"/>
        <v/>
      </c>
      <c r="AM279" s="19" t="str">
        <f t="shared" si="81"/>
        <v/>
      </c>
      <c r="AN279" s="19" t="str">
        <f t="shared" si="86"/>
        <v/>
      </c>
      <c r="AP279" s="19" t="str">
        <f>IF(OR($B279="", "", 'Analytics Data'!$BL$7=FALSE), "", COUNTIF('Analytics Data'!$BG$12:$BG$511, $B279))</f>
        <v/>
      </c>
      <c r="AR279" s="65" t="str">
        <f>IF($AP279="", "", IF($AP279=1, IFERROR(INDEX('Analytics Data'!$BI$12:$BI$511, MATCH($B279, 'Analytics Data'!$BG$12:$BG$511, 0)), ""), ""))</f>
        <v/>
      </c>
      <c r="AT279" s="65" t="str">
        <f t="shared" si="87"/>
        <v/>
      </c>
      <c r="AV279" s="65" t="str">
        <f>IF(NOT($AT279=""), $AT279, IF($AR279="", "", IF(COUNTIF($AR$11:$AR279, $AR279)&gt;1, "", $AR279)))</f>
        <v/>
      </c>
      <c r="AX279" s="19" t="str">
        <f>IF(OR($AV279="", $AR$7=FALSE), "", IF(COUNTIF('Analytics Data'!$BI$12:$BI$511, $AV279)=1, "", "X"))</f>
        <v/>
      </c>
      <c r="AZ279" s="43" t="str">
        <f t="shared" si="88"/>
        <v/>
      </c>
      <c r="BB279" s="19" t="str">
        <f>IF($D279="", "", IF(COUNTIF(Content!$D$11:$D$510, $D279)=0, MAX($BB$10:$BB278)+1, ""))</f>
        <v/>
      </c>
      <c r="BD279" s="19" t="str">
        <f t="shared" si="89"/>
        <v/>
      </c>
      <c r="BF279" s="19" t="str">
        <f t="shared" si="90"/>
        <v/>
      </c>
      <c r="BG279" s="19" t="str">
        <f t="shared" ca="1" si="96"/>
        <v/>
      </c>
      <c r="BI279" s="173" t="str">
        <f>IF($AV279="", "", IFERROR(INDEX('Analytics Data'!$CA$12:$CA$511, MATCH($AV279, 'Analytics Data'!$BI$12:$BI$511, 0)), ""))</f>
        <v/>
      </c>
      <c r="BK279" s="173" t="str">
        <f>IF($AV279="", "", IFERROR(INDEX('Analytics Data'!$BB$12:$BB$511, MATCH($AV279, 'Analytics Data'!$BI$12:$BI$511, 0)), ""))</f>
        <v/>
      </c>
      <c r="BM279" s="41" t="str">
        <f>IF($D279="", "", IFERROR(INDEX(Content!$AB$11:$AB$510, MATCH($D279, Content!$D$11:$D$510, 0)), ""))</f>
        <v/>
      </c>
      <c r="BN279" s="41" t="str">
        <f>IF($BM279="", "", IF(COUNTIF($BM$11:$BM279, $BM279)&gt;1, "", $BM279))</f>
        <v/>
      </c>
      <c r="BO279" s="156" t="str">
        <f t="shared" si="91"/>
        <v/>
      </c>
      <c r="BP279" s="156" t="str">
        <f t="shared" si="92"/>
        <v/>
      </c>
      <c r="BQ279" s="19" t="str">
        <f>IF($BO279="", "", COUNTIF($BO$11:$BO$510, "&gt;"&amp;$BO279)+1+COUNTIF($BO$11:$BO279, $BO279)-1)</f>
        <v/>
      </c>
      <c r="BS279" s="134" t="str">
        <f>IF($AV279="", "", IFERROR(INDEX('Analytics Data'!BZ$12:BZ$511, MATCH($AV279, 'Analytics Data'!$BI$12:$BI$511, 0)), ""))</f>
        <v/>
      </c>
      <c r="BT279" s="135" t="str">
        <f>IF($AV279="", "", IFERROR(INDEX('Analytics Data'!CA$12:CA$511, MATCH($AV279, 'Analytics Data'!$BI$12:$BI$511, 0)), ""))</f>
        <v/>
      </c>
      <c r="BU279" s="135" t="str">
        <f>IF($AV279="", "", IFERROR(INDEX('Analytics Data'!CB$12:CB$511, MATCH($AV279, 'Analytics Data'!$BI$12:$BI$511, 0)), ""))</f>
        <v/>
      </c>
      <c r="BV279" s="135" t="str">
        <f>IF($AV279="", "", IFERROR(INDEX('Analytics Data'!CC$12:CC$511, MATCH($AV279, 'Analytics Data'!$BI$12:$BI$511, 0)), ""))</f>
        <v/>
      </c>
      <c r="BW279" s="136" t="str">
        <f>IF($AV279="", "", IFERROR(INDEX('Analytics Data'!CD$12:CD$511, MATCH($AV279, 'Analytics Data'!$BI$12:$BI$511, 0)), ""))</f>
        <v/>
      </c>
      <c r="CC279" s="19" t="str">
        <f t="shared" si="93"/>
        <v/>
      </c>
      <c r="CE279" s="19" t="str">
        <f t="shared" si="94"/>
        <v/>
      </c>
      <c r="CG279" s="41" t="str">
        <f t="shared" si="95"/>
        <v/>
      </c>
    </row>
    <row r="280" spans="1:85" x14ac:dyDescent="0.25">
      <c r="A280" s="11"/>
      <c r="B280" s="41" t="str">
        <f>IF($D280="", "", IFERROR(INDEX(Content!$V$11:$V$510, MATCH($D280, Content!$D$11:$D$510, 0)), ""))</f>
        <v/>
      </c>
      <c r="C280" s="11"/>
      <c r="D280" s="196"/>
      <c r="E280" s="197"/>
      <c r="F280" s="198"/>
      <c r="G280" s="199"/>
      <c r="H280" s="200"/>
      <c r="I280" s="200"/>
      <c r="J280" s="201"/>
      <c r="K280" s="202"/>
      <c r="L280" s="11"/>
      <c r="M280" s="98" t="str">
        <f>IF($AV280="", "", IFERROR(INDEX('Analytics Data'!$CF$12:$CF$511, MATCH($AV280, 'Analytics Data'!$BI$12:$BI$511, 0)), ""))</f>
        <v/>
      </c>
      <c r="N280" s="68"/>
      <c r="O280" s="98" t="str">
        <f>IF($M280="", "", COUNTIF($M$11:$M$510, "&gt;"&amp;$M280)+1+COUNTIF($M$11:$M280, $M280)-1)</f>
        <v/>
      </c>
      <c r="P280" s="68"/>
      <c r="Q280" s="91" t="str">
        <f>IF($AV280="", "", IFERROR(INDEX('Analytics Data'!BA$12:BA$511, MATCH($AV280, 'Analytics Data'!$BI$12:$BI$511, 0)), ""))</f>
        <v/>
      </c>
      <c r="R280" s="92" t="str">
        <f>IF($AV280="", "", IFERROR(INDEX('Analytics Data'!BB$12:BB$511, MATCH($AV280, 'Analytics Data'!$BI$12:$BI$511, 0)), ""))</f>
        <v/>
      </c>
      <c r="S280" s="92" t="str">
        <f>IF($AV280="", "", IFERROR(INDEX('Analytics Data'!BC$12:BC$511, MATCH($AV280, 'Analytics Data'!$BI$12:$BI$511, 0)), ""))</f>
        <v/>
      </c>
      <c r="T280" s="92" t="str">
        <f>IF($AV280="", "", IFERROR(INDEX('Analytics Data'!BD$12:BD$511, MATCH($AV280, 'Analytics Data'!$BI$12:$BI$511, 0)), ""))</f>
        <v/>
      </c>
      <c r="U280" s="93" t="str">
        <f>IF($AV280="", "", IFERROR(INDEX('Analytics Data'!BE$12:BE$511, MATCH($AV280, 'Analytics Data'!$BI$12:$BI$511, 0)), ""))</f>
        <v/>
      </c>
      <c r="V280" s="68"/>
      <c r="AD280" s="65" t="str">
        <f>'Analytics Data'!$CT281</f>
        <v/>
      </c>
      <c r="AF280" s="19" t="str">
        <f t="shared" si="82"/>
        <v/>
      </c>
      <c r="AH280" s="19" t="str">
        <f t="shared" si="79"/>
        <v/>
      </c>
      <c r="AI280" s="19" t="str">
        <f t="shared" si="83"/>
        <v/>
      </c>
      <c r="AJ280" s="19" t="str">
        <f t="shared" si="84"/>
        <v/>
      </c>
      <c r="AK280" s="19" t="str">
        <f t="shared" si="85"/>
        <v/>
      </c>
      <c r="AL280" s="19" t="str">
        <f t="shared" si="80"/>
        <v/>
      </c>
      <c r="AM280" s="19" t="str">
        <f t="shared" si="81"/>
        <v/>
      </c>
      <c r="AN280" s="19" t="str">
        <f t="shared" si="86"/>
        <v/>
      </c>
      <c r="AP280" s="19" t="str">
        <f>IF(OR($B280="", "", 'Analytics Data'!$BL$7=FALSE), "", COUNTIF('Analytics Data'!$BG$12:$BG$511, $B280))</f>
        <v/>
      </c>
      <c r="AR280" s="65" t="str">
        <f>IF($AP280="", "", IF($AP280=1, IFERROR(INDEX('Analytics Data'!$BI$12:$BI$511, MATCH($B280, 'Analytics Data'!$BG$12:$BG$511, 0)), ""), ""))</f>
        <v/>
      </c>
      <c r="AT280" s="65" t="str">
        <f t="shared" si="87"/>
        <v/>
      </c>
      <c r="AV280" s="65" t="str">
        <f>IF(NOT($AT280=""), $AT280, IF($AR280="", "", IF(COUNTIF($AR$11:$AR280, $AR280)&gt;1, "", $AR280)))</f>
        <v/>
      </c>
      <c r="AX280" s="19" t="str">
        <f>IF(OR($AV280="", $AR$7=FALSE), "", IF(COUNTIF('Analytics Data'!$BI$12:$BI$511, $AV280)=1, "", "X"))</f>
        <v/>
      </c>
      <c r="AZ280" s="43" t="str">
        <f t="shared" si="88"/>
        <v/>
      </c>
      <c r="BB280" s="19" t="str">
        <f>IF($D280="", "", IF(COUNTIF(Content!$D$11:$D$510, $D280)=0, MAX($BB$10:$BB279)+1, ""))</f>
        <v/>
      </c>
      <c r="BD280" s="19" t="str">
        <f t="shared" si="89"/>
        <v/>
      </c>
      <c r="BF280" s="19" t="str">
        <f t="shared" si="90"/>
        <v/>
      </c>
      <c r="BG280" s="19" t="str">
        <f t="shared" ca="1" si="96"/>
        <v/>
      </c>
      <c r="BI280" s="173" t="str">
        <f>IF($AV280="", "", IFERROR(INDEX('Analytics Data'!$CA$12:$CA$511, MATCH($AV280, 'Analytics Data'!$BI$12:$BI$511, 0)), ""))</f>
        <v/>
      </c>
      <c r="BK280" s="173" t="str">
        <f>IF($AV280="", "", IFERROR(INDEX('Analytics Data'!$BB$12:$BB$511, MATCH($AV280, 'Analytics Data'!$BI$12:$BI$511, 0)), ""))</f>
        <v/>
      </c>
      <c r="BM280" s="41" t="str">
        <f>IF($D280="", "", IFERROR(INDEX(Content!$AB$11:$AB$510, MATCH($D280, Content!$D$11:$D$510, 0)), ""))</f>
        <v/>
      </c>
      <c r="BN280" s="41" t="str">
        <f>IF($BM280="", "", IF(COUNTIF($BM$11:$BM280, $BM280)&gt;1, "", $BM280))</f>
        <v/>
      </c>
      <c r="BO280" s="156" t="str">
        <f t="shared" si="91"/>
        <v/>
      </c>
      <c r="BP280" s="156" t="str">
        <f t="shared" si="92"/>
        <v/>
      </c>
      <c r="BQ280" s="19" t="str">
        <f>IF($BO280="", "", COUNTIF($BO$11:$BO$510, "&gt;"&amp;$BO280)+1+COUNTIF($BO$11:$BO280, $BO280)-1)</f>
        <v/>
      </c>
      <c r="BS280" s="134" t="str">
        <f>IF($AV280="", "", IFERROR(INDEX('Analytics Data'!BZ$12:BZ$511, MATCH($AV280, 'Analytics Data'!$BI$12:$BI$511, 0)), ""))</f>
        <v/>
      </c>
      <c r="BT280" s="135" t="str">
        <f>IF($AV280="", "", IFERROR(INDEX('Analytics Data'!CA$12:CA$511, MATCH($AV280, 'Analytics Data'!$BI$12:$BI$511, 0)), ""))</f>
        <v/>
      </c>
      <c r="BU280" s="135" t="str">
        <f>IF($AV280="", "", IFERROR(INDEX('Analytics Data'!CB$12:CB$511, MATCH($AV280, 'Analytics Data'!$BI$12:$BI$511, 0)), ""))</f>
        <v/>
      </c>
      <c r="BV280" s="135" t="str">
        <f>IF($AV280="", "", IFERROR(INDEX('Analytics Data'!CC$12:CC$511, MATCH($AV280, 'Analytics Data'!$BI$12:$BI$511, 0)), ""))</f>
        <v/>
      </c>
      <c r="BW280" s="136" t="str">
        <f>IF($AV280="", "", IFERROR(INDEX('Analytics Data'!CD$12:CD$511, MATCH($AV280, 'Analytics Data'!$BI$12:$BI$511, 0)), ""))</f>
        <v/>
      </c>
      <c r="CC280" s="19" t="str">
        <f t="shared" si="93"/>
        <v/>
      </c>
      <c r="CE280" s="19" t="str">
        <f t="shared" si="94"/>
        <v/>
      </c>
      <c r="CG280" s="41" t="str">
        <f t="shared" si="95"/>
        <v/>
      </c>
    </row>
    <row r="281" spans="1:85" x14ac:dyDescent="0.25">
      <c r="A281" s="11"/>
      <c r="B281" s="41" t="str">
        <f>IF($D281="", "", IFERROR(INDEX(Content!$V$11:$V$510, MATCH($D281, Content!$D$11:$D$510, 0)), ""))</f>
        <v/>
      </c>
      <c r="C281" s="11"/>
      <c r="D281" s="196"/>
      <c r="E281" s="197"/>
      <c r="F281" s="198"/>
      <c r="G281" s="199"/>
      <c r="H281" s="200"/>
      <c r="I281" s="200"/>
      <c r="J281" s="201"/>
      <c r="K281" s="202"/>
      <c r="L281" s="11"/>
      <c r="M281" s="98" t="str">
        <f>IF($AV281="", "", IFERROR(INDEX('Analytics Data'!$CF$12:$CF$511, MATCH($AV281, 'Analytics Data'!$BI$12:$BI$511, 0)), ""))</f>
        <v/>
      </c>
      <c r="N281" s="68"/>
      <c r="O281" s="98" t="str">
        <f>IF($M281="", "", COUNTIF($M$11:$M$510, "&gt;"&amp;$M281)+1+COUNTIF($M$11:$M281, $M281)-1)</f>
        <v/>
      </c>
      <c r="P281" s="68"/>
      <c r="Q281" s="91" t="str">
        <f>IF($AV281="", "", IFERROR(INDEX('Analytics Data'!BA$12:BA$511, MATCH($AV281, 'Analytics Data'!$BI$12:$BI$511, 0)), ""))</f>
        <v/>
      </c>
      <c r="R281" s="92" t="str">
        <f>IF($AV281="", "", IFERROR(INDEX('Analytics Data'!BB$12:BB$511, MATCH($AV281, 'Analytics Data'!$BI$12:$BI$511, 0)), ""))</f>
        <v/>
      </c>
      <c r="S281" s="92" t="str">
        <f>IF($AV281="", "", IFERROR(INDEX('Analytics Data'!BC$12:BC$511, MATCH($AV281, 'Analytics Data'!$BI$12:$BI$511, 0)), ""))</f>
        <v/>
      </c>
      <c r="T281" s="92" t="str">
        <f>IF($AV281="", "", IFERROR(INDEX('Analytics Data'!BD$12:BD$511, MATCH($AV281, 'Analytics Data'!$BI$12:$BI$511, 0)), ""))</f>
        <v/>
      </c>
      <c r="U281" s="93" t="str">
        <f>IF($AV281="", "", IFERROR(INDEX('Analytics Data'!BE$12:BE$511, MATCH($AV281, 'Analytics Data'!$BI$12:$BI$511, 0)), ""))</f>
        <v/>
      </c>
      <c r="V281" s="68"/>
      <c r="AD281" s="65" t="str">
        <f>'Analytics Data'!$CT282</f>
        <v/>
      </c>
      <c r="AF281" s="19" t="str">
        <f t="shared" si="82"/>
        <v/>
      </c>
      <c r="AH281" s="19" t="str">
        <f t="shared" si="79"/>
        <v/>
      </c>
      <c r="AI281" s="19" t="str">
        <f t="shared" si="83"/>
        <v/>
      </c>
      <c r="AJ281" s="19" t="str">
        <f t="shared" si="84"/>
        <v/>
      </c>
      <c r="AK281" s="19" t="str">
        <f t="shared" si="85"/>
        <v/>
      </c>
      <c r="AL281" s="19" t="str">
        <f t="shared" si="80"/>
        <v/>
      </c>
      <c r="AM281" s="19" t="str">
        <f t="shared" si="81"/>
        <v/>
      </c>
      <c r="AN281" s="19" t="str">
        <f t="shared" si="86"/>
        <v/>
      </c>
      <c r="AP281" s="19" t="str">
        <f>IF(OR($B281="", "", 'Analytics Data'!$BL$7=FALSE), "", COUNTIF('Analytics Data'!$BG$12:$BG$511, $B281))</f>
        <v/>
      </c>
      <c r="AR281" s="65" t="str">
        <f>IF($AP281="", "", IF($AP281=1, IFERROR(INDEX('Analytics Data'!$BI$12:$BI$511, MATCH($B281, 'Analytics Data'!$BG$12:$BG$511, 0)), ""), ""))</f>
        <v/>
      </c>
      <c r="AT281" s="65" t="str">
        <f t="shared" si="87"/>
        <v/>
      </c>
      <c r="AV281" s="65" t="str">
        <f>IF(NOT($AT281=""), $AT281, IF($AR281="", "", IF(COUNTIF($AR$11:$AR281, $AR281)&gt;1, "", $AR281)))</f>
        <v/>
      </c>
      <c r="AX281" s="19" t="str">
        <f>IF(OR($AV281="", $AR$7=FALSE), "", IF(COUNTIF('Analytics Data'!$BI$12:$BI$511, $AV281)=1, "", "X"))</f>
        <v/>
      </c>
      <c r="AZ281" s="43" t="str">
        <f t="shared" si="88"/>
        <v/>
      </c>
      <c r="BB281" s="19" t="str">
        <f>IF($D281="", "", IF(COUNTIF(Content!$D$11:$D$510, $D281)=0, MAX($BB$10:$BB280)+1, ""))</f>
        <v/>
      </c>
      <c r="BD281" s="19" t="str">
        <f t="shared" si="89"/>
        <v/>
      </c>
      <c r="BF281" s="19" t="str">
        <f t="shared" si="90"/>
        <v/>
      </c>
      <c r="BG281" s="19" t="str">
        <f t="shared" ca="1" si="96"/>
        <v/>
      </c>
      <c r="BI281" s="173" t="str">
        <f>IF($AV281="", "", IFERROR(INDEX('Analytics Data'!$CA$12:$CA$511, MATCH($AV281, 'Analytics Data'!$BI$12:$BI$511, 0)), ""))</f>
        <v/>
      </c>
      <c r="BK281" s="173" t="str">
        <f>IF($AV281="", "", IFERROR(INDEX('Analytics Data'!$BB$12:$BB$511, MATCH($AV281, 'Analytics Data'!$BI$12:$BI$511, 0)), ""))</f>
        <v/>
      </c>
      <c r="BM281" s="41" t="str">
        <f>IF($D281="", "", IFERROR(INDEX(Content!$AB$11:$AB$510, MATCH($D281, Content!$D$11:$D$510, 0)), ""))</f>
        <v/>
      </c>
      <c r="BN281" s="41" t="str">
        <f>IF($BM281="", "", IF(COUNTIF($BM$11:$BM281, $BM281)&gt;1, "", $BM281))</f>
        <v/>
      </c>
      <c r="BO281" s="156" t="str">
        <f t="shared" si="91"/>
        <v/>
      </c>
      <c r="BP281" s="156" t="str">
        <f t="shared" si="92"/>
        <v/>
      </c>
      <c r="BQ281" s="19" t="str">
        <f>IF($BO281="", "", COUNTIF($BO$11:$BO$510, "&gt;"&amp;$BO281)+1+COUNTIF($BO$11:$BO281, $BO281)-1)</f>
        <v/>
      </c>
      <c r="BS281" s="134" t="str">
        <f>IF($AV281="", "", IFERROR(INDEX('Analytics Data'!BZ$12:BZ$511, MATCH($AV281, 'Analytics Data'!$BI$12:$BI$511, 0)), ""))</f>
        <v/>
      </c>
      <c r="BT281" s="135" t="str">
        <f>IF($AV281="", "", IFERROR(INDEX('Analytics Data'!CA$12:CA$511, MATCH($AV281, 'Analytics Data'!$BI$12:$BI$511, 0)), ""))</f>
        <v/>
      </c>
      <c r="BU281" s="135" t="str">
        <f>IF($AV281="", "", IFERROR(INDEX('Analytics Data'!CB$12:CB$511, MATCH($AV281, 'Analytics Data'!$BI$12:$BI$511, 0)), ""))</f>
        <v/>
      </c>
      <c r="BV281" s="135" t="str">
        <f>IF($AV281="", "", IFERROR(INDEX('Analytics Data'!CC$12:CC$511, MATCH($AV281, 'Analytics Data'!$BI$12:$BI$511, 0)), ""))</f>
        <v/>
      </c>
      <c r="BW281" s="136" t="str">
        <f>IF($AV281="", "", IFERROR(INDEX('Analytics Data'!CD$12:CD$511, MATCH($AV281, 'Analytics Data'!$BI$12:$BI$511, 0)), ""))</f>
        <v/>
      </c>
      <c r="CC281" s="19" t="str">
        <f t="shared" si="93"/>
        <v/>
      </c>
      <c r="CE281" s="19" t="str">
        <f t="shared" si="94"/>
        <v/>
      </c>
      <c r="CG281" s="41" t="str">
        <f t="shared" si="95"/>
        <v/>
      </c>
    </row>
    <row r="282" spans="1:85" x14ac:dyDescent="0.25">
      <c r="A282" s="11"/>
      <c r="B282" s="41" t="str">
        <f>IF($D282="", "", IFERROR(INDEX(Content!$V$11:$V$510, MATCH($D282, Content!$D$11:$D$510, 0)), ""))</f>
        <v/>
      </c>
      <c r="C282" s="11"/>
      <c r="D282" s="196"/>
      <c r="E282" s="197"/>
      <c r="F282" s="198"/>
      <c r="G282" s="199"/>
      <c r="H282" s="200"/>
      <c r="I282" s="200"/>
      <c r="J282" s="201"/>
      <c r="K282" s="202"/>
      <c r="L282" s="11"/>
      <c r="M282" s="98" t="str">
        <f>IF($AV282="", "", IFERROR(INDEX('Analytics Data'!$CF$12:$CF$511, MATCH($AV282, 'Analytics Data'!$BI$12:$BI$511, 0)), ""))</f>
        <v/>
      </c>
      <c r="N282" s="68"/>
      <c r="O282" s="98" t="str">
        <f>IF($M282="", "", COUNTIF($M$11:$M$510, "&gt;"&amp;$M282)+1+COUNTIF($M$11:$M282, $M282)-1)</f>
        <v/>
      </c>
      <c r="P282" s="68"/>
      <c r="Q282" s="91" t="str">
        <f>IF($AV282="", "", IFERROR(INDEX('Analytics Data'!BA$12:BA$511, MATCH($AV282, 'Analytics Data'!$BI$12:$BI$511, 0)), ""))</f>
        <v/>
      </c>
      <c r="R282" s="92" t="str">
        <f>IF($AV282="", "", IFERROR(INDEX('Analytics Data'!BB$12:BB$511, MATCH($AV282, 'Analytics Data'!$BI$12:$BI$511, 0)), ""))</f>
        <v/>
      </c>
      <c r="S282" s="92" t="str">
        <f>IF($AV282="", "", IFERROR(INDEX('Analytics Data'!BC$12:BC$511, MATCH($AV282, 'Analytics Data'!$BI$12:$BI$511, 0)), ""))</f>
        <v/>
      </c>
      <c r="T282" s="92" t="str">
        <f>IF($AV282="", "", IFERROR(INDEX('Analytics Data'!BD$12:BD$511, MATCH($AV282, 'Analytics Data'!$BI$12:$BI$511, 0)), ""))</f>
        <v/>
      </c>
      <c r="U282" s="93" t="str">
        <f>IF($AV282="", "", IFERROR(INDEX('Analytics Data'!BE$12:BE$511, MATCH($AV282, 'Analytics Data'!$BI$12:$BI$511, 0)), ""))</f>
        <v/>
      </c>
      <c r="V282" s="68"/>
      <c r="AD282" s="65" t="str">
        <f>'Analytics Data'!$CT283</f>
        <v/>
      </c>
      <c r="AF282" s="19" t="str">
        <f t="shared" si="82"/>
        <v/>
      </c>
      <c r="AH282" s="19" t="str">
        <f t="shared" si="79"/>
        <v/>
      </c>
      <c r="AI282" s="19" t="str">
        <f t="shared" si="83"/>
        <v/>
      </c>
      <c r="AJ282" s="19" t="str">
        <f t="shared" si="84"/>
        <v/>
      </c>
      <c r="AK282" s="19" t="str">
        <f t="shared" si="85"/>
        <v/>
      </c>
      <c r="AL282" s="19" t="str">
        <f t="shared" si="80"/>
        <v/>
      </c>
      <c r="AM282" s="19" t="str">
        <f t="shared" si="81"/>
        <v/>
      </c>
      <c r="AN282" s="19" t="str">
        <f t="shared" si="86"/>
        <v/>
      </c>
      <c r="AP282" s="19" t="str">
        <f>IF(OR($B282="", "", 'Analytics Data'!$BL$7=FALSE), "", COUNTIF('Analytics Data'!$BG$12:$BG$511, $B282))</f>
        <v/>
      </c>
      <c r="AR282" s="65" t="str">
        <f>IF($AP282="", "", IF($AP282=1, IFERROR(INDEX('Analytics Data'!$BI$12:$BI$511, MATCH($B282, 'Analytics Data'!$BG$12:$BG$511, 0)), ""), ""))</f>
        <v/>
      </c>
      <c r="AT282" s="65" t="str">
        <f t="shared" si="87"/>
        <v/>
      </c>
      <c r="AV282" s="65" t="str">
        <f>IF(NOT($AT282=""), $AT282, IF($AR282="", "", IF(COUNTIF($AR$11:$AR282, $AR282)&gt;1, "", $AR282)))</f>
        <v/>
      </c>
      <c r="AX282" s="19" t="str">
        <f>IF(OR($AV282="", $AR$7=FALSE), "", IF(COUNTIF('Analytics Data'!$BI$12:$BI$511, $AV282)=1, "", "X"))</f>
        <v/>
      </c>
      <c r="AZ282" s="43" t="str">
        <f t="shared" si="88"/>
        <v/>
      </c>
      <c r="BB282" s="19" t="str">
        <f>IF($D282="", "", IF(COUNTIF(Content!$D$11:$D$510, $D282)=0, MAX($BB$10:$BB281)+1, ""))</f>
        <v/>
      </c>
      <c r="BD282" s="19" t="str">
        <f t="shared" si="89"/>
        <v/>
      </c>
      <c r="BF282" s="19" t="str">
        <f t="shared" si="90"/>
        <v/>
      </c>
      <c r="BG282" s="19" t="str">
        <f t="shared" ca="1" si="96"/>
        <v/>
      </c>
      <c r="BI282" s="173" t="str">
        <f>IF($AV282="", "", IFERROR(INDEX('Analytics Data'!$CA$12:$CA$511, MATCH($AV282, 'Analytics Data'!$BI$12:$BI$511, 0)), ""))</f>
        <v/>
      </c>
      <c r="BK282" s="173" t="str">
        <f>IF($AV282="", "", IFERROR(INDEX('Analytics Data'!$BB$12:$BB$511, MATCH($AV282, 'Analytics Data'!$BI$12:$BI$511, 0)), ""))</f>
        <v/>
      </c>
      <c r="BM282" s="41" t="str">
        <f>IF($D282="", "", IFERROR(INDEX(Content!$AB$11:$AB$510, MATCH($D282, Content!$D$11:$D$510, 0)), ""))</f>
        <v/>
      </c>
      <c r="BN282" s="41" t="str">
        <f>IF($BM282="", "", IF(COUNTIF($BM$11:$BM282, $BM282)&gt;1, "", $BM282))</f>
        <v/>
      </c>
      <c r="BO282" s="156" t="str">
        <f t="shared" si="91"/>
        <v/>
      </c>
      <c r="BP282" s="156" t="str">
        <f t="shared" si="92"/>
        <v/>
      </c>
      <c r="BQ282" s="19" t="str">
        <f>IF($BO282="", "", COUNTIF($BO$11:$BO$510, "&gt;"&amp;$BO282)+1+COUNTIF($BO$11:$BO282, $BO282)-1)</f>
        <v/>
      </c>
      <c r="BS282" s="134" t="str">
        <f>IF($AV282="", "", IFERROR(INDEX('Analytics Data'!BZ$12:BZ$511, MATCH($AV282, 'Analytics Data'!$BI$12:$BI$511, 0)), ""))</f>
        <v/>
      </c>
      <c r="BT282" s="135" t="str">
        <f>IF($AV282="", "", IFERROR(INDEX('Analytics Data'!CA$12:CA$511, MATCH($AV282, 'Analytics Data'!$BI$12:$BI$511, 0)), ""))</f>
        <v/>
      </c>
      <c r="BU282" s="135" t="str">
        <f>IF($AV282="", "", IFERROR(INDEX('Analytics Data'!CB$12:CB$511, MATCH($AV282, 'Analytics Data'!$BI$12:$BI$511, 0)), ""))</f>
        <v/>
      </c>
      <c r="BV282" s="135" t="str">
        <f>IF($AV282="", "", IFERROR(INDEX('Analytics Data'!CC$12:CC$511, MATCH($AV282, 'Analytics Data'!$BI$12:$BI$511, 0)), ""))</f>
        <v/>
      </c>
      <c r="BW282" s="136" t="str">
        <f>IF($AV282="", "", IFERROR(INDEX('Analytics Data'!CD$12:CD$511, MATCH($AV282, 'Analytics Data'!$BI$12:$BI$511, 0)), ""))</f>
        <v/>
      </c>
      <c r="CC282" s="19" t="str">
        <f t="shared" si="93"/>
        <v/>
      </c>
      <c r="CE282" s="19" t="str">
        <f t="shared" si="94"/>
        <v/>
      </c>
      <c r="CG282" s="41" t="str">
        <f t="shared" si="95"/>
        <v/>
      </c>
    </row>
    <row r="283" spans="1:85" x14ac:dyDescent="0.25">
      <c r="A283" s="11"/>
      <c r="B283" s="41" t="str">
        <f>IF($D283="", "", IFERROR(INDEX(Content!$V$11:$V$510, MATCH($D283, Content!$D$11:$D$510, 0)), ""))</f>
        <v/>
      </c>
      <c r="C283" s="11"/>
      <c r="D283" s="196"/>
      <c r="E283" s="197"/>
      <c r="F283" s="198"/>
      <c r="G283" s="199"/>
      <c r="H283" s="200"/>
      <c r="I283" s="200"/>
      <c r="J283" s="201"/>
      <c r="K283" s="202"/>
      <c r="L283" s="11"/>
      <c r="M283" s="98" t="str">
        <f>IF($AV283="", "", IFERROR(INDEX('Analytics Data'!$CF$12:$CF$511, MATCH($AV283, 'Analytics Data'!$BI$12:$BI$511, 0)), ""))</f>
        <v/>
      </c>
      <c r="N283" s="68"/>
      <c r="O283" s="98" t="str">
        <f>IF($M283="", "", COUNTIF($M$11:$M$510, "&gt;"&amp;$M283)+1+COUNTIF($M$11:$M283, $M283)-1)</f>
        <v/>
      </c>
      <c r="P283" s="68"/>
      <c r="Q283" s="91" t="str">
        <f>IF($AV283="", "", IFERROR(INDEX('Analytics Data'!BA$12:BA$511, MATCH($AV283, 'Analytics Data'!$BI$12:$BI$511, 0)), ""))</f>
        <v/>
      </c>
      <c r="R283" s="92" t="str">
        <f>IF($AV283="", "", IFERROR(INDEX('Analytics Data'!BB$12:BB$511, MATCH($AV283, 'Analytics Data'!$BI$12:$BI$511, 0)), ""))</f>
        <v/>
      </c>
      <c r="S283" s="92" t="str">
        <f>IF($AV283="", "", IFERROR(INDEX('Analytics Data'!BC$12:BC$511, MATCH($AV283, 'Analytics Data'!$BI$12:$BI$511, 0)), ""))</f>
        <v/>
      </c>
      <c r="T283" s="92" t="str">
        <f>IF($AV283="", "", IFERROR(INDEX('Analytics Data'!BD$12:BD$511, MATCH($AV283, 'Analytics Data'!$BI$12:$BI$511, 0)), ""))</f>
        <v/>
      </c>
      <c r="U283" s="93" t="str">
        <f>IF($AV283="", "", IFERROR(INDEX('Analytics Data'!BE$12:BE$511, MATCH($AV283, 'Analytics Data'!$BI$12:$BI$511, 0)), ""))</f>
        <v/>
      </c>
      <c r="V283" s="68"/>
      <c r="AD283" s="65" t="str">
        <f>'Analytics Data'!$CT284</f>
        <v/>
      </c>
      <c r="AF283" s="19" t="str">
        <f t="shared" si="82"/>
        <v/>
      </c>
      <c r="AH283" s="19" t="str">
        <f t="shared" si="79"/>
        <v/>
      </c>
      <c r="AI283" s="19" t="str">
        <f t="shared" si="83"/>
        <v/>
      </c>
      <c r="AJ283" s="19" t="str">
        <f t="shared" si="84"/>
        <v/>
      </c>
      <c r="AK283" s="19" t="str">
        <f t="shared" si="85"/>
        <v/>
      </c>
      <c r="AL283" s="19" t="str">
        <f t="shared" si="80"/>
        <v/>
      </c>
      <c r="AM283" s="19" t="str">
        <f t="shared" si="81"/>
        <v/>
      </c>
      <c r="AN283" s="19" t="str">
        <f t="shared" si="86"/>
        <v/>
      </c>
      <c r="AP283" s="19" t="str">
        <f>IF(OR($B283="", "", 'Analytics Data'!$BL$7=FALSE), "", COUNTIF('Analytics Data'!$BG$12:$BG$511, $B283))</f>
        <v/>
      </c>
      <c r="AR283" s="65" t="str">
        <f>IF($AP283="", "", IF($AP283=1, IFERROR(INDEX('Analytics Data'!$BI$12:$BI$511, MATCH($B283, 'Analytics Data'!$BG$12:$BG$511, 0)), ""), ""))</f>
        <v/>
      </c>
      <c r="AT283" s="65" t="str">
        <f t="shared" si="87"/>
        <v/>
      </c>
      <c r="AV283" s="65" t="str">
        <f>IF(NOT($AT283=""), $AT283, IF($AR283="", "", IF(COUNTIF($AR$11:$AR283, $AR283)&gt;1, "", $AR283)))</f>
        <v/>
      </c>
      <c r="AX283" s="19" t="str">
        <f>IF(OR($AV283="", $AR$7=FALSE), "", IF(COUNTIF('Analytics Data'!$BI$12:$BI$511, $AV283)=1, "", "X"))</f>
        <v/>
      </c>
      <c r="AZ283" s="43" t="str">
        <f t="shared" si="88"/>
        <v/>
      </c>
      <c r="BB283" s="19" t="str">
        <f>IF($D283="", "", IF(COUNTIF(Content!$D$11:$D$510, $D283)=0, MAX($BB$10:$BB282)+1, ""))</f>
        <v/>
      </c>
      <c r="BD283" s="19" t="str">
        <f t="shared" si="89"/>
        <v/>
      </c>
      <c r="BF283" s="19" t="str">
        <f t="shared" si="90"/>
        <v/>
      </c>
      <c r="BG283" s="19" t="str">
        <f t="shared" ca="1" si="96"/>
        <v/>
      </c>
      <c r="BI283" s="173" t="str">
        <f>IF($AV283="", "", IFERROR(INDEX('Analytics Data'!$CA$12:$CA$511, MATCH($AV283, 'Analytics Data'!$BI$12:$BI$511, 0)), ""))</f>
        <v/>
      </c>
      <c r="BK283" s="173" t="str">
        <f>IF($AV283="", "", IFERROR(INDEX('Analytics Data'!$BB$12:$BB$511, MATCH($AV283, 'Analytics Data'!$BI$12:$BI$511, 0)), ""))</f>
        <v/>
      </c>
      <c r="BM283" s="41" t="str">
        <f>IF($D283="", "", IFERROR(INDEX(Content!$AB$11:$AB$510, MATCH($D283, Content!$D$11:$D$510, 0)), ""))</f>
        <v/>
      </c>
      <c r="BN283" s="41" t="str">
        <f>IF($BM283="", "", IF(COUNTIF($BM$11:$BM283, $BM283)&gt;1, "", $BM283))</f>
        <v/>
      </c>
      <c r="BO283" s="156" t="str">
        <f t="shared" si="91"/>
        <v/>
      </c>
      <c r="BP283" s="156" t="str">
        <f t="shared" si="92"/>
        <v/>
      </c>
      <c r="BQ283" s="19" t="str">
        <f>IF($BO283="", "", COUNTIF($BO$11:$BO$510, "&gt;"&amp;$BO283)+1+COUNTIF($BO$11:$BO283, $BO283)-1)</f>
        <v/>
      </c>
      <c r="BS283" s="134" t="str">
        <f>IF($AV283="", "", IFERROR(INDEX('Analytics Data'!BZ$12:BZ$511, MATCH($AV283, 'Analytics Data'!$BI$12:$BI$511, 0)), ""))</f>
        <v/>
      </c>
      <c r="BT283" s="135" t="str">
        <f>IF($AV283="", "", IFERROR(INDEX('Analytics Data'!CA$12:CA$511, MATCH($AV283, 'Analytics Data'!$BI$12:$BI$511, 0)), ""))</f>
        <v/>
      </c>
      <c r="BU283" s="135" t="str">
        <f>IF($AV283="", "", IFERROR(INDEX('Analytics Data'!CB$12:CB$511, MATCH($AV283, 'Analytics Data'!$BI$12:$BI$511, 0)), ""))</f>
        <v/>
      </c>
      <c r="BV283" s="135" t="str">
        <f>IF($AV283="", "", IFERROR(INDEX('Analytics Data'!CC$12:CC$511, MATCH($AV283, 'Analytics Data'!$BI$12:$BI$511, 0)), ""))</f>
        <v/>
      </c>
      <c r="BW283" s="136" t="str">
        <f>IF($AV283="", "", IFERROR(INDEX('Analytics Data'!CD$12:CD$511, MATCH($AV283, 'Analytics Data'!$BI$12:$BI$511, 0)), ""))</f>
        <v/>
      </c>
      <c r="CC283" s="19" t="str">
        <f t="shared" si="93"/>
        <v/>
      </c>
      <c r="CE283" s="19" t="str">
        <f t="shared" si="94"/>
        <v/>
      </c>
      <c r="CG283" s="41" t="str">
        <f t="shared" si="95"/>
        <v/>
      </c>
    </row>
    <row r="284" spans="1:85" x14ac:dyDescent="0.25">
      <c r="A284" s="11"/>
      <c r="B284" s="41" t="str">
        <f>IF($D284="", "", IFERROR(INDEX(Content!$V$11:$V$510, MATCH($D284, Content!$D$11:$D$510, 0)), ""))</f>
        <v/>
      </c>
      <c r="C284" s="11"/>
      <c r="D284" s="196"/>
      <c r="E284" s="197"/>
      <c r="F284" s="198"/>
      <c r="G284" s="199"/>
      <c r="H284" s="200"/>
      <c r="I284" s="200"/>
      <c r="J284" s="201"/>
      <c r="K284" s="202"/>
      <c r="L284" s="11"/>
      <c r="M284" s="98" t="str">
        <f>IF($AV284="", "", IFERROR(INDEX('Analytics Data'!$CF$12:$CF$511, MATCH($AV284, 'Analytics Data'!$BI$12:$BI$511, 0)), ""))</f>
        <v/>
      </c>
      <c r="N284" s="68"/>
      <c r="O284" s="98" t="str">
        <f>IF($M284="", "", COUNTIF($M$11:$M$510, "&gt;"&amp;$M284)+1+COUNTIF($M$11:$M284, $M284)-1)</f>
        <v/>
      </c>
      <c r="P284" s="68"/>
      <c r="Q284" s="91" t="str">
        <f>IF($AV284="", "", IFERROR(INDEX('Analytics Data'!BA$12:BA$511, MATCH($AV284, 'Analytics Data'!$BI$12:$BI$511, 0)), ""))</f>
        <v/>
      </c>
      <c r="R284" s="92" t="str">
        <f>IF($AV284="", "", IFERROR(INDEX('Analytics Data'!BB$12:BB$511, MATCH($AV284, 'Analytics Data'!$BI$12:$BI$511, 0)), ""))</f>
        <v/>
      </c>
      <c r="S284" s="92" t="str">
        <f>IF($AV284="", "", IFERROR(INDEX('Analytics Data'!BC$12:BC$511, MATCH($AV284, 'Analytics Data'!$BI$12:$BI$511, 0)), ""))</f>
        <v/>
      </c>
      <c r="T284" s="92" t="str">
        <f>IF($AV284="", "", IFERROR(INDEX('Analytics Data'!BD$12:BD$511, MATCH($AV284, 'Analytics Data'!$BI$12:$BI$511, 0)), ""))</f>
        <v/>
      </c>
      <c r="U284" s="93" t="str">
        <f>IF($AV284="", "", IFERROR(INDEX('Analytics Data'!BE$12:BE$511, MATCH($AV284, 'Analytics Data'!$BI$12:$BI$511, 0)), ""))</f>
        <v/>
      </c>
      <c r="V284" s="68"/>
      <c r="AD284" s="65" t="str">
        <f>'Analytics Data'!$CT285</f>
        <v/>
      </c>
      <c r="AF284" s="19" t="str">
        <f t="shared" si="82"/>
        <v/>
      </c>
      <c r="AH284" s="19" t="str">
        <f t="shared" si="79"/>
        <v/>
      </c>
      <c r="AI284" s="19" t="str">
        <f t="shared" si="83"/>
        <v/>
      </c>
      <c r="AJ284" s="19" t="str">
        <f t="shared" si="84"/>
        <v/>
      </c>
      <c r="AK284" s="19" t="str">
        <f t="shared" si="85"/>
        <v/>
      </c>
      <c r="AL284" s="19" t="str">
        <f t="shared" si="80"/>
        <v/>
      </c>
      <c r="AM284" s="19" t="str">
        <f t="shared" si="81"/>
        <v/>
      </c>
      <c r="AN284" s="19" t="str">
        <f t="shared" si="86"/>
        <v/>
      </c>
      <c r="AP284" s="19" t="str">
        <f>IF(OR($B284="", "", 'Analytics Data'!$BL$7=FALSE), "", COUNTIF('Analytics Data'!$BG$12:$BG$511, $B284))</f>
        <v/>
      </c>
      <c r="AR284" s="65" t="str">
        <f>IF($AP284="", "", IF($AP284=1, IFERROR(INDEX('Analytics Data'!$BI$12:$BI$511, MATCH($B284, 'Analytics Data'!$BG$12:$BG$511, 0)), ""), ""))</f>
        <v/>
      </c>
      <c r="AT284" s="65" t="str">
        <f t="shared" si="87"/>
        <v/>
      </c>
      <c r="AV284" s="65" t="str">
        <f>IF(NOT($AT284=""), $AT284, IF($AR284="", "", IF(COUNTIF($AR$11:$AR284, $AR284)&gt;1, "", $AR284)))</f>
        <v/>
      </c>
      <c r="AX284" s="19" t="str">
        <f>IF(OR($AV284="", $AR$7=FALSE), "", IF(COUNTIF('Analytics Data'!$BI$12:$BI$511, $AV284)=1, "", "X"))</f>
        <v/>
      </c>
      <c r="AZ284" s="43" t="str">
        <f t="shared" si="88"/>
        <v/>
      </c>
      <c r="BB284" s="19" t="str">
        <f>IF($D284="", "", IF(COUNTIF(Content!$D$11:$D$510, $D284)=0, MAX($BB$10:$BB283)+1, ""))</f>
        <v/>
      </c>
      <c r="BD284" s="19" t="str">
        <f t="shared" si="89"/>
        <v/>
      </c>
      <c r="BF284" s="19" t="str">
        <f t="shared" si="90"/>
        <v/>
      </c>
      <c r="BG284" s="19" t="str">
        <f t="shared" ca="1" si="96"/>
        <v/>
      </c>
      <c r="BI284" s="173" t="str">
        <f>IF($AV284="", "", IFERROR(INDEX('Analytics Data'!$CA$12:$CA$511, MATCH($AV284, 'Analytics Data'!$BI$12:$BI$511, 0)), ""))</f>
        <v/>
      </c>
      <c r="BK284" s="173" t="str">
        <f>IF($AV284="", "", IFERROR(INDEX('Analytics Data'!$BB$12:$BB$511, MATCH($AV284, 'Analytics Data'!$BI$12:$BI$511, 0)), ""))</f>
        <v/>
      </c>
      <c r="BM284" s="41" t="str">
        <f>IF($D284="", "", IFERROR(INDEX(Content!$AB$11:$AB$510, MATCH($D284, Content!$D$11:$D$510, 0)), ""))</f>
        <v/>
      </c>
      <c r="BN284" s="41" t="str">
        <f>IF($BM284="", "", IF(COUNTIF($BM$11:$BM284, $BM284)&gt;1, "", $BM284))</f>
        <v/>
      </c>
      <c r="BO284" s="156" t="str">
        <f t="shared" si="91"/>
        <v/>
      </c>
      <c r="BP284" s="156" t="str">
        <f t="shared" si="92"/>
        <v/>
      </c>
      <c r="BQ284" s="19" t="str">
        <f>IF($BO284="", "", COUNTIF($BO$11:$BO$510, "&gt;"&amp;$BO284)+1+COUNTIF($BO$11:$BO284, $BO284)-1)</f>
        <v/>
      </c>
      <c r="BS284" s="134" t="str">
        <f>IF($AV284="", "", IFERROR(INDEX('Analytics Data'!BZ$12:BZ$511, MATCH($AV284, 'Analytics Data'!$BI$12:$BI$511, 0)), ""))</f>
        <v/>
      </c>
      <c r="BT284" s="135" t="str">
        <f>IF($AV284="", "", IFERROR(INDEX('Analytics Data'!CA$12:CA$511, MATCH($AV284, 'Analytics Data'!$BI$12:$BI$511, 0)), ""))</f>
        <v/>
      </c>
      <c r="BU284" s="135" t="str">
        <f>IF($AV284="", "", IFERROR(INDEX('Analytics Data'!CB$12:CB$511, MATCH($AV284, 'Analytics Data'!$BI$12:$BI$511, 0)), ""))</f>
        <v/>
      </c>
      <c r="BV284" s="135" t="str">
        <f>IF($AV284="", "", IFERROR(INDEX('Analytics Data'!CC$12:CC$511, MATCH($AV284, 'Analytics Data'!$BI$12:$BI$511, 0)), ""))</f>
        <v/>
      </c>
      <c r="BW284" s="136" t="str">
        <f>IF($AV284="", "", IFERROR(INDEX('Analytics Data'!CD$12:CD$511, MATCH($AV284, 'Analytics Data'!$BI$12:$BI$511, 0)), ""))</f>
        <v/>
      </c>
      <c r="CC284" s="19" t="str">
        <f t="shared" si="93"/>
        <v/>
      </c>
      <c r="CE284" s="19" t="str">
        <f t="shared" si="94"/>
        <v/>
      </c>
      <c r="CG284" s="41" t="str">
        <f t="shared" si="95"/>
        <v/>
      </c>
    </row>
    <row r="285" spans="1:85" x14ac:dyDescent="0.25">
      <c r="A285" s="11"/>
      <c r="B285" s="41" t="str">
        <f>IF($D285="", "", IFERROR(INDEX(Content!$V$11:$V$510, MATCH($D285, Content!$D$11:$D$510, 0)), ""))</f>
        <v/>
      </c>
      <c r="C285" s="11"/>
      <c r="D285" s="196"/>
      <c r="E285" s="197"/>
      <c r="F285" s="198"/>
      <c r="G285" s="199"/>
      <c r="H285" s="200"/>
      <c r="I285" s="200"/>
      <c r="J285" s="201"/>
      <c r="K285" s="202"/>
      <c r="L285" s="11"/>
      <c r="M285" s="98" t="str">
        <f>IF($AV285="", "", IFERROR(INDEX('Analytics Data'!$CF$12:$CF$511, MATCH($AV285, 'Analytics Data'!$BI$12:$BI$511, 0)), ""))</f>
        <v/>
      </c>
      <c r="N285" s="68"/>
      <c r="O285" s="98" t="str">
        <f>IF($M285="", "", COUNTIF($M$11:$M$510, "&gt;"&amp;$M285)+1+COUNTIF($M$11:$M285, $M285)-1)</f>
        <v/>
      </c>
      <c r="P285" s="68"/>
      <c r="Q285" s="91" t="str">
        <f>IF($AV285="", "", IFERROR(INDEX('Analytics Data'!BA$12:BA$511, MATCH($AV285, 'Analytics Data'!$BI$12:$BI$511, 0)), ""))</f>
        <v/>
      </c>
      <c r="R285" s="92" t="str">
        <f>IF($AV285="", "", IFERROR(INDEX('Analytics Data'!BB$12:BB$511, MATCH($AV285, 'Analytics Data'!$BI$12:$BI$511, 0)), ""))</f>
        <v/>
      </c>
      <c r="S285" s="92" t="str">
        <f>IF($AV285="", "", IFERROR(INDEX('Analytics Data'!BC$12:BC$511, MATCH($AV285, 'Analytics Data'!$BI$12:$BI$511, 0)), ""))</f>
        <v/>
      </c>
      <c r="T285" s="92" t="str">
        <f>IF($AV285="", "", IFERROR(INDEX('Analytics Data'!BD$12:BD$511, MATCH($AV285, 'Analytics Data'!$BI$12:$BI$511, 0)), ""))</f>
        <v/>
      </c>
      <c r="U285" s="93" t="str">
        <f>IF($AV285="", "", IFERROR(INDEX('Analytics Data'!BE$12:BE$511, MATCH($AV285, 'Analytics Data'!$BI$12:$BI$511, 0)), ""))</f>
        <v/>
      </c>
      <c r="V285" s="68"/>
      <c r="AD285" s="65" t="str">
        <f>'Analytics Data'!$CT286</f>
        <v/>
      </c>
      <c r="AF285" s="19" t="str">
        <f t="shared" si="82"/>
        <v/>
      </c>
      <c r="AH285" s="19" t="str">
        <f t="shared" si="79"/>
        <v/>
      </c>
      <c r="AI285" s="19" t="str">
        <f t="shared" si="83"/>
        <v/>
      </c>
      <c r="AJ285" s="19" t="str">
        <f t="shared" si="84"/>
        <v/>
      </c>
      <c r="AK285" s="19" t="str">
        <f t="shared" si="85"/>
        <v/>
      </c>
      <c r="AL285" s="19" t="str">
        <f t="shared" si="80"/>
        <v/>
      </c>
      <c r="AM285" s="19" t="str">
        <f t="shared" si="81"/>
        <v/>
      </c>
      <c r="AN285" s="19" t="str">
        <f t="shared" si="86"/>
        <v/>
      </c>
      <c r="AP285" s="19" t="str">
        <f>IF(OR($B285="", "", 'Analytics Data'!$BL$7=FALSE), "", COUNTIF('Analytics Data'!$BG$12:$BG$511, $B285))</f>
        <v/>
      </c>
      <c r="AR285" s="65" t="str">
        <f>IF($AP285="", "", IF($AP285=1, IFERROR(INDEX('Analytics Data'!$BI$12:$BI$511, MATCH($B285, 'Analytics Data'!$BG$12:$BG$511, 0)), ""), ""))</f>
        <v/>
      </c>
      <c r="AT285" s="65" t="str">
        <f t="shared" si="87"/>
        <v/>
      </c>
      <c r="AV285" s="65" t="str">
        <f>IF(NOT($AT285=""), $AT285, IF($AR285="", "", IF(COUNTIF($AR$11:$AR285, $AR285)&gt;1, "", $AR285)))</f>
        <v/>
      </c>
      <c r="AX285" s="19" t="str">
        <f>IF(OR($AV285="", $AR$7=FALSE), "", IF(COUNTIF('Analytics Data'!$BI$12:$BI$511, $AV285)=1, "", "X"))</f>
        <v/>
      </c>
      <c r="AZ285" s="43" t="str">
        <f t="shared" si="88"/>
        <v/>
      </c>
      <c r="BB285" s="19" t="str">
        <f>IF($D285="", "", IF(COUNTIF(Content!$D$11:$D$510, $D285)=0, MAX($BB$10:$BB284)+1, ""))</f>
        <v/>
      </c>
      <c r="BD285" s="19" t="str">
        <f t="shared" si="89"/>
        <v/>
      </c>
      <c r="BF285" s="19" t="str">
        <f t="shared" si="90"/>
        <v/>
      </c>
      <c r="BG285" s="19" t="str">
        <f t="shared" ca="1" si="96"/>
        <v/>
      </c>
      <c r="BI285" s="173" t="str">
        <f>IF($AV285="", "", IFERROR(INDEX('Analytics Data'!$CA$12:$CA$511, MATCH($AV285, 'Analytics Data'!$BI$12:$BI$511, 0)), ""))</f>
        <v/>
      </c>
      <c r="BK285" s="173" t="str">
        <f>IF($AV285="", "", IFERROR(INDEX('Analytics Data'!$BB$12:$BB$511, MATCH($AV285, 'Analytics Data'!$BI$12:$BI$511, 0)), ""))</f>
        <v/>
      </c>
      <c r="BM285" s="41" t="str">
        <f>IF($D285="", "", IFERROR(INDEX(Content!$AB$11:$AB$510, MATCH($D285, Content!$D$11:$D$510, 0)), ""))</f>
        <v/>
      </c>
      <c r="BN285" s="41" t="str">
        <f>IF($BM285="", "", IF(COUNTIF($BM$11:$BM285, $BM285)&gt;1, "", $BM285))</f>
        <v/>
      </c>
      <c r="BO285" s="156" t="str">
        <f t="shared" si="91"/>
        <v/>
      </c>
      <c r="BP285" s="156" t="str">
        <f t="shared" si="92"/>
        <v/>
      </c>
      <c r="BQ285" s="19" t="str">
        <f>IF($BO285="", "", COUNTIF($BO$11:$BO$510, "&gt;"&amp;$BO285)+1+COUNTIF($BO$11:$BO285, $BO285)-1)</f>
        <v/>
      </c>
      <c r="BS285" s="134" t="str">
        <f>IF($AV285="", "", IFERROR(INDEX('Analytics Data'!BZ$12:BZ$511, MATCH($AV285, 'Analytics Data'!$BI$12:$BI$511, 0)), ""))</f>
        <v/>
      </c>
      <c r="BT285" s="135" t="str">
        <f>IF($AV285="", "", IFERROR(INDEX('Analytics Data'!CA$12:CA$511, MATCH($AV285, 'Analytics Data'!$BI$12:$BI$511, 0)), ""))</f>
        <v/>
      </c>
      <c r="BU285" s="135" t="str">
        <f>IF($AV285="", "", IFERROR(INDEX('Analytics Data'!CB$12:CB$511, MATCH($AV285, 'Analytics Data'!$BI$12:$BI$511, 0)), ""))</f>
        <v/>
      </c>
      <c r="BV285" s="135" t="str">
        <f>IF($AV285="", "", IFERROR(INDEX('Analytics Data'!CC$12:CC$511, MATCH($AV285, 'Analytics Data'!$BI$12:$BI$511, 0)), ""))</f>
        <v/>
      </c>
      <c r="BW285" s="136" t="str">
        <f>IF($AV285="", "", IFERROR(INDEX('Analytics Data'!CD$12:CD$511, MATCH($AV285, 'Analytics Data'!$BI$12:$BI$511, 0)), ""))</f>
        <v/>
      </c>
      <c r="CC285" s="19" t="str">
        <f t="shared" si="93"/>
        <v/>
      </c>
      <c r="CE285" s="19" t="str">
        <f t="shared" si="94"/>
        <v/>
      </c>
      <c r="CG285" s="41" t="str">
        <f t="shared" si="95"/>
        <v/>
      </c>
    </row>
    <row r="286" spans="1:85" x14ac:dyDescent="0.25">
      <c r="A286" s="11"/>
      <c r="B286" s="41" t="str">
        <f>IF($D286="", "", IFERROR(INDEX(Content!$V$11:$V$510, MATCH($D286, Content!$D$11:$D$510, 0)), ""))</f>
        <v/>
      </c>
      <c r="C286" s="11"/>
      <c r="D286" s="196"/>
      <c r="E286" s="197"/>
      <c r="F286" s="198"/>
      <c r="G286" s="199"/>
      <c r="H286" s="200"/>
      <c r="I286" s="200"/>
      <c r="J286" s="201"/>
      <c r="K286" s="202"/>
      <c r="L286" s="11"/>
      <c r="M286" s="98" t="str">
        <f>IF($AV286="", "", IFERROR(INDEX('Analytics Data'!$CF$12:$CF$511, MATCH($AV286, 'Analytics Data'!$BI$12:$BI$511, 0)), ""))</f>
        <v/>
      </c>
      <c r="N286" s="68"/>
      <c r="O286" s="98" t="str">
        <f>IF($M286="", "", COUNTIF($M$11:$M$510, "&gt;"&amp;$M286)+1+COUNTIF($M$11:$M286, $M286)-1)</f>
        <v/>
      </c>
      <c r="P286" s="68"/>
      <c r="Q286" s="91" t="str">
        <f>IF($AV286="", "", IFERROR(INDEX('Analytics Data'!BA$12:BA$511, MATCH($AV286, 'Analytics Data'!$BI$12:$BI$511, 0)), ""))</f>
        <v/>
      </c>
      <c r="R286" s="92" t="str">
        <f>IF($AV286="", "", IFERROR(INDEX('Analytics Data'!BB$12:BB$511, MATCH($AV286, 'Analytics Data'!$BI$12:$BI$511, 0)), ""))</f>
        <v/>
      </c>
      <c r="S286" s="92" t="str">
        <f>IF($AV286="", "", IFERROR(INDEX('Analytics Data'!BC$12:BC$511, MATCH($AV286, 'Analytics Data'!$BI$12:$BI$511, 0)), ""))</f>
        <v/>
      </c>
      <c r="T286" s="92" t="str">
        <f>IF($AV286="", "", IFERROR(INDEX('Analytics Data'!BD$12:BD$511, MATCH($AV286, 'Analytics Data'!$BI$12:$BI$511, 0)), ""))</f>
        <v/>
      </c>
      <c r="U286" s="93" t="str">
        <f>IF($AV286="", "", IFERROR(INDEX('Analytics Data'!BE$12:BE$511, MATCH($AV286, 'Analytics Data'!$BI$12:$BI$511, 0)), ""))</f>
        <v/>
      </c>
      <c r="V286" s="68"/>
      <c r="AD286" s="65" t="str">
        <f>'Analytics Data'!$CT287</f>
        <v/>
      </c>
      <c r="AF286" s="19" t="str">
        <f t="shared" si="82"/>
        <v/>
      </c>
      <c r="AH286" s="19" t="str">
        <f t="shared" si="79"/>
        <v/>
      </c>
      <c r="AI286" s="19" t="str">
        <f t="shared" si="83"/>
        <v/>
      </c>
      <c r="AJ286" s="19" t="str">
        <f t="shared" si="84"/>
        <v/>
      </c>
      <c r="AK286" s="19" t="str">
        <f t="shared" si="85"/>
        <v/>
      </c>
      <c r="AL286" s="19" t="str">
        <f t="shared" si="80"/>
        <v/>
      </c>
      <c r="AM286" s="19" t="str">
        <f t="shared" si="81"/>
        <v/>
      </c>
      <c r="AN286" s="19" t="str">
        <f t="shared" si="86"/>
        <v/>
      </c>
      <c r="AP286" s="19" t="str">
        <f>IF(OR($B286="", "", 'Analytics Data'!$BL$7=FALSE), "", COUNTIF('Analytics Data'!$BG$12:$BG$511, $B286))</f>
        <v/>
      </c>
      <c r="AR286" s="65" t="str">
        <f>IF($AP286="", "", IF($AP286=1, IFERROR(INDEX('Analytics Data'!$BI$12:$BI$511, MATCH($B286, 'Analytics Data'!$BG$12:$BG$511, 0)), ""), ""))</f>
        <v/>
      </c>
      <c r="AT286" s="65" t="str">
        <f t="shared" si="87"/>
        <v/>
      </c>
      <c r="AV286" s="65" t="str">
        <f>IF(NOT($AT286=""), $AT286, IF($AR286="", "", IF(COUNTIF($AR$11:$AR286, $AR286)&gt;1, "", $AR286)))</f>
        <v/>
      </c>
      <c r="AX286" s="19" t="str">
        <f>IF(OR($AV286="", $AR$7=FALSE), "", IF(COUNTIF('Analytics Data'!$BI$12:$BI$511, $AV286)=1, "", "X"))</f>
        <v/>
      </c>
      <c r="AZ286" s="43" t="str">
        <f t="shared" si="88"/>
        <v/>
      </c>
      <c r="BB286" s="19" t="str">
        <f>IF($D286="", "", IF(COUNTIF(Content!$D$11:$D$510, $D286)=0, MAX($BB$10:$BB285)+1, ""))</f>
        <v/>
      </c>
      <c r="BD286" s="19" t="str">
        <f t="shared" si="89"/>
        <v/>
      </c>
      <c r="BF286" s="19" t="str">
        <f t="shared" si="90"/>
        <v/>
      </c>
      <c r="BG286" s="19" t="str">
        <f t="shared" ca="1" si="96"/>
        <v/>
      </c>
      <c r="BI286" s="173" t="str">
        <f>IF($AV286="", "", IFERROR(INDEX('Analytics Data'!$CA$12:$CA$511, MATCH($AV286, 'Analytics Data'!$BI$12:$BI$511, 0)), ""))</f>
        <v/>
      </c>
      <c r="BK286" s="173" t="str">
        <f>IF($AV286="", "", IFERROR(INDEX('Analytics Data'!$BB$12:$BB$511, MATCH($AV286, 'Analytics Data'!$BI$12:$BI$511, 0)), ""))</f>
        <v/>
      </c>
      <c r="BM286" s="41" t="str">
        <f>IF($D286="", "", IFERROR(INDEX(Content!$AB$11:$AB$510, MATCH($D286, Content!$D$11:$D$510, 0)), ""))</f>
        <v/>
      </c>
      <c r="BN286" s="41" t="str">
        <f>IF($BM286="", "", IF(COUNTIF($BM$11:$BM286, $BM286)&gt;1, "", $BM286))</f>
        <v/>
      </c>
      <c r="BO286" s="156" t="str">
        <f t="shared" si="91"/>
        <v/>
      </c>
      <c r="BP286" s="156" t="str">
        <f t="shared" si="92"/>
        <v/>
      </c>
      <c r="BQ286" s="19" t="str">
        <f>IF($BO286="", "", COUNTIF($BO$11:$BO$510, "&gt;"&amp;$BO286)+1+COUNTIF($BO$11:$BO286, $BO286)-1)</f>
        <v/>
      </c>
      <c r="BS286" s="134" t="str">
        <f>IF($AV286="", "", IFERROR(INDEX('Analytics Data'!BZ$12:BZ$511, MATCH($AV286, 'Analytics Data'!$BI$12:$BI$511, 0)), ""))</f>
        <v/>
      </c>
      <c r="BT286" s="135" t="str">
        <f>IF($AV286="", "", IFERROR(INDEX('Analytics Data'!CA$12:CA$511, MATCH($AV286, 'Analytics Data'!$BI$12:$BI$511, 0)), ""))</f>
        <v/>
      </c>
      <c r="BU286" s="135" t="str">
        <f>IF($AV286="", "", IFERROR(INDEX('Analytics Data'!CB$12:CB$511, MATCH($AV286, 'Analytics Data'!$BI$12:$BI$511, 0)), ""))</f>
        <v/>
      </c>
      <c r="BV286" s="135" t="str">
        <f>IF($AV286="", "", IFERROR(INDEX('Analytics Data'!CC$12:CC$511, MATCH($AV286, 'Analytics Data'!$BI$12:$BI$511, 0)), ""))</f>
        <v/>
      </c>
      <c r="BW286" s="136" t="str">
        <f>IF($AV286="", "", IFERROR(INDEX('Analytics Data'!CD$12:CD$511, MATCH($AV286, 'Analytics Data'!$BI$12:$BI$511, 0)), ""))</f>
        <v/>
      </c>
      <c r="CC286" s="19" t="str">
        <f t="shared" si="93"/>
        <v/>
      </c>
      <c r="CE286" s="19" t="str">
        <f t="shared" si="94"/>
        <v/>
      </c>
      <c r="CG286" s="41" t="str">
        <f t="shared" si="95"/>
        <v/>
      </c>
    </row>
    <row r="287" spans="1:85" x14ac:dyDescent="0.25">
      <c r="A287" s="11"/>
      <c r="B287" s="41" t="str">
        <f>IF($D287="", "", IFERROR(INDEX(Content!$V$11:$V$510, MATCH($D287, Content!$D$11:$D$510, 0)), ""))</f>
        <v/>
      </c>
      <c r="C287" s="11"/>
      <c r="D287" s="196"/>
      <c r="E287" s="197"/>
      <c r="F287" s="198"/>
      <c r="G287" s="199"/>
      <c r="H287" s="200"/>
      <c r="I287" s="200"/>
      <c r="J287" s="201"/>
      <c r="K287" s="202"/>
      <c r="L287" s="11"/>
      <c r="M287" s="98" t="str">
        <f>IF($AV287="", "", IFERROR(INDEX('Analytics Data'!$CF$12:$CF$511, MATCH($AV287, 'Analytics Data'!$BI$12:$BI$511, 0)), ""))</f>
        <v/>
      </c>
      <c r="N287" s="68"/>
      <c r="O287" s="98" t="str">
        <f>IF($M287="", "", COUNTIF($M$11:$M$510, "&gt;"&amp;$M287)+1+COUNTIF($M$11:$M287, $M287)-1)</f>
        <v/>
      </c>
      <c r="P287" s="68"/>
      <c r="Q287" s="91" t="str">
        <f>IF($AV287="", "", IFERROR(INDEX('Analytics Data'!BA$12:BA$511, MATCH($AV287, 'Analytics Data'!$BI$12:$BI$511, 0)), ""))</f>
        <v/>
      </c>
      <c r="R287" s="92" t="str">
        <f>IF($AV287="", "", IFERROR(INDEX('Analytics Data'!BB$12:BB$511, MATCH($AV287, 'Analytics Data'!$BI$12:$BI$511, 0)), ""))</f>
        <v/>
      </c>
      <c r="S287" s="92" t="str">
        <f>IF($AV287="", "", IFERROR(INDEX('Analytics Data'!BC$12:BC$511, MATCH($AV287, 'Analytics Data'!$BI$12:$BI$511, 0)), ""))</f>
        <v/>
      </c>
      <c r="T287" s="92" t="str">
        <f>IF($AV287="", "", IFERROR(INDEX('Analytics Data'!BD$12:BD$511, MATCH($AV287, 'Analytics Data'!$BI$12:$BI$511, 0)), ""))</f>
        <v/>
      </c>
      <c r="U287" s="93" t="str">
        <f>IF($AV287="", "", IFERROR(INDEX('Analytics Data'!BE$12:BE$511, MATCH($AV287, 'Analytics Data'!$BI$12:$BI$511, 0)), ""))</f>
        <v/>
      </c>
      <c r="V287" s="68"/>
      <c r="AD287" s="65" t="str">
        <f>'Analytics Data'!$CT288</f>
        <v/>
      </c>
      <c r="AF287" s="19" t="str">
        <f t="shared" si="82"/>
        <v/>
      </c>
      <c r="AH287" s="19" t="str">
        <f t="shared" si="79"/>
        <v/>
      </c>
      <c r="AI287" s="19" t="str">
        <f t="shared" si="83"/>
        <v/>
      </c>
      <c r="AJ287" s="19" t="str">
        <f t="shared" si="84"/>
        <v/>
      </c>
      <c r="AK287" s="19" t="str">
        <f t="shared" si="85"/>
        <v/>
      </c>
      <c r="AL287" s="19" t="str">
        <f t="shared" si="80"/>
        <v/>
      </c>
      <c r="AM287" s="19" t="str">
        <f t="shared" si="81"/>
        <v/>
      </c>
      <c r="AN287" s="19" t="str">
        <f t="shared" si="86"/>
        <v/>
      </c>
      <c r="AP287" s="19" t="str">
        <f>IF(OR($B287="", "", 'Analytics Data'!$BL$7=FALSE), "", COUNTIF('Analytics Data'!$BG$12:$BG$511, $B287))</f>
        <v/>
      </c>
      <c r="AR287" s="65" t="str">
        <f>IF($AP287="", "", IF($AP287=1, IFERROR(INDEX('Analytics Data'!$BI$12:$BI$511, MATCH($B287, 'Analytics Data'!$BG$12:$BG$511, 0)), ""), ""))</f>
        <v/>
      </c>
      <c r="AT287" s="65" t="str">
        <f t="shared" si="87"/>
        <v/>
      </c>
      <c r="AV287" s="65" t="str">
        <f>IF(NOT($AT287=""), $AT287, IF($AR287="", "", IF(COUNTIF($AR$11:$AR287, $AR287)&gt;1, "", $AR287)))</f>
        <v/>
      </c>
      <c r="AX287" s="19" t="str">
        <f>IF(OR($AV287="", $AR$7=FALSE), "", IF(COUNTIF('Analytics Data'!$BI$12:$BI$511, $AV287)=1, "", "X"))</f>
        <v/>
      </c>
      <c r="AZ287" s="43" t="str">
        <f t="shared" si="88"/>
        <v/>
      </c>
      <c r="BB287" s="19" t="str">
        <f>IF($D287="", "", IF(COUNTIF(Content!$D$11:$D$510, $D287)=0, MAX($BB$10:$BB286)+1, ""))</f>
        <v/>
      </c>
      <c r="BD287" s="19" t="str">
        <f t="shared" si="89"/>
        <v/>
      </c>
      <c r="BF287" s="19" t="str">
        <f t="shared" si="90"/>
        <v/>
      </c>
      <c r="BG287" s="19" t="str">
        <f t="shared" ca="1" si="96"/>
        <v/>
      </c>
      <c r="BI287" s="173" t="str">
        <f>IF($AV287="", "", IFERROR(INDEX('Analytics Data'!$CA$12:$CA$511, MATCH($AV287, 'Analytics Data'!$BI$12:$BI$511, 0)), ""))</f>
        <v/>
      </c>
      <c r="BK287" s="173" t="str">
        <f>IF($AV287="", "", IFERROR(INDEX('Analytics Data'!$BB$12:$BB$511, MATCH($AV287, 'Analytics Data'!$BI$12:$BI$511, 0)), ""))</f>
        <v/>
      </c>
      <c r="BM287" s="41" t="str">
        <f>IF($D287="", "", IFERROR(INDEX(Content!$AB$11:$AB$510, MATCH($D287, Content!$D$11:$D$510, 0)), ""))</f>
        <v/>
      </c>
      <c r="BN287" s="41" t="str">
        <f>IF($BM287="", "", IF(COUNTIF($BM$11:$BM287, $BM287)&gt;1, "", $BM287))</f>
        <v/>
      </c>
      <c r="BO287" s="156" t="str">
        <f t="shared" si="91"/>
        <v/>
      </c>
      <c r="BP287" s="156" t="str">
        <f t="shared" si="92"/>
        <v/>
      </c>
      <c r="BQ287" s="19" t="str">
        <f>IF($BO287="", "", COUNTIF($BO$11:$BO$510, "&gt;"&amp;$BO287)+1+COUNTIF($BO$11:$BO287, $BO287)-1)</f>
        <v/>
      </c>
      <c r="BS287" s="134" t="str">
        <f>IF($AV287="", "", IFERROR(INDEX('Analytics Data'!BZ$12:BZ$511, MATCH($AV287, 'Analytics Data'!$BI$12:$BI$511, 0)), ""))</f>
        <v/>
      </c>
      <c r="BT287" s="135" t="str">
        <f>IF($AV287="", "", IFERROR(INDEX('Analytics Data'!CA$12:CA$511, MATCH($AV287, 'Analytics Data'!$BI$12:$BI$511, 0)), ""))</f>
        <v/>
      </c>
      <c r="BU287" s="135" t="str">
        <f>IF($AV287="", "", IFERROR(INDEX('Analytics Data'!CB$12:CB$511, MATCH($AV287, 'Analytics Data'!$BI$12:$BI$511, 0)), ""))</f>
        <v/>
      </c>
      <c r="BV287" s="135" t="str">
        <f>IF($AV287="", "", IFERROR(INDEX('Analytics Data'!CC$12:CC$511, MATCH($AV287, 'Analytics Data'!$BI$12:$BI$511, 0)), ""))</f>
        <v/>
      </c>
      <c r="BW287" s="136" t="str">
        <f>IF($AV287="", "", IFERROR(INDEX('Analytics Data'!CD$12:CD$511, MATCH($AV287, 'Analytics Data'!$BI$12:$BI$511, 0)), ""))</f>
        <v/>
      </c>
      <c r="CC287" s="19" t="str">
        <f t="shared" si="93"/>
        <v/>
      </c>
      <c r="CE287" s="19" t="str">
        <f t="shared" si="94"/>
        <v/>
      </c>
      <c r="CG287" s="41" t="str">
        <f t="shared" si="95"/>
        <v/>
      </c>
    </row>
    <row r="288" spans="1:85" x14ac:dyDescent="0.25">
      <c r="A288" s="11"/>
      <c r="B288" s="41" t="str">
        <f>IF($D288="", "", IFERROR(INDEX(Content!$V$11:$V$510, MATCH($D288, Content!$D$11:$D$510, 0)), ""))</f>
        <v/>
      </c>
      <c r="C288" s="11"/>
      <c r="D288" s="196"/>
      <c r="E288" s="197"/>
      <c r="F288" s="198"/>
      <c r="G288" s="199"/>
      <c r="H288" s="200"/>
      <c r="I288" s="200"/>
      <c r="J288" s="201"/>
      <c r="K288" s="202"/>
      <c r="L288" s="11"/>
      <c r="M288" s="98" t="str">
        <f>IF($AV288="", "", IFERROR(INDEX('Analytics Data'!$CF$12:$CF$511, MATCH($AV288, 'Analytics Data'!$BI$12:$BI$511, 0)), ""))</f>
        <v/>
      </c>
      <c r="N288" s="68"/>
      <c r="O288" s="98" t="str">
        <f>IF($M288="", "", COUNTIF($M$11:$M$510, "&gt;"&amp;$M288)+1+COUNTIF($M$11:$M288, $M288)-1)</f>
        <v/>
      </c>
      <c r="P288" s="68"/>
      <c r="Q288" s="91" t="str">
        <f>IF($AV288="", "", IFERROR(INDEX('Analytics Data'!BA$12:BA$511, MATCH($AV288, 'Analytics Data'!$BI$12:$BI$511, 0)), ""))</f>
        <v/>
      </c>
      <c r="R288" s="92" t="str">
        <f>IF($AV288="", "", IFERROR(INDEX('Analytics Data'!BB$12:BB$511, MATCH($AV288, 'Analytics Data'!$BI$12:$BI$511, 0)), ""))</f>
        <v/>
      </c>
      <c r="S288" s="92" t="str">
        <f>IF($AV288="", "", IFERROR(INDEX('Analytics Data'!BC$12:BC$511, MATCH($AV288, 'Analytics Data'!$BI$12:$BI$511, 0)), ""))</f>
        <v/>
      </c>
      <c r="T288" s="92" t="str">
        <f>IF($AV288="", "", IFERROR(INDEX('Analytics Data'!BD$12:BD$511, MATCH($AV288, 'Analytics Data'!$BI$12:$BI$511, 0)), ""))</f>
        <v/>
      </c>
      <c r="U288" s="93" t="str">
        <f>IF($AV288="", "", IFERROR(INDEX('Analytics Data'!BE$12:BE$511, MATCH($AV288, 'Analytics Data'!$BI$12:$BI$511, 0)), ""))</f>
        <v/>
      </c>
      <c r="V288" s="68"/>
      <c r="AD288" s="65" t="str">
        <f>'Analytics Data'!$CT289</f>
        <v/>
      </c>
      <c r="AF288" s="19" t="str">
        <f t="shared" si="82"/>
        <v/>
      </c>
      <c r="AH288" s="19" t="str">
        <f t="shared" si="79"/>
        <v/>
      </c>
      <c r="AI288" s="19" t="str">
        <f t="shared" si="83"/>
        <v/>
      </c>
      <c r="AJ288" s="19" t="str">
        <f t="shared" si="84"/>
        <v/>
      </c>
      <c r="AK288" s="19" t="str">
        <f t="shared" si="85"/>
        <v/>
      </c>
      <c r="AL288" s="19" t="str">
        <f t="shared" si="80"/>
        <v/>
      </c>
      <c r="AM288" s="19" t="str">
        <f t="shared" si="81"/>
        <v/>
      </c>
      <c r="AN288" s="19" t="str">
        <f t="shared" si="86"/>
        <v/>
      </c>
      <c r="AP288" s="19" t="str">
        <f>IF(OR($B288="", "", 'Analytics Data'!$BL$7=FALSE), "", COUNTIF('Analytics Data'!$BG$12:$BG$511, $B288))</f>
        <v/>
      </c>
      <c r="AR288" s="65" t="str">
        <f>IF($AP288="", "", IF($AP288=1, IFERROR(INDEX('Analytics Data'!$BI$12:$BI$511, MATCH($B288, 'Analytics Data'!$BG$12:$BG$511, 0)), ""), ""))</f>
        <v/>
      </c>
      <c r="AT288" s="65" t="str">
        <f t="shared" si="87"/>
        <v/>
      </c>
      <c r="AV288" s="65" t="str">
        <f>IF(NOT($AT288=""), $AT288, IF($AR288="", "", IF(COUNTIF($AR$11:$AR288, $AR288)&gt;1, "", $AR288)))</f>
        <v/>
      </c>
      <c r="AX288" s="19" t="str">
        <f>IF(OR($AV288="", $AR$7=FALSE), "", IF(COUNTIF('Analytics Data'!$BI$12:$BI$511, $AV288)=1, "", "X"))</f>
        <v/>
      </c>
      <c r="AZ288" s="43" t="str">
        <f t="shared" si="88"/>
        <v/>
      </c>
      <c r="BB288" s="19" t="str">
        <f>IF($D288="", "", IF(COUNTIF(Content!$D$11:$D$510, $D288)=0, MAX($BB$10:$BB287)+1, ""))</f>
        <v/>
      </c>
      <c r="BD288" s="19" t="str">
        <f t="shared" si="89"/>
        <v/>
      </c>
      <c r="BF288" s="19" t="str">
        <f t="shared" si="90"/>
        <v/>
      </c>
      <c r="BG288" s="19" t="str">
        <f t="shared" ca="1" si="96"/>
        <v/>
      </c>
      <c r="BI288" s="173" t="str">
        <f>IF($AV288="", "", IFERROR(INDEX('Analytics Data'!$CA$12:$CA$511, MATCH($AV288, 'Analytics Data'!$BI$12:$BI$511, 0)), ""))</f>
        <v/>
      </c>
      <c r="BK288" s="173" t="str">
        <f>IF($AV288="", "", IFERROR(INDEX('Analytics Data'!$BB$12:$BB$511, MATCH($AV288, 'Analytics Data'!$BI$12:$BI$511, 0)), ""))</f>
        <v/>
      </c>
      <c r="BM288" s="41" t="str">
        <f>IF($D288="", "", IFERROR(INDEX(Content!$AB$11:$AB$510, MATCH($D288, Content!$D$11:$D$510, 0)), ""))</f>
        <v/>
      </c>
      <c r="BN288" s="41" t="str">
        <f>IF($BM288="", "", IF(COUNTIF($BM$11:$BM288, $BM288)&gt;1, "", $BM288))</f>
        <v/>
      </c>
      <c r="BO288" s="156" t="str">
        <f t="shared" si="91"/>
        <v/>
      </c>
      <c r="BP288" s="156" t="str">
        <f t="shared" si="92"/>
        <v/>
      </c>
      <c r="BQ288" s="19" t="str">
        <f>IF($BO288="", "", COUNTIF($BO$11:$BO$510, "&gt;"&amp;$BO288)+1+COUNTIF($BO$11:$BO288, $BO288)-1)</f>
        <v/>
      </c>
      <c r="BS288" s="134" t="str">
        <f>IF($AV288="", "", IFERROR(INDEX('Analytics Data'!BZ$12:BZ$511, MATCH($AV288, 'Analytics Data'!$BI$12:$BI$511, 0)), ""))</f>
        <v/>
      </c>
      <c r="BT288" s="135" t="str">
        <f>IF($AV288="", "", IFERROR(INDEX('Analytics Data'!CA$12:CA$511, MATCH($AV288, 'Analytics Data'!$BI$12:$BI$511, 0)), ""))</f>
        <v/>
      </c>
      <c r="BU288" s="135" t="str">
        <f>IF($AV288="", "", IFERROR(INDEX('Analytics Data'!CB$12:CB$511, MATCH($AV288, 'Analytics Data'!$BI$12:$BI$511, 0)), ""))</f>
        <v/>
      </c>
      <c r="BV288" s="135" t="str">
        <f>IF($AV288="", "", IFERROR(INDEX('Analytics Data'!CC$12:CC$511, MATCH($AV288, 'Analytics Data'!$BI$12:$BI$511, 0)), ""))</f>
        <v/>
      </c>
      <c r="BW288" s="136" t="str">
        <f>IF($AV288="", "", IFERROR(INDEX('Analytics Data'!CD$12:CD$511, MATCH($AV288, 'Analytics Data'!$BI$12:$BI$511, 0)), ""))</f>
        <v/>
      </c>
      <c r="CC288" s="19" t="str">
        <f t="shared" si="93"/>
        <v/>
      </c>
      <c r="CE288" s="19" t="str">
        <f t="shared" si="94"/>
        <v/>
      </c>
      <c r="CG288" s="41" t="str">
        <f t="shared" si="95"/>
        <v/>
      </c>
    </row>
    <row r="289" spans="1:85" x14ac:dyDescent="0.25">
      <c r="A289" s="11"/>
      <c r="B289" s="41" t="str">
        <f>IF($D289="", "", IFERROR(INDEX(Content!$V$11:$V$510, MATCH($D289, Content!$D$11:$D$510, 0)), ""))</f>
        <v/>
      </c>
      <c r="C289" s="11"/>
      <c r="D289" s="196"/>
      <c r="E289" s="197"/>
      <c r="F289" s="198"/>
      <c r="G289" s="199"/>
      <c r="H289" s="200"/>
      <c r="I289" s="200"/>
      <c r="J289" s="201"/>
      <c r="K289" s="202"/>
      <c r="L289" s="11"/>
      <c r="M289" s="98" t="str">
        <f>IF($AV289="", "", IFERROR(INDEX('Analytics Data'!$CF$12:$CF$511, MATCH($AV289, 'Analytics Data'!$BI$12:$BI$511, 0)), ""))</f>
        <v/>
      </c>
      <c r="N289" s="68"/>
      <c r="O289" s="98" t="str">
        <f>IF($M289="", "", COUNTIF($M$11:$M$510, "&gt;"&amp;$M289)+1+COUNTIF($M$11:$M289, $M289)-1)</f>
        <v/>
      </c>
      <c r="P289" s="68"/>
      <c r="Q289" s="91" t="str">
        <f>IF($AV289="", "", IFERROR(INDEX('Analytics Data'!BA$12:BA$511, MATCH($AV289, 'Analytics Data'!$BI$12:$BI$511, 0)), ""))</f>
        <v/>
      </c>
      <c r="R289" s="92" t="str">
        <f>IF($AV289="", "", IFERROR(INDEX('Analytics Data'!BB$12:BB$511, MATCH($AV289, 'Analytics Data'!$BI$12:$BI$511, 0)), ""))</f>
        <v/>
      </c>
      <c r="S289" s="92" t="str">
        <f>IF($AV289="", "", IFERROR(INDEX('Analytics Data'!BC$12:BC$511, MATCH($AV289, 'Analytics Data'!$BI$12:$BI$511, 0)), ""))</f>
        <v/>
      </c>
      <c r="T289" s="92" t="str">
        <f>IF($AV289="", "", IFERROR(INDEX('Analytics Data'!BD$12:BD$511, MATCH($AV289, 'Analytics Data'!$BI$12:$BI$511, 0)), ""))</f>
        <v/>
      </c>
      <c r="U289" s="93" t="str">
        <f>IF($AV289="", "", IFERROR(INDEX('Analytics Data'!BE$12:BE$511, MATCH($AV289, 'Analytics Data'!$BI$12:$BI$511, 0)), ""))</f>
        <v/>
      </c>
      <c r="V289" s="68"/>
      <c r="AD289" s="65" t="str">
        <f>'Analytics Data'!$CT290</f>
        <v/>
      </c>
      <c r="AF289" s="19" t="str">
        <f t="shared" si="82"/>
        <v/>
      </c>
      <c r="AH289" s="19" t="str">
        <f t="shared" si="79"/>
        <v/>
      </c>
      <c r="AI289" s="19" t="str">
        <f t="shared" si="83"/>
        <v/>
      </c>
      <c r="AJ289" s="19" t="str">
        <f t="shared" si="84"/>
        <v/>
      </c>
      <c r="AK289" s="19" t="str">
        <f t="shared" si="85"/>
        <v/>
      </c>
      <c r="AL289" s="19" t="str">
        <f t="shared" si="80"/>
        <v/>
      </c>
      <c r="AM289" s="19" t="str">
        <f t="shared" si="81"/>
        <v/>
      </c>
      <c r="AN289" s="19" t="str">
        <f t="shared" si="86"/>
        <v/>
      </c>
      <c r="AP289" s="19" t="str">
        <f>IF(OR($B289="", "", 'Analytics Data'!$BL$7=FALSE), "", COUNTIF('Analytics Data'!$BG$12:$BG$511, $B289))</f>
        <v/>
      </c>
      <c r="AR289" s="65" t="str">
        <f>IF($AP289="", "", IF($AP289=1, IFERROR(INDEX('Analytics Data'!$BI$12:$BI$511, MATCH($B289, 'Analytics Data'!$BG$12:$BG$511, 0)), ""), ""))</f>
        <v/>
      </c>
      <c r="AT289" s="65" t="str">
        <f t="shared" si="87"/>
        <v/>
      </c>
      <c r="AV289" s="65" t="str">
        <f>IF(NOT($AT289=""), $AT289, IF($AR289="", "", IF(COUNTIF($AR$11:$AR289, $AR289)&gt;1, "", $AR289)))</f>
        <v/>
      </c>
      <c r="AX289" s="19" t="str">
        <f>IF(OR($AV289="", $AR$7=FALSE), "", IF(COUNTIF('Analytics Data'!$BI$12:$BI$511, $AV289)=1, "", "X"))</f>
        <v/>
      </c>
      <c r="AZ289" s="43" t="str">
        <f t="shared" si="88"/>
        <v/>
      </c>
      <c r="BB289" s="19" t="str">
        <f>IF($D289="", "", IF(COUNTIF(Content!$D$11:$D$510, $D289)=0, MAX($BB$10:$BB288)+1, ""))</f>
        <v/>
      </c>
      <c r="BD289" s="19" t="str">
        <f t="shared" si="89"/>
        <v/>
      </c>
      <c r="BF289" s="19" t="str">
        <f t="shared" si="90"/>
        <v/>
      </c>
      <c r="BG289" s="19" t="str">
        <f t="shared" ca="1" si="96"/>
        <v/>
      </c>
      <c r="BI289" s="173" t="str">
        <f>IF($AV289="", "", IFERROR(INDEX('Analytics Data'!$CA$12:$CA$511, MATCH($AV289, 'Analytics Data'!$BI$12:$BI$511, 0)), ""))</f>
        <v/>
      </c>
      <c r="BK289" s="173" t="str">
        <f>IF($AV289="", "", IFERROR(INDEX('Analytics Data'!$BB$12:$BB$511, MATCH($AV289, 'Analytics Data'!$BI$12:$BI$511, 0)), ""))</f>
        <v/>
      </c>
      <c r="BM289" s="41" t="str">
        <f>IF($D289="", "", IFERROR(INDEX(Content!$AB$11:$AB$510, MATCH($D289, Content!$D$11:$D$510, 0)), ""))</f>
        <v/>
      </c>
      <c r="BN289" s="41" t="str">
        <f>IF($BM289="", "", IF(COUNTIF($BM$11:$BM289, $BM289)&gt;1, "", $BM289))</f>
        <v/>
      </c>
      <c r="BO289" s="156" t="str">
        <f t="shared" si="91"/>
        <v/>
      </c>
      <c r="BP289" s="156" t="str">
        <f t="shared" si="92"/>
        <v/>
      </c>
      <c r="BQ289" s="19" t="str">
        <f>IF($BO289="", "", COUNTIF($BO$11:$BO$510, "&gt;"&amp;$BO289)+1+COUNTIF($BO$11:$BO289, $BO289)-1)</f>
        <v/>
      </c>
      <c r="BS289" s="134" t="str">
        <f>IF($AV289="", "", IFERROR(INDEX('Analytics Data'!BZ$12:BZ$511, MATCH($AV289, 'Analytics Data'!$BI$12:$BI$511, 0)), ""))</f>
        <v/>
      </c>
      <c r="BT289" s="135" t="str">
        <f>IF($AV289="", "", IFERROR(INDEX('Analytics Data'!CA$12:CA$511, MATCH($AV289, 'Analytics Data'!$BI$12:$BI$511, 0)), ""))</f>
        <v/>
      </c>
      <c r="BU289" s="135" t="str">
        <f>IF($AV289="", "", IFERROR(INDEX('Analytics Data'!CB$12:CB$511, MATCH($AV289, 'Analytics Data'!$BI$12:$BI$511, 0)), ""))</f>
        <v/>
      </c>
      <c r="BV289" s="135" t="str">
        <f>IF($AV289="", "", IFERROR(INDEX('Analytics Data'!CC$12:CC$511, MATCH($AV289, 'Analytics Data'!$BI$12:$BI$511, 0)), ""))</f>
        <v/>
      </c>
      <c r="BW289" s="136" t="str">
        <f>IF($AV289="", "", IFERROR(INDEX('Analytics Data'!CD$12:CD$511, MATCH($AV289, 'Analytics Data'!$BI$12:$BI$511, 0)), ""))</f>
        <v/>
      </c>
      <c r="CC289" s="19" t="str">
        <f t="shared" si="93"/>
        <v/>
      </c>
      <c r="CE289" s="19" t="str">
        <f t="shared" si="94"/>
        <v/>
      </c>
      <c r="CG289" s="41" t="str">
        <f t="shared" si="95"/>
        <v/>
      </c>
    </row>
    <row r="290" spans="1:85" x14ac:dyDescent="0.25">
      <c r="A290" s="11"/>
      <c r="B290" s="41" t="str">
        <f>IF($D290="", "", IFERROR(INDEX(Content!$V$11:$V$510, MATCH($D290, Content!$D$11:$D$510, 0)), ""))</f>
        <v/>
      </c>
      <c r="C290" s="11"/>
      <c r="D290" s="196"/>
      <c r="E290" s="197"/>
      <c r="F290" s="198"/>
      <c r="G290" s="199"/>
      <c r="H290" s="200"/>
      <c r="I290" s="200"/>
      <c r="J290" s="201"/>
      <c r="K290" s="202"/>
      <c r="L290" s="11"/>
      <c r="M290" s="98" t="str">
        <f>IF($AV290="", "", IFERROR(INDEX('Analytics Data'!$CF$12:$CF$511, MATCH($AV290, 'Analytics Data'!$BI$12:$BI$511, 0)), ""))</f>
        <v/>
      </c>
      <c r="N290" s="68"/>
      <c r="O290" s="98" t="str">
        <f>IF($M290="", "", COUNTIF($M$11:$M$510, "&gt;"&amp;$M290)+1+COUNTIF($M$11:$M290, $M290)-1)</f>
        <v/>
      </c>
      <c r="P290" s="68"/>
      <c r="Q290" s="91" t="str">
        <f>IF($AV290="", "", IFERROR(INDEX('Analytics Data'!BA$12:BA$511, MATCH($AV290, 'Analytics Data'!$BI$12:$BI$511, 0)), ""))</f>
        <v/>
      </c>
      <c r="R290" s="92" t="str">
        <f>IF($AV290="", "", IFERROR(INDEX('Analytics Data'!BB$12:BB$511, MATCH($AV290, 'Analytics Data'!$BI$12:$BI$511, 0)), ""))</f>
        <v/>
      </c>
      <c r="S290" s="92" t="str">
        <f>IF($AV290="", "", IFERROR(INDEX('Analytics Data'!BC$12:BC$511, MATCH($AV290, 'Analytics Data'!$BI$12:$BI$511, 0)), ""))</f>
        <v/>
      </c>
      <c r="T290" s="92" t="str">
        <f>IF($AV290="", "", IFERROR(INDEX('Analytics Data'!BD$12:BD$511, MATCH($AV290, 'Analytics Data'!$BI$12:$BI$511, 0)), ""))</f>
        <v/>
      </c>
      <c r="U290" s="93" t="str">
        <f>IF($AV290="", "", IFERROR(INDEX('Analytics Data'!BE$12:BE$511, MATCH($AV290, 'Analytics Data'!$BI$12:$BI$511, 0)), ""))</f>
        <v/>
      </c>
      <c r="V290" s="68"/>
      <c r="AD290" s="65" t="str">
        <f>'Analytics Data'!$CT291</f>
        <v/>
      </c>
      <c r="AF290" s="19" t="str">
        <f t="shared" si="82"/>
        <v/>
      </c>
      <c r="AH290" s="19" t="str">
        <f t="shared" si="79"/>
        <v/>
      </c>
      <c r="AI290" s="19" t="str">
        <f t="shared" si="83"/>
        <v/>
      </c>
      <c r="AJ290" s="19" t="str">
        <f t="shared" si="84"/>
        <v/>
      </c>
      <c r="AK290" s="19" t="str">
        <f t="shared" si="85"/>
        <v/>
      </c>
      <c r="AL290" s="19" t="str">
        <f t="shared" si="80"/>
        <v/>
      </c>
      <c r="AM290" s="19" t="str">
        <f t="shared" si="81"/>
        <v/>
      </c>
      <c r="AN290" s="19" t="str">
        <f t="shared" si="86"/>
        <v/>
      </c>
      <c r="AP290" s="19" t="str">
        <f>IF(OR($B290="", "", 'Analytics Data'!$BL$7=FALSE), "", COUNTIF('Analytics Data'!$BG$12:$BG$511, $B290))</f>
        <v/>
      </c>
      <c r="AR290" s="65" t="str">
        <f>IF($AP290="", "", IF($AP290=1, IFERROR(INDEX('Analytics Data'!$BI$12:$BI$511, MATCH($B290, 'Analytics Data'!$BG$12:$BG$511, 0)), ""), ""))</f>
        <v/>
      </c>
      <c r="AT290" s="65" t="str">
        <f t="shared" si="87"/>
        <v/>
      </c>
      <c r="AV290" s="65" t="str">
        <f>IF(NOT($AT290=""), $AT290, IF($AR290="", "", IF(COUNTIF($AR$11:$AR290, $AR290)&gt;1, "", $AR290)))</f>
        <v/>
      </c>
      <c r="AX290" s="19" t="str">
        <f>IF(OR($AV290="", $AR$7=FALSE), "", IF(COUNTIF('Analytics Data'!$BI$12:$BI$511, $AV290)=1, "", "X"))</f>
        <v/>
      </c>
      <c r="AZ290" s="43" t="str">
        <f t="shared" si="88"/>
        <v/>
      </c>
      <c r="BB290" s="19" t="str">
        <f>IF($D290="", "", IF(COUNTIF(Content!$D$11:$D$510, $D290)=0, MAX($BB$10:$BB289)+1, ""))</f>
        <v/>
      </c>
      <c r="BD290" s="19" t="str">
        <f t="shared" si="89"/>
        <v/>
      </c>
      <c r="BF290" s="19" t="str">
        <f t="shared" si="90"/>
        <v/>
      </c>
      <c r="BG290" s="19" t="str">
        <f t="shared" ca="1" si="96"/>
        <v/>
      </c>
      <c r="BI290" s="173" t="str">
        <f>IF($AV290="", "", IFERROR(INDEX('Analytics Data'!$CA$12:$CA$511, MATCH($AV290, 'Analytics Data'!$BI$12:$BI$511, 0)), ""))</f>
        <v/>
      </c>
      <c r="BK290" s="173" t="str">
        <f>IF($AV290="", "", IFERROR(INDEX('Analytics Data'!$BB$12:$BB$511, MATCH($AV290, 'Analytics Data'!$BI$12:$BI$511, 0)), ""))</f>
        <v/>
      </c>
      <c r="BM290" s="41" t="str">
        <f>IF($D290="", "", IFERROR(INDEX(Content!$AB$11:$AB$510, MATCH($D290, Content!$D$11:$D$510, 0)), ""))</f>
        <v/>
      </c>
      <c r="BN290" s="41" t="str">
        <f>IF($BM290="", "", IF(COUNTIF($BM$11:$BM290, $BM290)&gt;1, "", $BM290))</f>
        <v/>
      </c>
      <c r="BO290" s="156" t="str">
        <f t="shared" si="91"/>
        <v/>
      </c>
      <c r="BP290" s="156" t="str">
        <f t="shared" si="92"/>
        <v/>
      </c>
      <c r="BQ290" s="19" t="str">
        <f>IF($BO290="", "", COUNTIF($BO$11:$BO$510, "&gt;"&amp;$BO290)+1+COUNTIF($BO$11:$BO290, $BO290)-1)</f>
        <v/>
      </c>
      <c r="BS290" s="134" t="str">
        <f>IF($AV290="", "", IFERROR(INDEX('Analytics Data'!BZ$12:BZ$511, MATCH($AV290, 'Analytics Data'!$BI$12:$BI$511, 0)), ""))</f>
        <v/>
      </c>
      <c r="BT290" s="135" t="str">
        <f>IF($AV290="", "", IFERROR(INDEX('Analytics Data'!CA$12:CA$511, MATCH($AV290, 'Analytics Data'!$BI$12:$BI$511, 0)), ""))</f>
        <v/>
      </c>
      <c r="BU290" s="135" t="str">
        <f>IF($AV290="", "", IFERROR(INDEX('Analytics Data'!CB$12:CB$511, MATCH($AV290, 'Analytics Data'!$BI$12:$BI$511, 0)), ""))</f>
        <v/>
      </c>
      <c r="BV290" s="135" t="str">
        <f>IF($AV290="", "", IFERROR(INDEX('Analytics Data'!CC$12:CC$511, MATCH($AV290, 'Analytics Data'!$BI$12:$BI$511, 0)), ""))</f>
        <v/>
      </c>
      <c r="BW290" s="136" t="str">
        <f>IF($AV290="", "", IFERROR(INDEX('Analytics Data'!CD$12:CD$511, MATCH($AV290, 'Analytics Data'!$BI$12:$BI$511, 0)), ""))</f>
        <v/>
      </c>
      <c r="CC290" s="19" t="str">
        <f t="shared" si="93"/>
        <v/>
      </c>
      <c r="CE290" s="19" t="str">
        <f t="shared" si="94"/>
        <v/>
      </c>
      <c r="CG290" s="41" t="str">
        <f t="shared" si="95"/>
        <v/>
      </c>
    </row>
    <row r="291" spans="1:85" x14ac:dyDescent="0.25">
      <c r="A291" s="11"/>
      <c r="B291" s="41" t="str">
        <f>IF($D291="", "", IFERROR(INDEX(Content!$V$11:$V$510, MATCH($D291, Content!$D$11:$D$510, 0)), ""))</f>
        <v/>
      </c>
      <c r="C291" s="11"/>
      <c r="D291" s="196"/>
      <c r="E291" s="197"/>
      <c r="F291" s="198"/>
      <c r="G291" s="199"/>
      <c r="H291" s="200"/>
      <c r="I291" s="200"/>
      <c r="J291" s="201"/>
      <c r="K291" s="202"/>
      <c r="L291" s="11"/>
      <c r="M291" s="98" t="str">
        <f>IF($AV291="", "", IFERROR(INDEX('Analytics Data'!$CF$12:$CF$511, MATCH($AV291, 'Analytics Data'!$BI$12:$BI$511, 0)), ""))</f>
        <v/>
      </c>
      <c r="N291" s="68"/>
      <c r="O291" s="98" t="str">
        <f>IF($M291="", "", COUNTIF($M$11:$M$510, "&gt;"&amp;$M291)+1+COUNTIF($M$11:$M291, $M291)-1)</f>
        <v/>
      </c>
      <c r="P291" s="68"/>
      <c r="Q291" s="91" t="str">
        <f>IF($AV291="", "", IFERROR(INDEX('Analytics Data'!BA$12:BA$511, MATCH($AV291, 'Analytics Data'!$BI$12:$BI$511, 0)), ""))</f>
        <v/>
      </c>
      <c r="R291" s="92" t="str">
        <f>IF($AV291="", "", IFERROR(INDEX('Analytics Data'!BB$12:BB$511, MATCH($AV291, 'Analytics Data'!$BI$12:$BI$511, 0)), ""))</f>
        <v/>
      </c>
      <c r="S291" s="92" t="str">
        <f>IF($AV291="", "", IFERROR(INDEX('Analytics Data'!BC$12:BC$511, MATCH($AV291, 'Analytics Data'!$BI$12:$BI$511, 0)), ""))</f>
        <v/>
      </c>
      <c r="T291" s="92" t="str">
        <f>IF($AV291="", "", IFERROR(INDEX('Analytics Data'!BD$12:BD$511, MATCH($AV291, 'Analytics Data'!$BI$12:$BI$511, 0)), ""))</f>
        <v/>
      </c>
      <c r="U291" s="93" t="str">
        <f>IF($AV291="", "", IFERROR(INDEX('Analytics Data'!BE$12:BE$511, MATCH($AV291, 'Analytics Data'!$BI$12:$BI$511, 0)), ""))</f>
        <v/>
      </c>
      <c r="V291" s="68"/>
      <c r="AD291" s="65" t="str">
        <f>'Analytics Data'!$CT292</f>
        <v/>
      </c>
      <c r="AF291" s="19" t="str">
        <f t="shared" si="82"/>
        <v/>
      </c>
      <c r="AH291" s="19" t="str">
        <f t="shared" si="79"/>
        <v/>
      </c>
      <c r="AI291" s="19" t="str">
        <f t="shared" si="83"/>
        <v/>
      </c>
      <c r="AJ291" s="19" t="str">
        <f t="shared" si="84"/>
        <v/>
      </c>
      <c r="AK291" s="19" t="str">
        <f t="shared" si="85"/>
        <v/>
      </c>
      <c r="AL291" s="19" t="str">
        <f t="shared" si="80"/>
        <v/>
      </c>
      <c r="AM291" s="19" t="str">
        <f t="shared" si="81"/>
        <v/>
      </c>
      <c r="AN291" s="19" t="str">
        <f t="shared" si="86"/>
        <v/>
      </c>
      <c r="AP291" s="19" t="str">
        <f>IF(OR($B291="", "", 'Analytics Data'!$BL$7=FALSE), "", COUNTIF('Analytics Data'!$BG$12:$BG$511, $B291))</f>
        <v/>
      </c>
      <c r="AR291" s="65" t="str">
        <f>IF($AP291="", "", IF($AP291=1, IFERROR(INDEX('Analytics Data'!$BI$12:$BI$511, MATCH($B291, 'Analytics Data'!$BG$12:$BG$511, 0)), ""), ""))</f>
        <v/>
      </c>
      <c r="AT291" s="65" t="str">
        <f t="shared" si="87"/>
        <v/>
      </c>
      <c r="AV291" s="65" t="str">
        <f>IF(NOT($AT291=""), $AT291, IF($AR291="", "", IF(COUNTIF($AR$11:$AR291, $AR291)&gt;1, "", $AR291)))</f>
        <v/>
      </c>
      <c r="AX291" s="19" t="str">
        <f>IF(OR($AV291="", $AR$7=FALSE), "", IF(COUNTIF('Analytics Data'!$BI$12:$BI$511, $AV291)=1, "", "X"))</f>
        <v/>
      </c>
      <c r="AZ291" s="43" t="str">
        <f t="shared" si="88"/>
        <v/>
      </c>
      <c r="BB291" s="19" t="str">
        <f>IF($D291="", "", IF(COUNTIF(Content!$D$11:$D$510, $D291)=0, MAX($BB$10:$BB290)+1, ""))</f>
        <v/>
      </c>
      <c r="BD291" s="19" t="str">
        <f t="shared" si="89"/>
        <v/>
      </c>
      <c r="BF291" s="19" t="str">
        <f t="shared" si="90"/>
        <v/>
      </c>
      <c r="BG291" s="19" t="str">
        <f t="shared" ca="1" si="96"/>
        <v/>
      </c>
      <c r="BI291" s="173" t="str">
        <f>IF($AV291="", "", IFERROR(INDEX('Analytics Data'!$CA$12:$CA$511, MATCH($AV291, 'Analytics Data'!$BI$12:$BI$511, 0)), ""))</f>
        <v/>
      </c>
      <c r="BK291" s="173" t="str">
        <f>IF($AV291="", "", IFERROR(INDEX('Analytics Data'!$BB$12:$BB$511, MATCH($AV291, 'Analytics Data'!$BI$12:$BI$511, 0)), ""))</f>
        <v/>
      </c>
      <c r="BM291" s="41" t="str">
        <f>IF($D291="", "", IFERROR(INDEX(Content!$AB$11:$AB$510, MATCH($D291, Content!$D$11:$D$510, 0)), ""))</f>
        <v/>
      </c>
      <c r="BN291" s="41" t="str">
        <f>IF($BM291="", "", IF(COUNTIF($BM$11:$BM291, $BM291)&gt;1, "", $BM291))</f>
        <v/>
      </c>
      <c r="BO291" s="156" t="str">
        <f t="shared" si="91"/>
        <v/>
      </c>
      <c r="BP291" s="156" t="str">
        <f t="shared" si="92"/>
        <v/>
      </c>
      <c r="BQ291" s="19" t="str">
        <f>IF($BO291="", "", COUNTIF($BO$11:$BO$510, "&gt;"&amp;$BO291)+1+COUNTIF($BO$11:$BO291, $BO291)-1)</f>
        <v/>
      </c>
      <c r="BS291" s="134" t="str">
        <f>IF($AV291="", "", IFERROR(INDEX('Analytics Data'!BZ$12:BZ$511, MATCH($AV291, 'Analytics Data'!$BI$12:$BI$511, 0)), ""))</f>
        <v/>
      </c>
      <c r="BT291" s="135" t="str">
        <f>IF($AV291="", "", IFERROR(INDEX('Analytics Data'!CA$12:CA$511, MATCH($AV291, 'Analytics Data'!$BI$12:$BI$511, 0)), ""))</f>
        <v/>
      </c>
      <c r="BU291" s="135" t="str">
        <f>IF($AV291="", "", IFERROR(INDEX('Analytics Data'!CB$12:CB$511, MATCH($AV291, 'Analytics Data'!$BI$12:$BI$511, 0)), ""))</f>
        <v/>
      </c>
      <c r="BV291" s="135" t="str">
        <f>IF($AV291="", "", IFERROR(INDEX('Analytics Data'!CC$12:CC$511, MATCH($AV291, 'Analytics Data'!$BI$12:$BI$511, 0)), ""))</f>
        <v/>
      </c>
      <c r="BW291" s="136" t="str">
        <f>IF($AV291="", "", IFERROR(INDEX('Analytics Data'!CD$12:CD$511, MATCH($AV291, 'Analytics Data'!$BI$12:$BI$511, 0)), ""))</f>
        <v/>
      </c>
      <c r="CC291" s="19" t="str">
        <f t="shared" si="93"/>
        <v/>
      </c>
      <c r="CE291" s="19" t="str">
        <f t="shared" si="94"/>
        <v/>
      </c>
      <c r="CG291" s="41" t="str">
        <f t="shared" si="95"/>
        <v/>
      </c>
    </row>
    <row r="292" spans="1:85" x14ac:dyDescent="0.25">
      <c r="A292" s="11"/>
      <c r="B292" s="41" t="str">
        <f>IF($D292="", "", IFERROR(INDEX(Content!$V$11:$V$510, MATCH($D292, Content!$D$11:$D$510, 0)), ""))</f>
        <v/>
      </c>
      <c r="C292" s="11"/>
      <c r="D292" s="196"/>
      <c r="E292" s="197"/>
      <c r="F292" s="198"/>
      <c r="G292" s="199"/>
      <c r="H292" s="200"/>
      <c r="I292" s="200"/>
      <c r="J292" s="201"/>
      <c r="K292" s="202"/>
      <c r="L292" s="11"/>
      <c r="M292" s="98" t="str">
        <f>IF($AV292="", "", IFERROR(INDEX('Analytics Data'!$CF$12:$CF$511, MATCH($AV292, 'Analytics Data'!$BI$12:$BI$511, 0)), ""))</f>
        <v/>
      </c>
      <c r="N292" s="68"/>
      <c r="O292" s="98" t="str">
        <f>IF($M292="", "", COUNTIF($M$11:$M$510, "&gt;"&amp;$M292)+1+COUNTIF($M$11:$M292, $M292)-1)</f>
        <v/>
      </c>
      <c r="P292" s="68"/>
      <c r="Q292" s="91" t="str">
        <f>IF($AV292="", "", IFERROR(INDEX('Analytics Data'!BA$12:BA$511, MATCH($AV292, 'Analytics Data'!$BI$12:$BI$511, 0)), ""))</f>
        <v/>
      </c>
      <c r="R292" s="92" t="str">
        <f>IF($AV292="", "", IFERROR(INDEX('Analytics Data'!BB$12:BB$511, MATCH($AV292, 'Analytics Data'!$BI$12:$BI$511, 0)), ""))</f>
        <v/>
      </c>
      <c r="S292" s="92" t="str">
        <f>IF($AV292="", "", IFERROR(INDEX('Analytics Data'!BC$12:BC$511, MATCH($AV292, 'Analytics Data'!$BI$12:$BI$511, 0)), ""))</f>
        <v/>
      </c>
      <c r="T292" s="92" t="str">
        <f>IF($AV292="", "", IFERROR(INDEX('Analytics Data'!BD$12:BD$511, MATCH($AV292, 'Analytics Data'!$BI$12:$BI$511, 0)), ""))</f>
        <v/>
      </c>
      <c r="U292" s="93" t="str">
        <f>IF($AV292="", "", IFERROR(INDEX('Analytics Data'!BE$12:BE$511, MATCH($AV292, 'Analytics Data'!$BI$12:$BI$511, 0)), ""))</f>
        <v/>
      </c>
      <c r="V292" s="68"/>
      <c r="AD292" s="65" t="str">
        <f>'Analytics Data'!$CT293</f>
        <v/>
      </c>
      <c r="AF292" s="19" t="str">
        <f t="shared" si="82"/>
        <v/>
      </c>
      <c r="AH292" s="19" t="str">
        <f t="shared" si="79"/>
        <v/>
      </c>
      <c r="AI292" s="19" t="str">
        <f t="shared" si="83"/>
        <v/>
      </c>
      <c r="AJ292" s="19" t="str">
        <f t="shared" si="84"/>
        <v/>
      </c>
      <c r="AK292" s="19" t="str">
        <f t="shared" si="85"/>
        <v/>
      </c>
      <c r="AL292" s="19" t="str">
        <f t="shared" si="80"/>
        <v/>
      </c>
      <c r="AM292" s="19" t="str">
        <f t="shared" si="81"/>
        <v/>
      </c>
      <c r="AN292" s="19" t="str">
        <f t="shared" si="86"/>
        <v/>
      </c>
      <c r="AP292" s="19" t="str">
        <f>IF(OR($B292="", "", 'Analytics Data'!$BL$7=FALSE), "", COUNTIF('Analytics Data'!$BG$12:$BG$511, $B292))</f>
        <v/>
      </c>
      <c r="AR292" s="65" t="str">
        <f>IF($AP292="", "", IF($AP292=1, IFERROR(INDEX('Analytics Data'!$BI$12:$BI$511, MATCH($B292, 'Analytics Data'!$BG$12:$BG$511, 0)), ""), ""))</f>
        <v/>
      </c>
      <c r="AT292" s="65" t="str">
        <f t="shared" si="87"/>
        <v/>
      </c>
      <c r="AV292" s="65" t="str">
        <f>IF(NOT($AT292=""), $AT292, IF($AR292="", "", IF(COUNTIF($AR$11:$AR292, $AR292)&gt;1, "", $AR292)))</f>
        <v/>
      </c>
      <c r="AX292" s="19" t="str">
        <f>IF(OR($AV292="", $AR$7=FALSE), "", IF(COUNTIF('Analytics Data'!$BI$12:$BI$511, $AV292)=1, "", "X"))</f>
        <v/>
      </c>
      <c r="AZ292" s="43" t="str">
        <f t="shared" si="88"/>
        <v/>
      </c>
      <c r="BB292" s="19" t="str">
        <f>IF($D292="", "", IF(COUNTIF(Content!$D$11:$D$510, $D292)=0, MAX($BB$10:$BB291)+1, ""))</f>
        <v/>
      </c>
      <c r="BD292" s="19" t="str">
        <f t="shared" si="89"/>
        <v/>
      </c>
      <c r="BF292" s="19" t="str">
        <f t="shared" si="90"/>
        <v/>
      </c>
      <c r="BG292" s="19" t="str">
        <f t="shared" ca="1" si="96"/>
        <v/>
      </c>
      <c r="BI292" s="173" t="str">
        <f>IF($AV292="", "", IFERROR(INDEX('Analytics Data'!$CA$12:$CA$511, MATCH($AV292, 'Analytics Data'!$BI$12:$BI$511, 0)), ""))</f>
        <v/>
      </c>
      <c r="BK292" s="173" t="str">
        <f>IF($AV292="", "", IFERROR(INDEX('Analytics Data'!$BB$12:$BB$511, MATCH($AV292, 'Analytics Data'!$BI$12:$BI$511, 0)), ""))</f>
        <v/>
      </c>
      <c r="BM292" s="41" t="str">
        <f>IF($D292="", "", IFERROR(INDEX(Content!$AB$11:$AB$510, MATCH($D292, Content!$D$11:$D$510, 0)), ""))</f>
        <v/>
      </c>
      <c r="BN292" s="41" t="str">
        <f>IF($BM292="", "", IF(COUNTIF($BM$11:$BM292, $BM292)&gt;1, "", $BM292))</f>
        <v/>
      </c>
      <c r="BO292" s="156" t="str">
        <f t="shared" si="91"/>
        <v/>
      </c>
      <c r="BP292" s="156" t="str">
        <f t="shared" si="92"/>
        <v/>
      </c>
      <c r="BQ292" s="19" t="str">
        <f>IF($BO292="", "", COUNTIF($BO$11:$BO$510, "&gt;"&amp;$BO292)+1+COUNTIF($BO$11:$BO292, $BO292)-1)</f>
        <v/>
      </c>
      <c r="BS292" s="134" t="str">
        <f>IF($AV292="", "", IFERROR(INDEX('Analytics Data'!BZ$12:BZ$511, MATCH($AV292, 'Analytics Data'!$BI$12:$BI$511, 0)), ""))</f>
        <v/>
      </c>
      <c r="BT292" s="135" t="str">
        <f>IF($AV292="", "", IFERROR(INDEX('Analytics Data'!CA$12:CA$511, MATCH($AV292, 'Analytics Data'!$BI$12:$BI$511, 0)), ""))</f>
        <v/>
      </c>
      <c r="BU292" s="135" t="str">
        <f>IF($AV292="", "", IFERROR(INDEX('Analytics Data'!CB$12:CB$511, MATCH($AV292, 'Analytics Data'!$BI$12:$BI$511, 0)), ""))</f>
        <v/>
      </c>
      <c r="BV292" s="135" t="str">
        <f>IF($AV292="", "", IFERROR(INDEX('Analytics Data'!CC$12:CC$511, MATCH($AV292, 'Analytics Data'!$BI$12:$BI$511, 0)), ""))</f>
        <v/>
      </c>
      <c r="BW292" s="136" t="str">
        <f>IF($AV292="", "", IFERROR(INDEX('Analytics Data'!CD$12:CD$511, MATCH($AV292, 'Analytics Data'!$BI$12:$BI$511, 0)), ""))</f>
        <v/>
      </c>
      <c r="CC292" s="19" t="str">
        <f t="shared" si="93"/>
        <v/>
      </c>
      <c r="CE292" s="19" t="str">
        <f t="shared" si="94"/>
        <v/>
      </c>
      <c r="CG292" s="41" t="str">
        <f t="shared" si="95"/>
        <v/>
      </c>
    </row>
    <row r="293" spans="1:85" x14ac:dyDescent="0.25">
      <c r="A293" s="11"/>
      <c r="B293" s="41" t="str">
        <f>IF($D293="", "", IFERROR(INDEX(Content!$V$11:$V$510, MATCH($D293, Content!$D$11:$D$510, 0)), ""))</f>
        <v/>
      </c>
      <c r="C293" s="11"/>
      <c r="D293" s="196"/>
      <c r="E293" s="197"/>
      <c r="F293" s="198"/>
      <c r="G293" s="199"/>
      <c r="H293" s="200"/>
      <c r="I293" s="200"/>
      <c r="J293" s="201"/>
      <c r="K293" s="202"/>
      <c r="L293" s="11"/>
      <c r="M293" s="98" t="str">
        <f>IF($AV293="", "", IFERROR(INDEX('Analytics Data'!$CF$12:$CF$511, MATCH($AV293, 'Analytics Data'!$BI$12:$BI$511, 0)), ""))</f>
        <v/>
      </c>
      <c r="N293" s="68"/>
      <c r="O293" s="98" t="str">
        <f>IF($M293="", "", COUNTIF($M$11:$M$510, "&gt;"&amp;$M293)+1+COUNTIF($M$11:$M293, $M293)-1)</f>
        <v/>
      </c>
      <c r="P293" s="68"/>
      <c r="Q293" s="91" t="str">
        <f>IF($AV293="", "", IFERROR(INDEX('Analytics Data'!BA$12:BA$511, MATCH($AV293, 'Analytics Data'!$BI$12:$BI$511, 0)), ""))</f>
        <v/>
      </c>
      <c r="R293" s="92" t="str">
        <f>IF($AV293="", "", IFERROR(INDEX('Analytics Data'!BB$12:BB$511, MATCH($AV293, 'Analytics Data'!$BI$12:$BI$511, 0)), ""))</f>
        <v/>
      </c>
      <c r="S293" s="92" t="str">
        <f>IF($AV293="", "", IFERROR(INDEX('Analytics Data'!BC$12:BC$511, MATCH($AV293, 'Analytics Data'!$BI$12:$BI$511, 0)), ""))</f>
        <v/>
      </c>
      <c r="T293" s="92" t="str">
        <f>IF($AV293="", "", IFERROR(INDEX('Analytics Data'!BD$12:BD$511, MATCH($AV293, 'Analytics Data'!$BI$12:$BI$511, 0)), ""))</f>
        <v/>
      </c>
      <c r="U293" s="93" t="str">
        <f>IF($AV293="", "", IFERROR(INDEX('Analytics Data'!BE$12:BE$511, MATCH($AV293, 'Analytics Data'!$BI$12:$BI$511, 0)), ""))</f>
        <v/>
      </c>
      <c r="V293" s="68"/>
      <c r="AD293" s="65" t="str">
        <f>'Analytics Data'!$CT294</f>
        <v/>
      </c>
      <c r="AF293" s="19" t="str">
        <f t="shared" si="82"/>
        <v/>
      </c>
      <c r="AH293" s="19" t="str">
        <f t="shared" si="79"/>
        <v/>
      </c>
      <c r="AI293" s="19" t="str">
        <f t="shared" si="83"/>
        <v/>
      </c>
      <c r="AJ293" s="19" t="str">
        <f t="shared" si="84"/>
        <v/>
      </c>
      <c r="AK293" s="19" t="str">
        <f t="shared" si="85"/>
        <v/>
      </c>
      <c r="AL293" s="19" t="str">
        <f t="shared" si="80"/>
        <v/>
      </c>
      <c r="AM293" s="19" t="str">
        <f t="shared" si="81"/>
        <v/>
      </c>
      <c r="AN293" s="19" t="str">
        <f t="shared" si="86"/>
        <v/>
      </c>
      <c r="AP293" s="19" t="str">
        <f>IF(OR($B293="", "", 'Analytics Data'!$BL$7=FALSE), "", COUNTIF('Analytics Data'!$BG$12:$BG$511, $B293))</f>
        <v/>
      </c>
      <c r="AR293" s="65" t="str">
        <f>IF($AP293="", "", IF($AP293=1, IFERROR(INDEX('Analytics Data'!$BI$12:$BI$511, MATCH($B293, 'Analytics Data'!$BG$12:$BG$511, 0)), ""), ""))</f>
        <v/>
      </c>
      <c r="AT293" s="65" t="str">
        <f t="shared" si="87"/>
        <v/>
      </c>
      <c r="AV293" s="65" t="str">
        <f>IF(NOT($AT293=""), $AT293, IF($AR293="", "", IF(COUNTIF($AR$11:$AR293, $AR293)&gt;1, "", $AR293)))</f>
        <v/>
      </c>
      <c r="AX293" s="19" t="str">
        <f>IF(OR($AV293="", $AR$7=FALSE), "", IF(COUNTIF('Analytics Data'!$BI$12:$BI$511, $AV293)=1, "", "X"))</f>
        <v/>
      </c>
      <c r="AZ293" s="43" t="str">
        <f t="shared" si="88"/>
        <v/>
      </c>
      <c r="BB293" s="19" t="str">
        <f>IF($D293="", "", IF(COUNTIF(Content!$D$11:$D$510, $D293)=0, MAX($BB$10:$BB292)+1, ""))</f>
        <v/>
      </c>
      <c r="BD293" s="19" t="str">
        <f t="shared" si="89"/>
        <v/>
      </c>
      <c r="BF293" s="19" t="str">
        <f t="shared" si="90"/>
        <v/>
      </c>
      <c r="BG293" s="19" t="str">
        <f t="shared" ca="1" si="96"/>
        <v/>
      </c>
      <c r="BI293" s="173" t="str">
        <f>IF($AV293="", "", IFERROR(INDEX('Analytics Data'!$CA$12:$CA$511, MATCH($AV293, 'Analytics Data'!$BI$12:$BI$511, 0)), ""))</f>
        <v/>
      </c>
      <c r="BK293" s="173" t="str">
        <f>IF($AV293="", "", IFERROR(INDEX('Analytics Data'!$BB$12:$BB$511, MATCH($AV293, 'Analytics Data'!$BI$12:$BI$511, 0)), ""))</f>
        <v/>
      </c>
      <c r="BM293" s="41" t="str">
        <f>IF($D293="", "", IFERROR(INDEX(Content!$AB$11:$AB$510, MATCH($D293, Content!$D$11:$D$510, 0)), ""))</f>
        <v/>
      </c>
      <c r="BN293" s="41" t="str">
        <f>IF($BM293="", "", IF(COUNTIF($BM$11:$BM293, $BM293)&gt;1, "", $BM293))</f>
        <v/>
      </c>
      <c r="BO293" s="156" t="str">
        <f t="shared" si="91"/>
        <v/>
      </c>
      <c r="BP293" s="156" t="str">
        <f t="shared" si="92"/>
        <v/>
      </c>
      <c r="BQ293" s="19" t="str">
        <f>IF($BO293="", "", COUNTIF($BO$11:$BO$510, "&gt;"&amp;$BO293)+1+COUNTIF($BO$11:$BO293, $BO293)-1)</f>
        <v/>
      </c>
      <c r="BS293" s="134" t="str">
        <f>IF($AV293="", "", IFERROR(INDEX('Analytics Data'!BZ$12:BZ$511, MATCH($AV293, 'Analytics Data'!$BI$12:$BI$511, 0)), ""))</f>
        <v/>
      </c>
      <c r="BT293" s="135" t="str">
        <f>IF($AV293="", "", IFERROR(INDEX('Analytics Data'!CA$12:CA$511, MATCH($AV293, 'Analytics Data'!$BI$12:$BI$511, 0)), ""))</f>
        <v/>
      </c>
      <c r="BU293" s="135" t="str">
        <f>IF($AV293="", "", IFERROR(INDEX('Analytics Data'!CB$12:CB$511, MATCH($AV293, 'Analytics Data'!$BI$12:$BI$511, 0)), ""))</f>
        <v/>
      </c>
      <c r="BV293" s="135" t="str">
        <f>IF($AV293="", "", IFERROR(INDEX('Analytics Data'!CC$12:CC$511, MATCH($AV293, 'Analytics Data'!$BI$12:$BI$511, 0)), ""))</f>
        <v/>
      </c>
      <c r="BW293" s="136" t="str">
        <f>IF($AV293="", "", IFERROR(INDEX('Analytics Data'!CD$12:CD$511, MATCH($AV293, 'Analytics Data'!$BI$12:$BI$511, 0)), ""))</f>
        <v/>
      </c>
      <c r="CC293" s="19" t="str">
        <f t="shared" si="93"/>
        <v/>
      </c>
      <c r="CE293" s="19" t="str">
        <f t="shared" si="94"/>
        <v/>
      </c>
      <c r="CG293" s="41" t="str">
        <f t="shared" si="95"/>
        <v/>
      </c>
    </row>
    <row r="294" spans="1:85" x14ac:dyDescent="0.25">
      <c r="A294" s="11"/>
      <c r="B294" s="41" t="str">
        <f>IF($D294="", "", IFERROR(INDEX(Content!$V$11:$V$510, MATCH($D294, Content!$D$11:$D$510, 0)), ""))</f>
        <v/>
      </c>
      <c r="C294" s="11"/>
      <c r="D294" s="196"/>
      <c r="E294" s="197"/>
      <c r="F294" s="198"/>
      <c r="G294" s="199"/>
      <c r="H294" s="200"/>
      <c r="I294" s="200"/>
      <c r="J294" s="201"/>
      <c r="K294" s="202"/>
      <c r="L294" s="11"/>
      <c r="M294" s="98" t="str">
        <f>IF($AV294="", "", IFERROR(INDEX('Analytics Data'!$CF$12:$CF$511, MATCH($AV294, 'Analytics Data'!$BI$12:$BI$511, 0)), ""))</f>
        <v/>
      </c>
      <c r="N294" s="68"/>
      <c r="O294" s="98" t="str">
        <f>IF($M294="", "", COUNTIF($M$11:$M$510, "&gt;"&amp;$M294)+1+COUNTIF($M$11:$M294, $M294)-1)</f>
        <v/>
      </c>
      <c r="P294" s="68"/>
      <c r="Q294" s="91" t="str">
        <f>IF($AV294="", "", IFERROR(INDEX('Analytics Data'!BA$12:BA$511, MATCH($AV294, 'Analytics Data'!$BI$12:$BI$511, 0)), ""))</f>
        <v/>
      </c>
      <c r="R294" s="92" t="str">
        <f>IF($AV294="", "", IFERROR(INDEX('Analytics Data'!BB$12:BB$511, MATCH($AV294, 'Analytics Data'!$BI$12:$BI$511, 0)), ""))</f>
        <v/>
      </c>
      <c r="S294" s="92" t="str">
        <f>IF($AV294="", "", IFERROR(INDEX('Analytics Data'!BC$12:BC$511, MATCH($AV294, 'Analytics Data'!$BI$12:$BI$511, 0)), ""))</f>
        <v/>
      </c>
      <c r="T294" s="92" t="str">
        <f>IF($AV294="", "", IFERROR(INDEX('Analytics Data'!BD$12:BD$511, MATCH($AV294, 'Analytics Data'!$BI$12:$BI$511, 0)), ""))</f>
        <v/>
      </c>
      <c r="U294" s="93" t="str">
        <f>IF($AV294="", "", IFERROR(INDEX('Analytics Data'!BE$12:BE$511, MATCH($AV294, 'Analytics Data'!$BI$12:$BI$511, 0)), ""))</f>
        <v/>
      </c>
      <c r="V294" s="68"/>
      <c r="AD294" s="65" t="str">
        <f>'Analytics Data'!$CT295</f>
        <v/>
      </c>
      <c r="AF294" s="19" t="str">
        <f t="shared" si="82"/>
        <v/>
      </c>
      <c r="AH294" s="19" t="str">
        <f t="shared" si="79"/>
        <v/>
      </c>
      <c r="AI294" s="19" t="str">
        <f t="shared" si="83"/>
        <v/>
      </c>
      <c r="AJ294" s="19" t="str">
        <f t="shared" si="84"/>
        <v/>
      </c>
      <c r="AK294" s="19" t="str">
        <f t="shared" si="85"/>
        <v/>
      </c>
      <c r="AL294" s="19" t="str">
        <f t="shared" si="80"/>
        <v/>
      </c>
      <c r="AM294" s="19" t="str">
        <f t="shared" si="81"/>
        <v/>
      </c>
      <c r="AN294" s="19" t="str">
        <f t="shared" si="86"/>
        <v/>
      </c>
      <c r="AP294" s="19" t="str">
        <f>IF(OR($B294="", "", 'Analytics Data'!$BL$7=FALSE), "", COUNTIF('Analytics Data'!$BG$12:$BG$511, $B294))</f>
        <v/>
      </c>
      <c r="AR294" s="65" t="str">
        <f>IF($AP294="", "", IF($AP294=1, IFERROR(INDEX('Analytics Data'!$BI$12:$BI$511, MATCH($B294, 'Analytics Data'!$BG$12:$BG$511, 0)), ""), ""))</f>
        <v/>
      </c>
      <c r="AT294" s="65" t="str">
        <f t="shared" si="87"/>
        <v/>
      </c>
      <c r="AV294" s="65" t="str">
        <f>IF(NOT($AT294=""), $AT294, IF($AR294="", "", IF(COUNTIF($AR$11:$AR294, $AR294)&gt;1, "", $AR294)))</f>
        <v/>
      </c>
      <c r="AX294" s="19" t="str">
        <f>IF(OR($AV294="", $AR$7=FALSE), "", IF(COUNTIF('Analytics Data'!$BI$12:$BI$511, $AV294)=1, "", "X"))</f>
        <v/>
      </c>
      <c r="AZ294" s="43" t="str">
        <f t="shared" si="88"/>
        <v/>
      </c>
      <c r="BB294" s="19" t="str">
        <f>IF($D294="", "", IF(COUNTIF(Content!$D$11:$D$510, $D294)=0, MAX($BB$10:$BB293)+1, ""))</f>
        <v/>
      </c>
      <c r="BD294" s="19" t="str">
        <f t="shared" si="89"/>
        <v/>
      </c>
      <c r="BF294" s="19" t="str">
        <f t="shared" si="90"/>
        <v/>
      </c>
      <c r="BG294" s="19" t="str">
        <f t="shared" ca="1" si="96"/>
        <v/>
      </c>
      <c r="BI294" s="173" t="str">
        <f>IF($AV294="", "", IFERROR(INDEX('Analytics Data'!$CA$12:$CA$511, MATCH($AV294, 'Analytics Data'!$BI$12:$BI$511, 0)), ""))</f>
        <v/>
      </c>
      <c r="BK294" s="173" t="str">
        <f>IF($AV294="", "", IFERROR(INDEX('Analytics Data'!$BB$12:$BB$511, MATCH($AV294, 'Analytics Data'!$BI$12:$BI$511, 0)), ""))</f>
        <v/>
      </c>
      <c r="BM294" s="41" t="str">
        <f>IF($D294="", "", IFERROR(INDEX(Content!$AB$11:$AB$510, MATCH($D294, Content!$D$11:$D$510, 0)), ""))</f>
        <v/>
      </c>
      <c r="BN294" s="41" t="str">
        <f>IF($BM294="", "", IF(COUNTIF($BM$11:$BM294, $BM294)&gt;1, "", $BM294))</f>
        <v/>
      </c>
      <c r="BO294" s="156" t="str">
        <f t="shared" si="91"/>
        <v/>
      </c>
      <c r="BP294" s="156" t="str">
        <f t="shared" si="92"/>
        <v/>
      </c>
      <c r="BQ294" s="19" t="str">
        <f>IF($BO294="", "", COUNTIF($BO$11:$BO$510, "&gt;"&amp;$BO294)+1+COUNTIF($BO$11:$BO294, $BO294)-1)</f>
        <v/>
      </c>
      <c r="BS294" s="134" t="str">
        <f>IF($AV294="", "", IFERROR(INDEX('Analytics Data'!BZ$12:BZ$511, MATCH($AV294, 'Analytics Data'!$BI$12:$BI$511, 0)), ""))</f>
        <v/>
      </c>
      <c r="BT294" s="135" t="str">
        <f>IF($AV294="", "", IFERROR(INDEX('Analytics Data'!CA$12:CA$511, MATCH($AV294, 'Analytics Data'!$BI$12:$BI$511, 0)), ""))</f>
        <v/>
      </c>
      <c r="BU294" s="135" t="str">
        <f>IF($AV294="", "", IFERROR(INDEX('Analytics Data'!CB$12:CB$511, MATCH($AV294, 'Analytics Data'!$BI$12:$BI$511, 0)), ""))</f>
        <v/>
      </c>
      <c r="BV294" s="135" t="str">
        <f>IF($AV294="", "", IFERROR(INDEX('Analytics Data'!CC$12:CC$511, MATCH($AV294, 'Analytics Data'!$BI$12:$BI$511, 0)), ""))</f>
        <v/>
      </c>
      <c r="BW294" s="136" t="str">
        <f>IF($AV294="", "", IFERROR(INDEX('Analytics Data'!CD$12:CD$511, MATCH($AV294, 'Analytics Data'!$BI$12:$BI$511, 0)), ""))</f>
        <v/>
      </c>
      <c r="CC294" s="19" t="str">
        <f t="shared" si="93"/>
        <v/>
      </c>
      <c r="CE294" s="19" t="str">
        <f t="shared" si="94"/>
        <v/>
      </c>
      <c r="CG294" s="41" t="str">
        <f t="shared" si="95"/>
        <v/>
      </c>
    </row>
    <row r="295" spans="1:85" x14ac:dyDescent="0.25">
      <c r="A295" s="11"/>
      <c r="B295" s="41" t="str">
        <f>IF($D295="", "", IFERROR(INDEX(Content!$V$11:$V$510, MATCH($D295, Content!$D$11:$D$510, 0)), ""))</f>
        <v/>
      </c>
      <c r="C295" s="11"/>
      <c r="D295" s="196"/>
      <c r="E295" s="197"/>
      <c r="F295" s="198"/>
      <c r="G295" s="199"/>
      <c r="H295" s="200"/>
      <c r="I295" s="200"/>
      <c r="J295" s="201"/>
      <c r="K295" s="202"/>
      <c r="L295" s="11"/>
      <c r="M295" s="98" t="str">
        <f>IF($AV295="", "", IFERROR(INDEX('Analytics Data'!$CF$12:$CF$511, MATCH($AV295, 'Analytics Data'!$BI$12:$BI$511, 0)), ""))</f>
        <v/>
      </c>
      <c r="N295" s="68"/>
      <c r="O295" s="98" t="str">
        <f>IF($M295="", "", COUNTIF($M$11:$M$510, "&gt;"&amp;$M295)+1+COUNTIF($M$11:$M295, $M295)-1)</f>
        <v/>
      </c>
      <c r="P295" s="68"/>
      <c r="Q295" s="91" t="str">
        <f>IF($AV295="", "", IFERROR(INDEX('Analytics Data'!BA$12:BA$511, MATCH($AV295, 'Analytics Data'!$BI$12:$BI$511, 0)), ""))</f>
        <v/>
      </c>
      <c r="R295" s="92" t="str">
        <f>IF($AV295="", "", IFERROR(INDEX('Analytics Data'!BB$12:BB$511, MATCH($AV295, 'Analytics Data'!$BI$12:$BI$511, 0)), ""))</f>
        <v/>
      </c>
      <c r="S295" s="92" t="str">
        <f>IF($AV295="", "", IFERROR(INDEX('Analytics Data'!BC$12:BC$511, MATCH($AV295, 'Analytics Data'!$BI$12:$BI$511, 0)), ""))</f>
        <v/>
      </c>
      <c r="T295" s="92" t="str">
        <f>IF($AV295="", "", IFERROR(INDEX('Analytics Data'!BD$12:BD$511, MATCH($AV295, 'Analytics Data'!$BI$12:$BI$511, 0)), ""))</f>
        <v/>
      </c>
      <c r="U295" s="93" t="str">
        <f>IF($AV295="", "", IFERROR(INDEX('Analytics Data'!BE$12:BE$511, MATCH($AV295, 'Analytics Data'!$BI$12:$BI$511, 0)), ""))</f>
        <v/>
      </c>
      <c r="V295" s="68"/>
      <c r="AD295" s="65" t="str">
        <f>'Analytics Data'!$CT296</f>
        <v/>
      </c>
      <c r="AF295" s="19" t="str">
        <f t="shared" si="82"/>
        <v/>
      </c>
      <c r="AH295" s="19" t="str">
        <f t="shared" si="79"/>
        <v/>
      </c>
      <c r="AI295" s="19" t="str">
        <f t="shared" si="83"/>
        <v/>
      </c>
      <c r="AJ295" s="19" t="str">
        <f t="shared" si="84"/>
        <v/>
      </c>
      <c r="AK295" s="19" t="str">
        <f t="shared" si="85"/>
        <v/>
      </c>
      <c r="AL295" s="19" t="str">
        <f t="shared" si="80"/>
        <v/>
      </c>
      <c r="AM295" s="19" t="str">
        <f t="shared" si="81"/>
        <v/>
      </c>
      <c r="AN295" s="19" t="str">
        <f t="shared" si="86"/>
        <v/>
      </c>
      <c r="AP295" s="19" t="str">
        <f>IF(OR($B295="", "", 'Analytics Data'!$BL$7=FALSE), "", COUNTIF('Analytics Data'!$BG$12:$BG$511, $B295))</f>
        <v/>
      </c>
      <c r="AR295" s="65" t="str">
        <f>IF($AP295="", "", IF($AP295=1, IFERROR(INDEX('Analytics Data'!$BI$12:$BI$511, MATCH($B295, 'Analytics Data'!$BG$12:$BG$511, 0)), ""), ""))</f>
        <v/>
      </c>
      <c r="AT295" s="65" t="str">
        <f t="shared" si="87"/>
        <v/>
      </c>
      <c r="AV295" s="65" t="str">
        <f>IF(NOT($AT295=""), $AT295, IF($AR295="", "", IF(COUNTIF($AR$11:$AR295, $AR295)&gt;1, "", $AR295)))</f>
        <v/>
      </c>
      <c r="AX295" s="19" t="str">
        <f>IF(OR($AV295="", $AR$7=FALSE), "", IF(COUNTIF('Analytics Data'!$BI$12:$BI$511, $AV295)=1, "", "X"))</f>
        <v/>
      </c>
      <c r="AZ295" s="43" t="str">
        <f t="shared" si="88"/>
        <v/>
      </c>
      <c r="BB295" s="19" t="str">
        <f>IF($D295="", "", IF(COUNTIF(Content!$D$11:$D$510, $D295)=0, MAX($BB$10:$BB294)+1, ""))</f>
        <v/>
      </c>
      <c r="BD295" s="19" t="str">
        <f t="shared" si="89"/>
        <v/>
      </c>
      <c r="BF295" s="19" t="str">
        <f t="shared" si="90"/>
        <v/>
      </c>
      <c r="BG295" s="19" t="str">
        <f t="shared" ca="1" si="96"/>
        <v/>
      </c>
      <c r="BI295" s="173" t="str">
        <f>IF($AV295="", "", IFERROR(INDEX('Analytics Data'!$CA$12:$CA$511, MATCH($AV295, 'Analytics Data'!$BI$12:$BI$511, 0)), ""))</f>
        <v/>
      </c>
      <c r="BK295" s="173" t="str">
        <f>IF($AV295="", "", IFERROR(INDEX('Analytics Data'!$BB$12:$BB$511, MATCH($AV295, 'Analytics Data'!$BI$12:$BI$511, 0)), ""))</f>
        <v/>
      </c>
      <c r="BM295" s="41" t="str">
        <f>IF($D295="", "", IFERROR(INDEX(Content!$AB$11:$AB$510, MATCH($D295, Content!$D$11:$D$510, 0)), ""))</f>
        <v/>
      </c>
      <c r="BN295" s="41" t="str">
        <f>IF($BM295="", "", IF(COUNTIF($BM$11:$BM295, $BM295)&gt;1, "", $BM295))</f>
        <v/>
      </c>
      <c r="BO295" s="156" t="str">
        <f t="shared" si="91"/>
        <v/>
      </c>
      <c r="BP295" s="156" t="str">
        <f t="shared" si="92"/>
        <v/>
      </c>
      <c r="BQ295" s="19" t="str">
        <f>IF($BO295="", "", COUNTIF($BO$11:$BO$510, "&gt;"&amp;$BO295)+1+COUNTIF($BO$11:$BO295, $BO295)-1)</f>
        <v/>
      </c>
      <c r="BS295" s="134" t="str">
        <f>IF($AV295="", "", IFERROR(INDEX('Analytics Data'!BZ$12:BZ$511, MATCH($AV295, 'Analytics Data'!$BI$12:$BI$511, 0)), ""))</f>
        <v/>
      </c>
      <c r="BT295" s="135" t="str">
        <f>IF($AV295="", "", IFERROR(INDEX('Analytics Data'!CA$12:CA$511, MATCH($AV295, 'Analytics Data'!$BI$12:$BI$511, 0)), ""))</f>
        <v/>
      </c>
      <c r="BU295" s="135" t="str">
        <f>IF($AV295="", "", IFERROR(INDEX('Analytics Data'!CB$12:CB$511, MATCH($AV295, 'Analytics Data'!$BI$12:$BI$511, 0)), ""))</f>
        <v/>
      </c>
      <c r="BV295" s="135" t="str">
        <f>IF($AV295="", "", IFERROR(INDEX('Analytics Data'!CC$12:CC$511, MATCH($AV295, 'Analytics Data'!$BI$12:$BI$511, 0)), ""))</f>
        <v/>
      </c>
      <c r="BW295" s="136" t="str">
        <f>IF($AV295="", "", IFERROR(INDEX('Analytics Data'!CD$12:CD$511, MATCH($AV295, 'Analytics Data'!$BI$12:$BI$511, 0)), ""))</f>
        <v/>
      </c>
      <c r="CC295" s="19" t="str">
        <f t="shared" si="93"/>
        <v/>
      </c>
      <c r="CE295" s="19" t="str">
        <f t="shared" si="94"/>
        <v/>
      </c>
      <c r="CG295" s="41" t="str">
        <f t="shared" si="95"/>
        <v/>
      </c>
    </row>
    <row r="296" spans="1:85" x14ac:dyDescent="0.25">
      <c r="A296" s="11"/>
      <c r="B296" s="41" t="str">
        <f>IF($D296="", "", IFERROR(INDEX(Content!$V$11:$V$510, MATCH($D296, Content!$D$11:$D$510, 0)), ""))</f>
        <v/>
      </c>
      <c r="C296" s="11"/>
      <c r="D296" s="196"/>
      <c r="E296" s="197"/>
      <c r="F296" s="198"/>
      <c r="G296" s="199"/>
      <c r="H296" s="200"/>
      <c r="I296" s="200"/>
      <c r="J296" s="201"/>
      <c r="K296" s="202"/>
      <c r="L296" s="11"/>
      <c r="M296" s="98" t="str">
        <f>IF($AV296="", "", IFERROR(INDEX('Analytics Data'!$CF$12:$CF$511, MATCH($AV296, 'Analytics Data'!$BI$12:$BI$511, 0)), ""))</f>
        <v/>
      </c>
      <c r="N296" s="68"/>
      <c r="O296" s="98" t="str">
        <f>IF($M296="", "", COUNTIF($M$11:$M$510, "&gt;"&amp;$M296)+1+COUNTIF($M$11:$M296, $M296)-1)</f>
        <v/>
      </c>
      <c r="P296" s="68"/>
      <c r="Q296" s="91" t="str">
        <f>IF($AV296="", "", IFERROR(INDEX('Analytics Data'!BA$12:BA$511, MATCH($AV296, 'Analytics Data'!$BI$12:$BI$511, 0)), ""))</f>
        <v/>
      </c>
      <c r="R296" s="92" t="str">
        <f>IF($AV296="", "", IFERROR(INDEX('Analytics Data'!BB$12:BB$511, MATCH($AV296, 'Analytics Data'!$BI$12:$BI$511, 0)), ""))</f>
        <v/>
      </c>
      <c r="S296" s="92" t="str">
        <f>IF($AV296="", "", IFERROR(INDEX('Analytics Data'!BC$12:BC$511, MATCH($AV296, 'Analytics Data'!$BI$12:$BI$511, 0)), ""))</f>
        <v/>
      </c>
      <c r="T296" s="92" t="str">
        <f>IF($AV296="", "", IFERROR(INDEX('Analytics Data'!BD$12:BD$511, MATCH($AV296, 'Analytics Data'!$BI$12:$BI$511, 0)), ""))</f>
        <v/>
      </c>
      <c r="U296" s="93" t="str">
        <f>IF($AV296="", "", IFERROR(INDEX('Analytics Data'!BE$12:BE$511, MATCH($AV296, 'Analytics Data'!$BI$12:$BI$511, 0)), ""))</f>
        <v/>
      </c>
      <c r="V296" s="68"/>
      <c r="AD296" s="65" t="str">
        <f>'Analytics Data'!$CT297</f>
        <v/>
      </c>
      <c r="AF296" s="19" t="str">
        <f t="shared" si="82"/>
        <v/>
      </c>
      <c r="AH296" s="19" t="str">
        <f t="shared" si="79"/>
        <v/>
      </c>
      <c r="AI296" s="19" t="str">
        <f t="shared" si="83"/>
        <v/>
      </c>
      <c r="AJ296" s="19" t="str">
        <f t="shared" si="84"/>
        <v/>
      </c>
      <c r="AK296" s="19" t="str">
        <f t="shared" si="85"/>
        <v/>
      </c>
      <c r="AL296" s="19" t="str">
        <f t="shared" si="80"/>
        <v/>
      </c>
      <c r="AM296" s="19" t="str">
        <f t="shared" si="81"/>
        <v/>
      </c>
      <c r="AN296" s="19" t="str">
        <f t="shared" si="86"/>
        <v/>
      </c>
      <c r="AP296" s="19" t="str">
        <f>IF(OR($B296="", "", 'Analytics Data'!$BL$7=FALSE), "", COUNTIF('Analytics Data'!$BG$12:$BG$511, $B296))</f>
        <v/>
      </c>
      <c r="AR296" s="65" t="str">
        <f>IF($AP296="", "", IF($AP296=1, IFERROR(INDEX('Analytics Data'!$BI$12:$BI$511, MATCH($B296, 'Analytics Data'!$BG$12:$BG$511, 0)), ""), ""))</f>
        <v/>
      </c>
      <c r="AT296" s="65" t="str">
        <f t="shared" si="87"/>
        <v/>
      </c>
      <c r="AV296" s="65" t="str">
        <f>IF(NOT($AT296=""), $AT296, IF($AR296="", "", IF(COUNTIF($AR$11:$AR296, $AR296)&gt;1, "", $AR296)))</f>
        <v/>
      </c>
      <c r="AX296" s="19" t="str">
        <f>IF(OR($AV296="", $AR$7=FALSE), "", IF(COUNTIF('Analytics Data'!$BI$12:$BI$511, $AV296)=1, "", "X"))</f>
        <v/>
      </c>
      <c r="AZ296" s="43" t="str">
        <f t="shared" si="88"/>
        <v/>
      </c>
      <c r="BB296" s="19" t="str">
        <f>IF($D296="", "", IF(COUNTIF(Content!$D$11:$D$510, $D296)=0, MAX($BB$10:$BB295)+1, ""))</f>
        <v/>
      </c>
      <c r="BD296" s="19" t="str">
        <f t="shared" si="89"/>
        <v/>
      </c>
      <c r="BF296" s="19" t="str">
        <f t="shared" si="90"/>
        <v/>
      </c>
      <c r="BG296" s="19" t="str">
        <f t="shared" ca="1" si="96"/>
        <v/>
      </c>
      <c r="BI296" s="173" t="str">
        <f>IF($AV296="", "", IFERROR(INDEX('Analytics Data'!$CA$12:$CA$511, MATCH($AV296, 'Analytics Data'!$BI$12:$BI$511, 0)), ""))</f>
        <v/>
      </c>
      <c r="BK296" s="173" t="str">
        <f>IF($AV296="", "", IFERROR(INDEX('Analytics Data'!$BB$12:$BB$511, MATCH($AV296, 'Analytics Data'!$BI$12:$BI$511, 0)), ""))</f>
        <v/>
      </c>
      <c r="BM296" s="41" t="str">
        <f>IF($D296="", "", IFERROR(INDEX(Content!$AB$11:$AB$510, MATCH($D296, Content!$D$11:$D$510, 0)), ""))</f>
        <v/>
      </c>
      <c r="BN296" s="41" t="str">
        <f>IF($BM296="", "", IF(COUNTIF($BM$11:$BM296, $BM296)&gt;1, "", $BM296))</f>
        <v/>
      </c>
      <c r="BO296" s="156" t="str">
        <f t="shared" si="91"/>
        <v/>
      </c>
      <c r="BP296" s="156" t="str">
        <f t="shared" si="92"/>
        <v/>
      </c>
      <c r="BQ296" s="19" t="str">
        <f>IF($BO296="", "", COUNTIF($BO$11:$BO$510, "&gt;"&amp;$BO296)+1+COUNTIF($BO$11:$BO296, $BO296)-1)</f>
        <v/>
      </c>
      <c r="BS296" s="134" t="str">
        <f>IF($AV296="", "", IFERROR(INDEX('Analytics Data'!BZ$12:BZ$511, MATCH($AV296, 'Analytics Data'!$BI$12:$BI$511, 0)), ""))</f>
        <v/>
      </c>
      <c r="BT296" s="135" t="str">
        <f>IF($AV296="", "", IFERROR(INDEX('Analytics Data'!CA$12:CA$511, MATCH($AV296, 'Analytics Data'!$BI$12:$BI$511, 0)), ""))</f>
        <v/>
      </c>
      <c r="BU296" s="135" t="str">
        <f>IF($AV296="", "", IFERROR(INDEX('Analytics Data'!CB$12:CB$511, MATCH($AV296, 'Analytics Data'!$BI$12:$BI$511, 0)), ""))</f>
        <v/>
      </c>
      <c r="BV296" s="135" t="str">
        <f>IF($AV296="", "", IFERROR(INDEX('Analytics Data'!CC$12:CC$511, MATCH($AV296, 'Analytics Data'!$BI$12:$BI$511, 0)), ""))</f>
        <v/>
      </c>
      <c r="BW296" s="136" t="str">
        <f>IF($AV296="", "", IFERROR(INDEX('Analytics Data'!CD$12:CD$511, MATCH($AV296, 'Analytics Data'!$BI$12:$BI$511, 0)), ""))</f>
        <v/>
      </c>
      <c r="CC296" s="19" t="str">
        <f t="shared" si="93"/>
        <v/>
      </c>
      <c r="CE296" s="19" t="str">
        <f t="shared" si="94"/>
        <v/>
      </c>
      <c r="CG296" s="41" t="str">
        <f t="shared" si="95"/>
        <v/>
      </c>
    </row>
    <row r="297" spans="1:85" x14ac:dyDescent="0.25">
      <c r="A297" s="11"/>
      <c r="B297" s="41" t="str">
        <f>IF($D297="", "", IFERROR(INDEX(Content!$V$11:$V$510, MATCH($D297, Content!$D$11:$D$510, 0)), ""))</f>
        <v/>
      </c>
      <c r="C297" s="11"/>
      <c r="D297" s="196"/>
      <c r="E297" s="197"/>
      <c r="F297" s="198"/>
      <c r="G297" s="199"/>
      <c r="H297" s="200"/>
      <c r="I297" s="200"/>
      <c r="J297" s="201"/>
      <c r="K297" s="202"/>
      <c r="L297" s="11"/>
      <c r="M297" s="98" t="str">
        <f>IF($AV297="", "", IFERROR(INDEX('Analytics Data'!$CF$12:$CF$511, MATCH($AV297, 'Analytics Data'!$BI$12:$BI$511, 0)), ""))</f>
        <v/>
      </c>
      <c r="N297" s="68"/>
      <c r="O297" s="98" t="str">
        <f>IF($M297="", "", COUNTIF($M$11:$M$510, "&gt;"&amp;$M297)+1+COUNTIF($M$11:$M297, $M297)-1)</f>
        <v/>
      </c>
      <c r="P297" s="68"/>
      <c r="Q297" s="91" t="str">
        <f>IF($AV297="", "", IFERROR(INDEX('Analytics Data'!BA$12:BA$511, MATCH($AV297, 'Analytics Data'!$BI$12:$BI$511, 0)), ""))</f>
        <v/>
      </c>
      <c r="R297" s="92" t="str">
        <f>IF($AV297="", "", IFERROR(INDEX('Analytics Data'!BB$12:BB$511, MATCH($AV297, 'Analytics Data'!$BI$12:$BI$511, 0)), ""))</f>
        <v/>
      </c>
      <c r="S297" s="92" t="str">
        <f>IF($AV297="", "", IFERROR(INDEX('Analytics Data'!BC$12:BC$511, MATCH($AV297, 'Analytics Data'!$BI$12:$BI$511, 0)), ""))</f>
        <v/>
      </c>
      <c r="T297" s="92" t="str">
        <f>IF($AV297="", "", IFERROR(INDEX('Analytics Data'!BD$12:BD$511, MATCH($AV297, 'Analytics Data'!$BI$12:$BI$511, 0)), ""))</f>
        <v/>
      </c>
      <c r="U297" s="93" t="str">
        <f>IF($AV297="", "", IFERROR(INDEX('Analytics Data'!BE$12:BE$511, MATCH($AV297, 'Analytics Data'!$BI$12:$BI$511, 0)), ""))</f>
        <v/>
      </c>
      <c r="V297" s="68"/>
      <c r="AD297" s="65" t="str">
        <f>'Analytics Data'!$CT298</f>
        <v/>
      </c>
      <c r="AF297" s="19" t="str">
        <f t="shared" si="82"/>
        <v/>
      </c>
      <c r="AH297" s="19" t="str">
        <f t="shared" si="79"/>
        <v/>
      </c>
      <c r="AI297" s="19" t="str">
        <f t="shared" si="83"/>
        <v/>
      </c>
      <c r="AJ297" s="19" t="str">
        <f t="shared" si="84"/>
        <v/>
      </c>
      <c r="AK297" s="19" t="str">
        <f t="shared" si="85"/>
        <v/>
      </c>
      <c r="AL297" s="19" t="str">
        <f t="shared" si="80"/>
        <v/>
      </c>
      <c r="AM297" s="19" t="str">
        <f t="shared" si="81"/>
        <v/>
      </c>
      <c r="AN297" s="19" t="str">
        <f t="shared" si="86"/>
        <v/>
      </c>
      <c r="AP297" s="19" t="str">
        <f>IF(OR($B297="", "", 'Analytics Data'!$BL$7=FALSE), "", COUNTIF('Analytics Data'!$BG$12:$BG$511, $B297))</f>
        <v/>
      </c>
      <c r="AR297" s="65" t="str">
        <f>IF($AP297="", "", IF($AP297=1, IFERROR(INDEX('Analytics Data'!$BI$12:$BI$511, MATCH($B297, 'Analytics Data'!$BG$12:$BG$511, 0)), ""), ""))</f>
        <v/>
      </c>
      <c r="AT297" s="65" t="str">
        <f t="shared" si="87"/>
        <v/>
      </c>
      <c r="AV297" s="65" t="str">
        <f>IF(NOT($AT297=""), $AT297, IF($AR297="", "", IF(COUNTIF($AR$11:$AR297, $AR297)&gt;1, "", $AR297)))</f>
        <v/>
      </c>
      <c r="AX297" s="19" t="str">
        <f>IF(OR($AV297="", $AR$7=FALSE), "", IF(COUNTIF('Analytics Data'!$BI$12:$BI$511, $AV297)=1, "", "X"))</f>
        <v/>
      </c>
      <c r="AZ297" s="43" t="str">
        <f t="shared" si="88"/>
        <v/>
      </c>
      <c r="BB297" s="19" t="str">
        <f>IF($D297="", "", IF(COUNTIF(Content!$D$11:$D$510, $D297)=0, MAX($BB$10:$BB296)+1, ""))</f>
        <v/>
      </c>
      <c r="BD297" s="19" t="str">
        <f t="shared" si="89"/>
        <v/>
      </c>
      <c r="BF297" s="19" t="str">
        <f t="shared" si="90"/>
        <v/>
      </c>
      <c r="BG297" s="19" t="str">
        <f t="shared" ca="1" si="96"/>
        <v/>
      </c>
      <c r="BI297" s="173" t="str">
        <f>IF($AV297="", "", IFERROR(INDEX('Analytics Data'!$CA$12:$CA$511, MATCH($AV297, 'Analytics Data'!$BI$12:$BI$511, 0)), ""))</f>
        <v/>
      </c>
      <c r="BK297" s="173" t="str">
        <f>IF($AV297="", "", IFERROR(INDEX('Analytics Data'!$BB$12:$BB$511, MATCH($AV297, 'Analytics Data'!$BI$12:$BI$511, 0)), ""))</f>
        <v/>
      </c>
      <c r="BM297" s="41" t="str">
        <f>IF($D297="", "", IFERROR(INDEX(Content!$AB$11:$AB$510, MATCH($D297, Content!$D$11:$D$510, 0)), ""))</f>
        <v/>
      </c>
      <c r="BN297" s="41" t="str">
        <f>IF($BM297="", "", IF(COUNTIF($BM$11:$BM297, $BM297)&gt;1, "", $BM297))</f>
        <v/>
      </c>
      <c r="BO297" s="156" t="str">
        <f t="shared" si="91"/>
        <v/>
      </c>
      <c r="BP297" s="156" t="str">
        <f t="shared" si="92"/>
        <v/>
      </c>
      <c r="BQ297" s="19" t="str">
        <f>IF($BO297="", "", COUNTIF($BO$11:$BO$510, "&gt;"&amp;$BO297)+1+COUNTIF($BO$11:$BO297, $BO297)-1)</f>
        <v/>
      </c>
      <c r="BS297" s="134" t="str">
        <f>IF($AV297="", "", IFERROR(INDEX('Analytics Data'!BZ$12:BZ$511, MATCH($AV297, 'Analytics Data'!$BI$12:$BI$511, 0)), ""))</f>
        <v/>
      </c>
      <c r="BT297" s="135" t="str">
        <f>IF($AV297="", "", IFERROR(INDEX('Analytics Data'!CA$12:CA$511, MATCH($AV297, 'Analytics Data'!$BI$12:$BI$511, 0)), ""))</f>
        <v/>
      </c>
      <c r="BU297" s="135" t="str">
        <f>IF($AV297="", "", IFERROR(INDEX('Analytics Data'!CB$12:CB$511, MATCH($AV297, 'Analytics Data'!$BI$12:$BI$511, 0)), ""))</f>
        <v/>
      </c>
      <c r="BV297" s="135" t="str">
        <f>IF($AV297="", "", IFERROR(INDEX('Analytics Data'!CC$12:CC$511, MATCH($AV297, 'Analytics Data'!$BI$12:$BI$511, 0)), ""))</f>
        <v/>
      </c>
      <c r="BW297" s="136" t="str">
        <f>IF($AV297="", "", IFERROR(INDEX('Analytics Data'!CD$12:CD$511, MATCH($AV297, 'Analytics Data'!$BI$12:$BI$511, 0)), ""))</f>
        <v/>
      </c>
      <c r="CC297" s="19" t="str">
        <f t="shared" si="93"/>
        <v/>
      </c>
      <c r="CE297" s="19" t="str">
        <f t="shared" si="94"/>
        <v/>
      </c>
      <c r="CG297" s="41" t="str">
        <f t="shared" si="95"/>
        <v/>
      </c>
    </row>
    <row r="298" spans="1:85" x14ac:dyDescent="0.25">
      <c r="A298" s="11"/>
      <c r="B298" s="41" t="str">
        <f>IF($D298="", "", IFERROR(INDEX(Content!$V$11:$V$510, MATCH($D298, Content!$D$11:$D$510, 0)), ""))</f>
        <v/>
      </c>
      <c r="C298" s="11"/>
      <c r="D298" s="196"/>
      <c r="E298" s="197"/>
      <c r="F298" s="198"/>
      <c r="G298" s="199"/>
      <c r="H298" s="200"/>
      <c r="I298" s="200"/>
      <c r="J298" s="201"/>
      <c r="K298" s="202"/>
      <c r="L298" s="11"/>
      <c r="M298" s="98" t="str">
        <f>IF($AV298="", "", IFERROR(INDEX('Analytics Data'!$CF$12:$CF$511, MATCH($AV298, 'Analytics Data'!$BI$12:$BI$511, 0)), ""))</f>
        <v/>
      </c>
      <c r="N298" s="68"/>
      <c r="O298" s="98" t="str">
        <f>IF($M298="", "", COUNTIF($M$11:$M$510, "&gt;"&amp;$M298)+1+COUNTIF($M$11:$M298, $M298)-1)</f>
        <v/>
      </c>
      <c r="P298" s="68"/>
      <c r="Q298" s="91" t="str">
        <f>IF($AV298="", "", IFERROR(INDEX('Analytics Data'!BA$12:BA$511, MATCH($AV298, 'Analytics Data'!$BI$12:$BI$511, 0)), ""))</f>
        <v/>
      </c>
      <c r="R298" s="92" t="str">
        <f>IF($AV298="", "", IFERROR(INDEX('Analytics Data'!BB$12:BB$511, MATCH($AV298, 'Analytics Data'!$BI$12:$BI$511, 0)), ""))</f>
        <v/>
      </c>
      <c r="S298" s="92" t="str">
        <f>IF($AV298="", "", IFERROR(INDEX('Analytics Data'!BC$12:BC$511, MATCH($AV298, 'Analytics Data'!$BI$12:$BI$511, 0)), ""))</f>
        <v/>
      </c>
      <c r="T298" s="92" t="str">
        <f>IF($AV298="", "", IFERROR(INDEX('Analytics Data'!BD$12:BD$511, MATCH($AV298, 'Analytics Data'!$BI$12:$BI$511, 0)), ""))</f>
        <v/>
      </c>
      <c r="U298" s="93" t="str">
        <f>IF($AV298="", "", IFERROR(INDEX('Analytics Data'!BE$12:BE$511, MATCH($AV298, 'Analytics Data'!$BI$12:$BI$511, 0)), ""))</f>
        <v/>
      </c>
      <c r="V298" s="68"/>
      <c r="AD298" s="65" t="str">
        <f>'Analytics Data'!$CT299</f>
        <v/>
      </c>
      <c r="AF298" s="19" t="str">
        <f t="shared" si="82"/>
        <v/>
      </c>
      <c r="AH298" s="19" t="str">
        <f t="shared" si="79"/>
        <v/>
      </c>
      <c r="AI298" s="19" t="str">
        <f t="shared" si="83"/>
        <v/>
      </c>
      <c r="AJ298" s="19" t="str">
        <f t="shared" si="84"/>
        <v/>
      </c>
      <c r="AK298" s="19" t="str">
        <f t="shared" si="85"/>
        <v/>
      </c>
      <c r="AL298" s="19" t="str">
        <f t="shared" si="80"/>
        <v/>
      </c>
      <c r="AM298" s="19" t="str">
        <f t="shared" si="81"/>
        <v/>
      </c>
      <c r="AN298" s="19" t="str">
        <f t="shared" si="86"/>
        <v/>
      </c>
      <c r="AP298" s="19" t="str">
        <f>IF(OR($B298="", "", 'Analytics Data'!$BL$7=FALSE), "", COUNTIF('Analytics Data'!$BG$12:$BG$511, $B298))</f>
        <v/>
      </c>
      <c r="AR298" s="65" t="str">
        <f>IF($AP298="", "", IF($AP298=1, IFERROR(INDEX('Analytics Data'!$BI$12:$BI$511, MATCH($B298, 'Analytics Data'!$BG$12:$BG$511, 0)), ""), ""))</f>
        <v/>
      </c>
      <c r="AT298" s="65" t="str">
        <f t="shared" si="87"/>
        <v/>
      </c>
      <c r="AV298" s="65" t="str">
        <f>IF(NOT($AT298=""), $AT298, IF($AR298="", "", IF(COUNTIF($AR$11:$AR298, $AR298)&gt;1, "", $AR298)))</f>
        <v/>
      </c>
      <c r="AX298" s="19" t="str">
        <f>IF(OR($AV298="", $AR$7=FALSE), "", IF(COUNTIF('Analytics Data'!$BI$12:$BI$511, $AV298)=1, "", "X"))</f>
        <v/>
      </c>
      <c r="AZ298" s="43" t="str">
        <f t="shared" si="88"/>
        <v/>
      </c>
      <c r="BB298" s="19" t="str">
        <f>IF($D298="", "", IF(COUNTIF(Content!$D$11:$D$510, $D298)=0, MAX($BB$10:$BB297)+1, ""))</f>
        <v/>
      </c>
      <c r="BD298" s="19" t="str">
        <f t="shared" si="89"/>
        <v/>
      </c>
      <c r="BF298" s="19" t="str">
        <f t="shared" si="90"/>
        <v/>
      </c>
      <c r="BG298" s="19" t="str">
        <f t="shared" ca="1" si="96"/>
        <v/>
      </c>
      <c r="BI298" s="173" t="str">
        <f>IF($AV298="", "", IFERROR(INDEX('Analytics Data'!$CA$12:$CA$511, MATCH($AV298, 'Analytics Data'!$BI$12:$BI$511, 0)), ""))</f>
        <v/>
      </c>
      <c r="BK298" s="173" t="str">
        <f>IF($AV298="", "", IFERROR(INDEX('Analytics Data'!$BB$12:$BB$511, MATCH($AV298, 'Analytics Data'!$BI$12:$BI$511, 0)), ""))</f>
        <v/>
      </c>
      <c r="BM298" s="41" t="str">
        <f>IF($D298="", "", IFERROR(INDEX(Content!$AB$11:$AB$510, MATCH($D298, Content!$D$11:$D$510, 0)), ""))</f>
        <v/>
      </c>
      <c r="BN298" s="41" t="str">
        <f>IF($BM298="", "", IF(COUNTIF($BM$11:$BM298, $BM298)&gt;1, "", $BM298))</f>
        <v/>
      </c>
      <c r="BO298" s="156" t="str">
        <f t="shared" si="91"/>
        <v/>
      </c>
      <c r="BP298" s="156" t="str">
        <f t="shared" si="92"/>
        <v/>
      </c>
      <c r="BQ298" s="19" t="str">
        <f>IF($BO298="", "", COUNTIF($BO$11:$BO$510, "&gt;"&amp;$BO298)+1+COUNTIF($BO$11:$BO298, $BO298)-1)</f>
        <v/>
      </c>
      <c r="BS298" s="134" t="str">
        <f>IF($AV298="", "", IFERROR(INDEX('Analytics Data'!BZ$12:BZ$511, MATCH($AV298, 'Analytics Data'!$BI$12:$BI$511, 0)), ""))</f>
        <v/>
      </c>
      <c r="BT298" s="135" t="str">
        <f>IF($AV298="", "", IFERROR(INDEX('Analytics Data'!CA$12:CA$511, MATCH($AV298, 'Analytics Data'!$BI$12:$BI$511, 0)), ""))</f>
        <v/>
      </c>
      <c r="BU298" s="135" t="str">
        <f>IF($AV298="", "", IFERROR(INDEX('Analytics Data'!CB$12:CB$511, MATCH($AV298, 'Analytics Data'!$BI$12:$BI$511, 0)), ""))</f>
        <v/>
      </c>
      <c r="BV298" s="135" t="str">
        <f>IF($AV298="", "", IFERROR(INDEX('Analytics Data'!CC$12:CC$511, MATCH($AV298, 'Analytics Data'!$BI$12:$BI$511, 0)), ""))</f>
        <v/>
      </c>
      <c r="BW298" s="136" t="str">
        <f>IF($AV298="", "", IFERROR(INDEX('Analytics Data'!CD$12:CD$511, MATCH($AV298, 'Analytics Data'!$BI$12:$BI$511, 0)), ""))</f>
        <v/>
      </c>
      <c r="CC298" s="19" t="str">
        <f t="shared" si="93"/>
        <v/>
      </c>
      <c r="CE298" s="19" t="str">
        <f t="shared" si="94"/>
        <v/>
      </c>
      <c r="CG298" s="41" t="str">
        <f t="shared" si="95"/>
        <v/>
      </c>
    </row>
    <row r="299" spans="1:85" x14ac:dyDescent="0.25">
      <c r="A299" s="11"/>
      <c r="B299" s="41" t="str">
        <f>IF($D299="", "", IFERROR(INDEX(Content!$V$11:$V$510, MATCH($D299, Content!$D$11:$D$510, 0)), ""))</f>
        <v/>
      </c>
      <c r="C299" s="11"/>
      <c r="D299" s="196"/>
      <c r="E299" s="197"/>
      <c r="F299" s="198"/>
      <c r="G299" s="199"/>
      <c r="H299" s="200"/>
      <c r="I299" s="200"/>
      <c r="J299" s="201"/>
      <c r="K299" s="202"/>
      <c r="L299" s="11"/>
      <c r="M299" s="98" t="str">
        <f>IF($AV299="", "", IFERROR(INDEX('Analytics Data'!$CF$12:$CF$511, MATCH($AV299, 'Analytics Data'!$BI$12:$BI$511, 0)), ""))</f>
        <v/>
      </c>
      <c r="N299" s="68"/>
      <c r="O299" s="98" t="str">
        <f>IF($M299="", "", COUNTIF($M$11:$M$510, "&gt;"&amp;$M299)+1+COUNTIF($M$11:$M299, $M299)-1)</f>
        <v/>
      </c>
      <c r="P299" s="68"/>
      <c r="Q299" s="91" t="str">
        <f>IF($AV299="", "", IFERROR(INDEX('Analytics Data'!BA$12:BA$511, MATCH($AV299, 'Analytics Data'!$BI$12:$BI$511, 0)), ""))</f>
        <v/>
      </c>
      <c r="R299" s="92" t="str">
        <f>IF($AV299="", "", IFERROR(INDEX('Analytics Data'!BB$12:BB$511, MATCH($AV299, 'Analytics Data'!$BI$12:$BI$511, 0)), ""))</f>
        <v/>
      </c>
      <c r="S299" s="92" t="str">
        <f>IF($AV299="", "", IFERROR(INDEX('Analytics Data'!BC$12:BC$511, MATCH($AV299, 'Analytics Data'!$BI$12:$BI$511, 0)), ""))</f>
        <v/>
      </c>
      <c r="T299" s="92" t="str">
        <f>IF($AV299="", "", IFERROR(INDEX('Analytics Data'!BD$12:BD$511, MATCH($AV299, 'Analytics Data'!$BI$12:$BI$511, 0)), ""))</f>
        <v/>
      </c>
      <c r="U299" s="93" t="str">
        <f>IF($AV299="", "", IFERROR(INDEX('Analytics Data'!BE$12:BE$511, MATCH($AV299, 'Analytics Data'!$BI$12:$BI$511, 0)), ""))</f>
        <v/>
      </c>
      <c r="V299" s="68"/>
      <c r="AD299" s="65" t="str">
        <f>'Analytics Data'!$CT300</f>
        <v/>
      </c>
      <c r="AF299" s="19" t="str">
        <f t="shared" si="82"/>
        <v/>
      </c>
      <c r="AH299" s="19" t="str">
        <f t="shared" si="79"/>
        <v/>
      </c>
      <c r="AI299" s="19" t="str">
        <f t="shared" si="83"/>
        <v/>
      </c>
      <c r="AJ299" s="19" t="str">
        <f t="shared" si="84"/>
        <v/>
      </c>
      <c r="AK299" s="19" t="str">
        <f t="shared" si="85"/>
        <v/>
      </c>
      <c r="AL299" s="19" t="str">
        <f t="shared" si="80"/>
        <v/>
      </c>
      <c r="AM299" s="19" t="str">
        <f t="shared" si="81"/>
        <v/>
      </c>
      <c r="AN299" s="19" t="str">
        <f t="shared" si="86"/>
        <v/>
      </c>
      <c r="AP299" s="19" t="str">
        <f>IF(OR($B299="", "", 'Analytics Data'!$BL$7=FALSE), "", COUNTIF('Analytics Data'!$BG$12:$BG$511, $B299))</f>
        <v/>
      </c>
      <c r="AR299" s="65" t="str">
        <f>IF($AP299="", "", IF($AP299=1, IFERROR(INDEX('Analytics Data'!$BI$12:$BI$511, MATCH($B299, 'Analytics Data'!$BG$12:$BG$511, 0)), ""), ""))</f>
        <v/>
      </c>
      <c r="AT299" s="65" t="str">
        <f t="shared" si="87"/>
        <v/>
      </c>
      <c r="AV299" s="65" t="str">
        <f>IF(NOT($AT299=""), $AT299, IF($AR299="", "", IF(COUNTIF($AR$11:$AR299, $AR299)&gt;1, "", $AR299)))</f>
        <v/>
      </c>
      <c r="AX299" s="19" t="str">
        <f>IF(OR($AV299="", $AR$7=FALSE), "", IF(COUNTIF('Analytics Data'!$BI$12:$BI$511, $AV299)=1, "", "X"))</f>
        <v/>
      </c>
      <c r="AZ299" s="43" t="str">
        <f t="shared" si="88"/>
        <v/>
      </c>
      <c r="BB299" s="19" t="str">
        <f>IF($D299="", "", IF(COUNTIF(Content!$D$11:$D$510, $D299)=0, MAX($BB$10:$BB298)+1, ""))</f>
        <v/>
      </c>
      <c r="BD299" s="19" t="str">
        <f t="shared" si="89"/>
        <v/>
      </c>
      <c r="BF299" s="19" t="str">
        <f t="shared" si="90"/>
        <v/>
      </c>
      <c r="BG299" s="19" t="str">
        <f t="shared" ca="1" si="96"/>
        <v/>
      </c>
      <c r="BI299" s="173" t="str">
        <f>IF($AV299="", "", IFERROR(INDEX('Analytics Data'!$CA$12:$CA$511, MATCH($AV299, 'Analytics Data'!$BI$12:$BI$511, 0)), ""))</f>
        <v/>
      </c>
      <c r="BK299" s="173" t="str">
        <f>IF($AV299="", "", IFERROR(INDEX('Analytics Data'!$BB$12:$BB$511, MATCH($AV299, 'Analytics Data'!$BI$12:$BI$511, 0)), ""))</f>
        <v/>
      </c>
      <c r="BM299" s="41" t="str">
        <f>IF($D299="", "", IFERROR(INDEX(Content!$AB$11:$AB$510, MATCH($D299, Content!$D$11:$D$510, 0)), ""))</f>
        <v/>
      </c>
      <c r="BN299" s="41" t="str">
        <f>IF($BM299="", "", IF(COUNTIF($BM$11:$BM299, $BM299)&gt;1, "", $BM299))</f>
        <v/>
      </c>
      <c r="BO299" s="156" t="str">
        <f t="shared" si="91"/>
        <v/>
      </c>
      <c r="BP299" s="156" t="str">
        <f t="shared" si="92"/>
        <v/>
      </c>
      <c r="BQ299" s="19" t="str">
        <f>IF($BO299="", "", COUNTIF($BO$11:$BO$510, "&gt;"&amp;$BO299)+1+COUNTIF($BO$11:$BO299, $BO299)-1)</f>
        <v/>
      </c>
      <c r="BS299" s="134" t="str">
        <f>IF($AV299="", "", IFERROR(INDEX('Analytics Data'!BZ$12:BZ$511, MATCH($AV299, 'Analytics Data'!$BI$12:$BI$511, 0)), ""))</f>
        <v/>
      </c>
      <c r="BT299" s="135" t="str">
        <f>IF($AV299="", "", IFERROR(INDEX('Analytics Data'!CA$12:CA$511, MATCH($AV299, 'Analytics Data'!$BI$12:$BI$511, 0)), ""))</f>
        <v/>
      </c>
      <c r="BU299" s="135" t="str">
        <f>IF($AV299="", "", IFERROR(INDEX('Analytics Data'!CB$12:CB$511, MATCH($AV299, 'Analytics Data'!$BI$12:$BI$511, 0)), ""))</f>
        <v/>
      </c>
      <c r="BV299" s="135" t="str">
        <f>IF($AV299="", "", IFERROR(INDEX('Analytics Data'!CC$12:CC$511, MATCH($AV299, 'Analytics Data'!$BI$12:$BI$511, 0)), ""))</f>
        <v/>
      </c>
      <c r="BW299" s="136" t="str">
        <f>IF($AV299="", "", IFERROR(INDEX('Analytics Data'!CD$12:CD$511, MATCH($AV299, 'Analytics Data'!$BI$12:$BI$511, 0)), ""))</f>
        <v/>
      </c>
      <c r="CC299" s="19" t="str">
        <f t="shared" si="93"/>
        <v/>
      </c>
      <c r="CE299" s="19" t="str">
        <f t="shared" si="94"/>
        <v/>
      </c>
      <c r="CG299" s="41" t="str">
        <f t="shared" si="95"/>
        <v/>
      </c>
    </row>
    <row r="300" spans="1:85" x14ac:dyDescent="0.25">
      <c r="A300" s="11"/>
      <c r="B300" s="41" t="str">
        <f>IF($D300="", "", IFERROR(INDEX(Content!$V$11:$V$510, MATCH($D300, Content!$D$11:$D$510, 0)), ""))</f>
        <v/>
      </c>
      <c r="C300" s="11"/>
      <c r="D300" s="196"/>
      <c r="E300" s="197"/>
      <c r="F300" s="198"/>
      <c r="G300" s="199"/>
      <c r="H300" s="200"/>
      <c r="I300" s="200"/>
      <c r="J300" s="201"/>
      <c r="K300" s="202"/>
      <c r="L300" s="11"/>
      <c r="M300" s="98" t="str">
        <f>IF($AV300="", "", IFERROR(INDEX('Analytics Data'!$CF$12:$CF$511, MATCH($AV300, 'Analytics Data'!$BI$12:$BI$511, 0)), ""))</f>
        <v/>
      </c>
      <c r="N300" s="68"/>
      <c r="O300" s="98" t="str">
        <f>IF($M300="", "", COUNTIF($M$11:$M$510, "&gt;"&amp;$M300)+1+COUNTIF($M$11:$M300, $M300)-1)</f>
        <v/>
      </c>
      <c r="P300" s="68"/>
      <c r="Q300" s="91" t="str">
        <f>IF($AV300="", "", IFERROR(INDEX('Analytics Data'!BA$12:BA$511, MATCH($AV300, 'Analytics Data'!$BI$12:$BI$511, 0)), ""))</f>
        <v/>
      </c>
      <c r="R300" s="92" t="str">
        <f>IF($AV300="", "", IFERROR(INDEX('Analytics Data'!BB$12:BB$511, MATCH($AV300, 'Analytics Data'!$BI$12:$BI$511, 0)), ""))</f>
        <v/>
      </c>
      <c r="S300" s="92" t="str">
        <f>IF($AV300="", "", IFERROR(INDEX('Analytics Data'!BC$12:BC$511, MATCH($AV300, 'Analytics Data'!$BI$12:$BI$511, 0)), ""))</f>
        <v/>
      </c>
      <c r="T300" s="92" t="str">
        <f>IF($AV300="", "", IFERROR(INDEX('Analytics Data'!BD$12:BD$511, MATCH($AV300, 'Analytics Data'!$BI$12:$BI$511, 0)), ""))</f>
        <v/>
      </c>
      <c r="U300" s="93" t="str">
        <f>IF($AV300="", "", IFERROR(INDEX('Analytics Data'!BE$12:BE$511, MATCH($AV300, 'Analytics Data'!$BI$12:$BI$511, 0)), ""))</f>
        <v/>
      </c>
      <c r="V300" s="68"/>
      <c r="AD300" s="65" t="str">
        <f>'Analytics Data'!$CT301</f>
        <v/>
      </c>
      <c r="AF300" s="19" t="str">
        <f t="shared" si="82"/>
        <v/>
      </c>
      <c r="AH300" s="19" t="str">
        <f t="shared" si="79"/>
        <v/>
      </c>
      <c r="AI300" s="19" t="str">
        <f t="shared" si="83"/>
        <v/>
      </c>
      <c r="AJ300" s="19" t="str">
        <f t="shared" si="84"/>
        <v/>
      </c>
      <c r="AK300" s="19" t="str">
        <f t="shared" si="85"/>
        <v/>
      </c>
      <c r="AL300" s="19" t="str">
        <f t="shared" si="80"/>
        <v/>
      </c>
      <c r="AM300" s="19" t="str">
        <f t="shared" si="81"/>
        <v/>
      </c>
      <c r="AN300" s="19" t="str">
        <f t="shared" si="86"/>
        <v/>
      </c>
      <c r="AP300" s="19" t="str">
        <f>IF(OR($B300="", "", 'Analytics Data'!$BL$7=FALSE), "", COUNTIF('Analytics Data'!$BG$12:$BG$511, $B300))</f>
        <v/>
      </c>
      <c r="AR300" s="65" t="str">
        <f>IF($AP300="", "", IF($AP300=1, IFERROR(INDEX('Analytics Data'!$BI$12:$BI$511, MATCH($B300, 'Analytics Data'!$BG$12:$BG$511, 0)), ""), ""))</f>
        <v/>
      </c>
      <c r="AT300" s="65" t="str">
        <f t="shared" si="87"/>
        <v/>
      </c>
      <c r="AV300" s="65" t="str">
        <f>IF(NOT($AT300=""), $AT300, IF($AR300="", "", IF(COUNTIF($AR$11:$AR300, $AR300)&gt;1, "", $AR300)))</f>
        <v/>
      </c>
      <c r="AX300" s="19" t="str">
        <f>IF(OR($AV300="", $AR$7=FALSE), "", IF(COUNTIF('Analytics Data'!$BI$12:$BI$511, $AV300)=1, "", "X"))</f>
        <v/>
      </c>
      <c r="AZ300" s="43" t="str">
        <f t="shared" si="88"/>
        <v/>
      </c>
      <c r="BB300" s="19" t="str">
        <f>IF($D300="", "", IF(COUNTIF(Content!$D$11:$D$510, $D300)=0, MAX($BB$10:$BB299)+1, ""))</f>
        <v/>
      </c>
      <c r="BD300" s="19" t="str">
        <f t="shared" si="89"/>
        <v/>
      </c>
      <c r="BF300" s="19" t="str">
        <f t="shared" si="90"/>
        <v/>
      </c>
      <c r="BG300" s="19" t="str">
        <f t="shared" ca="1" si="96"/>
        <v/>
      </c>
      <c r="BI300" s="173" t="str">
        <f>IF($AV300="", "", IFERROR(INDEX('Analytics Data'!$CA$12:$CA$511, MATCH($AV300, 'Analytics Data'!$BI$12:$BI$511, 0)), ""))</f>
        <v/>
      </c>
      <c r="BK300" s="173" t="str">
        <f>IF($AV300="", "", IFERROR(INDEX('Analytics Data'!$BB$12:$BB$511, MATCH($AV300, 'Analytics Data'!$BI$12:$BI$511, 0)), ""))</f>
        <v/>
      </c>
      <c r="BM300" s="41" t="str">
        <f>IF($D300="", "", IFERROR(INDEX(Content!$AB$11:$AB$510, MATCH($D300, Content!$D$11:$D$510, 0)), ""))</f>
        <v/>
      </c>
      <c r="BN300" s="41" t="str">
        <f>IF($BM300="", "", IF(COUNTIF($BM$11:$BM300, $BM300)&gt;1, "", $BM300))</f>
        <v/>
      </c>
      <c r="BO300" s="156" t="str">
        <f t="shared" si="91"/>
        <v/>
      </c>
      <c r="BP300" s="156" t="str">
        <f t="shared" si="92"/>
        <v/>
      </c>
      <c r="BQ300" s="19" t="str">
        <f>IF($BO300="", "", COUNTIF($BO$11:$BO$510, "&gt;"&amp;$BO300)+1+COUNTIF($BO$11:$BO300, $BO300)-1)</f>
        <v/>
      </c>
      <c r="BS300" s="134" t="str">
        <f>IF($AV300="", "", IFERROR(INDEX('Analytics Data'!BZ$12:BZ$511, MATCH($AV300, 'Analytics Data'!$BI$12:$BI$511, 0)), ""))</f>
        <v/>
      </c>
      <c r="BT300" s="135" t="str">
        <f>IF($AV300="", "", IFERROR(INDEX('Analytics Data'!CA$12:CA$511, MATCH($AV300, 'Analytics Data'!$BI$12:$BI$511, 0)), ""))</f>
        <v/>
      </c>
      <c r="BU300" s="135" t="str">
        <f>IF($AV300="", "", IFERROR(INDEX('Analytics Data'!CB$12:CB$511, MATCH($AV300, 'Analytics Data'!$BI$12:$BI$511, 0)), ""))</f>
        <v/>
      </c>
      <c r="BV300" s="135" t="str">
        <f>IF($AV300="", "", IFERROR(INDEX('Analytics Data'!CC$12:CC$511, MATCH($AV300, 'Analytics Data'!$BI$12:$BI$511, 0)), ""))</f>
        <v/>
      </c>
      <c r="BW300" s="136" t="str">
        <f>IF($AV300="", "", IFERROR(INDEX('Analytics Data'!CD$12:CD$511, MATCH($AV300, 'Analytics Data'!$BI$12:$BI$511, 0)), ""))</f>
        <v/>
      </c>
      <c r="CC300" s="19" t="str">
        <f t="shared" si="93"/>
        <v/>
      </c>
      <c r="CE300" s="19" t="str">
        <f t="shared" si="94"/>
        <v/>
      </c>
      <c r="CG300" s="41" t="str">
        <f t="shared" si="95"/>
        <v/>
      </c>
    </row>
    <row r="301" spans="1:85" x14ac:dyDescent="0.25">
      <c r="A301" s="11"/>
      <c r="B301" s="41" t="str">
        <f>IF($D301="", "", IFERROR(INDEX(Content!$V$11:$V$510, MATCH($D301, Content!$D$11:$D$510, 0)), ""))</f>
        <v/>
      </c>
      <c r="C301" s="11"/>
      <c r="D301" s="196"/>
      <c r="E301" s="197"/>
      <c r="F301" s="198"/>
      <c r="G301" s="199"/>
      <c r="H301" s="200"/>
      <c r="I301" s="200"/>
      <c r="J301" s="201"/>
      <c r="K301" s="202"/>
      <c r="L301" s="11"/>
      <c r="M301" s="98" t="str">
        <f>IF($AV301="", "", IFERROR(INDEX('Analytics Data'!$CF$12:$CF$511, MATCH($AV301, 'Analytics Data'!$BI$12:$BI$511, 0)), ""))</f>
        <v/>
      </c>
      <c r="N301" s="68"/>
      <c r="O301" s="98" t="str">
        <f>IF($M301="", "", COUNTIF($M$11:$M$510, "&gt;"&amp;$M301)+1+COUNTIF($M$11:$M301, $M301)-1)</f>
        <v/>
      </c>
      <c r="P301" s="68"/>
      <c r="Q301" s="91" t="str">
        <f>IF($AV301="", "", IFERROR(INDEX('Analytics Data'!BA$12:BA$511, MATCH($AV301, 'Analytics Data'!$BI$12:$BI$511, 0)), ""))</f>
        <v/>
      </c>
      <c r="R301" s="92" t="str">
        <f>IF($AV301="", "", IFERROR(INDEX('Analytics Data'!BB$12:BB$511, MATCH($AV301, 'Analytics Data'!$BI$12:$BI$511, 0)), ""))</f>
        <v/>
      </c>
      <c r="S301" s="92" t="str">
        <f>IF($AV301="", "", IFERROR(INDEX('Analytics Data'!BC$12:BC$511, MATCH($AV301, 'Analytics Data'!$BI$12:$BI$511, 0)), ""))</f>
        <v/>
      </c>
      <c r="T301" s="92" t="str">
        <f>IF($AV301="", "", IFERROR(INDEX('Analytics Data'!BD$12:BD$511, MATCH($AV301, 'Analytics Data'!$BI$12:$BI$511, 0)), ""))</f>
        <v/>
      </c>
      <c r="U301" s="93" t="str">
        <f>IF($AV301="", "", IFERROR(INDEX('Analytics Data'!BE$12:BE$511, MATCH($AV301, 'Analytics Data'!$BI$12:$BI$511, 0)), ""))</f>
        <v/>
      </c>
      <c r="V301" s="68"/>
      <c r="AD301" s="65" t="str">
        <f>'Analytics Data'!$CT302</f>
        <v/>
      </c>
      <c r="AF301" s="19" t="str">
        <f t="shared" si="82"/>
        <v/>
      </c>
      <c r="AH301" s="19" t="str">
        <f t="shared" si="79"/>
        <v/>
      </c>
      <c r="AI301" s="19" t="str">
        <f t="shared" si="83"/>
        <v/>
      </c>
      <c r="AJ301" s="19" t="str">
        <f t="shared" si="84"/>
        <v/>
      </c>
      <c r="AK301" s="19" t="str">
        <f t="shared" si="85"/>
        <v/>
      </c>
      <c r="AL301" s="19" t="str">
        <f t="shared" si="80"/>
        <v/>
      </c>
      <c r="AM301" s="19" t="str">
        <f t="shared" si="81"/>
        <v/>
      </c>
      <c r="AN301" s="19" t="str">
        <f t="shared" si="86"/>
        <v/>
      </c>
      <c r="AP301" s="19" t="str">
        <f>IF(OR($B301="", "", 'Analytics Data'!$BL$7=FALSE), "", COUNTIF('Analytics Data'!$BG$12:$BG$511, $B301))</f>
        <v/>
      </c>
      <c r="AR301" s="65" t="str">
        <f>IF($AP301="", "", IF($AP301=1, IFERROR(INDEX('Analytics Data'!$BI$12:$BI$511, MATCH($B301, 'Analytics Data'!$BG$12:$BG$511, 0)), ""), ""))</f>
        <v/>
      </c>
      <c r="AT301" s="65" t="str">
        <f t="shared" si="87"/>
        <v/>
      </c>
      <c r="AV301" s="65" t="str">
        <f>IF(NOT($AT301=""), $AT301, IF($AR301="", "", IF(COUNTIF($AR$11:$AR301, $AR301)&gt;1, "", $AR301)))</f>
        <v/>
      </c>
      <c r="AX301" s="19" t="str">
        <f>IF(OR($AV301="", $AR$7=FALSE), "", IF(COUNTIF('Analytics Data'!$BI$12:$BI$511, $AV301)=1, "", "X"))</f>
        <v/>
      </c>
      <c r="AZ301" s="43" t="str">
        <f t="shared" si="88"/>
        <v/>
      </c>
      <c r="BB301" s="19" t="str">
        <f>IF($D301="", "", IF(COUNTIF(Content!$D$11:$D$510, $D301)=0, MAX($BB$10:$BB300)+1, ""))</f>
        <v/>
      </c>
      <c r="BD301" s="19" t="str">
        <f t="shared" si="89"/>
        <v/>
      </c>
      <c r="BF301" s="19" t="str">
        <f t="shared" si="90"/>
        <v/>
      </c>
      <c r="BG301" s="19" t="str">
        <f t="shared" ca="1" si="96"/>
        <v/>
      </c>
      <c r="BI301" s="173" t="str">
        <f>IF($AV301="", "", IFERROR(INDEX('Analytics Data'!$CA$12:$CA$511, MATCH($AV301, 'Analytics Data'!$BI$12:$BI$511, 0)), ""))</f>
        <v/>
      </c>
      <c r="BK301" s="173" t="str">
        <f>IF($AV301="", "", IFERROR(INDEX('Analytics Data'!$BB$12:$BB$511, MATCH($AV301, 'Analytics Data'!$BI$12:$BI$511, 0)), ""))</f>
        <v/>
      </c>
      <c r="BM301" s="41" t="str">
        <f>IF($D301="", "", IFERROR(INDEX(Content!$AB$11:$AB$510, MATCH($D301, Content!$D$11:$D$510, 0)), ""))</f>
        <v/>
      </c>
      <c r="BN301" s="41" t="str">
        <f>IF($BM301="", "", IF(COUNTIF($BM$11:$BM301, $BM301)&gt;1, "", $BM301))</f>
        <v/>
      </c>
      <c r="BO301" s="156" t="str">
        <f t="shared" si="91"/>
        <v/>
      </c>
      <c r="BP301" s="156" t="str">
        <f t="shared" si="92"/>
        <v/>
      </c>
      <c r="BQ301" s="19" t="str">
        <f>IF($BO301="", "", COUNTIF($BO$11:$BO$510, "&gt;"&amp;$BO301)+1+COUNTIF($BO$11:$BO301, $BO301)-1)</f>
        <v/>
      </c>
      <c r="BS301" s="134" t="str">
        <f>IF($AV301="", "", IFERROR(INDEX('Analytics Data'!BZ$12:BZ$511, MATCH($AV301, 'Analytics Data'!$BI$12:$BI$511, 0)), ""))</f>
        <v/>
      </c>
      <c r="BT301" s="135" t="str">
        <f>IF($AV301="", "", IFERROR(INDEX('Analytics Data'!CA$12:CA$511, MATCH($AV301, 'Analytics Data'!$BI$12:$BI$511, 0)), ""))</f>
        <v/>
      </c>
      <c r="BU301" s="135" t="str">
        <f>IF($AV301="", "", IFERROR(INDEX('Analytics Data'!CB$12:CB$511, MATCH($AV301, 'Analytics Data'!$BI$12:$BI$511, 0)), ""))</f>
        <v/>
      </c>
      <c r="BV301" s="135" t="str">
        <f>IF($AV301="", "", IFERROR(INDEX('Analytics Data'!CC$12:CC$511, MATCH($AV301, 'Analytics Data'!$BI$12:$BI$511, 0)), ""))</f>
        <v/>
      </c>
      <c r="BW301" s="136" t="str">
        <f>IF($AV301="", "", IFERROR(INDEX('Analytics Data'!CD$12:CD$511, MATCH($AV301, 'Analytics Data'!$BI$12:$BI$511, 0)), ""))</f>
        <v/>
      </c>
      <c r="CC301" s="19" t="str">
        <f t="shared" si="93"/>
        <v/>
      </c>
      <c r="CE301" s="19" t="str">
        <f t="shared" si="94"/>
        <v/>
      </c>
      <c r="CG301" s="41" t="str">
        <f t="shared" si="95"/>
        <v/>
      </c>
    </row>
    <row r="302" spans="1:85" x14ac:dyDescent="0.25">
      <c r="A302" s="11"/>
      <c r="B302" s="41" t="str">
        <f>IF($D302="", "", IFERROR(INDEX(Content!$V$11:$V$510, MATCH($D302, Content!$D$11:$D$510, 0)), ""))</f>
        <v/>
      </c>
      <c r="C302" s="11"/>
      <c r="D302" s="196"/>
      <c r="E302" s="197"/>
      <c r="F302" s="198"/>
      <c r="G302" s="199"/>
      <c r="H302" s="200"/>
      <c r="I302" s="200"/>
      <c r="J302" s="201"/>
      <c r="K302" s="202"/>
      <c r="L302" s="11"/>
      <c r="M302" s="98" t="str">
        <f>IF($AV302="", "", IFERROR(INDEX('Analytics Data'!$CF$12:$CF$511, MATCH($AV302, 'Analytics Data'!$BI$12:$BI$511, 0)), ""))</f>
        <v/>
      </c>
      <c r="N302" s="68"/>
      <c r="O302" s="98" t="str">
        <f>IF($M302="", "", COUNTIF($M$11:$M$510, "&gt;"&amp;$M302)+1+COUNTIF($M$11:$M302, $M302)-1)</f>
        <v/>
      </c>
      <c r="P302" s="68"/>
      <c r="Q302" s="91" t="str">
        <f>IF($AV302="", "", IFERROR(INDEX('Analytics Data'!BA$12:BA$511, MATCH($AV302, 'Analytics Data'!$BI$12:$BI$511, 0)), ""))</f>
        <v/>
      </c>
      <c r="R302" s="92" t="str">
        <f>IF($AV302="", "", IFERROR(INDEX('Analytics Data'!BB$12:BB$511, MATCH($AV302, 'Analytics Data'!$BI$12:$BI$511, 0)), ""))</f>
        <v/>
      </c>
      <c r="S302" s="92" t="str">
        <f>IF($AV302="", "", IFERROR(INDEX('Analytics Data'!BC$12:BC$511, MATCH($AV302, 'Analytics Data'!$BI$12:$BI$511, 0)), ""))</f>
        <v/>
      </c>
      <c r="T302" s="92" t="str">
        <f>IF($AV302="", "", IFERROR(INDEX('Analytics Data'!BD$12:BD$511, MATCH($AV302, 'Analytics Data'!$BI$12:$BI$511, 0)), ""))</f>
        <v/>
      </c>
      <c r="U302" s="93" t="str">
        <f>IF($AV302="", "", IFERROR(INDEX('Analytics Data'!BE$12:BE$511, MATCH($AV302, 'Analytics Data'!$BI$12:$BI$511, 0)), ""))</f>
        <v/>
      </c>
      <c r="V302" s="68"/>
      <c r="AD302" s="65" t="str">
        <f>'Analytics Data'!$CT303</f>
        <v/>
      </c>
      <c r="AF302" s="19" t="str">
        <f t="shared" si="82"/>
        <v/>
      </c>
      <c r="AH302" s="19" t="str">
        <f t="shared" si="79"/>
        <v/>
      </c>
      <c r="AI302" s="19" t="str">
        <f t="shared" si="83"/>
        <v/>
      </c>
      <c r="AJ302" s="19" t="str">
        <f t="shared" si="84"/>
        <v/>
      </c>
      <c r="AK302" s="19" t="str">
        <f t="shared" si="85"/>
        <v/>
      </c>
      <c r="AL302" s="19" t="str">
        <f t="shared" si="80"/>
        <v/>
      </c>
      <c r="AM302" s="19" t="str">
        <f t="shared" si="81"/>
        <v/>
      </c>
      <c r="AN302" s="19" t="str">
        <f t="shared" si="86"/>
        <v/>
      </c>
      <c r="AP302" s="19" t="str">
        <f>IF(OR($B302="", "", 'Analytics Data'!$BL$7=FALSE), "", COUNTIF('Analytics Data'!$BG$12:$BG$511, $B302))</f>
        <v/>
      </c>
      <c r="AR302" s="65" t="str">
        <f>IF($AP302="", "", IF($AP302=1, IFERROR(INDEX('Analytics Data'!$BI$12:$BI$511, MATCH($B302, 'Analytics Data'!$BG$12:$BG$511, 0)), ""), ""))</f>
        <v/>
      </c>
      <c r="AT302" s="65" t="str">
        <f t="shared" si="87"/>
        <v/>
      </c>
      <c r="AV302" s="65" t="str">
        <f>IF(NOT($AT302=""), $AT302, IF($AR302="", "", IF(COUNTIF($AR$11:$AR302, $AR302)&gt;1, "", $AR302)))</f>
        <v/>
      </c>
      <c r="AX302" s="19" t="str">
        <f>IF(OR($AV302="", $AR$7=FALSE), "", IF(COUNTIF('Analytics Data'!$BI$12:$BI$511, $AV302)=1, "", "X"))</f>
        <v/>
      </c>
      <c r="AZ302" s="43" t="str">
        <f t="shared" si="88"/>
        <v/>
      </c>
      <c r="BB302" s="19" t="str">
        <f>IF($D302="", "", IF(COUNTIF(Content!$D$11:$D$510, $D302)=0, MAX($BB$10:$BB301)+1, ""))</f>
        <v/>
      </c>
      <c r="BD302" s="19" t="str">
        <f t="shared" si="89"/>
        <v/>
      </c>
      <c r="BF302" s="19" t="str">
        <f t="shared" si="90"/>
        <v/>
      </c>
      <c r="BG302" s="19" t="str">
        <f t="shared" ca="1" si="96"/>
        <v/>
      </c>
      <c r="BI302" s="173" t="str">
        <f>IF($AV302="", "", IFERROR(INDEX('Analytics Data'!$CA$12:$CA$511, MATCH($AV302, 'Analytics Data'!$BI$12:$BI$511, 0)), ""))</f>
        <v/>
      </c>
      <c r="BK302" s="173" t="str">
        <f>IF($AV302="", "", IFERROR(INDEX('Analytics Data'!$BB$12:$BB$511, MATCH($AV302, 'Analytics Data'!$BI$12:$BI$511, 0)), ""))</f>
        <v/>
      </c>
      <c r="BM302" s="41" t="str">
        <f>IF($D302="", "", IFERROR(INDEX(Content!$AB$11:$AB$510, MATCH($D302, Content!$D$11:$D$510, 0)), ""))</f>
        <v/>
      </c>
      <c r="BN302" s="41" t="str">
        <f>IF($BM302="", "", IF(COUNTIF($BM$11:$BM302, $BM302)&gt;1, "", $BM302))</f>
        <v/>
      </c>
      <c r="BO302" s="156" t="str">
        <f t="shared" si="91"/>
        <v/>
      </c>
      <c r="BP302" s="156" t="str">
        <f t="shared" si="92"/>
        <v/>
      </c>
      <c r="BQ302" s="19" t="str">
        <f>IF($BO302="", "", COUNTIF($BO$11:$BO$510, "&gt;"&amp;$BO302)+1+COUNTIF($BO$11:$BO302, $BO302)-1)</f>
        <v/>
      </c>
      <c r="BS302" s="134" t="str">
        <f>IF($AV302="", "", IFERROR(INDEX('Analytics Data'!BZ$12:BZ$511, MATCH($AV302, 'Analytics Data'!$BI$12:$BI$511, 0)), ""))</f>
        <v/>
      </c>
      <c r="BT302" s="135" t="str">
        <f>IF($AV302="", "", IFERROR(INDEX('Analytics Data'!CA$12:CA$511, MATCH($AV302, 'Analytics Data'!$BI$12:$BI$511, 0)), ""))</f>
        <v/>
      </c>
      <c r="BU302" s="135" t="str">
        <f>IF($AV302="", "", IFERROR(INDEX('Analytics Data'!CB$12:CB$511, MATCH($AV302, 'Analytics Data'!$BI$12:$BI$511, 0)), ""))</f>
        <v/>
      </c>
      <c r="BV302" s="135" t="str">
        <f>IF($AV302="", "", IFERROR(INDEX('Analytics Data'!CC$12:CC$511, MATCH($AV302, 'Analytics Data'!$BI$12:$BI$511, 0)), ""))</f>
        <v/>
      </c>
      <c r="BW302" s="136" t="str">
        <f>IF($AV302="", "", IFERROR(INDEX('Analytics Data'!CD$12:CD$511, MATCH($AV302, 'Analytics Data'!$BI$12:$BI$511, 0)), ""))</f>
        <v/>
      </c>
      <c r="CC302" s="19" t="str">
        <f t="shared" si="93"/>
        <v/>
      </c>
      <c r="CE302" s="19" t="str">
        <f t="shared" si="94"/>
        <v/>
      </c>
      <c r="CG302" s="41" t="str">
        <f t="shared" si="95"/>
        <v/>
      </c>
    </row>
    <row r="303" spans="1:85" x14ac:dyDescent="0.25">
      <c r="A303" s="11"/>
      <c r="B303" s="41" t="str">
        <f>IF($D303="", "", IFERROR(INDEX(Content!$V$11:$V$510, MATCH($D303, Content!$D$11:$D$510, 0)), ""))</f>
        <v/>
      </c>
      <c r="C303" s="11"/>
      <c r="D303" s="196"/>
      <c r="E303" s="197"/>
      <c r="F303" s="198"/>
      <c r="G303" s="199"/>
      <c r="H303" s="200"/>
      <c r="I303" s="200"/>
      <c r="J303" s="201"/>
      <c r="K303" s="202"/>
      <c r="L303" s="11"/>
      <c r="M303" s="98" t="str">
        <f>IF($AV303="", "", IFERROR(INDEX('Analytics Data'!$CF$12:$CF$511, MATCH($AV303, 'Analytics Data'!$BI$12:$BI$511, 0)), ""))</f>
        <v/>
      </c>
      <c r="N303" s="68"/>
      <c r="O303" s="98" t="str">
        <f>IF($M303="", "", COUNTIF($M$11:$M$510, "&gt;"&amp;$M303)+1+COUNTIF($M$11:$M303, $M303)-1)</f>
        <v/>
      </c>
      <c r="P303" s="68"/>
      <c r="Q303" s="91" t="str">
        <f>IF($AV303="", "", IFERROR(INDEX('Analytics Data'!BA$12:BA$511, MATCH($AV303, 'Analytics Data'!$BI$12:$BI$511, 0)), ""))</f>
        <v/>
      </c>
      <c r="R303" s="92" t="str">
        <f>IF($AV303="", "", IFERROR(INDEX('Analytics Data'!BB$12:BB$511, MATCH($AV303, 'Analytics Data'!$BI$12:$BI$511, 0)), ""))</f>
        <v/>
      </c>
      <c r="S303" s="92" t="str">
        <f>IF($AV303="", "", IFERROR(INDEX('Analytics Data'!BC$12:BC$511, MATCH($AV303, 'Analytics Data'!$BI$12:$BI$511, 0)), ""))</f>
        <v/>
      </c>
      <c r="T303" s="92" t="str">
        <f>IF($AV303="", "", IFERROR(INDEX('Analytics Data'!BD$12:BD$511, MATCH($AV303, 'Analytics Data'!$BI$12:$BI$511, 0)), ""))</f>
        <v/>
      </c>
      <c r="U303" s="93" t="str">
        <f>IF($AV303="", "", IFERROR(INDEX('Analytics Data'!BE$12:BE$511, MATCH($AV303, 'Analytics Data'!$BI$12:$BI$511, 0)), ""))</f>
        <v/>
      </c>
      <c r="V303" s="68"/>
      <c r="AD303" s="65" t="str">
        <f>'Analytics Data'!$CT304</f>
        <v/>
      </c>
      <c r="AF303" s="19" t="str">
        <f t="shared" si="82"/>
        <v/>
      </c>
      <c r="AH303" s="19" t="str">
        <f t="shared" si="79"/>
        <v/>
      </c>
      <c r="AI303" s="19" t="str">
        <f t="shared" si="83"/>
        <v/>
      </c>
      <c r="AJ303" s="19" t="str">
        <f t="shared" si="84"/>
        <v/>
      </c>
      <c r="AK303" s="19" t="str">
        <f t="shared" si="85"/>
        <v/>
      </c>
      <c r="AL303" s="19" t="str">
        <f t="shared" si="80"/>
        <v/>
      </c>
      <c r="AM303" s="19" t="str">
        <f t="shared" si="81"/>
        <v/>
      </c>
      <c r="AN303" s="19" t="str">
        <f t="shared" si="86"/>
        <v/>
      </c>
      <c r="AP303" s="19" t="str">
        <f>IF(OR($B303="", "", 'Analytics Data'!$BL$7=FALSE), "", COUNTIF('Analytics Data'!$BG$12:$BG$511, $B303))</f>
        <v/>
      </c>
      <c r="AR303" s="65" t="str">
        <f>IF($AP303="", "", IF($AP303=1, IFERROR(INDEX('Analytics Data'!$BI$12:$BI$511, MATCH($B303, 'Analytics Data'!$BG$12:$BG$511, 0)), ""), ""))</f>
        <v/>
      </c>
      <c r="AT303" s="65" t="str">
        <f t="shared" si="87"/>
        <v/>
      </c>
      <c r="AV303" s="65" t="str">
        <f>IF(NOT($AT303=""), $AT303, IF($AR303="", "", IF(COUNTIF($AR$11:$AR303, $AR303)&gt;1, "", $AR303)))</f>
        <v/>
      </c>
      <c r="AX303" s="19" t="str">
        <f>IF(OR($AV303="", $AR$7=FALSE), "", IF(COUNTIF('Analytics Data'!$BI$12:$BI$511, $AV303)=1, "", "X"))</f>
        <v/>
      </c>
      <c r="AZ303" s="43" t="str">
        <f t="shared" si="88"/>
        <v/>
      </c>
      <c r="BB303" s="19" t="str">
        <f>IF($D303="", "", IF(COUNTIF(Content!$D$11:$D$510, $D303)=0, MAX($BB$10:$BB302)+1, ""))</f>
        <v/>
      </c>
      <c r="BD303" s="19" t="str">
        <f t="shared" si="89"/>
        <v/>
      </c>
      <c r="BF303" s="19" t="str">
        <f t="shared" si="90"/>
        <v/>
      </c>
      <c r="BG303" s="19" t="str">
        <f t="shared" ca="1" si="96"/>
        <v/>
      </c>
      <c r="BI303" s="173" t="str">
        <f>IF($AV303="", "", IFERROR(INDEX('Analytics Data'!$CA$12:$CA$511, MATCH($AV303, 'Analytics Data'!$BI$12:$BI$511, 0)), ""))</f>
        <v/>
      </c>
      <c r="BK303" s="173" t="str">
        <f>IF($AV303="", "", IFERROR(INDEX('Analytics Data'!$BB$12:$BB$511, MATCH($AV303, 'Analytics Data'!$BI$12:$BI$511, 0)), ""))</f>
        <v/>
      </c>
      <c r="BM303" s="41" t="str">
        <f>IF($D303="", "", IFERROR(INDEX(Content!$AB$11:$AB$510, MATCH($D303, Content!$D$11:$D$510, 0)), ""))</f>
        <v/>
      </c>
      <c r="BN303" s="41" t="str">
        <f>IF($BM303="", "", IF(COUNTIF($BM$11:$BM303, $BM303)&gt;1, "", $BM303))</f>
        <v/>
      </c>
      <c r="BO303" s="156" t="str">
        <f t="shared" si="91"/>
        <v/>
      </c>
      <c r="BP303" s="156" t="str">
        <f t="shared" si="92"/>
        <v/>
      </c>
      <c r="BQ303" s="19" t="str">
        <f>IF($BO303="", "", COUNTIF($BO$11:$BO$510, "&gt;"&amp;$BO303)+1+COUNTIF($BO$11:$BO303, $BO303)-1)</f>
        <v/>
      </c>
      <c r="BS303" s="134" t="str">
        <f>IF($AV303="", "", IFERROR(INDEX('Analytics Data'!BZ$12:BZ$511, MATCH($AV303, 'Analytics Data'!$BI$12:$BI$511, 0)), ""))</f>
        <v/>
      </c>
      <c r="BT303" s="135" t="str">
        <f>IF($AV303="", "", IFERROR(INDEX('Analytics Data'!CA$12:CA$511, MATCH($AV303, 'Analytics Data'!$BI$12:$BI$511, 0)), ""))</f>
        <v/>
      </c>
      <c r="BU303" s="135" t="str">
        <f>IF($AV303="", "", IFERROR(INDEX('Analytics Data'!CB$12:CB$511, MATCH($AV303, 'Analytics Data'!$BI$12:$BI$511, 0)), ""))</f>
        <v/>
      </c>
      <c r="BV303" s="135" t="str">
        <f>IF($AV303="", "", IFERROR(INDEX('Analytics Data'!CC$12:CC$511, MATCH($AV303, 'Analytics Data'!$BI$12:$BI$511, 0)), ""))</f>
        <v/>
      </c>
      <c r="BW303" s="136" t="str">
        <f>IF($AV303="", "", IFERROR(INDEX('Analytics Data'!CD$12:CD$511, MATCH($AV303, 'Analytics Data'!$BI$12:$BI$511, 0)), ""))</f>
        <v/>
      </c>
      <c r="CC303" s="19" t="str">
        <f t="shared" si="93"/>
        <v/>
      </c>
      <c r="CE303" s="19" t="str">
        <f t="shared" si="94"/>
        <v/>
      </c>
      <c r="CG303" s="41" t="str">
        <f t="shared" si="95"/>
        <v/>
      </c>
    </row>
    <row r="304" spans="1:85" x14ac:dyDescent="0.25">
      <c r="A304" s="11"/>
      <c r="B304" s="41" t="str">
        <f>IF($D304="", "", IFERROR(INDEX(Content!$V$11:$V$510, MATCH($D304, Content!$D$11:$D$510, 0)), ""))</f>
        <v/>
      </c>
      <c r="C304" s="11"/>
      <c r="D304" s="196"/>
      <c r="E304" s="197"/>
      <c r="F304" s="198"/>
      <c r="G304" s="199"/>
      <c r="H304" s="200"/>
      <c r="I304" s="200"/>
      <c r="J304" s="201"/>
      <c r="K304" s="202"/>
      <c r="L304" s="11"/>
      <c r="M304" s="98" t="str">
        <f>IF($AV304="", "", IFERROR(INDEX('Analytics Data'!$CF$12:$CF$511, MATCH($AV304, 'Analytics Data'!$BI$12:$BI$511, 0)), ""))</f>
        <v/>
      </c>
      <c r="N304" s="68"/>
      <c r="O304" s="98" t="str">
        <f>IF($M304="", "", COUNTIF($M$11:$M$510, "&gt;"&amp;$M304)+1+COUNTIF($M$11:$M304, $M304)-1)</f>
        <v/>
      </c>
      <c r="P304" s="68"/>
      <c r="Q304" s="91" t="str">
        <f>IF($AV304="", "", IFERROR(INDEX('Analytics Data'!BA$12:BA$511, MATCH($AV304, 'Analytics Data'!$BI$12:$BI$511, 0)), ""))</f>
        <v/>
      </c>
      <c r="R304" s="92" t="str">
        <f>IF($AV304="", "", IFERROR(INDEX('Analytics Data'!BB$12:BB$511, MATCH($AV304, 'Analytics Data'!$BI$12:$BI$511, 0)), ""))</f>
        <v/>
      </c>
      <c r="S304" s="92" t="str">
        <f>IF($AV304="", "", IFERROR(INDEX('Analytics Data'!BC$12:BC$511, MATCH($AV304, 'Analytics Data'!$BI$12:$BI$511, 0)), ""))</f>
        <v/>
      </c>
      <c r="T304" s="92" t="str">
        <f>IF($AV304="", "", IFERROR(INDEX('Analytics Data'!BD$12:BD$511, MATCH($AV304, 'Analytics Data'!$BI$12:$BI$511, 0)), ""))</f>
        <v/>
      </c>
      <c r="U304" s="93" t="str">
        <f>IF($AV304="", "", IFERROR(INDEX('Analytics Data'!BE$12:BE$511, MATCH($AV304, 'Analytics Data'!$BI$12:$BI$511, 0)), ""))</f>
        <v/>
      </c>
      <c r="V304" s="68"/>
      <c r="AD304" s="65" t="str">
        <f>'Analytics Data'!$CT305</f>
        <v/>
      </c>
      <c r="AF304" s="19" t="str">
        <f t="shared" si="82"/>
        <v/>
      </c>
      <c r="AH304" s="19" t="str">
        <f t="shared" si="79"/>
        <v/>
      </c>
      <c r="AI304" s="19" t="str">
        <f t="shared" si="83"/>
        <v/>
      </c>
      <c r="AJ304" s="19" t="str">
        <f t="shared" si="84"/>
        <v/>
      </c>
      <c r="AK304" s="19" t="str">
        <f t="shared" si="85"/>
        <v/>
      </c>
      <c r="AL304" s="19" t="str">
        <f t="shared" si="80"/>
        <v/>
      </c>
      <c r="AM304" s="19" t="str">
        <f t="shared" si="81"/>
        <v/>
      </c>
      <c r="AN304" s="19" t="str">
        <f t="shared" si="86"/>
        <v/>
      </c>
      <c r="AP304" s="19" t="str">
        <f>IF(OR($B304="", "", 'Analytics Data'!$BL$7=FALSE), "", COUNTIF('Analytics Data'!$BG$12:$BG$511, $B304))</f>
        <v/>
      </c>
      <c r="AR304" s="65" t="str">
        <f>IF($AP304="", "", IF($AP304=1, IFERROR(INDEX('Analytics Data'!$BI$12:$BI$511, MATCH($B304, 'Analytics Data'!$BG$12:$BG$511, 0)), ""), ""))</f>
        <v/>
      </c>
      <c r="AT304" s="65" t="str">
        <f t="shared" si="87"/>
        <v/>
      </c>
      <c r="AV304" s="65" t="str">
        <f>IF(NOT($AT304=""), $AT304, IF($AR304="", "", IF(COUNTIF($AR$11:$AR304, $AR304)&gt;1, "", $AR304)))</f>
        <v/>
      </c>
      <c r="AX304" s="19" t="str">
        <f>IF(OR($AV304="", $AR$7=FALSE), "", IF(COUNTIF('Analytics Data'!$BI$12:$BI$511, $AV304)=1, "", "X"))</f>
        <v/>
      </c>
      <c r="AZ304" s="43" t="str">
        <f t="shared" si="88"/>
        <v/>
      </c>
      <c r="BB304" s="19" t="str">
        <f>IF($D304="", "", IF(COUNTIF(Content!$D$11:$D$510, $D304)=0, MAX($BB$10:$BB303)+1, ""))</f>
        <v/>
      </c>
      <c r="BD304" s="19" t="str">
        <f t="shared" si="89"/>
        <v/>
      </c>
      <c r="BF304" s="19" t="str">
        <f t="shared" si="90"/>
        <v/>
      </c>
      <c r="BG304" s="19" t="str">
        <f t="shared" ca="1" si="96"/>
        <v/>
      </c>
      <c r="BI304" s="173" t="str">
        <f>IF($AV304="", "", IFERROR(INDEX('Analytics Data'!$CA$12:$CA$511, MATCH($AV304, 'Analytics Data'!$BI$12:$BI$511, 0)), ""))</f>
        <v/>
      </c>
      <c r="BK304" s="173" t="str">
        <f>IF($AV304="", "", IFERROR(INDEX('Analytics Data'!$BB$12:$BB$511, MATCH($AV304, 'Analytics Data'!$BI$12:$BI$511, 0)), ""))</f>
        <v/>
      </c>
      <c r="BM304" s="41" t="str">
        <f>IF($D304="", "", IFERROR(INDEX(Content!$AB$11:$AB$510, MATCH($D304, Content!$D$11:$D$510, 0)), ""))</f>
        <v/>
      </c>
      <c r="BN304" s="41" t="str">
        <f>IF($BM304="", "", IF(COUNTIF($BM$11:$BM304, $BM304)&gt;1, "", $BM304))</f>
        <v/>
      </c>
      <c r="BO304" s="156" t="str">
        <f t="shared" si="91"/>
        <v/>
      </c>
      <c r="BP304" s="156" t="str">
        <f t="shared" si="92"/>
        <v/>
      </c>
      <c r="BQ304" s="19" t="str">
        <f>IF($BO304="", "", COUNTIF($BO$11:$BO$510, "&gt;"&amp;$BO304)+1+COUNTIF($BO$11:$BO304, $BO304)-1)</f>
        <v/>
      </c>
      <c r="BS304" s="134" t="str">
        <f>IF($AV304="", "", IFERROR(INDEX('Analytics Data'!BZ$12:BZ$511, MATCH($AV304, 'Analytics Data'!$BI$12:$BI$511, 0)), ""))</f>
        <v/>
      </c>
      <c r="BT304" s="135" t="str">
        <f>IF($AV304="", "", IFERROR(INDEX('Analytics Data'!CA$12:CA$511, MATCH($AV304, 'Analytics Data'!$BI$12:$BI$511, 0)), ""))</f>
        <v/>
      </c>
      <c r="BU304" s="135" t="str">
        <f>IF($AV304="", "", IFERROR(INDEX('Analytics Data'!CB$12:CB$511, MATCH($AV304, 'Analytics Data'!$BI$12:$BI$511, 0)), ""))</f>
        <v/>
      </c>
      <c r="BV304" s="135" t="str">
        <f>IF($AV304="", "", IFERROR(INDEX('Analytics Data'!CC$12:CC$511, MATCH($AV304, 'Analytics Data'!$BI$12:$BI$511, 0)), ""))</f>
        <v/>
      </c>
      <c r="BW304" s="136" t="str">
        <f>IF($AV304="", "", IFERROR(INDEX('Analytics Data'!CD$12:CD$511, MATCH($AV304, 'Analytics Data'!$BI$12:$BI$511, 0)), ""))</f>
        <v/>
      </c>
      <c r="CC304" s="19" t="str">
        <f t="shared" si="93"/>
        <v/>
      </c>
      <c r="CE304" s="19" t="str">
        <f t="shared" si="94"/>
        <v/>
      </c>
      <c r="CG304" s="41" t="str">
        <f t="shared" si="95"/>
        <v/>
      </c>
    </row>
    <row r="305" spans="1:85" x14ac:dyDescent="0.25">
      <c r="A305" s="11"/>
      <c r="B305" s="41" t="str">
        <f>IF($D305="", "", IFERROR(INDEX(Content!$V$11:$V$510, MATCH($D305, Content!$D$11:$D$510, 0)), ""))</f>
        <v/>
      </c>
      <c r="C305" s="11"/>
      <c r="D305" s="196"/>
      <c r="E305" s="197"/>
      <c r="F305" s="198"/>
      <c r="G305" s="199"/>
      <c r="H305" s="200"/>
      <c r="I305" s="200"/>
      <c r="J305" s="201"/>
      <c r="K305" s="202"/>
      <c r="L305" s="11"/>
      <c r="M305" s="98" t="str">
        <f>IF($AV305="", "", IFERROR(INDEX('Analytics Data'!$CF$12:$CF$511, MATCH($AV305, 'Analytics Data'!$BI$12:$BI$511, 0)), ""))</f>
        <v/>
      </c>
      <c r="N305" s="68"/>
      <c r="O305" s="98" t="str">
        <f>IF($M305="", "", COUNTIF($M$11:$M$510, "&gt;"&amp;$M305)+1+COUNTIF($M$11:$M305, $M305)-1)</f>
        <v/>
      </c>
      <c r="P305" s="68"/>
      <c r="Q305" s="91" t="str">
        <f>IF($AV305="", "", IFERROR(INDEX('Analytics Data'!BA$12:BA$511, MATCH($AV305, 'Analytics Data'!$BI$12:$BI$511, 0)), ""))</f>
        <v/>
      </c>
      <c r="R305" s="92" t="str">
        <f>IF($AV305="", "", IFERROR(INDEX('Analytics Data'!BB$12:BB$511, MATCH($AV305, 'Analytics Data'!$BI$12:$BI$511, 0)), ""))</f>
        <v/>
      </c>
      <c r="S305" s="92" t="str">
        <f>IF($AV305="", "", IFERROR(INDEX('Analytics Data'!BC$12:BC$511, MATCH($AV305, 'Analytics Data'!$BI$12:$BI$511, 0)), ""))</f>
        <v/>
      </c>
      <c r="T305" s="92" t="str">
        <f>IF($AV305="", "", IFERROR(INDEX('Analytics Data'!BD$12:BD$511, MATCH($AV305, 'Analytics Data'!$BI$12:$BI$511, 0)), ""))</f>
        <v/>
      </c>
      <c r="U305" s="93" t="str">
        <f>IF($AV305="", "", IFERROR(INDEX('Analytics Data'!BE$12:BE$511, MATCH($AV305, 'Analytics Data'!$BI$12:$BI$511, 0)), ""))</f>
        <v/>
      </c>
      <c r="V305" s="68"/>
      <c r="AD305" s="65" t="str">
        <f>'Analytics Data'!$CT306</f>
        <v/>
      </c>
      <c r="AF305" s="19" t="str">
        <f t="shared" si="82"/>
        <v/>
      </c>
      <c r="AH305" s="19" t="str">
        <f t="shared" si="79"/>
        <v/>
      </c>
      <c r="AI305" s="19" t="str">
        <f t="shared" si="83"/>
        <v/>
      </c>
      <c r="AJ305" s="19" t="str">
        <f t="shared" si="84"/>
        <v/>
      </c>
      <c r="AK305" s="19" t="str">
        <f t="shared" si="85"/>
        <v/>
      </c>
      <c r="AL305" s="19" t="str">
        <f t="shared" si="80"/>
        <v/>
      </c>
      <c r="AM305" s="19" t="str">
        <f t="shared" si="81"/>
        <v/>
      </c>
      <c r="AN305" s="19" t="str">
        <f t="shared" si="86"/>
        <v/>
      </c>
      <c r="AP305" s="19" t="str">
        <f>IF(OR($B305="", "", 'Analytics Data'!$BL$7=FALSE), "", COUNTIF('Analytics Data'!$BG$12:$BG$511, $B305))</f>
        <v/>
      </c>
      <c r="AR305" s="65" t="str">
        <f>IF($AP305="", "", IF($AP305=1, IFERROR(INDEX('Analytics Data'!$BI$12:$BI$511, MATCH($B305, 'Analytics Data'!$BG$12:$BG$511, 0)), ""), ""))</f>
        <v/>
      </c>
      <c r="AT305" s="65" t="str">
        <f t="shared" si="87"/>
        <v/>
      </c>
      <c r="AV305" s="65" t="str">
        <f>IF(NOT($AT305=""), $AT305, IF($AR305="", "", IF(COUNTIF($AR$11:$AR305, $AR305)&gt;1, "", $AR305)))</f>
        <v/>
      </c>
      <c r="AX305" s="19" t="str">
        <f>IF(OR($AV305="", $AR$7=FALSE), "", IF(COUNTIF('Analytics Data'!$BI$12:$BI$511, $AV305)=1, "", "X"))</f>
        <v/>
      </c>
      <c r="AZ305" s="43" t="str">
        <f t="shared" si="88"/>
        <v/>
      </c>
      <c r="BB305" s="19" t="str">
        <f>IF($D305="", "", IF(COUNTIF(Content!$D$11:$D$510, $D305)=0, MAX($BB$10:$BB304)+1, ""))</f>
        <v/>
      </c>
      <c r="BD305" s="19" t="str">
        <f t="shared" si="89"/>
        <v/>
      </c>
      <c r="BF305" s="19" t="str">
        <f t="shared" si="90"/>
        <v/>
      </c>
      <c r="BG305" s="19" t="str">
        <f t="shared" ca="1" si="96"/>
        <v/>
      </c>
      <c r="BI305" s="173" t="str">
        <f>IF($AV305="", "", IFERROR(INDEX('Analytics Data'!$CA$12:$CA$511, MATCH($AV305, 'Analytics Data'!$BI$12:$BI$511, 0)), ""))</f>
        <v/>
      </c>
      <c r="BK305" s="173" t="str">
        <f>IF($AV305="", "", IFERROR(INDEX('Analytics Data'!$BB$12:$BB$511, MATCH($AV305, 'Analytics Data'!$BI$12:$BI$511, 0)), ""))</f>
        <v/>
      </c>
      <c r="BM305" s="41" t="str">
        <f>IF($D305="", "", IFERROR(INDEX(Content!$AB$11:$AB$510, MATCH($D305, Content!$D$11:$D$510, 0)), ""))</f>
        <v/>
      </c>
      <c r="BN305" s="41" t="str">
        <f>IF($BM305="", "", IF(COUNTIF($BM$11:$BM305, $BM305)&gt;1, "", $BM305))</f>
        <v/>
      </c>
      <c r="BO305" s="156" t="str">
        <f t="shared" si="91"/>
        <v/>
      </c>
      <c r="BP305" s="156" t="str">
        <f t="shared" si="92"/>
        <v/>
      </c>
      <c r="BQ305" s="19" t="str">
        <f>IF($BO305="", "", COUNTIF($BO$11:$BO$510, "&gt;"&amp;$BO305)+1+COUNTIF($BO$11:$BO305, $BO305)-1)</f>
        <v/>
      </c>
      <c r="BS305" s="134" t="str">
        <f>IF($AV305="", "", IFERROR(INDEX('Analytics Data'!BZ$12:BZ$511, MATCH($AV305, 'Analytics Data'!$BI$12:$BI$511, 0)), ""))</f>
        <v/>
      </c>
      <c r="BT305" s="135" t="str">
        <f>IF($AV305="", "", IFERROR(INDEX('Analytics Data'!CA$12:CA$511, MATCH($AV305, 'Analytics Data'!$BI$12:$BI$511, 0)), ""))</f>
        <v/>
      </c>
      <c r="BU305" s="135" t="str">
        <f>IF($AV305="", "", IFERROR(INDEX('Analytics Data'!CB$12:CB$511, MATCH($AV305, 'Analytics Data'!$BI$12:$BI$511, 0)), ""))</f>
        <v/>
      </c>
      <c r="BV305" s="135" t="str">
        <f>IF($AV305="", "", IFERROR(INDEX('Analytics Data'!CC$12:CC$511, MATCH($AV305, 'Analytics Data'!$BI$12:$BI$511, 0)), ""))</f>
        <v/>
      </c>
      <c r="BW305" s="136" t="str">
        <f>IF($AV305="", "", IFERROR(INDEX('Analytics Data'!CD$12:CD$511, MATCH($AV305, 'Analytics Data'!$BI$12:$BI$511, 0)), ""))</f>
        <v/>
      </c>
      <c r="CC305" s="19" t="str">
        <f t="shared" si="93"/>
        <v/>
      </c>
      <c r="CE305" s="19" t="str">
        <f t="shared" si="94"/>
        <v/>
      </c>
      <c r="CG305" s="41" t="str">
        <f t="shared" si="95"/>
        <v/>
      </c>
    </row>
    <row r="306" spans="1:85" x14ac:dyDescent="0.25">
      <c r="A306" s="11"/>
      <c r="B306" s="41" t="str">
        <f>IF($D306="", "", IFERROR(INDEX(Content!$V$11:$V$510, MATCH($D306, Content!$D$11:$D$510, 0)), ""))</f>
        <v/>
      </c>
      <c r="C306" s="11"/>
      <c r="D306" s="196"/>
      <c r="E306" s="197"/>
      <c r="F306" s="198"/>
      <c r="G306" s="199"/>
      <c r="H306" s="200"/>
      <c r="I306" s="200"/>
      <c r="J306" s="201"/>
      <c r="K306" s="202"/>
      <c r="L306" s="11"/>
      <c r="M306" s="98" t="str">
        <f>IF($AV306="", "", IFERROR(INDEX('Analytics Data'!$CF$12:$CF$511, MATCH($AV306, 'Analytics Data'!$BI$12:$BI$511, 0)), ""))</f>
        <v/>
      </c>
      <c r="N306" s="68"/>
      <c r="O306" s="98" t="str">
        <f>IF($M306="", "", COUNTIF($M$11:$M$510, "&gt;"&amp;$M306)+1+COUNTIF($M$11:$M306, $M306)-1)</f>
        <v/>
      </c>
      <c r="P306" s="68"/>
      <c r="Q306" s="91" t="str">
        <f>IF($AV306="", "", IFERROR(INDEX('Analytics Data'!BA$12:BA$511, MATCH($AV306, 'Analytics Data'!$BI$12:$BI$511, 0)), ""))</f>
        <v/>
      </c>
      <c r="R306" s="92" t="str">
        <f>IF($AV306="", "", IFERROR(INDEX('Analytics Data'!BB$12:BB$511, MATCH($AV306, 'Analytics Data'!$BI$12:$BI$511, 0)), ""))</f>
        <v/>
      </c>
      <c r="S306" s="92" t="str">
        <f>IF($AV306="", "", IFERROR(INDEX('Analytics Data'!BC$12:BC$511, MATCH($AV306, 'Analytics Data'!$BI$12:$BI$511, 0)), ""))</f>
        <v/>
      </c>
      <c r="T306" s="92" t="str">
        <f>IF($AV306="", "", IFERROR(INDEX('Analytics Data'!BD$12:BD$511, MATCH($AV306, 'Analytics Data'!$BI$12:$BI$511, 0)), ""))</f>
        <v/>
      </c>
      <c r="U306" s="93" t="str">
        <f>IF($AV306="", "", IFERROR(INDEX('Analytics Data'!BE$12:BE$511, MATCH($AV306, 'Analytics Data'!$BI$12:$BI$511, 0)), ""))</f>
        <v/>
      </c>
      <c r="V306" s="68"/>
      <c r="AD306" s="65" t="str">
        <f>'Analytics Data'!$CT307</f>
        <v/>
      </c>
      <c r="AF306" s="19" t="str">
        <f t="shared" si="82"/>
        <v/>
      </c>
      <c r="AH306" s="19" t="str">
        <f t="shared" si="79"/>
        <v/>
      </c>
      <c r="AI306" s="19" t="str">
        <f t="shared" si="83"/>
        <v/>
      </c>
      <c r="AJ306" s="19" t="str">
        <f t="shared" si="84"/>
        <v/>
      </c>
      <c r="AK306" s="19" t="str">
        <f t="shared" si="85"/>
        <v/>
      </c>
      <c r="AL306" s="19" t="str">
        <f t="shared" si="80"/>
        <v/>
      </c>
      <c r="AM306" s="19" t="str">
        <f t="shared" si="81"/>
        <v/>
      </c>
      <c r="AN306" s="19" t="str">
        <f t="shared" si="86"/>
        <v/>
      </c>
      <c r="AP306" s="19" t="str">
        <f>IF(OR($B306="", "", 'Analytics Data'!$BL$7=FALSE), "", COUNTIF('Analytics Data'!$BG$12:$BG$511, $B306))</f>
        <v/>
      </c>
      <c r="AR306" s="65" t="str">
        <f>IF($AP306="", "", IF($AP306=1, IFERROR(INDEX('Analytics Data'!$BI$12:$BI$511, MATCH($B306, 'Analytics Data'!$BG$12:$BG$511, 0)), ""), ""))</f>
        <v/>
      </c>
      <c r="AT306" s="65" t="str">
        <f t="shared" si="87"/>
        <v/>
      </c>
      <c r="AV306" s="65" t="str">
        <f>IF(NOT($AT306=""), $AT306, IF($AR306="", "", IF(COUNTIF($AR$11:$AR306, $AR306)&gt;1, "", $AR306)))</f>
        <v/>
      </c>
      <c r="AX306" s="19" t="str">
        <f>IF(OR($AV306="", $AR$7=FALSE), "", IF(COUNTIF('Analytics Data'!$BI$12:$BI$511, $AV306)=1, "", "X"))</f>
        <v/>
      </c>
      <c r="AZ306" s="43" t="str">
        <f t="shared" si="88"/>
        <v/>
      </c>
      <c r="BB306" s="19" t="str">
        <f>IF($D306="", "", IF(COUNTIF(Content!$D$11:$D$510, $D306)=0, MAX($BB$10:$BB305)+1, ""))</f>
        <v/>
      </c>
      <c r="BD306" s="19" t="str">
        <f t="shared" si="89"/>
        <v/>
      </c>
      <c r="BF306" s="19" t="str">
        <f t="shared" si="90"/>
        <v/>
      </c>
      <c r="BG306" s="19" t="str">
        <f t="shared" ca="1" si="96"/>
        <v/>
      </c>
      <c r="BI306" s="173" t="str">
        <f>IF($AV306="", "", IFERROR(INDEX('Analytics Data'!$CA$12:$CA$511, MATCH($AV306, 'Analytics Data'!$BI$12:$BI$511, 0)), ""))</f>
        <v/>
      </c>
      <c r="BK306" s="173" t="str">
        <f>IF($AV306="", "", IFERROR(INDEX('Analytics Data'!$BB$12:$BB$511, MATCH($AV306, 'Analytics Data'!$BI$12:$BI$511, 0)), ""))</f>
        <v/>
      </c>
      <c r="BM306" s="41" t="str">
        <f>IF($D306="", "", IFERROR(INDEX(Content!$AB$11:$AB$510, MATCH($D306, Content!$D$11:$D$510, 0)), ""))</f>
        <v/>
      </c>
      <c r="BN306" s="41" t="str">
        <f>IF($BM306="", "", IF(COUNTIF($BM$11:$BM306, $BM306)&gt;1, "", $BM306))</f>
        <v/>
      </c>
      <c r="BO306" s="156" t="str">
        <f t="shared" si="91"/>
        <v/>
      </c>
      <c r="BP306" s="156" t="str">
        <f t="shared" si="92"/>
        <v/>
      </c>
      <c r="BQ306" s="19" t="str">
        <f>IF($BO306="", "", COUNTIF($BO$11:$BO$510, "&gt;"&amp;$BO306)+1+COUNTIF($BO$11:$BO306, $BO306)-1)</f>
        <v/>
      </c>
      <c r="BS306" s="134" t="str">
        <f>IF($AV306="", "", IFERROR(INDEX('Analytics Data'!BZ$12:BZ$511, MATCH($AV306, 'Analytics Data'!$BI$12:$BI$511, 0)), ""))</f>
        <v/>
      </c>
      <c r="BT306" s="135" t="str">
        <f>IF($AV306="", "", IFERROR(INDEX('Analytics Data'!CA$12:CA$511, MATCH($AV306, 'Analytics Data'!$BI$12:$BI$511, 0)), ""))</f>
        <v/>
      </c>
      <c r="BU306" s="135" t="str">
        <f>IF($AV306="", "", IFERROR(INDEX('Analytics Data'!CB$12:CB$511, MATCH($AV306, 'Analytics Data'!$BI$12:$BI$511, 0)), ""))</f>
        <v/>
      </c>
      <c r="BV306" s="135" t="str">
        <f>IF($AV306="", "", IFERROR(INDEX('Analytics Data'!CC$12:CC$511, MATCH($AV306, 'Analytics Data'!$BI$12:$BI$511, 0)), ""))</f>
        <v/>
      </c>
      <c r="BW306" s="136" t="str">
        <f>IF($AV306="", "", IFERROR(INDEX('Analytics Data'!CD$12:CD$511, MATCH($AV306, 'Analytics Data'!$BI$12:$BI$511, 0)), ""))</f>
        <v/>
      </c>
      <c r="CC306" s="19" t="str">
        <f t="shared" si="93"/>
        <v/>
      </c>
      <c r="CE306" s="19" t="str">
        <f t="shared" si="94"/>
        <v/>
      </c>
      <c r="CG306" s="41" t="str">
        <f t="shared" si="95"/>
        <v/>
      </c>
    </row>
    <row r="307" spans="1:85" x14ac:dyDescent="0.25">
      <c r="A307" s="11"/>
      <c r="B307" s="41" t="str">
        <f>IF($D307="", "", IFERROR(INDEX(Content!$V$11:$V$510, MATCH($D307, Content!$D$11:$D$510, 0)), ""))</f>
        <v/>
      </c>
      <c r="C307" s="11"/>
      <c r="D307" s="196"/>
      <c r="E307" s="197"/>
      <c r="F307" s="198"/>
      <c r="G307" s="199"/>
      <c r="H307" s="200"/>
      <c r="I307" s="200"/>
      <c r="J307" s="201"/>
      <c r="K307" s="202"/>
      <c r="L307" s="11"/>
      <c r="M307" s="98" t="str">
        <f>IF($AV307="", "", IFERROR(INDEX('Analytics Data'!$CF$12:$CF$511, MATCH($AV307, 'Analytics Data'!$BI$12:$BI$511, 0)), ""))</f>
        <v/>
      </c>
      <c r="N307" s="68"/>
      <c r="O307" s="98" t="str">
        <f>IF($M307="", "", COUNTIF($M$11:$M$510, "&gt;"&amp;$M307)+1+COUNTIF($M$11:$M307, $M307)-1)</f>
        <v/>
      </c>
      <c r="P307" s="68"/>
      <c r="Q307" s="91" t="str">
        <f>IF($AV307="", "", IFERROR(INDEX('Analytics Data'!BA$12:BA$511, MATCH($AV307, 'Analytics Data'!$BI$12:$BI$511, 0)), ""))</f>
        <v/>
      </c>
      <c r="R307" s="92" t="str">
        <f>IF($AV307="", "", IFERROR(INDEX('Analytics Data'!BB$12:BB$511, MATCH($AV307, 'Analytics Data'!$BI$12:$BI$511, 0)), ""))</f>
        <v/>
      </c>
      <c r="S307" s="92" t="str">
        <f>IF($AV307="", "", IFERROR(INDEX('Analytics Data'!BC$12:BC$511, MATCH($AV307, 'Analytics Data'!$BI$12:$BI$511, 0)), ""))</f>
        <v/>
      </c>
      <c r="T307" s="92" t="str">
        <f>IF($AV307="", "", IFERROR(INDEX('Analytics Data'!BD$12:BD$511, MATCH($AV307, 'Analytics Data'!$BI$12:$BI$511, 0)), ""))</f>
        <v/>
      </c>
      <c r="U307" s="93" t="str">
        <f>IF($AV307="", "", IFERROR(INDEX('Analytics Data'!BE$12:BE$511, MATCH($AV307, 'Analytics Data'!$BI$12:$BI$511, 0)), ""))</f>
        <v/>
      </c>
      <c r="V307" s="68"/>
      <c r="AD307" s="65" t="str">
        <f>'Analytics Data'!$CT308</f>
        <v/>
      </c>
      <c r="AF307" s="19" t="str">
        <f t="shared" si="82"/>
        <v/>
      </c>
      <c r="AH307" s="19" t="str">
        <f t="shared" si="79"/>
        <v/>
      </c>
      <c r="AI307" s="19" t="str">
        <f t="shared" si="83"/>
        <v/>
      </c>
      <c r="AJ307" s="19" t="str">
        <f t="shared" si="84"/>
        <v/>
      </c>
      <c r="AK307" s="19" t="str">
        <f t="shared" si="85"/>
        <v/>
      </c>
      <c r="AL307" s="19" t="str">
        <f t="shared" si="80"/>
        <v/>
      </c>
      <c r="AM307" s="19" t="str">
        <f t="shared" si="81"/>
        <v/>
      </c>
      <c r="AN307" s="19" t="str">
        <f t="shared" si="86"/>
        <v/>
      </c>
      <c r="AP307" s="19" t="str">
        <f>IF(OR($B307="", "", 'Analytics Data'!$BL$7=FALSE), "", COUNTIF('Analytics Data'!$BG$12:$BG$511, $B307))</f>
        <v/>
      </c>
      <c r="AR307" s="65" t="str">
        <f>IF($AP307="", "", IF($AP307=1, IFERROR(INDEX('Analytics Data'!$BI$12:$BI$511, MATCH($B307, 'Analytics Data'!$BG$12:$BG$511, 0)), ""), ""))</f>
        <v/>
      </c>
      <c r="AT307" s="65" t="str">
        <f t="shared" si="87"/>
        <v/>
      </c>
      <c r="AV307" s="65" t="str">
        <f>IF(NOT($AT307=""), $AT307, IF($AR307="", "", IF(COUNTIF($AR$11:$AR307, $AR307)&gt;1, "", $AR307)))</f>
        <v/>
      </c>
      <c r="AX307" s="19" t="str">
        <f>IF(OR($AV307="", $AR$7=FALSE), "", IF(COUNTIF('Analytics Data'!$BI$12:$BI$511, $AV307)=1, "", "X"))</f>
        <v/>
      </c>
      <c r="AZ307" s="43" t="str">
        <f t="shared" si="88"/>
        <v/>
      </c>
      <c r="BB307" s="19" t="str">
        <f>IF($D307="", "", IF(COUNTIF(Content!$D$11:$D$510, $D307)=0, MAX($BB$10:$BB306)+1, ""))</f>
        <v/>
      </c>
      <c r="BD307" s="19" t="str">
        <f t="shared" si="89"/>
        <v/>
      </c>
      <c r="BF307" s="19" t="str">
        <f t="shared" si="90"/>
        <v/>
      </c>
      <c r="BG307" s="19" t="str">
        <f t="shared" ca="1" si="96"/>
        <v/>
      </c>
      <c r="BI307" s="173" t="str">
        <f>IF($AV307="", "", IFERROR(INDEX('Analytics Data'!$CA$12:$CA$511, MATCH($AV307, 'Analytics Data'!$BI$12:$BI$511, 0)), ""))</f>
        <v/>
      </c>
      <c r="BK307" s="173" t="str">
        <f>IF($AV307="", "", IFERROR(INDEX('Analytics Data'!$BB$12:$BB$511, MATCH($AV307, 'Analytics Data'!$BI$12:$BI$511, 0)), ""))</f>
        <v/>
      </c>
      <c r="BM307" s="41" t="str">
        <f>IF($D307="", "", IFERROR(INDEX(Content!$AB$11:$AB$510, MATCH($D307, Content!$D$11:$D$510, 0)), ""))</f>
        <v/>
      </c>
      <c r="BN307" s="41" t="str">
        <f>IF($BM307="", "", IF(COUNTIF($BM$11:$BM307, $BM307)&gt;1, "", $BM307))</f>
        <v/>
      </c>
      <c r="BO307" s="156" t="str">
        <f t="shared" si="91"/>
        <v/>
      </c>
      <c r="BP307" s="156" t="str">
        <f t="shared" si="92"/>
        <v/>
      </c>
      <c r="BQ307" s="19" t="str">
        <f>IF($BO307="", "", COUNTIF($BO$11:$BO$510, "&gt;"&amp;$BO307)+1+COUNTIF($BO$11:$BO307, $BO307)-1)</f>
        <v/>
      </c>
      <c r="BS307" s="134" t="str">
        <f>IF($AV307="", "", IFERROR(INDEX('Analytics Data'!BZ$12:BZ$511, MATCH($AV307, 'Analytics Data'!$BI$12:$BI$511, 0)), ""))</f>
        <v/>
      </c>
      <c r="BT307" s="135" t="str">
        <f>IF($AV307="", "", IFERROR(INDEX('Analytics Data'!CA$12:CA$511, MATCH($AV307, 'Analytics Data'!$BI$12:$BI$511, 0)), ""))</f>
        <v/>
      </c>
      <c r="BU307" s="135" t="str">
        <f>IF($AV307="", "", IFERROR(INDEX('Analytics Data'!CB$12:CB$511, MATCH($AV307, 'Analytics Data'!$BI$12:$BI$511, 0)), ""))</f>
        <v/>
      </c>
      <c r="BV307" s="135" t="str">
        <f>IF($AV307="", "", IFERROR(INDEX('Analytics Data'!CC$12:CC$511, MATCH($AV307, 'Analytics Data'!$BI$12:$BI$511, 0)), ""))</f>
        <v/>
      </c>
      <c r="BW307" s="136" t="str">
        <f>IF($AV307="", "", IFERROR(INDEX('Analytics Data'!CD$12:CD$511, MATCH($AV307, 'Analytics Data'!$BI$12:$BI$511, 0)), ""))</f>
        <v/>
      </c>
      <c r="CC307" s="19" t="str">
        <f t="shared" si="93"/>
        <v/>
      </c>
      <c r="CE307" s="19" t="str">
        <f t="shared" si="94"/>
        <v/>
      </c>
      <c r="CG307" s="41" t="str">
        <f t="shared" si="95"/>
        <v/>
      </c>
    </row>
    <row r="308" spans="1:85" x14ac:dyDescent="0.25">
      <c r="A308" s="11"/>
      <c r="B308" s="41" t="str">
        <f>IF($D308="", "", IFERROR(INDEX(Content!$V$11:$V$510, MATCH($D308, Content!$D$11:$D$510, 0)), ""))</f>
        <v/>
      </c>
      <c r="C308" s="11"/>
      <c r="D308" s="196"/>
      <c r="E308" s="197"/>
      <c r="F308" s="198"/>
      <c r="G308" s="199"/>
      <c r="H308" s="200"/>
      <c r="I308" s="200"/>
      <c r="J308" s="201"/>
      <c r="K308" s="202"/>
      <c r="L308" s="11"/>
      <c r="M308" s="98" t="str">
        <f>IF($AV308="", "", IFERROR(INDEX('Analytics Data'!$CF$12:$CF$511, MATCH($AV308, 'Analytics Data'!$BI$12:$BI$511, 0)), ""))</f>
        <v/>
      </c>
      <c r="N308" s="68"/>
      <c r="O308" s="98" t="str">
        <f>IF($M308="", "", COUNTIF($M$11:$M$510, "&gt;"&amp;$M308)+1+COUNTIF($M$11:$M308, $M308)-1)</f>
        <v/>
      </c>
      <c r="P308" s="68"/>
      <c r="Q308" s="91" t="str">
        <f>IF($AV308="", "", IFERROR(INDEX('Analytics Data'!BA$12:BA$511, MATCH($AV308, 'Analytics Data'!$BI$12:$BI$511, 0)), ""))</f>
        <v/>
      </c>
      <c r="R308" s="92" t="str">
        <f>IF($AV308="", "", IFERROR(INDEX('Analytics Data'!BB$12:BB$511, MATCH($AV308, 'Analytics Data'!$BI$12:$BI$511, 0)), ""))</f>
        <v/>
      </c>
      <c r="S308" s="92" t="str">
        <f>IF($AV308="", "", IFERROR(INDEX('Analytics Data'!BC$12:BC$511, MATCH($AV308, 'Analytics Data'!$BI$12:$BI$511, 0)), ""))</f>
        <v/>
      </c>
      <c r="T308" s="92" t="str">
        <f>IF($AV308="", "", IFERROR(INDEX('Analytics Data'!BD$12:BD$511, MATCH($AV308, 'Analytics Data'!$BI$12:$BI$511, 0)), ""))</f>
        <v/>
      </c>
      <c r="U308" s="93" t="str">
        <f>IF($AV308="", "", IFERROR(INDEX('Analytics Data'!BE$12:BE$511, MATCH($AV308, 'Analytics Data'!$BI$12:$BI$511, 0)), ""))</f>
        <v/>
      </c>
      <c r="V308" s="68"/>
      <c r="AD308" s="65" t="str">
        <f>'Analytics Data'!$CT309</f>
        <v/>
      </c>
      <c r="AF308" s="19" t="str">
        <f t="shared" si="82"/>
        <v/>
      </c>
      <c r="AH308" s="19" t="str">
        <f t="shared" si="79"/>
        <v/>
      </c>
      <c r="AI308" s="19" t="str">
        <f t="shared" si="83"/>
        <v/>
      </c>
      <c r="AJ308" s="19" t="str">
        <f t="shared" si="84"/>
        <v/>
      </c>
      <c r="AK308" s="19" t="str">
        <f t="shared" si="85"/>
        <v/>
      </c>
      <c r="AL308" s="19" t="str">
        <f t="shared" si="80"/>
        <v/>
      </c>
      <c r="AM308" s="19" t="str">
        <f t="shared" si="81"/>
        <v/>
      </c>
      <c r="AN308" s="19" t="str">
        <f t="shared" si="86"/>
        <v/>
      </c>
      <c r="AP308" s="19" t="str">
        <f>IF(OR($B308="", "", 'Analytics Data'!$BL$7=FALSE), "", COUNTIF('Analytics Data'!$BG$12:$BG$511, $B308))</f>
        <v/>
      </c>
      <c r="AR308" s="65" t="str">
        <f>IF($AP308="", "", IF($AP308=1, IFERROR(INDEX('Analytics Data'!$BI$12:$BI$511, MATCH($B308, 'Analytics Data'!$BG$12:$BG$511, 0)), ""), ""))</f>
        <v/>
      </c>
      <c r="AT308" s="65" t="str">
        <f t="shared" si="87"/>
        <v/>
      </c>
      <c r="AV308" s="65" t="str">
        <f>IF(NOT($AT308=""), $AT308, IF($AR308="", "", IF(COUNTIF($AR$11:$AR308, $AR308)&gt;1, "", $AR308)))</f>
        <v/>
      </c>
      <c r="AX308" s="19" t="str">
        <f>IF(OR($AV308="", $AR$7=FALSE), "", IF(COUNTIF('Analytics Data'!$BI$12:$BI$511, $AV308)=1, "", "X"))</f>
        <v/>
      </c>
      <c r="AZ308" s="43" t="str">
        <f t="shared" si="88"/>
        <v/>
      </c>
      <c r="BB308" s="19" t="str">
        <f>IF($D308="", "", IF(COUNTIF(Content!$D$11:$D$510, $D308)=0, MAX($BB$10:$BB307)+1, ""))</f>
        <v/>
      </c>
      <c r="BD308" s="19" t="str">
        <f t="shared" si="89"/>
        <v/>
      </c>
      <c r="BF308" s="19" t="str">
        <f t="shared" si="90"/>
        <v/>
      </c>
      <c r="BG308" s="19" t="str">
        <f t="shared" ca="1" si="96"/>
        <v/>
      </c>
      <c r="BI308" s="173" t="str">
        <f>IF($AV308="", "", IFERROR(INDEX('Analytics Data'!$CA$12:$CA$511, MATCH($AV308, 'Analytics Data'!$BI$12:$BI$511, 0)), ""))</f>
        <v/>
      </c>
      <c r="BK308" s="173" t="str">
        <f>IF($AV308="", "", IFERROR(INDEX('Analytics Data'!$BB$12:$BB$511, MATCH($AV308, 'Analytics Data'!$BI$12:$BI$511, 0)), ""))</f>
        <v/>
      </c>
      <c r="BM308" s="41" t="str">
        <f>IF($D308="", "", IFERROR(INDEX(Content!$AB$11:$AB$510, MATCH($D308, Content!$D$11:$D$510, 0)), ""))</f>
        <v/>
      </c>
      <c r="BN308" s="41" t="str">
        <f>IF($BM308="", "", IF(COUNTIF($BM$11:$BM308, $BM308)&gt;1, "", $BM308))</f>
        <v/>
      </c>
      <c r="BO308" s="156" t="str">
        <f t="shared" si="91"/>
        <v/>
      </c>
      <c r="BP308" s="156" t="str">
        <f t="shared" si="92"/>
        <v/>
      </c>
      <c r="BQ308" s="19" t="str">
        <f>IF($BO308="", "", COUNTIF($BO$11:$BO$510, "&gt;"&amp;$BO308)+1+COUNTIF($BO$11:$BO308, $BO308)-1)</f>
        <v/>
      </c>
      <c r="BS308" s="134" t="str">
        <f>IF($AV308="", "", IFERROR(INDEX('Analytics Data'!BZ$12:BZ$511, MATCH($AV308, 'Analytics Data'!$BI$12:$BI$511, 0)), ""))</f>
        <v/>
      </c>
      <c r="BT308" s="135" t="str">
        <f>IF($AV308="", "", IFERROR(INDEX('Analytics Data'!CA$12:CA$511, MATCH($AV308, 'Analytics Data'!$BI$12:$BI$511, 0)), ""))</f>
        <v/>
      </c>
      <c r="BU308" s="135" t="str">
        <f>IF($AV308="", "", IFERROR(INDEX('Analytics Data'!CB$12:CB$511, MATCH($AV308, 'Analytics Data'!$BI$12:$BI$511, 0)), ""))</f>
        <v/>
      </c>
      <c r="BV308" s="135" t="str">
        <f>IF($AV308="", "", IFERROR(INDEX('Analytics Data'!CC$12:CC$511, MATCH($AV308, 'Analytics Data'!$BI$12:$BI$511, 0)), ""))</f>
        <v/>
      </c>
      <c r="BW308" s="136" t="str">
        <f>IF($AV308="", "", IFERROR(INDEX('Analytics Data'!CD$12:CD$511, MATCH($AV308, 'Analytics Data'!$BI$12:$BI$511, 0)), ""))</f>
        <v/>
      </c>
      <c r="CC308" s="19" t="str">
        <f t="shared" si="93"/>
        <v/>
      </c>
      <c r="CE308" s="19" t="str">
        <f t="shared" si="94"/>
        <v/>
      </c>
      <c r="CG308" s="41" t="str">
        <f t="shared" si="95"/>
        <v/>
      </c>
    </row>
    <row r="309" spans="1:85" x14ac:dyDescent="0.25">
      <c r="A309" s="11"/>
      <c r="B309" s="41" t="str">
        <f>IF($D309="", "", IFERROR(INDEX(Content!$V$11:$V$510, MATCH($D309, Content!$D$11:$D$510, 0)), ""))</f>
        <v/>
      </c>
      <c r="C309" s="11"/>
      <c r="D309" s="196"/>
      <c r="E309" s="197"/>
      <c r="F309" s="198"/>
      <c r="G309" s="199"/>
      <c r="H309" s="200"/>
      <c r="I309" s="200"/>
      <c r="J309" s="201"/>
      <c r="K309" s="202"/>
      <c r="L309" s="11"/>
      <c r="M309" s="98" t="str">
        <f>IF($AV309="", "", IFERROR(INDEX('Analytics Data'!$CF$12:$CF$511, MATCH($AV309, 'Analytics Data'!$BI$12:$BI$511, 0)), ""))</f>
        <v/>
      </c>
      <c r="N309" s="68"/>
      <c r="O309" s="98" t="str">
        <f>IF($M309="", "", COUNTIF($M$11:$M$510, "&gt;"&amp;$M309)+1+COUNTIF($M$11:$M309, $M309)-1)</f>
        <v/>
      </c>
      <c r="P309" s="68"/>
      <c r="Q309" s="91" t="str">
        <f>IF($AV309="", "", IFERROR(INDEX('Analytics Data'!BA$12:BA$511, MATCH($AV309, 'Analytics Data'!$BI$12:$BI$511, 0)), ""))</f>
        <v/>
      </c>
      <c r="R309" s="92" t="str">
        <f>IF($AV309="", "", IFERROR(INDEX('Analytics Data'!BB$12:BB$511, MATCH($AV309, 'Analytics Data'!$BI$12:$BI$511, 0)), ""))</f>
        <v/>
      </c>
      <c r="S309" s="92" t="str">
        <f>IF($AV309="", "", IFERROR(INDEX('Analytics Data'!BC$12:BC$511, MATCH($AV309, 'Analytics Data'!$BI$12:$BI$511, 0)), ""))</f>
        <v/>
      </c>
      <c r="T309" s="92" t="str">
        <f>IF($AV309="", "", IFERROR(INDEX('Analytics Data'!BD$12:BD$511, MATCH($AV309, 'Analytics Data'!$BI$12:$BI$511, 0)), ""))</f>
        <v/>
      </c>
      <c r="U309" s="93" t="str">
        <f>IF($AV309="", "", IFERROR(INDEX('Analytics Data'!BE$12:BE$511, MATCH($AV309, 'Analytics Data'!$BI$12:$BI$511, 0)), ""))</f>
        <v/>
      </c>
      <c r="V309" s="68"/>
      <c r="AD309" s="65" t="str">
        <f>'Analytics Data'!$CT310</f>
        <v/>
      </c>
      <c r="AF309" s="19" t="str">
        <f t="shared" si="82"/>
        <v/>
      </c>
      <c r="AH309" s="19" t="str">
        <f t="shared" si="79"/>
        <v/>
      </c>
      <c r="AI309" s="19" t="str">
        <f t="shared" si="83"/>
        <v/>
      </c>
      <c r="AJ309" s="19" t="str">
        <f t="shared" si="84"/>
        <v/>
      </c>
      <c r="AK309" s="19" t="str">
        <f t="shared" si="85"/>
        <v/>
      </c>
      <c r="AL309" s="19" t="str">
        <f t="shared" si="80"/>
        <v/>
      </c>
      <c r="AM309" s="19" t="str">
        <f t="shared" si="81"/>
        <v/>
      </c>
      <c r="AN309" s="19" t="str">
        <f t="shared" si="86"/>
        <v/>
      </c>
      <c r="AP309" s="19" t="str">
        <f>IF(OR($B309="", "", 'Analytics Data'!$BL$7=FALSE), "", COUNTIF('Analytics Data'!$BG$12:$BG$511, $B309))</f>
        <v/>
      </c>
      <c r="AR309" s="65" t="str">
        <f>IF($AP309="", "", IF($AP309=1, IFERROR(INDEX('Analytics Data'!$BI$12:$BI$511, MATCH($B309, 'Analytics Data'!$BG$12:$BG$511, 0)), ""), ""))</f>
        <v/>
      </c>
      <c r="AT309" s="65" t="str">
        <f t="shared" si="87"/>
        <v/>
      </c>
      <c r="AV309" s="65" t="str">
        <f>IF(NOT($AT309=""), $AT309, IF($AR309="", "", IF(COUNTIF($AR$11:$AR309, $AR309)&gt;1, "", $AR309)))</f>
        <v/>
      </c>
      <c r="AX309" s="19" t="str">
        <f>IF(OR($AV309="", $AR$7=FALSE), "", IF(COUNTIF('Analytics Data'!$BI$12:$BI$511, $AV309)=1, "", "X"))</f>
        <v/>
      </c>
      <c r="AZ309" s="43" t="str">
        <f t="shared" si="88"/>
        <v/>
      </c>
      <c r="BB309" s="19" t="str">
        <f>IF($D309="", "", IF(COUNTIF(Content!$D$11:$D$510, $D309)=0, MAX($BB$10:$BB308)+1, ""))</f>
        <v/>
      </c>
      <c r="BD309" s="19" t="str">
        <f t="shared" si="89"/>
        <v/>
      </c>
      <c r="BF309" s="19" t="str">
        <f t="shared" si="90"/>
        <v/>
      </c>
      <c r="BG309" s="19" t="str">
        <f t="shared" ca="1" si="96"/>
        <v/>
      </c>
      <c r="BI309" s="173" t="str">
        <f>IF($AV309="", "", IFERROR(INDEX('Analytics Data'!$CA$12:$CA$511, MATCH($AV309, 'Analytics Data'!$BI$12:$BI$511, 0)), ""))</f>
        <v/>
      </c>
      <c r="BK309" s="173" t="str">
        <f>IF($AV309="", "", IFERROR(INDEX('Analytics Data'!$BB$12:$BB$511, MATCH($AV309, 'Analytics Data'!$BI$12:$BI$511, 0)), ""))</f>
        <v/>
      </c>
      <c r="BM309" s="41" t="str">
        <f>IF($D309="", "", IFERROR(INDEX(Content!$AB$11:$AB$510, MATCH($D309, Content!$D$11:$D$510, 0)), ""))</f>
        <v/>
      </c>
      <c r="BN309" s="41" t="str">
        <f>IF($BM309="", "", IF(COUNTIF($BM$11:$BM309, $BM309)&gt;1, "", $BM309))</f>
        <v/>
      </c>
      <c r="BO309" s="156" t="str">
        <f t="shared" si="91"/>
        <v/>
      </c>
      <c r="BP309" s="156" t="str">
        <f t="shared" si="92"/>
        <v/>
      </c>
      <c r="BQ309" s="19" t="str">
        <f>IF($BO309="", "", COUNTIF($BO$11:$BO$510, "&gt;"&amp;$BO309)+1+COUNTIF($BO$11:$BO309, $BO309)-1)</f>
        <v/>
      </c>
      <c r="BS309" s="134" t="str">
        <f>IF($AV309="", "", IFERROR(INDEX('Analytics Data'!BZ$12:BZ$511, MATCH($AV309, 'Analytics Data'!$BI$12:$BI$511, 0)), ""))</f>
        <v/>
      </c>
      <c r="BT309" s="135" t="str">
        <f>IF($AV309="", "", IFERROR(INDEX('Analytics Data'!CA$12:CA$511, MATCH($AV309, 'Analytics Data'!$BI$12:$BI$511, 0)), ""))</f>
        <v/>
      </c>
      <c r="BU309" s="135" t="str">
        <f>IF($AV309="", "", IFERROR(INDEX('Analytics Data'!CB$12:CB$511, MATCH($AV309, 'Analytics Data'!$BI$12:$BI$511, 0)), ""))</f>
        <v/>
      </c>
      <c r="BV309" s="135" t="str">
        <f>IF($AV309="", "", IFERROR(INDEX('Analytics Data'!CC$12:CC$511, MATCH($AV309, 'Analytics Data'!$BI$12:$BI$511, 0)), ""))</f>
        <v/>
      </c>
      <c r="BW309" s="136" t="str">
        <f>IF($AV309="", "", IFERROR(INDEX('Analytics Data'!CD$12:CD$511, MATCH($AV309, 'Analytics Data'!$BI$12:$BI$511, 0)), ""))</f>
        <v/>
      </c>
      <c r="CC309" s="19" t="str">
        <f t="shared" si="93"/>
        <v/>
      </c>
      <c r="CE309" s="19" t="str">
        <f t="shared" si="94"/>
        <v/>
      </c>
      <c r="CG309" s="41" t="str">
        <f t="shared" si="95"/>
        <v/>
      </c>
    </row>
    <row r="310" spans="1:85" x14ac:dyDescent="0.25">
      <c r="A310" s="11"/>
      <c r="B310" s="41" t="str">
        <f>IF($D310="", "", IFERROR(INDEX(Content!$V$11:$V$510, MATCH($D310, Content!$D$11:$D$510, 0)), ""))</f>
        <v/>
      </c>
      <c r="C310" s="11"/>
      <c r="D310" s="196"/>
      <c r="E310" s="197"/>
      <c r="F310" s="198"/>
      <c r="G310" s="199"/>
      <c r="H310" s="200"/>
      <c r="I310" s="200"/>
      <c r="J310" s="201"/>
      <c r="K310" s="202"/>
      <c r="L310" s="11"/>
      <c r="M310" s="98" t="str">
        <f>IF($AV310="", "", IFERROR(INDEX('Analytics Data'!$CF$12:$CF$511, MATCH($AV310, 'Analytics Data'!$BI$12:$BI$511, 0)), ""))</f>
        <v/>
      </c>
      <c r="N310" s="68"/>
      <c r="O310" s="98" t="str">
        <f>IF($M310="", "", COUNTIF($M$11:$M$510, "&gt;"&amp;$M310)+1+COUNTIF($M$11:$M310, $M310)-1)</f>
        <v/>
      </c>
      <c r="P310" s="68"/>
      <c r="Q310" s="91" t="str">
        <f>IF($AV310="", "", IFERROR(INDEX('Analytics Data'!BA$12:BA$511, MATCH($AV310, 'Analytics Data'!$BI$12:$BI$511, 0)), ""))</f>
        <v/>
      </c>
      <c r="R310" s="92" t="str">
        <f>IF($AV310="", "", IFERROR(INDEX('Analytics Data'!BB$12:BB$511, MATCH($AV310, 'Analytics Data'!$BI$12:$BI$511, 0)), ""))</f>
        <v/>
      </c>
      <c r="S310" s="92" t="str">
        <f>IF($AV310="", "", IFERROR(INDEX('Analytics Data'!BC$12:BC$511, MATCH($AV310, 'Analytics Data'!$BI$12:$BI$511, 0)), ""))</f>
        <v/>
      </c>
      <c r="T310" s="92" t="str">
        <f>IF($AV310="", "", IFERROR(INDEX('Analytics Data'!BD$12:BD$511, MATCH($AV310, 'Analytics Data'!$BI$12:$BI$511, 0)), ""))</f>
        <v/>
      </c>
      <c r="U310" s="93" t="str">
        <f>IF($AV310="", "", IFERROR(INDEX('Analytics Data'!BE$12:BE$511, MATCH($AV310, 'Analytics Data'!$BI$12:$BI$511, 0)), ""))</f>
        <v/>
      </c>
      <c r="V310" s="68"/>
      <c r="AD310" s="65" t="str">
        <f>'Analytics Data'!$CT311</f>
        <v/>
      </c>
      <c r="AF310" s="19" t="str">
        <f t="shared" si="82"/>
        <v/>
      </c>
      <c r="AH310" s="19" t="str">
        <f t="shared" si="79"/>
        <v/>
      </c>
      <c r="AI310" s="19" t="str">
        <f t="shared" si="83"/>
        <v/>
      </c>
      <c r="AJ310" s="19" t="str">
        <f t="shared" si="84"/>
        <v/>
      </c>
      <c r="AK310" s="19" t="str">
        <f t="shared" si="85"/>
        <v/>
      </c>
      <c r="AL310" s="19" t="str">
        <f t="shared" si="80"/>
        <v/>
      </c>
      <c r="AM310" s="19" t="str">
        <f t="shared" si="81"/>
        <v/>
      </c>
      <c r="AN310" s="19" t="str">
        <f t="shared" si="86"/>
        <v/>
      </c>
      <c r="AP310" s="19" t="str">
        <f>IF(OR($B310="", "", 'Analytics Data'!$BL$7=FALSE), "", COUNTIF('Analytics Data'!$BG$12:$BG$511, $B310))</f>
        <v/>
      </c>
      <c r="AR310" s="65" t="str">
        <f>IF($AP310="", "", IF($AP310=1, IFERROR(INDEX('Analytics Data'!$BI$12:$BI$511, MATCH($B310, 'Analytics Data'!$BG$12:$BG$511, 0)), ""), ""))</f>
        <v/>
      </c>
      <c r="AT310" s="65" t="str">
        <f t="shared" si="87"/>
        <v/>
      </c>
      <c r="AV310" s="65" t="str">
        <f>IF(NOT($AT310=""), $AT310, IF($AR310="", "", IF(COUNTIF($AR$11:$AR310, $AR310)&gt;1, "", $AR310)))</f>
        <v/>
      </c>
      <c r="AX310" s="19" t="str">
        <f>IF(OR($AV310="", $AR$7=FALSE), "", IF(COUNTIF('Analytics Data'!$BI$12:$BI$511, $AV310)=1, "", "X"))</f>
        <v/>
      </c>
      <c r="AZ310" s="43" t="str">
        <f t="shared" si="88"/>
        <v/>
      </c>
      <c r="BB310" s="19" t="str">
        <f>IF($D310="", "", IF(COUNTIF(Content!$D$11:$D$510, $D310)=0, MAX($BB$10:$BB309)+1, ""))</f>
        <v/>
      </c>
      <c r="BD310" s="19" t="str">
        <f t="shared" si="89"/>
        <v/>
      </c>
      <c r="BF310" s="19" t="str">
        <f t="shared" si="90"/>
        <v/>
      </c>
      <c r="BG310" s="19" t="str">
        <f t="shared" ca="1" si="96"/>
        <v/>
      </c>
      <c r="BI310" s="173" t="str">
        <f>IF($AV310="", "", IFERROR(INDEX('Analytics Data'!$CA$12:$CA$511, MATCH($AV310, 'Analytics Data'!$BI$12:$BI$511, 0)), ""))</f>
        <v/>
      </c>
      <c r="BK310" s="173" t="str">
        <f>IF($AV310="", "", IFERROR(INDEX('Analytics Data'!$BB$12:$BB$511, MATCH($AV310, 'Analytics Data'!$BI$12:$BI$511, 0)), ""))</f>
        <v/>
      </c>
      <c r="BM310" s="41" t="str">
        <f>IF($D310="", "", IFERROR(INDEX(Content!$AB$11:$AB$510, MATCH($D310, Content!$D$11:$D$510, 0)), ""))</f>
        <v/>
      </c>
      <c r="BN310" s="41" t="str">
        <f>IF($BM310="", "", IF(COUNTIF($BM$11:$BM310, $BM310)&gt;1, "", $BM310))</f>
        <v/>
      </c>
      <c r="BO310" s="156" t="str">
        <f t="shared" si="91"/>
        <v/>
      </c>
      <c r="BP310" s="156" t="str">
        <f t="shared" si="92"/>
        <v/>
      </c>
      <c r="BQ310" s="19" t="str">
        <f>IF($BO310="", "", COUNTIF($BO$11:$BO$510, "&gt;"&amp;$BO310)+1+COUNTIF($BO$11:$BO310, $BO310)-1)</f>
        <v/>
      </c>
      <c r="BS310" s="134" t="str">
        <f>IF($AV310="", "", IFERROR(INDEX('Analytics Data'!BZ$12:BZ$511, MATCH($AV310, 'Analytics Data'!$BI$12:$BI$511, 0)), ""))</f>
        <v/>
      </c>
      <c r="BT310" s="135" t="str">
        <f>IF($AV310="", "", IFERROR(INDEX('Analytics Data'!CA$12:CA$511, MATCH($AV310, 'Analytics Data'!$BI$12:$BI$511, 0)), ""))</f>
        <v/>
      </c>
      <c r="BU310" s="135" t="str">
        <f>IF($AV310="", "", IFERROR(INDEX('Analytics Data'!CB$12:CB$511, MATCH($AV310, 'Analytics Data'!$BI$12:$BI$511, 0)), ""))</f>
        <v/>
      </c>
      <c r="BV310" s="135" t="str">
        <f>IF($AV310="", "", IFERROR(INDEX('Analytics Data'!CC$12:CC$511, MATCH($AV310, 'Analytics Data'!$BI$12:$BI$511, 0)), ""))</f>
        <v/>
      </c>
      <c r="BW310" s="136" t="str">
        <f>IF($AV310="", "", IFERROR(INDEX('Analytics Data'!CD$12:CD$511, MATCH($AV310, 'Analytics Data'!$BI$12:$BI$511, 0)), ""))</f>
        <v/>
      </c>
      <c r="CC310" s="19" t="str">
        <f t="shared" si="93"/>
        <v/>
      </c>
      <c r="CE310" s="19" t="str">
        <f t="shared" si="94"/>
        <v/>
      </c>
      <c r="CG310" s="41" t="str">
        <f t="shared" si="95"/>
        <v/>
      </c>
    </row>
    <row r="311" spans="1:85" x14ac:dyDescent="0.25">
      <c r="A311" s="11"/>
      <c r="B311" s="41" t="str">
        <f>IF($D311="", "", IFERROR(INDEX(Content!$V$11:$V$510, MATCH($D311, Content!$D$11:$D$510, 0)), ""))</f>
        <v/>
      </c>
      <c r="C311" s="11"/>
      <c r="D311" s="196"/>
      <c r="E311" s="197"/>
      <c r="F311" s="198"/>
      <c r="G311" s="199"/>
      <c r="H311" s="200"/>
      <c r="I311" s="200"/>
      <c r="J311" s="201"/>
      <c r="K311" s="202"/>
      <c r="L311" s="11"/>
      <c r="M311" s="98" t="str">
        <f>IF($AV311="", "", IFERROR(INDEX('Analytics Data'!$CF$12:$CF$511, MATCH($AV311, 'Analytics Data'!$BI$12:$BI$511, 0)), ""))</f>
        <v/>
      </c>
      <c r="N311" s="68"/>
      <c r="O311" s="98" t="str">
        <f>IF($M311="", "", COUNTIF($M$11:$M$510, "&gt;"&amp;$M311)+1+COUNTIF($M$11:$M311, $M311)-1)</f>
        <v/>
      </c>
      <c r="P311" s="68"/>
      <c r="Q311" s="91" t="str">
        <f>IF($AV311="", "", IFERROR(INDEX('Analytics Data'!BA$12:BA$511, MATCH($AV311, 'Analytics Data'!$BI$12:$BI$511, 0)), ""))</f>
        <v/>
      </c>
      <c r="R311" s="92" t="str">
        <f>IF($AV311="", "", IFERROR(INDEX('Analytics Data'!BB$12:BB$511, MATCH($AV311, 'Analytics Data'!$BI$12:$BI$511, 0)), ""))</f>
        <v/>
      </c>
      <c r="S311" s="92" t="str">
        <f>IF($AV311="", "", IFERROR(INDEX('Analytics Data'!BC$12:BC$511, MATCH($AV311, 'Analytics Data'!$BI$12:$BI$511, 0)), ""))</f>
        <v/>
      </c>
      <c r="T311" s="92" t="str">
        <f>IF($AV311="", "", IFERROR(INDEX('Analytics Data'!BD$12:BD$511, MATCH($AV311, 'Analytics Data'!$BI$12:$BI$511, 0)), ""))</f>
        <v/>
      </c>
      <c r="U311" s="93" t="str">
        <f>IF($AV311="", "", IFERROR(INDEX('Analytics Data'!BE$12:BE$511, MATCH($AV311, 'Analytics Data'!$BI$12:$BI$511, 0)), ""))</f>
        <v/>
      </c>
      <c r="V311" s="68"/>
      <c r="AD311" s="65" t="str">
        <f>'Analytics Data'!$CT312</f>
        <v/>
      </c>
      <c r="AF311" s="19" t="str">
        <f t="shared" si="82"/>
        <v/>
      </c>
      <c r="AH311" s="19" t="str">
        <f t="shared" si="79"/>
        <v/>
      </c>
      <c r="AI311" s="19" t="str">
        <f t="shared" si="83"/>
        <v/>
      </c>
      <c r="AJ311" s="19" t="str">
        <f t="shared" si="84"/>
        <v/>
      </c>
      <c r="AK311" s="19" t="str">
        <f t="shared" si="85"/>
        <v/>
      </c>
      <c r="AL311" s="19" t="str">
        <f t="shared" si="80"/>
        <v/>
      </c>
      <c r="AM311" s="19" t="str">
        <f t="shared" si="81"/>
        <v/>
      </c>
      <c r="AN311" s="19" t="str">
        <f t="shared" si="86"/>
        <v/>
      </c>
      <c r="AP311" s="19" t="str">
        <f>IF(OR($B311="", "", 'Analytics Data'!$BL$7=FALSE), "", COUNTIF('Analytics Data'!$BG$12:$BG$511, $B311))</f>
        <v/>
      </c>
      <c r="AR311" s="65" t="str">
        <f>IF($AP311="", "", IF($AP311=1, IFERROR(INDEX('Analytics Data'!$BI$12:$BI$511, MATCH($B311, 'Analytics Data'!$BG$12:$BG$511, 0)), ""), ""))</f>
        <v/>
      </c>
      <c r="AT311" s="65" t="str">
        <f t="shared" si="87"/>
        <v/>
      </c>
      <c r="AV311" s="65" t="str">
        <f>IF(NOT($AT311=""), $AT311, IF($AR311="", "", IF(COUNTIF($AR$11:$AR311, $AR311)&gt;1, "", $AR311)))</f>
        <v/>
      </c>
      <c r="AX311" s="19" t="str">
        <f>IF(OR($AV311="", $AR$7=FALSE), "", IF(COUNTIF('Analytics Data'!$BI$12:$BI$511, $AV311)=1, "", "X"))</f>
        <v/>
      </c>
      <c r="AZ311" s="43" t="str">
        <f t="shared" si="88"/>
        <v/>
      </c>
      <c r="BB311" s="19" t="str">
        <f>IF($D311="", "", IF(COUNTIF(Content!$D$11:$D$510, $D311)=0, MAX($BB$10:$BB310)+1, ""))</f>
        <v/>
      </c>
      <c r="BD311" s="19" t="str">
        <f t="shared" si="89"/>
        <v/>
      </c>
      <c r="BF311" s="19" t="str">
        <f t="shared" si="90"/>
        <v/>
      </c>
      <c r="BG311" s="19" t="str">
        <f t="shared" ca="1" si="96"/>
        <v/>
      </c>
      <c r="BI311" s="173" t="str">
        <f>IF($AV311="", "", IFERROR(INDEX('Analytics Data'!$CA$12:$CA$511, MATCH($AV311, 'Analytics Data'!$BI$12:$BI$511, 0)), ""))</f>
        <v/>
      </c>
      <c r="BK311" s="173" t="str">
        <f>IF($AV311="", "", IFERROR(INDEX('Analytics Data'!$BB$12:$BB$511, MATCH($AV311, 'Analytics Data'!$BI$12:$BI$511, 0)), ""))</f>
        <v/>
      </c>
      <c r="BM311" s="41" t="str">
        <f>IF($D311="", "", IFERROR(INDEX(Content!$AB$11:$AB$510, MATCH($D311, Content!$D$11:$D$510, 0)), ""))</f>
        <v/>
      </c>
      <c r="BN311" s="41" t="str">
        <f>IF($BM311="", "", IF(COUNTIF($BM$11:$BM311, $BM311)&gt;1, "", $BM311))</f>
        <v/>
      </c>
      <c r="BO311" s="156" t="str">
        <f t="shared" si="91"/>
        <v/>
      </c>
      <c r="BP311" s="156" t="str">
        <f t="shared" si="92"/>
        <v/>
      </c>
      <c r="BQ311" s="19" t="str">
        <f>IF($BO311="", "", COUNTIF($BO$11:$BO$510, "&gt;"&amp;$BO311)+1+COUNTIF($BO$11:$BO311, $BO311)-1)</f>
        <v/>
      </c>
      <c r="BS311" s="134" t="str">
        <f>IF($AV311="", "", IFERROR(INDEX('Analytics Data'!BZ$12:BZ$511, MATCH($AV311, 'Analytics Data'!$BI$12:$BI$511, 0)), ""))</f>
        <v/>
      </c>
      <c r="BT311" s="135" t="str">
        <f>IF($AV311="", "", IFERROR(INDEX('Analytics Data'!CA$12:CA$511, MATCH($AV311, 'Analytics Data'!$BI$12:$BI$511, 0)), ""))</f>
        <v/>
      </c>
      <c r="BU311" s="135" t="str">
        <f>IF($AV311="", "", IFERROR(INDEX('Analytics Data'!CB$12:CB$511, MATCH($AV311, 'Analytics Data'!$BI$12:$BI$511, 0)), ""))</f>
        <v/>
      </c>
      <c r="BV311" s="135" t="str">
        <f>IF($AV311="", "", IFERROR(INDEX('Analytics Data'!CC$12:CC$511, MATCH($AV311, 'Analytics Data'!$BI$12:$BI$511, 0)), ""))</f>
        <v/>
      </c>
      <c r="BW311" s="136" t="str">
        <f>IF($AV311="", "", IFERROR(INDEX('Analytics Data'!CD$12:CD$511, MATCH($AV311, 'Analytics Data'!$BI$12:$BI$511, 0)), ""))</f>
        <v/>
      </c>
      <c r="CC311" s="19" t="str">
        <f t="shared" si="93"/>
        <v/>
      </c>
      <c r="CE311" s="19" t="str">
        <f t="shared" si="94"/>
        <v/>
      </c>
      <c r="CG311" s="41" t="str">
        <f t="shared" si="95"/>
        <v/>
      </c>
    </row>
    <row r="312" spans="1:85" x14ac:dyDescent="0.25">
      <c r="A312" s="11"/>
      <c r="B312" s="41" t="str">
        <f>IF($D312="", "", IFERROR(INDEX(Content!$V$11:$V$510, MATCH($D312, Content!$D$11:$D$510, 0)), ""))</f>
        <v/>
      </c>
      <c r="C312" s="11"/>
      <c r="D312" s="196"/>
      <c r="E312" s="197"/>
      <c r="F312" s="198"/>
      <c r="G312" s="199"/>
      <c r="H312" s="200"/>
      <c r="I312" s="200"/>
      <c r="J312" s="201"/>
      <c r="K312" s="202"/>
      <c r="L312" s="11"/>
      <c r="M312" s="98" t="str">
        <f>IF($AV312="", "", IFERROR(INDEX('Analytics Data'!$CF$12:$CF$511, MATCH($AV312, 'Analytics Data'!$BI$12:$BI$511, 0)), ""))</f>
        <v/>
      </c>
      <c r="N312" s="68"/>
      <c r="O312" s="98" t="str">
        <f>IF($M312="", "", COUNTIF($M$11:$M$510, "&gt;"&amp;$M312)+1+COUNTIF($M$11:$M312, $M312)-1)</f>
        <v/>
      </c>
      <c r="P312" s="68"/>
      <c r="Q312" s="91" t="str">
        <f>IF($AV312="", "", IFERROR(INDEX('Analytics Data'!BA$12:BA$511, MATCH($AV312, 'Analytics Data'!$BI$12:$BI$511, 0)), ""))</f>
        <v/>
      </c>
      <c r="R312" s="92" t="str">
        <f>IF($AV312="", "", IFERROR(INDEX('Analytics Data'!BB$12:BB$511, MATCH($AV312, 'Analytics Data'!$BI$12:$BI$511, 0)), ""))</f>
        <v/>
      </c>
      <c r="S312" s="92" t="str">
        <f>IF($AV312="", "", IFERROR(INDEX('Analytics Data'!BC$12:BC$511, MATCH($AV312, 'Analytics Data'!$BI$12:$BI$511, 0)), ""))</f>
        <v/>
      </c>
      <c r="T312" s="92" t="str">
        <f>IF($AV312="", "", IFERROR(INDEX('Analytics Data'!BD$12:BD$511, MATCH($AV312, 'Analytics Data'!$BI$12:$BI$511, 0)), ""))</f>
        <v/>
      </c>
      <c r="U312" s="93" t="str">
        <f>IF($AV312="", "", IFERROR(INDEX('Analytics Data'!BE$12:BE$511, MATCH($AV312, 'Analytics Data'!$BI$12:$BI$511, 0)), ""))</f>
        <v/>
      </c>
      <c r="V312" s="68"/>
      <c r="AD312" s="65" t="str">
        <f>'Analytics Data'!$CT313</f>
        <v/>
      </c>
      <c r="AF312" s="19" t="str">
        <f t="shared" si="82"/>
        <v/>
      </c>
      <c r="AH312" s="19" t="str">
        <f t="shared" si="79"/>
        <v/>
      </c>
      <c r="AI312" s="19" t="str">
        <f t="shared" si="83"/>
        <v/>
      </c>
      <c r="AJ312" s="19" t="str">
        <f t="shared" si="84"/>
        <v/>
      </c>
      <c r="AK312" s="19" t="str">
        <f t="shared" si="85"/>
        <v/>
      </c>
      <c r="AL312" s="19" t="str">
        <f t="shared" si="80"/>
        <v/>
      </c>
      <c r="AM312" s="19" t="str">
        <f t="shared" si="81"/>
        <v/>
      </c>
      <c r="AN312" s="19" t="str">
        <f t="shared" si="86"/>
        <v/>
      </c>
      <c r="AP312" s="19" t="str">
        <f>IF(OR($B312="", "", 'Analytics Data'!$BL$7=FALSE), "", COUNTIF('Analytics Data'!$BG$12:$BG$511, $B312))</f>
        <v/>
      </c>
      <c r="AR312" s="65" t="str">
        <f>IF($AP312="", "", IF($AP312=1, IFERROR(INDEX('Analytics Data'!$BI$12:$BI$511, MATCH($B312, 'Analytics Data'!$BG$12:$BG$511, 0)), ""), ""))</f>
        <v/>
      </c>
      <c r="AT312" s="65" t="str">
        <f t="shared" si="87"/>
        <v/>
      </c>
      <c r="AV312" s="65" t="str">
        <f>IF(NOT($AT312=""), $AT312, IF($AR312="", "", IF(COUNTIF($AR$11:$AR312, $AR312)&gt;1, "", $AR312)))</f>
        <v/>
      </c>
      <c r="AX312" s="19" t="str">
        <f>IF(OR($AV312="", $AR$7=FALSE), "", IF(COUNTIF('Analytics Data'!$BI$12:$BI$511, $AV312)=1, "", "X"))</f>
        <v/>
      </c>
      <c r="AZ312" s="43" t="str">
        <f t="shared" si="88"/>
        <v/>
      </c>
      <c r="BB312" s="19" t="str">
        <f>IF($D312="", "", IF(COUNTIF(Content!$D$11:$D$510, $D312)=0, MAX($BB$10:$BB311)+1, ""))</f>
        <v/>
      </c>
      <c r="BD312" s="19" t="str">
        <f t="shared" si="89"/>
        <v/>
      </c>
      <c r="BF312" s="19" t="str">
        <f t="shared" si="90"/>
        <v/>
      </c>
      <c r="BG312" s="19" t="str">
        <f t="shared" ca="1" si="96"/>
        <v/>
      </c>
      <c r="BI312" s="173" t="str">
        <f>IF($AV312="", "", IFERROR(INDEX('Analytics Data'!$CA$12:$CA$511, MATCH($AV312, 'Analytics Data'!$BI$12:$BI$511, 0)), ""))</f>
        <v/>
      </c>
      <c r="BK312" s="173" t="str">
        <f>IF($AV312="", "", IFERROR(INDEX('Analytics Data'!$BB$12:$BB$511, MATCH($AV312, 'Analytics Data'!$BI$12:$BI$511, 0)), ""))</f>
        <v/>
      </c>
      <c r="BM312" s="41" t="str">
        <f>IF($D312="", "", IFERROR(INDEX(Content!$AB$11:$AB$510, MATCH($D312, Content!$D$11:$D$510, 0)), ""))</f>
        <v/>
      </c>
      <c r="BN312" s="41" t="str">
        <f>IF($BM312="", "", IF(COUNTIF($BM$11:$BM312, $BM312)&gt;1, "", $BM312))</f>
        <v/>
      </c>
      <c r="BO312" s="156" t="str">
        <f t="shared" si="91"/>
        <v/>
      </c>
      <c r="BP312" s="156" t="str">
        <f t="shared" si="92"/>
        <v/>
      </c>
      <c r="BQ312" s="19" t="str">
        <f>IF($BO312="", "", COUNTIF($BO$11:$BO$510, "&gt;"&amp;$BO312)+1+COUNTIF($BO$11:$BO312, $BO312)-1)</f>
        <v/>
      </c>
      <c r="BS312" s="134" t="str">
        <f>IF($AV312="", "", IFERROR(INDEX('Analytics Data'!BZ$12:BZ$511, MATCH($AV312, 'Analytics Data'!$BI$12:$BI$511, 0)), ""))</f>
        <v/>
      </c>
      <c r="BT312" s="135" t="str">
        <f>IF($AV312="", "", IFERROR(INDEX('Analytics Data'!CA$12:CA$511, MATCH($AV312, 'Analytics Data'!$BI$12:$BI$511, 0)), ""))</f>
        <v/>
      </c>
      <c r="BU312" s="135" t="str">
        <f>IF($AV312="", "", IFERROR(INDEX('Analytics Data'!CB$12:CB$511, MATCH($AV312, 'Analytics Data'!$BI$12:$BI$511, 0)), ""))</f>
        <v/>
      </c>
      <c r="BV312" s="135" t="str">
        <f>IF($AV312="", "", IFERROR(INDEX('Analytics Data'!CC$12:CC$511, MATCH($AV312, 'Analytics Data'!$BI$12:$BI$511, 0)), ""))</f>
        <v/>
      </c>
      <c r="BW312" s="136" t="str">
        <f>IF($AV312="", "", IFERROR(INDEX('Analytics Data'!CD$12:CD$511, MATCH($AV312, 'Analytics Data'!$BI$12:$BI$511, 0)), ""))</f>
        <v/>
      </c>
      <c r="CC312" s="19" t="str">
        <f t="shared" si="93"/>
        <v/>
      </c>
      <c r="CE312" s="19" t="str">
        <f t="shared" si="94"/>
        <v/>
      </c>
      <c r="CG312" s="41" t="str">
        <f t="shared" si="95"/>
        <v/>
      </c>
    </row>
    <row r="313" spans="1:85" x14ac:dyDescent="0.25">
      <c r="A313" s="11"/>
      <c r="B313" s="41" t="str">
        <f>IF($D313="", "", IFERROR(INDEX(Content!$V$11:$V$510, MATCH($D313, Content!$D$11:$D$510, 0)), ""))</f>
        <v/>
      </c>
      <c r="C313" s="11"/>
      <c r="D313" s="196"/>
      <c r="E313" s="197"/>
      <c r="F313" s="198"/>
      <c r="G313" s="199"/>
      <c r="H313" s="200"/>
      <c r="I313" s="200"/>
      <c r="J313" s="201"/>
      <c r="K313" s="202"/>
      <c r="L313" s="11"/>
      <c r="M313" s="98" t="str">
        <f>IF($AV313="", "", IFERROR(INDEX('Analytics Data'!$CF$12:$CF$511, MATCH($AV313, 'Analytics Data'!$BI$12:$BI$511, 0)), ""))</f>
        <v/>
      </c>
      <c r="N313" s="68"/>
      <c r="O313" s="98" t="str">
        <f>IF($M313="", "", COUNTIF($M$11:$M$510, "&gt;"&amp;$M313)+1+COUNTIF($M$11:$M313, $M313)-1)</f>
        <v/>
      </c>
      <c r="P313" s="68"/>
      <c r="Q313" s="91" t="str">
        <f>IF($AV313="", "", IFERROR(INDEX('Analytics Data'!BA$12:BA$511, MATCH($AV313, 'Analytics Data'!$BI$12:$BI$511, 0)), ""))</f>
        <v/>
      </c>
      <c r="R313" s="92" t="str">
        <f>IF($AV313="", "", IFERROR(INDEX('Analytics Data'!BB$12:BB$511, MATCH($AV313, 'Analytics Data'!$BI$12:$BI$511, 0)), ""))</f>
        <v/>
      </c>
      <c r="S313" s="92" t="str">
        <f>IF($AV313="", "", IFERROR(INDEX('Analytics Data'!BC$12:BC$511, MATCH($AV313, 'Analytics Data'!$BI$12:$BI$511, 0)), ""))</f>
        <v/>
      </c>
      <c r="T313" s="92" t="str">
        <f>IF($AV313="", "", IFERROR(INDEX('Analytics Data'!BD$12:BD$511, MATCH($AV313, 'Analytics Data'!$BI$12:$BI$511, 0)), ""))</f>
        <v/>
      </c>
      <c r="U313" s="93" t="str">
        <f>IF($AV313="", "", IFERROR(INDEX('Analytics Data'!BE$12:BE$511, MATCH($AV313, 'Analytics Data'!$BI$12:$BI$511, 0)), ""))</f>
        <v/>
      </c>
      <c r="V313" s="68"/>
      <c r="AD313" s="65" t="str">
        <f>'Analytics Data'!$CT314</f>
        <v/>
      </c>
      <c r="AF313" s="19" t="str">
        <f t="shared" si="82"/>
        <v/>
      </c>
      <c r="AH313" s="19" t="str">
        <f t="shared" si="79"/>
        <v/>
      </c>
      <c r="AI313" s="19" t="str">
        <f t="shared" si="83"/>
        <v/>
      </c>
      <c r="AJ313" s="19" t="str">
        <f t="shared" si="84"/>
        <v/>
      </c>
      <c r="AK313" s="19" t="str">
        <f t="shared" si="85"/>
        <v/>
      </c>
      <c r="AL313" s="19" t="str">
        <f t="shared" si="80"/>
        <v/>
      </c>
      <c r="AM313" s="19" t="str">
        <f t="shared" si="81"/>
        <v/>
      </c>
      <c r="AN313" s="19" t="str">
        <f t="shared" si="86"/>
        <v/>
      </c>
      <c r="AP313" s="19" t="str">
        <f>IF(OR($B313="", "", 'Analytics Data'!$BL$7=FALSE), "", COUNTIF('Analytics Data'!$BG$12:$BG$511, $B313))</f>
        <v/>
      </c>
      <c r="AR313" s="65" t="str">
        <f>IF($AP313="", "", IF($AP313=1, IFERROR(INDEX('Analytics Data'!$BI$12:$BI$511, MATCH($B313, 'Analytics Data'!$BG$12:$BG$511, 0)), ""), ""))</f>
        <v/>
      </c>
      <c r="AT313" s="65" t="str">
        <f t="shared" si="87"/>
        <v/>
      </c>
      <c r="AV313" s="65" t="str">
        <f>IF(NOT($AT313=""), $AT313, IF($AR313="", "", IF(COUNTIF($AR$11:$AR313, $AR313)&gt;1, "", $AR313)))</f>
        <v/>
      </c>
      <c r="AX313" s="19" t="str">
        <f>IF(OR($AV313="", $AR$7=FALSE), "", IF(COUNTIF('Analytics Data'!$BI$12:$BI$511, $AV313)=1, "", "X"))</f>
        <v/>
      </c>
      <c r="AZ313" s="43" t="str">
        <f t="shared" si="88"/>
        <v/>
      </c>
      <c r="BB313" s="19" t="str">
        <f>IF($D313="", "", IF(COUNTIF(Content!$D$11:$D$510, $D313)=0, MAX($BB$10:$BB312)+1, ""))</f>
        <v/>
      </c>
      <c r="BD313" s="19" t="str">
        <f t="shared" si="89"/>
        <v/>
      </c>
      <c r="BF313" s="19" t="str">
        <f t="shared" si="90"/>
        <v/>
      </c>
      <c r="BG313" s="19" t="str">
        <f t="shared" ca="1" si="96"/>
        <v/>
      </c>
      <c r="BI313" s="173" t="str">
        <f>IF($AV313="", "", IFERROR(INDEX('Analytics Data'!$CA$12:$CA$511, MATCH($AV313, 'Analytics Data'!$BI$12:$BI$511, 0)), ""))</f>
        <v/>
      </c>
      <c r="BK313" s="173" t="str">
        <f>IF($AV313="", "", IFERROR(INDEX('Analytics Data'!$BB$12:$BB$511, MATCH($AV313, 'Analytics Data'!$BI$12:$BI$511, 0)), ""))</f>
        <v/>
      </c>
      <c r="BM313" s="41" t="str">
        <f>IF($D313="", "", IFERROR(INDEX(Content!$AB$11:$AB$510, MATCH($D313, Content!$D$11:$D$510, 0)), ""))</f>
        <v/>
      </c>
      <c r="BN313" s="41" t="str">
        <f>IF($BM313="", "", IF(COUNTIF($BM$11:$BM313, $BM313)&gt;1, "", $BM313))</f>
        <v/>
      </c>
      <c r="BO313" s="156" t="str">
        <f t="shared" si="91"/>
        <v/>
      </c>
      <c r="BP313" s="156" t="str">
        <f t="shared" si="92"/>
        <v/>
      </c>
      <c r="BQ313" s="19" t="str">
        <f>IF($BO313="", "", COUNTIF($BO$11:$BO$510, "&gt;"&amp;$BO313)+1+COUNTIF($BO$11:$BO313, $BO313)-1)</f>
        <v/>
      </c>
      <c r="BS313" s="134" t="str">
        <f>IF($AV313="", "", IFERROR(INDEX('Analytics Data'!BZ$12:BZ$511, MATCH($AV313, 'Analytics Data'!$BI$12:$BI$511, 0)), ""))</f>
        <v/>
      </c>
      <c r="BT313" s="135" t="str">
        <f>IF($AV313="", "", IFERROR(INDEX('Analytics Data'!CA$12:CA$511, MATCH($AV313, 'Analytics Data'!$BI$12:$BI$511, 0)), ""))</f>
        <v/>
      </c>
      <c r="BU313" s="135" t="str">
        <f>IF($AV313="", "", IFERROR(INDEX('Analytics Data'!CB$12:CB$511, MATCH($AV313, 'Analytics Data'!$BI$12:$BI$511, 0)), ""))</f>
        <v/>
      </c>
      <c r="BV313" s="135" t="str">
        <f>IF($AV313="", "", IFERROR(INDEX('Analytics Data'!CC$12:CC$511, MATCH($AV313, 'Analytics Data'!$BI$12:$BI$511, 0)), ""))</f>
        <v/>
      </c>
      <c r="BW313" s="136" t="str">
        <f>IF($AV313="", "", IFERROR(INDEX('Analytics Data'!CD$12:CD$511, MATCH($AV313, 'Analytics Data'!$BI$12:$BI$511, 0)), ""))</f>
        <v/>
      </c>
      <c r="CC313" s="19" t="str">
        <f t="shared" si="93"/>
        <v/>
      </c>
      <c r="CE313" s="19" t="str">
        <f t="shared" si="94"/>
        <v/>
      </c>
      <c r="CG313" s="41" t="str">
        <f t="shared" si="95"/>
        <v/>
      </c>
    </row>
    <row r="314" spans="1:85" x14ac:dyDescent="0.25">
      <c r="A314" s="11"/>
      <c r="B314" s="41" t="str">
        <f>IF($D314="", "", IFERROR(INDEX(Content!$V$11:$V$510, MATCH($D314, Content!$D$11:$D$510, 0)), ""))</f>
        <v/>
      </c>
      <c r="C314" s="11"/>
      <c r="D314" s="196"/>
      <c r="E314" s="197"/>
      <c r="F314" s="198"/>
      <c r="G314" s="199"/>
      <c r="H314" s="200"/>
      <c r="I314" s="200"/>
      <c r="J314" s="201"/>
      <c r="K314" s="202"/>
      <c r="L314" s="11"/>
      <c r="M314" s="98" t="str">
        <f>IF($AV314="", "", IFERROR(INDEX('Analytics Data'!$CF$12:$CF$511, MATCH($AV314, 'Analytics Data'!$BI$12:$BI$511, 0)), ""))</f>
        <v/>
      </c>
      <c r="N314" s="68"/>
      <c r="O314" s="98" t="str">
        <f>IF($M314="", "", COUNTIF($M$11:$M$510, "&gt;"&amp;$M314)+1+COUNTIF($M$11:$M314, $M314)-1)</f>
        <v/>
      </c>
      <c r="P314" s="68"/>
      <c r="Q314" s="91" t="str">
        <f>IF($AV314="", "", IFERROR(INDEX('Analytics Data'!BA$12:BA$511, MATCH($AV314, 'Analytics Data'!$BI$12:$BI$511, 0)), ""))</f>
        <v/>
      </c>
      <c r="R314" s="92" t="str">
        <f>IF($AV314="", "", IFERROR(INDEX('Analytics Data'!BB$12:BB$511, MATCH($AV314, 'Analytics Data'!$BI$12:$BI$511, 0)), ""))</f>
        <v/>
      </c>
      <c r="S314" s="92" t="str">
        <f>IF($AV314="", "", IFERROR(INDEX('Analytics Data'!BC$12:BC$511, MATCH($AV314, 'Analytics Data'!$BI$12:$BI$511, 0)), ""))</f>
        <v/>
      </c>
      <c r="T314" s="92" t="str">
        <f>IF($AV314="", "", IFERROR(INDEX('Analytics Data'!BD$12:BD$511, MATCH($AV314, 'Analytics Data'!$BI$12:$BI$511, 0)), ""))</f>
        <v/>
      </c>
      <c r="U314" s="93" t="str">
        <f>IF($AV314="", "", IFERROR(INDEX('Analytics Data'!BE$12:BE$511, MATCH($AV314, 'Analytics Data'!$BI$12:$BI$511, 0)), ""))</f>
        <v/>
      </c>
      <c r="V314" s="68"/>
      <c r="AD314" s="65" t="str">
        <f>'Analytics Data'!$CT315</f>
        <v/>
      </c>
      <c r="AF314" s="19" t="str">
        <f t="shared" si="82"/>
        <v/>
      </c>
      <c r="AH314" s="19" t="str">
        <f t="shared" si="79"/>
        <v/>
      </c>
      <c r="AI314" s="19" t="str">
        <f t="shared" si="83"/>
        <v/>
      </c>
      <c r="AJ314" s="19" t="str">
        <f t="shared" si="84"/>
        <v/>
      </c>
      <c r="AK314" s="19" t="str">
        <f t="shared" si="85"/>
        <v/>
      </c>
      <c r="AL314" s="19" t="str">
        <f t="shared" si="80"/>
        <v/>
      </c>
      <c r="AM314" s="19" t="str">
        <f t="shared" si="81"/>
        <v/>
      </c>
      <c r="AN314" s="19" t="str">
        <f t="shared" si="86"/>
        <v/>
      </c>
      <c r="AP314" s="19" t="str">
        <f>IF(OR($B314="", "", 'Analytics Data'!$BL$7=FALSE), "", COUNTIF('Analytics Data'!$BG$12:$BG$511, $B314))</f>
        <v/>
      </c>
      <c r="AR314" s="65" t="str">
        <f>IF($AP314="", "", IF($AP314=1, IFERROR(INDEX('Analytics Data'!$BI$12:$BI$511, MATCH($B314, 'Analytics Data'!$BG$12:$BG$511, 0)), ""), ""))</f>
        <v/>
      </c>
      <c r="AT314" s="65" t="str">
        <f t="shared" si="87"/>
        <v/>
      </c>
      <c r="AV314" s="65" t="str">
        <f>IF(NOT($AT314=""), $AT314, IF($AR314="", "", IF(COUNTIF($AR$11:$AR314, $AR314)&gt;1, "", $AR314)))</f>
        <v/>
      </c>
      <c r="AX314" s="19" t="str">
        <f>IF(OR($AV314="", $AR$7=FALSE), "", IF(COUNTIF('Analytics Data'!$BI$12:$BI$511, $AV314)=1, "", "X"))</f>
        <v/>
      </c>
      <c r="AZ314" s="43" t="str">
        <f t="shared" si="88"/>
        <v/>
      </c>
      <c r="BB314" s="19" t="str">
        <f>IF($D314="", "", IF(COUNTIF(Content!$D$11:$D$510, $D314)=0, MAX($BB$10:$BB313)+1, ""))</f>
        <v/>
      </c>
      <c r="BD314" s="19" t="str">
        <f t="shared" si="89"/>
        <v/>
      </c>
      <c r="BF314" s="19" t="str">
        <f t="shared" si="90"/>
        <v/>
      </c>
      <c r="BG314" s="19" t="str">
        <f t="shared" ca="1" si="96"/>
        <v/>
      </c>
      <c r="BI314" s="173" t="str">
        <f>IF($AV314="", "", IFERROR(INDEX('Analytics Data'!$CA$12:$CA$511, MATCH($AV314, 'Analytics Data'!$BI$12:$BI$511, 0)), ""))</f>
        <v/>
      </c>
      <c r="BK314" s="173" t="str">
        <f>IF($AV314="", "", IFERROR(INDEX('Analytics Data'!$BB$12:$BB$511, MATCH($AV314, 'Analytics Data'!$BI$12:$BI$511, 0)), ""))</f>
        <v/>
      </c>
      <c r="BM314" s="41" t="str">
        <f>IF($D314="", "", IFERROR(INDEX(Content!$AB$11:$AB$510, MATCH($D314, Content!$D$11:$D$510, 0)), ""))</f>
        <v/>
      </c>
      <c r="BN314" s="41" t="str">
        <f>IF($BM314="", "", IF(COUNTIF($BM$11:$BM314, $BM314)&gt;1, "", $BM314))</f>
        <v/>
      </c>
      <c r="BO314" s="156" t="str">
        <f t="shared" si="91"/>
        <v/>
      </c>
      <c r="BP314" s="156" t="str">
        <f t="shared" si="92"/>
        <v/>
      </c>
      <c r="BQ314" s="19" t="str">
        <f>IF($BO314="", "", COUNTIF($BO$11:$BO$510, "&gt;"&amp;$BO314)+1+COUNTIF($BO$11:$BO314, $BO314)-1)</f>
        <v/>
      </c>
      <c r="BS314" s="134" t="str">
        <f>IF($AV314="", "", IFERROR(INDEX('Analytics Data'!BZ$12:BZ$511, MATCH($AV314, 'Analytics Data'!$BI$12:$BI$511, 0)), ""))</f>
        <v/>
      </c>
      <c r="BT314" s="135" t="str">
        <f>IF($AV314="", "", IFERROR(INDEX('Analytics Data'!CA$12:CA$511, MATCH($AV314, 'Analytics Data'!$BI$12:$BI$511, 0)), ""))</f>
        <v/>
      </c>
      <c r="BU314" s="135" t="str">
        <f>IF($AV314="", "", IFERROR(INDEX('Analytics Data'!CB$12:CB$511, MATCH($AV314, 'Analytics Data'!$BI$12:$BI$511, 0)), ""))</f>
        <v/>
      </c>
      <c r="BV314" s="135" t="str">
        <f>IF($AV314="", "", IFERROR(INDEX('Analytics Data'!CC$12:CC$511, MATCH($AV314, 'Analytics Data'!$BI$12:$BI$511, 0)), ""))</f>
        <v/>
      </c>
      <c r="BW314" s="136" t="str">
        <f>IF($AV314="", "", IFERROR(INDEX('Analytics Data'!CD$12:CD$511, MATCH($AV314, 'Analytics Data'!$BI$12:$BI$511, 0)), ""))</f>
        <v/>
      </c>
      <c r="CC314" s="19" t="str">
        <f t="shared" si="93"/>
        <v/>
      </c>
      <c r="CE314" s="19" t="str">
        <f t="shared" si="94"/>
        <v/>
      </c>
      <c r="CG314" s="41" t="str">
        <f t="shared" si="95"/>
        <v/>
      </c>
    </row>
    <row r="315" spans="1:85" x14ac:dyDescent="0.25">
      <c r="A315" s="11"/>
      <c r="B315" s="41" t="str">
        <f>IF($D315="", "", IFERROR(INDEX(Content!$V$11:$V$510, MATCH($D315, Content!$D$11:$D$510, 0)), ""))</f>
        <v/>
      </c>
      <c r="C315" s="11"/>
      <c r="D315" s="196"/>
      <c r="E315" s="197"/>
      <c r="F315" s="198"/>
      <c r="G315" s="199"/>
      <c r="H315" s="200"/>
      <c r="I315" s="200"/>
      <c r="J315" s="201"/>
      <c r="K315" s="202"/>
      <c r="L315" s="11"/>
      <c r="M315" s="98" t="str">
        <f>IF($AV315="", "", IFERROR(INDEX('Analytics Data'!$CF$12:$CF$511, MATCH($AV315, 'Analytics Data'!$BI$12:$BI$511, 0)), ""))</f>
        <v/>
      </c>
      <c r="N315" s="68"/>
      <c r="O315" s="98" t="str">
        <f>IF($M315="", "", COUNTIF($M$11:$M$510, "&gt;"&amp;$M315)+1+COUNTIF($M$11:$M315, $M315)-1)</f>
        <v/>
      </c>
      <c r="P315" s="68"/>
      <c r="Q315" s="91" t="str">
        <f>IF($AV315="", "", IFERROR(INDEX('Analytics Data'!BA$12:BA$511, MATCH($AV315, 'Analytics Data'!$BI$12:$BI$511, 0)), ""))</f>
        <v/>
      </c>
      <c r="R315" s="92" t="str">
        <f>IF($AV315="", "", IFERROR(INDEX('Analytics Data'!BB$12:BB$511, MATCH($AV315, 'Analytics Data'!$BI$12:$BI$511, 0)), ""))</f>
        <v/>
      </c>
      <c r="S315" s="92" t="str">
        <f>IF($AV315="", "", IFERROR(INDEX('Analytics Data'!BC$12:BC$511, MATCH($AV315, 'Analytics Data'!$BI$12:$BI$511, 0)), ""))</f>
        <v/>
      </c>
      <c r="T315" s="92" t="str">
        <f>IF($AV315="", "", IFERROR(INDEX('Analytics Data'!BD$12:BD$511, MATCH($AV315, 'Analytics Data'!$BI$12:$BI$511, 0)), ""))</f>
        <v/>
      </c>
      <c r="U315" s="93" t="str">
        <f>IF($AV315="", "", IFERROR(INDEX('Analytics Data'!BE$12:BE$511, MATCH($AV315, 'Analytics Data'!$BI$12:$BI$511, 0)), ""))</f>
        <v/>
      </c>
      <c r="V315" s="68"/>
      <c r="AD315" s="65" t="str">
        <f>'Analytics Data'!$CT316</f>
        <v/>
      </c>
      <c r="AF315" s="19" t="str">
        <f t="shared" si="82"/>
        <v/>
      </c>
      <c r="AH315" s="19" t="str">
        <f t="shared" si="79"/>
        <v/>
      </c>
      <c r="AI315" s="19" t="str">
        <f t="shared" si="83"/>
        <v/>
      </c>
      <c r="AJ315" s="19" t="str">
        <f t="shared" si="84"/>
        <v/>
      </c>
      <c r="AK315" s="19" t="str">
        <f t="shared" si="85"/>
        <v/>
      </c>
      <c r="AL315" s="19" t="str">
        <f t="shared" si="80"/>
        <v/>
      </c>
      <c r="AM315" s="19" t="str">
        <f t="shared" si="81"/>
        <v/>
      </c>
      <c r="AN315" s="19" t="str">
        <f t="shared" si="86"/>
        <v/>
      </c>
      <c r="AP315" s="19" t="str">
        <f>IF(OR($B315="", "", 'Analytics Data'!$BL$7=FALSE), "", COUNTIF('Analytics Data'!$BG$12:$BG$511, $B315))</f>
        <v/>
      </c>
      <c r="AR315" s="65" t="str">
        <f>IF($AP315="", "", IF($AP315=1, IFERROR(INDEX('Analytics Data'!$BI$12:$BI$511, MATCH($B315, 'Analytics Data'!$BG$12:$BG$511, 0)), ""), ""))</f>
        <v/>
      </c>
      <c r="AT315" s="65" t="str">
        <f t="shared" si="87"/>
        <v/>
      </c>
      <c r="AV315" s="65" t="str">
        <f>IF(NOT($AT315=""), $AT315, IF($AR315="", "", IF(COUNTIF($AR$11:$AR315, $AR315)&gt;1, "", $AR315)))</f>
        <v/>
      </c>
      <c r="AX315" s="19" t="str">
        <f>IF(OR($AV315="", $AR$7=FALSE), "", IF(COUNTIF('Analytics Data'!$BI$12:$BI$511, $AV315)=1, "", "X"))</f>
        <v/>
      </c>
      <c r="AZ315" s="43" t="str">
        <f t="shared" si="88"/>
        <v/>
      </c>
      <c r="BB315" s="19" t="str">
        <f>IF($D315="", "", IF(COUNTIF(Content!$D$11:$D$510, $D315)=0, MAX($BB$10:$BB314)+1, ""))</f>
        <v/>
      </c>
      <c r="BD315" s="19" t="str">
        <f t="shared" si="89"/>
        <v/>
      </c>
      <c r="BF315" s="19" t="str">
        <f t="shared" si="90"/>
        <v/>
      </c>
      <c r="BG315" s="19" t="str">
        <f t="shared" ca="1" si="96"/>
        <v/>
      </c>
      <c r="BI315" s="173" t="str">
        <f>IF($AV315="", "", IFERROR(INDEX('Analytics Data'!$CA$12:$CA$511, MATCH($AV315, 'Analytics Data'!$BI$12:$BI$511, 0)), ""))</f>
        <v/>
      </c>
      <c r="BK315" s="173" t="str">
        <f>IF($AV315="", "", IFERROR(INDEX('Analytics Data'!$BB$12:$BB$511, MATCH($AV315, 'Analytics Data'!$BI$12:$BI$511, 0)), ""))</f>
        <v/>
      </c>
      <c r="BM315" s="41" t="str">
        <f>IF($D315="", "", IFERROR(INDEX(Content!$AB$11:$AB$510, MATCH($D315, Content!$D$11:$D$510, 0)), ""))</f>
        <v/>
      </c>
      <c r="BN315" s="41" t="str">
        <f>IF($BM315="", "", IF(COUNTIF($BM$11:$BM315, $BM315)&gt;1, "", $BM315))</f>
        <v/>
      </c>
      <c r="BO315" s="156" t="str">
        <f t="shared" si="91"/>
        <v/>
      </c>
      <c r="BP315" s="156" t="str">
        <f t="shared" si="92"/>
        <v/>
      </c>
      <c r="BQ315" s="19" t="str">
        <f>IF($BO315="", "", COUNTIF($BO$11:$BO$510, "&gt;"&amp;$BO315)+1+COUNTIF($BO$11:$BO315, $BO315)-1)</f>
        <v/>
      </c>
      <c r="BS315" s="134" t="str">
        <f>IF($AV315="", "", IFERROR(INDEX('Analytics Data'!BZ$12:BZ$511, MATCH($AV315, 'Analytics Data'!$BI$12:$BI$511, 0)), ""))</f>
        <v/>
      </c>
      <c r="BT315" s="135" t="str">
        <f>IF($AV315="", "", IFERROR(INDEX('Analytics Data'!CA$12:CA$511, MATCH($AV315, 'Analytics Data'!$BI$12:$BI$511, 0)), ""))</f>
        <v/>
      </c>
      <c r="BU315" s="135" t="str">
        <f>IF($AV315="", "", IFERROR(INDEX('Analytics Data'!CB$12:CB$511, MATCH($AV315, 'Analytics Data'!$BI$12:$BI$511, 0)), ""))</f>
        <v/>
      </c>
      <c r="BV315" s="135" t="str">
        <f>IF($AV315="", "", IFERROR(INDEX('Analytics Data'!CC$12:CC$511, MATCH($AV315, 'Analytics Data'!$BI$12:$BI$511, 0)), ""))</f>
        <v/>
      </c>
      <c r="BW315" s="136" t="str">
        <f>IF($AV315="", "", IFERROR(INDEX('Analytics Data'!CD$12:CD$511, MATCH($AV315, 'Analytics Data'!$BI$12:$BI$511, 0)), ""))</f>
        <v/>
      </c>
      <c r="CC315" s="19" t="str">
        <f t="shared" si="93"/>
        <v/>
      </c>
      <c r="CE315" s="19" t="str">
        <f t="shared" si="94"/>
        <v/>
      </c>
      <c r="CG315" s="41" t="str">
        <f t="shared" si="95"/>
        <v/>
      </c>
    </row>
    <row r="316" spans="1:85" x14ac:dyDescent="0.25">
      <c r="A316" s="11"/>
      <c r="B316" s="41" t="str">
        <f>IF($D316="", "", IFERROR(INDEX(Content!$V$11:$V$510, MATCH($D316, Content!$D$11:$D$510, 0)), ""))</f>
        <v/>
      </c>
      <c r="C316" s="11"/>
      <c r="D316" s="196"/>
      <c r="E316" s="197"/>
      <c r="F316" s="198"/>
      <c r="G316" s="199"/>
      <c r="H316" s="200"/>
      <c r="I316" s="200"/>
      <c r="J316" s="201"/>
      <c r="K316" s="202"/>
      <c r="L316" s="11"/>
      <c r="M316" s="98" t="str">
        <f>IF($AV316="", "", IFERROR(INDEX('Analytics Data'!$CF$12:$CF$511, MATCH($AV316, 'Analytics Data'!$BI$12:$BI$511, 0)), ""))</f>
        <v/>
      </c>
      <c r="N316" s="68"/>
      <c r="O316" s="98" t="str">
        <f>IF($M316="", "", COUNTIF($M$11:$M$510, "&gt;"&amp;$M316)+1+COUNTIF($M$11:$M316, $M316)-1)</f>
        <v/>
      </c>
      <c r="P316" s="68"/>
      <c r="Q316" s="91" t="str">
        <f>IF($AV316="", "", IFERROR(INDEX('Analytics Data'!BA$12:BA$511, MATCH($AV316, 'Analytics Data'!$BI$12:$BI$511, 0)), ""))</f>
        <v/>
      </c>
      <c r="R316" s="92" t="str">
        <f>IF($AV316="", "", IFERROR(INDEX('Analytics Data'!BB$12:BB$511, MATCH($AV316, 'Analytics Data'!$BI$12:$BI$511, 0)), ""))</f>
        <v/>
      </c>
      <c r="S316" s="92" t="str">
        <f>IF($AV316="", "", IFERROR(INDEX('Analytics Data'!BC$12:BC$511, MATCH($AV316, 'Analytics Data'!$BI$12:$BI$511, 0)), ""))</f>
        <v/>
      </c>
      <c r="T316" s="92" t="str">
        <f>IF($AV316="", "", IFERROR(INDEX('Analytics Data'!BD$12:BD$511, MATCH($AV316, 'Analytics Data'!$BI$12:$BI$511, 0)), ""))</f>
        <v/>
      </c>
      <c r="U316" s="93" t="str">
        <f>IF($AV316="", "", IFERROR(INDEX('Analytics Data'!BE$12:BE$511, MATCH($AV316, 'Analytics Data'!$BI$12:$BI$511, 0)), ""))</f>
        <v/>
      </c>
      <c r="V316" s="68"/>
      <c r="AD316" s="65" t="str">
        <f>'Analytics Data'!$CT317</f>
        <v/>
      </c>
      <c r="AF316" s="19" t="str">
        <f t="shared" si="82"/>
        <v/>
      </c>
      <c r="AH316" s="19" t="str">
        <f t="shared" si="79"/>
        <v/>
      </c>
      <c r="AI316" s="19" t="str">
        <f t="shared" si="83"/>
        <v/>
      </c>
      <c r="AJ316" s="19" t="str">
        <f t="shared" si="84"/>
        <v/>
      </c>
      <c r="AK316" s="19" t="str">
        <f t="shared" si="85"/>
        <v/>
      </c>
      <c r="AL316" s="19" t="str">
        <f t="shared" si="80"/>
        <v/>
      </c>
      <c r="AM316" s="19" t="str">
        <f t="shared" si="81"/>
        <v/>
      </c>
      <c r="AN316" s="19" t="str">
        <f t="shared" si="86"/>
        <v/>
      </c>
      <c r="AP316" s="19" t="str">
        <f>IF(OR($B316="", "", 'Analytics Data'!$BL$7=FALSE), "", COUNTIF('Analytics Data'!$BG$12:$BG$511, $B316))</f>
        <v/>
      </c>
      <c r="AR316" s="65" t="str">
        <f>IF($AP316="", "", IF($AP316=1, IFERROR(INDEX('Analytics Data'!$BI$12:$BI$511, MATCH($B316, 'Analytics Data'!$BG$12:$BG$511, 0)), ""), ""))</f>
        <v/>
      </c>
      <c r="AT316" s="65" t="str">
        <f t="shared" si="87"/>
        <v/>
      </c>
      <c r="AV316" s="65" t="str">
        <f>IF(NOT($AT316=""), $AT316, IF($AR316="", "", IF(COUNTIF($AR$11:$AR316, $AR316)&gt;1, "", $AR316)))</f>
        <v/>
      </c>
      <c r="AX316" s="19" t="str">
        <f>IF(OR($AV316="", $AR$7=FALSE), "", IF(COUNTIF('Analytics Data'!$BI$12:$BI$511, $AV316)=1, "", "X"))</f>
        <v/>
      </c>
      <c r="AZ316" s="43" t="str">
        <f t="shared" si="88"/>
        <v/>
      </c>
      <c r="BB316" s="19" t="str">
        <f>IF($D316="", "", IF(COUNTIF(Content!$D$11:$D$510, $D316)=0, MAX($BB$10:$BB315)+1, ""))</f>
        <v/>
      </c>
      <c r="BD316" s="19" t="str">
        <f t="shared" si="89"/>
        <v/>
      </c>
      <c r="BF316" s="19" t="str">
        <f t="shared" si="90"/>
        <v/>
      </c>
      <c r="BG316" s="19" t="str">
        <f t="shared" ca="1" si="96"/>
        <v/>
      </c>
      <c r="BI316" s="173" t="str">
        <f>IF($AV316="", "", IFERROR(INDEX('Analytics Data'!$CA$12:$CA$511, MATCH($AV316, 'Analytics Data'!$BI$12:$BI$511, 0)), ""))</f>
        <v/>
      </c>
      <c r="BK316" s="173" t="str">
        <f>IF($AV316="", "", IFERROR(INDEX('Analytics Data'!$BB$12:$BB$511, MATCH($AV316, 'Analytics Data'!$BI$12:$BI$511, 0)), ""))</f>
        <v/>
      </c>
      <c r="BM316" s="41" t="str">
        <f>IF($D316="", "", IFERROR(INDEX(Content!$AB$11:$AB$510, MATCH($D316, Content!$D$11:$D$510, 0)), ""))</f>
        <v/>
      </c>
      <c r="BN316" s="41" t="str">
        <f>IF($BM316="", "", IF(COUNTIF($BM$11:$BM316, $BM316)&gt;1, "", $BM316))</f>
        <v/>
      </c>
      <c r="BO316" s="156" t="str">
        <f t="shared" si="91"/>
        <v/>
      </c>
      <c r="BP316" s="156" t="str">
        <f t="shared" si="92"/>
        <v/>
      </c>
      <c r="BQ316" s="19" t="str">
        <f>IF($BO316="", "", COUNTIF($BO$11:$BO$510, "&gt;"&amp;$BO316)+1+COUNTIF($BO$11:$BO316, $BO316)-1)</f>
        <v/>
      </c>
      <c r="BS316" s="134" t="str">
        <f>IF($AV316="", "", IFERROR(INDEX('Analytics Data'!BZ$12:BZ$511, MATCH($AV316, 'Analytics Data'!$BI$12:$BI$511, 0)), ""))</f>
        <v/>
      </c>
      <c r="BT316" s="135" t="str">
        <f>IF($AV316="", "", IFERROR(INDEX('Analytics Data'!CA$12:CA$511, MATCH($AV316, 'Analytics Data'!$BI$12:$BI$511, 0)), ""))</f>
        <v/>
      </c>
      <c r="BU316" s="135" t="str">
        <f>IF($AV316="", "", IFERROR(INDEX('Analytics Data'!CB$12:CB$511, MATCH($AV316, 'Analytics Data'!$BI$12:$BI$511, 0)), ""))</f>
        <v/>
      </c>
      <c r="BV316" s="135" t="str">
        <f>IF($AV316="", "", IFERROR(INDEX('Analytics Data'!CC$12:CC$511, MATCH($AV316, 'Analytics Data'!$BI$12:$BI$511, 0)), ""))</f>
        <v/>
      </c>
      <c r="BW316" s="136" t="str">
        <f>IF($AV316="", "", IFERROR(INDEX('Analytics Data'!CD$12:CD$511, MATCH($AV316, 'Analytics Data'!$BI$12:$BI$511, 0)), ""))</f>
        <v/>
      </c>
      <c r="CC316" s="19" t="str">
        <f t="shared" si="93"/>
        <v/>
      </c>
      <c r="CE316" s="19" t="str">
        <f t="shared" si="94"/>
        <v/>
      </c>
      <c r="CG316" s="41" t="str">
        <f t="shared" si="95"/>
        <v/>
      </c>
    </row>
    <row r="317" spans="1:85" x14ac:dyDescent="0.25">
      <c r="A317" s="11"/>
      <c r="B317" s="41" t="str">
        <f>IF($D317="", "", IFERROR(INDEX(Content!$V$11:$V$510, MATCH($D317, Content!$D$11:$D$510, 0)), ""))</f>
        <v/>
      </c>
      <c r="C317" s="11"/>
      <c r="D317" s="196"/>
      <c r="E317" s="197"/>
      <c r="F317" s="198"/>
      <c r="G317" s="199"/>
      <c r="H317" s="200"/>
      <c r="I317" s="200"/>
      <c r="J317" s="201"/>
      <c r="K317" s="202"/>
      <c r="L317" s="11"/>
      <c r="M317" s="98" t="str">
        <f>IF($AV317="", "", IFERROR(INDEX('Analytics Data'!$CF$12:$CF$511, MATCH($AV317, 'Analytics Data'!$BI$12:$BI$511, 0)), ""))</f>
        <v/>
      </c>
      <c r="N317" s="68"/>
      <c r="O317" s="98" t="str">
        <f>IF($M317="", "", COUNTIF($M$11:$M$510, "&gt;"&amp;$M317)+1+COUNTIF($M$11:$M317, $M317)-1)</f>
        <v/>
      </c>
      <c r="P317" s="68"/>
      <c r="Q317" s="91" t="str">
        <f>IF($AV317="", "", IFERROR(INDEX('Analytics Data'!BA$12:BA$511, MATCH($AV317, 'Analytics Data'!$BI$12:$BI$511, 0)), ""))</f>
        <v/>
      </c>
      <c r="R317" s="92" t="str">
        <f>IF($AV317="", "", IFERROR(INDEX('Analytics Data'!BB$12:BB$511, MATCH($AV317, 'Analytics Data'!$BI$12:$BI$511, 0)), ""))</f>
        <v/>
      </c>
      <c r="S317" s="92" t="str">
        <f>IF($AV317="", "", IFERROR(INDEX('Analytics Data'!BC$12:BC$511, MATCH($AV317, 'Analytics Data'!$BI$12:$BI$511, 0)), ""))</f>
        <v/>
      </c>
      <c r="T317" s="92" t="str">
        <f>IF($AV317="", "", IFERROR(INDEX('Analytics Data'!BD$12:BD$511, MATCH($AV317, 'Analytics Data'!$BI$12:$BI$511, 0)), ""))</f>
        <v/>
      </c>
      <c r="U317" s="93" t="str">
        <f>IF($AV317="", "", IFERROR(INDEX('Analytics Data'!BE$12:BE$511, MATCH($AV317, 'Analytics Data'!$BI$12:$BI$511, 0)), ""))</f>
        <v/>
      </c>
      <c r="V317" s="68"/>
      <c r="AD317" s="65" t="str">
        <f>'Analytics Data'!$CT318</f>
        <v/>
      </c>
      <c r="AF317" s="19" t="str">
        <f t="shared" si="82"/>
        <v/>
      </c>
      <c r="AH317" s="19" t="str">
        <f t="shared" si="79"/>
        <v/>
      </c>
      <c r="AI317" s="19" t="str">
        <f t="shared" si="83"/>
        <v/>
      </c>
      <c r="AJ317" s="19" t="str">
        <f t="shared" si="84"/>
        <v/>
      </c>
      <c r="AK317" s="19" t="str">
        <f t="shared" si="85"/>
        <v/>
      </c>
      <c r="AL317" s="19" t="str">
        <f t="shared" si="80"/>
        <v/>
      </c>
      <c r="AM317" s="19" t="str">
        <f t="shared" si="81"/>
        <v/>
      </c>
      <c r="AN317" s="19" t="str">
        <f t="shared" si="86"/>
        <v/>
      </c>
      <c r="AP317" s="19" t="str">
        <f>IF(OR($B317="", "", 'Analytics Data'!$BL$7=FALSE), "", COUNTIF('Analytics Data'!$BG$12:$BG$511, $B317))</f>
        <v/>
      </c>
      <c r="AR317" s="65" t="str">
        <f>IF($AP317="", "", IF($AP317=1, IFERROR(INDEX('Analytics Data'!$BI$12:$BI$511, MATCH($B317, 'Analytics Data'!$BG$12:$BG$511, 0)), ""), ""))</f>
        <v/>
      </c>
      <c r="AT317" s="65" t="str">
        <f t="shared" si="87"/>
        <v/>
      </c>
      <c r="AV317" s="65" t="str">
        <f>IF(NOT($AT317=""), $AT317, IF($AR317="", "", IF(COUNTIF($AR$11:$AR317, $AR317)&gt;1, "", $AR317)))</f>
        <v/>
      </c>
      <c r="AX317" s="19" t="str">
        <f>IF(OR($AV317="", $AR$7=FALSE), "", IF(COUNTIF('Analytics Data'!$BI$12:$BI$511, $AV317)=1, "", "X"))</f>
        <v/>
      </c>
      <c r="AZ317" s="43" t="str">
        <f t="shared" si="88"/>
        <v/>
      </c>
      <c r="BB317" s="19" t="str">
        <f>IF($D317="", "", IF(COUNTIF(Content!$D$11:$D$510, $D317)=0, MAX($BB$10:$BB316)+1, ""))</f>
        <v/>
      </c>
      <c r="BD317" s="19" t="str">
        <f t="shared" si="89"/>
        <v/>
      </c>
      <c r="BF317" s="19" t="str">
        <f t="shared" si="90"/>
        <v/>
      </c>
      <c r="BG317" s="19" t="str">
        <f t="shared" ca="1" si="96"/>
        <v/>
      </c>
      <c r="BI317" s="173" t="str">
        <f>IF($AV317="", "", IFERROR(INDEX('Analytics Data'!$CA$12:$CA$511, MATCH($AV317, 'Analytics Data'!$BI$12:$BI$511, 0)), ""))</f>
        <v/>
      </c>
      <c r="BK317" s="173" t="str">
        <f>IF($AV317="", "", IFERROR(INDEX('Analytics Data'!$BB$12:$BB$511, MATCH($AV317, 'Analytics Data'!$BI$12:$BI$511, 0)), ""))</f>
        <v/>
      </c>
      <c r="BM317" s="41" t="str">
        <f>IF($D317="", "", IFERROR(INDEX(Content!$AB$11:$AB$510, MATCH($D317, Content!$D$11:$D$510, 0)), ""))</f>
        <v/>
      </c>
      <c r="BN317" s="41" t="str">
        <f>IF($BM317="", "", IF(COUNTIF($BM$11:$BM317, $BM317)&gt;1, "", $BM317))</f>
        <v/>
      </c>
      <c r="BO317" s="156" t="str">
        <f t="shared" si="91"/>
        <v/>
      </c>
      <c r="BP317" s="156" t="str">
        <f t="shared" si="92"/>
        <v/>
      </c>
      <c r="BQ317" s="19" t="str">
        <f>IF($BO317="", "", COUNTIF($BO$11:$BO$510, "&gt;"&amp;$BO317)+1+COUNTIF($BO$11:$BO317, $BO317)-1)</f>
        <v/>
      </c>
      <c r="BS317" s="134" t="str">
        <f>IF($AV317="", "", IFERROR(INDEX('Analytics Data'!BZ$12:BZ$511, MATCH($AV317, 'Analytics Data'!$BI$12:$BI$511, 0)), ""))</f>
        <v/>
      </c>
      <c r="BT317" s="135" t="str">
        <f>IF($AV317="", "", IFERROR(INDEX('Analytics Data'!CA$12:CA$511, MATCH($AV317, 'Analytics Data'!$BI$12:$BI$511, 0)), ""))</f>
        <v/>
      </c>
      <c r="BU317" s="135" t="str">
        <f>IF($AV317="", "", IFERROR(INDEX('Analytics Data'!CB$12:CB$511, MATCH($AV317, 'Analytics Data'!$BI$12:$BI$511, 0)), ""))</f>
        <v/>
      </c>
      <c r="BV317" s="135" t="str">
        <f>IF($AV317="", "", IFERROR(INDEX('Analytics Data'!CC$12:CC$511, MATCH($AV317, 'Analytics Data'!$BI$12:$BI$511, 0)), ""))</f>
        <v/>
      </c>
      <c r="BW317" s="136" t="str">
        <f>IF($AV317="", "", IFERROR(INDEX('Analytics Data'!CD$12:CD$511, MATCH($AV317, 'Analytics Data'!$BI$12:$BI$511, 0)), ""))</f>
        <v/>
      </c>
      <c r="CC317" s="19" t="str">
        <f t="shared" si="93"/>
        <v/>
      </c>
      <c r="CE317" s="19" t="str">
        <f t="shared" si="94"/>
        <v/>
      </c>
      <c r="CG317" s="41" t="str">
        <f t="shared" si="95"/>
        <v/>
      </c>
    </row>
    <row r="318" spans="1:85" x14ac:dyDescent="0.25">
      <c r="A318" s="11"/>
      <c r="B318" s="41" t="str">
        <f>IF($D318="", "", IFERROR(INDEX(Content!$V$11:$V$510, MATCH($D318, Content!$D$11:$D$510, 0)), ""))</f>
        <v/>
      </c>
      <c r="C318" s="11"/>
      <c r="D318" s="196"/>
      <c r="E318" s="197"/>
      <c r="F318" s="198"/>
      <c r="G318" s="199"/>
      <c r="H318" s="200"/>
      <c r="I318" s="200"/>
      <c r="J318" s="201"/>
      <c r="K318" s="202"/>
      <c r="L318" s="11"/>
      <c r="M318" s="98" t="str">
        <f>IF($AV318="", "", IFERROR(INDEX('Analytics Data'!$CF$12:$CF$511, MATCH($AV318, 'Analytics Data'!$BI$12:$BI$511, 0)), ""))</f>
        <v/>
      </c>
      <c r="N318" s="68"/>
      <c r="O318" s="98" t="str">
        <f>IF($M318="", "", COUNTIF($M$11:$M$510, "&gt;"&amp;$M318)+1+COUNTIF($M$11:$M318, $M318)-1)</f>
        <v/>
      </c>
      <c r="P318" s="68"/>
      <c r="Q318" s="91" t="str">
        <f>IF($AV318="", "", IFERROR(INDEX('Analytics Data'!BA$12:BA$511, MATCH($AV318, 'Analytics Data'!$BI$12:$BI$511, 0)), ""))</f>
        <v/>
      </c>
      <c r="R318" s="92" t="str">
        <f>IF($AV318="", "", IFERROR(INDEX('Analytics Data'!BB$12:BB$511, MATCH($AV318, 'Analytics Data'!$BI$12:$BI$511, 0)), ""))</f>
        <v/>
      </c>
      <c r="S318" s="92" t="str">
        <f>IF($AV318="", "", IFERROR(INDEX('Analytics Data'!BC$12:BC$511, MATCH($AV318, 'Analytics Data'!$BI$12:$BI$511, 0)), ""))</f>
        <v/>
      </c>
      <c r="T318" s="92" t="str">
        <f>IF($AV318="", "", IFERROR(INDEX('Analytics Data'!BD$12:BD$511, MATCH($AV318, 'Analytics Data'!$BI$12:$BI$511, 0)), ""))</f>
        <v/>
      </c>
      <c r="U318" s="93" t="str">
        <f>IF($AV318="", "", IFERROR(INDEX('Analytics Data'!BE$12:BE$511, MATCH($AV318, 'Analytics Data'!$BI$12:$BI$511, 0)), ""))</f>
        <v/>
      </c>
      <c r="V318" s="68"/>
      <c r="AD318" s="65" t="str">
        <f>'Analytics Data'!$CT319</f>
        <v/>
      </c>
      <c r="AF318" s="19" t="str">
        <f t="shared" si="82"/>
        <v/>
      </c>
      <c r="AH318" s="19" t="str">
        <f t="shared" si="79"/>
        <v/>
      </c>
      <c r="AI318" s="19" t="str">
        <f t="shared" si="83"/>
        <v/>
      </c>
      <c r="AJ318" s="19" t="str">
        <f t="shared" si="84"/>
        <v/>
      </c>
      <c r="AK318" s="19" t="str">
        <f t="shared" si="85"/>
        <v/>
      </c>
      <c r="AL318" s="19" t="str">
        <f t="shared" si="80"/>
        <v/>
      </c>
      <c r="AM318" s="19" t="str">
        <f t="shared" si="81"/>
        <v/>
      </c>
      <c r="AN318" s="19" t="str">
        <f t="shared" si="86"/>
        <v/>
      </c>
      <c r="AP318" s="19" t="str">
        <f>IF(OR($B318="", "", 'Analytics Data'!$BL$7=FALSE), "", COUNTIF('Analytics Data'!$BG$12:$BG$511, $B318))</f>
        <v/>
      </c>
      <c r="AR318" s="65" t="str">
        <f>IF($AP318="", "", IF($AP318=1, IFERROR(INDEX('Analytics Data'!$BI$12:$BI$511, MATCH($B318, 'Analytics Data'!$BG$12:$BG$511, 0)), ""), ""))</f>
        <v/>
      </c>
      <c r="AT318" s="65" t="str">
        <f t="shared" si="87"/>
        <v/>
      </c>
      <c r="AV318" s="65" t="str">
        <f>IF(NOT($AT318=""), $AT318, IF($AR318="", "", IF(COUNTIF($AR$11:$AR318, $AR318)&gt;1, "", $AR318)))</f>
        <v/>
      </c>
      <c r="AX318" s="19" t="str">
        <f>IF(OR($AV318="", $AR$7=FALSE), "", IF(COUNTIF('Analytics Data'!$BI$12:$BI$511, $AV318)=1, "", "X"))</f>
        <v/>
      </c>
      <c r="AZ318" s="43" t="str">
        <f t="shared" si="88"/>
        <v/>
      </c>
      <c r="BB318" s="19" t="str">
        <f>IF($D318="", "", IF(COUNTIF(Content!$D$11:$D$510, $D318)=0, MAX($BB$10:$BB317)+1, ""))</f>
        <v/>
      </c>
      <c r="BD318" s="19" t="str">
        <f t="shared" si="89"/>
        <v/>
      </c>
      <c r="BF318" s="19" t="str">
        <f t="shared" si="90"/>
        <v/>
      </c>
      <c r="BG318" s="19" t="str">
        <f t="shared" ca="1" si="96"/>
        <v/>
      </c>
      <c r="BI318" s="173" t="str">
        <f>IF($AV318="", "", IFERROR(INDEX('Analytics Data'!$CA$12:$CA$511, MATCH($AV318, 'Analytics Data'!$BI$12:$BI$511, 0)), ""))</f>
        <v/>
      </c>
      <c r="BK318" s="173" t="str">
        <f>IF($AV318="", "", IFERROR(INDEX('Analytics Data'!$BB$12:$BB$511, MATCH($AV318, 'Analytics Data'!$BI$12:$BI$511, 0)), ""))</f>
        <v/>
      </c>
      <c r="BM318" s="41" t="str">
        <f>IF($D318="", "", IFERROR(INDEX(Content!$AB$11:$AB$510, MATCH($D318, Content!$D$11:$D$510, 0)), ""))</f>
        <v/>
      </c>
      <c r="BN318" s="41" t="str">
        <f>IF($BM318="", "", IF(COUNTIF($BM$11:$BM318, $BM318)&gt;1, "", $BM318))</f>
        <v/>
      </c>
      <c r="BO318" s="156" t="str">
        <f t="shared" si="91"/>
        <v/>
      </c>
      <c r="BP318" s="156" t="str">
        <f t="shared" si="92"/>
        <v/>
      </c>
      <c r="BQ318" s="19" t="str">
        <f>IF($BO318="", "", COUNTIF($BO$11:$BO$510, "&gt;"&amp;$BO318)+1+COUNTIF($BO$11:$BO318, $BO318)-1)</f>
        <v/>
      </c>
      <c r="BS318" s="134" t="str">
        <f>IF($AV318="", "", IFERROR(INDEX('Analytics Data'!BZ$12:BZ$511, MATCH($AV318, 'Analytics Data'!$BI$12:$BI$511, 0)), ""))</f>
        <v/>
      </c>
      <c r="BT318" s="135" t="str">
        <f>IF($AV318="", "", IFERROR(INDEX('Analytics Data'!CA$12:CA$511, MATCH($AV318, 'Analytics Data'!$BI$12:$BI$511, 0)), ""))</f>
        <v/>
      </c>
      <c r="BU318" s="135" t="str">
        <f>IF($AV318="", "", IFERROR(INDEX('Analytics Data'!CB$12:CB$511, MATCH($AV318, 'Analytics Data'!$BI$12:$BI$511, 0)), ""))</f>
        <v/>
      </c>
      <c r="BV318" s="135" t="str">
        <f>IF($AV318="", "", IFERROR(INDEX('Analytics Data'!CC$12:CC$511, MATCH($AV318, 'Analytics Data'!$BI$12:$BI$511, 0)), ""))</f>
        <v/>
      </c>
      <c r="BW318" s="136" t="str">
        <f>IF($AV318="", "", IFERROR(INDEX('Analytics Data'!CD$12:CD$511, MATCH($AV318, 'Analytics Data'!$BI$12:$BI$511, 0)), ""))</f>
        <v/>
      </c>
      <c r="CC318" s="19" t="str">
        <f t="shared" si="93"/>
        <v/>
      </c>
      <c r="CE318" s="19" t="str">
        <f t="shared" si="94"/>
        <v/>
      </c>
      <c r="CG318" s="41" t="str">
        <f t="shared" si="95"/>
        <v/>
      </c>
    </row>
    <row r="319" spans="1:85" x14ac:dyDescent="0.25">
      <c r="A319" s="11"/>
      <c r="B319" s="41" t="str">
        <f>IF($D319="", "", IFERROR(INDEX(Content!$V$11:$V$510, MATCH($D319, Content!$D$11:$D$510, 0)), ""))</f>
        <v/>
      </c>
      <c r="C319" s="11"/>
      <c r="D319" s="196"/>
      <c r="E319" s="197"/>
      <c r="F319" s="198"/>
      <c r="G319" s="199"/>
      <c r="H319" s="200"/>
      <c r="I319" s="200"/>
      <c r="J319" s="201"/>
      <c r="K319" s="202"/>
      <c r="L319" s="11"/>
      <c r="M319" s="98" t="str">
        <f>IF($AV319="", "", IFERROR(INDEX('Analytics Data'!$CF$12:$CF$511, MATCH($AV319, 'Analytics Data'!$BI$12:$BI$511, 0)), ""))</f>
        <v/>
      </c>
      <c r="N319" s="68"/>
      <c r="O319" s="98" t="str">
        <f>IF($M319="", "", COUNTIF($M$11:$M$510, "&gt;"&amp;$M319)+1+COUNTIF($M$11:$M319, $M319)-1)</f>
        <v/>
      </c>
      <c r="P319" s="68"/>
      <c r="Q319" s="91" t="str">
        <f>IF($AV319="", "", IFERROR(INDEX('Analytics Data'!BA$12:BA$511, MATCH($AV319, 'Analytics Data'!$BI$12:$BI$511, 0)), ""))</f>
        <v/>
      </c>
      <c r="R319" s="92" t="str">
        <f>IF($AV319="", "", IFERROR(INDEX('Analytics Data'!BB$12:BB$511, MATCH($AV319, 'Analytics Data'!$BI$12:$BI$511, 0)), ""))</f>
        <v/>
      </c>
      <c r="S319" s="92" t="str">
        <f>IF($AV319="", "", IFERROR(INDEX('Analytics Data'!BC$12:BC$511, MATCH($AV319, 'Analytics Data'!$BI$12:$BI$511, 0)), ""))</f>
        <v/>
      </c>
      <c r="T319" s="92" t="str">
        <f>IF($AV319="", "", IFERROR(INDEX('Analytics Data'!BD$12:BD$511, MATCH($AV319, 'Analytics Data'!$BI$12:$BI$511, 0)), ""))</f>
        <v/>
      </c>
      <c r="U319" s="93" t="str">
        <f>IF($AV319="", "", IFERROR(INDEX('Analytics Data'!BE$12:BE$511, MATCH($AV319, 'Analytics Data'!$BI$12:$BI$511, 0)), ""))</f>
        <v/>
      </c>
      <c r="V319" s="68"/>
      <c r="AD319" s="65" t="str">
        <f>'Analytics Data'!$CT320</f>
        <v/>
      </c>
      <c r="AF319" s="19" t="str">
        <f t="shared" si="82"/>
        <v/>
      </c>
      <c r="AH319" s="19" t="str">
        <f t="shared" si="79"/>
        <v/>
      </c>
      <c r="AI319" s="19" t="str">
        <f t="shared" si="83"/>
        <v/>
      </c>
      <c r="AJ319" s="19" t="str">
        <f t="shared" si="84"/>
        <v/>
      </c>
      <c r="AK319" s="19" t="str">
        <f t="shared" si="85"/>
        <v/>
      </c>
      <c r="AL319" s="19" t="str">
        <f t="shared" si="80"/>
        <v/>
      </c>
      <c r="AM319" s="19" t="str">
        <f t="shared" si="81"/>
        <v/>
      </c>
      <c r="AN319" s="19" t="str">
        <f t="shared" si="86"/>
        <v/>
      </c>
      <c r="AP319" s="19" t="str">
        <f>IF(OR($B319="", "", 'Analytics Data'!$BL$7=FALSE), "", COUNTIF('Analytics Data'!$BG$12:$BG$511, $B319))</f>
        <v/>
      </c>
      <c r="AR319" s="65" t="str">
        <f>IF($AP319="", "", IF($AP319=1, IFERROR(INDEX('Analytics Data'!$BI$12:$BI$511, MATCH($B319, 'Analytics Data'!$BG$12:$BG$511, 0)), ""), ""))</f>
        <v/>
      </c>
      <c r="AT319" s="65" t="str">
        <f t="shared" si="87"/>
        <v/>
      </c>
      <c r="AV319" s="65" t="str">
        <f>IF(NOT($AT319=""), $AT319, IF($AR319="", "", IF(COUNTIF($AR$11:$AR319, $AR319)&gt;1, "", $AR319)))</f>
        <v/>
      </c>
      <c r="AX319" s="19" t="str">
        <f>IF(OR($AV319="", $AR$7=FALSE), "", IF(COUNTIF('Analytics Data'!$BI$12:$BI$511, $AV319)=1, "", "X"))</f>
        <v/>
      </c>
      <c r="AZ319" s="43" t="str">
        <f t="shared" si="88"/>
        <v/>
      </c>
      <c r="BB319" s="19" t="str">
        <f>IF($D319="", "", IF(COUNTIF(Content!$D$11:$D$510, $D319)=0, MAX($BB$10:$BB318)+1, ""))</f>
        <v/>
      </c>
      <c r="BD319" s="19" t="str">
        <f t="shared" si="89"/>
        <v/>
      </c>
      <c r="BF319" s="19" t="str">
        <f t="shared" si="90"/>
        <v/>
      </c>
      <c r="BG319" s="19" t="str">
        <f t="shared" ca="1" si="96"/>
        <v/>
      </c>
      <c r="BI319" s="173" t="str">
        <f>IF($AV319="", "", IFERROR(INDEX('Analytics Data'!$CA$12:$CA$511, MATCH($AV319, 'Analytics Data'!$BI$12:$BI$511, 0)), ""))</f>
        <v/>
      </c>
      <c r="BK319" s="173" t="str">
        <f>IF($AV319="", "", IFERROR(INDEX('Analytics Data'!$BB$12:$BB$511, MATCH($AV319, 'Analytics Data'!$BI$12:$BI$511, 0)), ""))</f>
        <v/>
      </c>
      <c r="BM319" s="41" t="str">
        <f>IF($D319="", "", IFERROR(INDEX(Content!$AB$11:$AB$510, MATCH($D319, Content!$D$11:$D$510, 0)), ""))</f>
        <v/>
      </c>
      <c r="BN319" s="41" t="str">
        <f>IF($BM319="", "", IF(COUNTIF($BM$11:$BM319, $BM319)&gt;1, "", $BM319))</f>
        <v/>
      </c>
      <c r="BO319" s="156" t="str">
        <f t="shared" si="91"/>
        <v/>
      </c>
      <c r="BP319" s="156" t="str">
        <f t="shared" si="92"/>
        <v/>
      </c>
      <c r="BQ319" s="19" t="str">
        <f>IF($BO319="", "", COUNTIF($BO$11:$BO$510, "&gt;"&amp;$BO319)+1+COUNTIF($BO$11:$BO319, $BO319)-1)</f>
        <v/>
      </c>
      <c r="BS319" s="134" t="str">
        <f>IF($AV319="", "", IFERROR(INDEX('Analytics Data'!BZ$12:BZ$511, MATCH($AV319, 'Analytics Data'!$BI$12:$BI$511, 0)), ""))</f>
        <v/>
      </c>
      <c r="BT319" s="135" t="str">
        <f>IF($AV319="", "", IFERROR(INDEX('Analytics Data'!CA$12:CA$511, MATCH($AV319, 'Analytics Data'!$BI$12:$BI$511, 0)), ""))</f>
        <v/>
      </c>
      <c r="BU319" s="135" t="str">
        <f>IF($AV319="", "", IFERROR(INDEX('Analytics Data'!CB$12:CB$511, MATCH($AV319, 'Analytics Data'!$BI$12:$BI$511, 0)), ""))</f>
        <v/>
      </c>
      <c r="BV319" s="135" t="str">
        <f>IF($AV319="", "", IFERROR(INDEX('Analytics Data'!CC$12:CC$511, MATCH($AV319, 'Analytics Data'!$BI$12:$BI$511, 0)), ""))</f>
        <v/>
      </c>
      <c r="BW319" s="136" t="str">
        <f>IF($AV319="", "", IFERROR(INDEX('Analytics Data'!CD$12:CD$511, MATCH($AV319, 'Analytics Data'!$BI$12:$BI$511, 0)), ""))</f>
        <v/>
      </c>
      <c r="CC319" s="19" t="str">
        <f t="shared" si="93"/>
        <v/>
      </c>
      <c r="CE319" s="19" t="str">
        <f t="shared" si="94"/>
        <v/>
      </c>
      <c r="CG319" s="41" t="str">
        <f t="shared" si="95"/>
        <v/>
      </c>
    </row>
    <row r="320" spans="1:85" x14ac:dyDescent="0.25">
      <c r="A320" s="11"/>
      <c r="B320" s="41" t="str">
        <f>IF($D320="", "", IFERROR(INDEX(Content!$V$11:$V$510, MATCH($D320, Content!$D$11:$D$510, 0)), ""))</f>
        <v/>
      </c>
      <c r="C320" s="11"/>
      <c r="D320" s="196"/>
      <c r="E320" s="197"/>
      <c r="F320" s="198"/>
      <c r="G320" s="199"/>
      <c r="H320" s="200"/>
      <c r="I320" s="200"/>
      <c r="J320" s="201"/>
      <c r="K320" s="202"/>
      <c r="L320" s="11"/>
      <c r="M320" s="98" t="str">
        <f>IF($AV320="", "", IFERROR(INDEX('Analytics Data'!$CF$12:$CF$511, MATCH($AV320, 'Analytics Data'!$BI$12:$BI$511, 0)), ""))</f>
        <v/>
      </c>
      <c r="N320" s="68"/>
      <c r="O320" s="98" t="str">
        <f>IF($M320="", "", COUNTIF($M$11:$M$510, "&gt;"&amp;$M320)+1+COUNTIF($M$11:$M320, $M320)-1)</f>
        <v/>
      </c>
      <c r="P320" s="68"/>
      <c r="Q320" s="91" t="str">
        <f>IF($AV320="", "", IFERROR(INDEX('Analytics Data'!BA$12:BA$511, MATCH($AV320, 'Analytics Data'!$BI$12:$BI$511, 0)), ""))</f>
        <v/>
      </c>
      <c r="R320" s="92" t="str">
        <f>IF($AV320="", "", IFERROR(INDEX('Analytics Data'!BB$12:BB$511, MATCH($AV320, 'Analytics Data'!$BI$12:$BI$511, 0)), ""))</f>
        <v/>
      </c>
      <c r="S320" s="92" t="str">
        <f>IF($AV320="", "", IFERROR(INDEX('Analytics Data'!BC$12:BC$511, MATCH($AV320, 'Analytics Data'!$BI$12:$BI$511, 0)), ""))</f>
        <v/>
      </c>
      <c r="T320" s="92" t="str">
        <f>IF($AV320="", "", IFERROR(INDEX('Analytics Data'!BD$12:BD$511, MATCH($AV320, 'Analytics Data'!$BI$12:$BI$511, 0)), ""))</f>
        <v/>
      </c>
      <c r="U320" s="93" t="str">
        <f>IF($AV320="", "", IFERROR(INDEX('Analytics Data'!BE$12:BE$511, MATCH($AV320, 'Analytics Data'!$BI$12:$BI$511, 0)), ""))</f>
        <v/>
      </c>
      <c r="V320" s="68"/>
      <c r="AD320" s="65" t="str">
        <f>'Analytics Data'!$CT321</f>
        <v/>
      </c>
      <c r="AF320" s="19" t="str">
        <f t="shared" si="82"/>
        <v/>
      </c>
      <c r="AH320" s="19" t="str">
        <f t="shared" si="79"/>
        <v/>
      </c>
      <c r="AI320" s="19" t="str">
        <f t="shared" si="83"/>
        <v/>
      </c>
      <c r="AJ320" s="19" t="str">
        <f t="shared" si="84"/>
        <v/>
      </c>
      <c r="AK320" s="19" t="str">
        <f t="shared" si="85"/>
        <v/>
      </c>
      <c r="AL320" s="19" t="str">
        <f t="shared" si="80"/>
        <v/>
      </c>
      <c r="AM320" s="19" t="str">
        <f t="shared" si="81"/>
        <v/>
      </c>
      <c r="AN320" s="19" t="str">
        <f t="shared" si="86"/>
        <v/>
      </c>
      <c r="AP320" s="19" t="str">
        <f>IF(OR($B320="", "", 'Analytics Data'!$BL$7=FALSE), "", COUNTIF('Analytics Data'!$BG$12:$BG$511, $B320))</f>
        <v/>
      </c>
      <c r="AR320" s="65" t="str">
        <f>IF($AP320="", "", IF($AP320=1, IFERROR(INDEX('Analytics Data'!$BI$12:$BI$511, MATCH($B320, 'Analytics Data'!$BG$12:$BG$511, 0)), ""), ""))</f>
        <v/>
      </c>
      <c r="AT320" s="65" t="str">
        <f t="shared" si="87"/>
        <v/>
      </c>
      <c r="AV320" s="65" t="str">
        <f>IF(NOT($AT320=""), $AT320, IF($AR320="", "", IF(COUNTIF($AR$11:$AR320, $AR320)&gt;1, "", $AR320)))</f>
        <v/>
      </c>
      <c r="AX320" s="19" t="str">
        <f>IF(OR($AV320="", $AR$7=FALSE), "", IF(COUNTIF('Analytics Data'!$BI$12:$BI$511, $AV320)=1, "", "X"))</f>
        <v/>
      </c>
      <c r="AZ320" s="43" t="str">
        <f t="shared" si="88"/>
        <v/>
      </c>
      <c r="BB320" s="19" t="str">
        <f>IF($D320="", "", IF(COUNTIF(Content!$D$11:$D$510, $D320)=0, MAX($BB$10:$BB319)+1, ""))</f>
        <v/>
      </c>
      <c r="BD320" s="19" t="str">
        <f t="shared" si="89"/>
        <v/>
      </c>
      <c r="BF320" s="19" t="str">
        <f t="shared" si="90"/>
        <v/>
      </c>
      <c r="BG320" s="19" t="str">
        <f t="shared" ca="1" si="96"/>
        <v/>
      </c>
      <c r="BI320" s="173" t="str">
        <f>IF($AV320="", "", IFERROR(INDEX('Analytics Data'!$CA$12:$CA$511, MATCH($AV320, 'Analytics Data'!$BI$12:$BI$511, 0)), ""))</f>
        <v/>
      </c>
      <c r="BK320" s="173" t="str">
        <f>IF($AV320="", "", IFERROR(INDEX('Analytics Data'!$BB$12:$BB$511, MATCH($AV320, 'Analytics Data'!$BI$12:$BI$511, 0)), ""))</f>
        <v/>
      </c>
      <c r="BM320" s="41" t="str">
        <f>IF($D320="", "", IFERROR(INDEX(Content!$AB$11:$AB$510, MATCH($D320, Content!$D$11:$D$510, 0)), ""))</f>
        <v/>
      </c>
      <c r="BN320" s="41" t="str">
        <f>IF($BM320="", "", IF(COUNTIF($BM$11:$BM320, $BM320)&gt;1, "", $BM320))</f>
        <v/>
      </c>
      <c r="BO320" s="156" t="str">
        <f t="shared" si="91"/>
        <v/>
      </c>
      <c r="BP320" s="156" t="str">
        <f t="shared" si="92"/>
        <v/>
      </c>
      <c r="BQ320" s="19" t="str">
        <f>IF($BO320="", "", COUNTIF($BO$11:$BO$510, "&gt;"&amp;$BO320)+1+COUNTIF($BO$11:$BO320, $BO320)-1)</f>
        <v/>
      </c>
      <c r="BS320" s="134" t="str">
        <f>IF($AV320="", "", IFERROR(INDEX('Analytics Data'!BZ$12:BZ$511, MATCH($AV320, 'Analytics Data'!$BI$12:$BI$511, 0)), ""))</f>
        <v/>
      </c>
      <c r="BT320" s="135" t="str">
        <f>IF($AV320="", "", IFERROR(INDEX('Analytics Data'!CA$12:CA$511, MATCH($AV320, 'Analytics Data'!$BI$12:$BI$511, 0)), ""))</f>
        <v/>
      </c>
      <c r="BU320" s="135" t="str">
        <f>IF($AV320="", "", IFERROR(INDEX('Analytics Data'!CB$12:CB$511, MATCH($AV320, 'Analytics Data'!$BI$12:$BI$511, 0)), ""))</f>
        <v/>
      </c>
      <c r="BV320" s="135" t="str">
        <f>IF($AV320="", "", IFERROR(INDEX('Analytics Data'!CC$12:CC$511, MATCH($AV320, 'Analytics Data'!$BI$12:$BI$511, 0)), ""))</f>
        <v/>
      </c>
      <c r="BW320" s="136" t="str">
        <f>IF($AV320="", "", IFERROR(INDEX('Analytics Data'!CD$12:CD$511, MATCH($AV320, 'Analytics Data'!$BI$12:$BI$511, 0)), ""))</f>
        <v/>
      </c>
      <c r="CC320" s="19" t="str">
        <f t="shared" si="93"/>
        <v/>
      </c>
      <c r="CE320" s="19" t="str">
        <f t="shared" si="94"/>
        <v/>
      </c>
      <c r="CG320" s="41" t="str">
        <f t="shared" si="95"/>
        <v/>
      </c>
    </row>
    <row r="321" spans="1:85" x14ac:dyDescent="0.25">
      <c r="A321" s="11"/>
      <c r="B321" s="41" t="str">
        <f>IF($D321="", "", IFERROR(INDEX(Content!$V$11:$V$510, MATCH($D321, Content!$D$11:$D$510, 0)), ""))</f>
        <v/>
      </c>
      <c r="C321" s="11"/>
      <c r="D321" s="196"/>
      <c r="E321" s="197"/>
      <c r="F321" s="198"/>
      <c r="G321" s="199"/>
      <c r="H321" s="200"/>
      <c r="I321" s="200"/>
      <c r="J321" s="201"/>
      <c r="K321" s="202"/>
      <c r="L321" s="11"/>
      <c r="M321" s="98" t="str">
        <f>IF($AV321="", "", IFERROR(INDEX('Analytics Data'!$CF$12:$CF$511, MATCH($AV321, 'Analytics Data'!$BI$12:$BI$511, 0)), ""))</f>
        <v/>
      </c>
      <c r="N321" s="68"/>
      <c r="O321" s="98" t="str">
        <f>IF($M321="", "", COUNTIF($M$11:$M$510, "&gt;"&amp;$M321)+1+COUNTIF($M$11:$M321, $M321)-1)</f>
        <v/>
      </c>
      <c r="P321" s="68"/>
      <c r="Q321" s="91" t="str">
        <f>IF($AV321="", "", IFERROR(INDEX('Analytics Data'!BA$12:BA$511, MATCH($AV321, 'Analytics Data'!$BI$12:$BI$511, 0)), ""))</f>
        <v/>
      </c>
      <c r="R321" s="92" t="str">
        <f>IF($AV321="", "", IFERROR(INDEX('Analytics Data'!BB$12:BB$511, MATCH($AV321, 'Analytics Data'!$BI$12:$BI$511, 0)), ""))</f>
        <v/>
      </c>
      <c r="S321" s="92" t="str">
        <f>IF($AV321="", "", IFERROR(INDEX('Analytics Data'!BC$12:BC$511, MATCH($AV321, 'Analytics Data'!$BI$12:$BI$511, 0)), ""))</f>
        <v/>
      </c>
      <c r="T321" s="92" t="str">
        <f>IF($AV321="", "", IFERROR(INDEX('Analytics Data'!BD$12:BD$511, MATCH($AV321, 'Analytics Data'!$BI$12:$BI$511, 0)), ""))</f>
        <v/>
      </c>
      <c r="U321" s="93" t="str">
        <f>IF($AV321="", "", IFERROR(INDEX('Analytics Data'!BE$12:BE$511, MATCH($AV321, 'Analytics Data'!$BI$12:$BI$511, 0)), ""))</f>
        <v/>
      </c>
      <c r="V321" s="68"/>
      <c r="AD321" s="65" t="str">
        <f>'Analytics Data'!$CT322</f>
        <v/>
      </c>
      <c r="AF321" s="19" t="str">
        <f t="shared" si="82"/>
        <v/>
      </c>
      <c r="AH321" s="19" t="str">
        <f t="shared" si="79"/>
        <v/>
      </c>
      <c r="AI321" s="19" t="str">
        <f t="shared" si="83"/>
        <v/>
      </c>
      <c r="AJ321" s="19" t="str">
        <f t="shared" si="84"/>
        <v/>
      </c>
      <c r="AK321" s="19" t="str">
        <f t="shared" si="85"/>
        <v/>
      </c>
      <c r="AL321" s="19" t="str">
        <f t="shared" si="80"/>
        <v/>
      </c>
      <c r="AM321" s="19" t="str">
        <f t="shared" si="81"/>
        <v/>
      </c>
      <c r="AN321" s="19" t="str">
        <f t="shared" si="86"/>
        <v/>
      </c>
      <c r="AP321" s="19" t="str">
        <f>IF(OR($B321="", "", 'Analytics Data'!$BL$7=FALSE), "", COUNTIF('Analytics Data'!$BG$12:$BG$511, $B321))</f>
        <v/>
      </c>
      <c r="AR321" s="65" t="str">
        <f>IF($AP321="", "", IF($AP321=1, IFERROR(INDEX('Analytics Data'!$BI$12:$BI$511, MATCH($B321, 'Analytics Data'!$BG$12:$BG$511, 0)), ""), ""))</f>
        <v/>
      </c>
      <c r="AT321" s="65" t="str">
        <f t="shared" si="87"/>
        <v/>
      </c>
      <c r="AV321" s="65" t="str">
        <f>IF(NOT($AT321=""), $AT321, IF($AR321="", "", IF(COUNTIF($AR$11:$AR321, $AR321)&gt;1, "", $AR321)))</f>
        <v/>
      </c>
      <c r="AX321" s="19" t="str">
        <f>IF(OR($AV321="", $AR$7=FALSE), "", IF(COUNTIF('Analytics Data'!$BI$12:$BI$511, $AV321)=1, "", "X"))</f>
        <v/>
      </c>
      <c r="AZ321" s="43" t="str">
        <f t="shared" si="88"/>
        <v/>
      </c>
      <c r="BB321" s="19" t="str">
        <f>IF($D321="", "", IF(COUNTIF(Content!$D$11:$D$510, $D321)=0, MAX($BB$10:$BB320)+1, ""))</f>
        <v/>
      </c>
      <c r="BD321" s="19" t="str">
        <f t="shared" si="89"/>
        <v/>
      </c>
      <c r="BF321" s="19" t="str">
        <f t="shared" si="90"/>
        <v/>
      </c>
      <c r="BG321" s="19" t="str">
        <f t="shared" ca="1" si="96"/>
        <v/>
      </c>
      <c r="BI321" s="173" t="str">
        <f>IF($AV321="", "", IFERROR(INDEX('Analytics Data'!$CA$12:$CA$511, MATCH($AV321, 'Analytics Data'!$BI$12:$BI$511, 0)), ""))</f>
        <v/>
      </c>
      <c r="BK321" s="173" t="str">
        <f>IF($AV321="", "", IFERROR(INDEX('Analytics Data'!$BB$12:$BB$511, MATCH($AV321, 'Analytics Data'!$BI$12:$BI$511, 0)), ""))</f>
        <v/>
      </c>
      <c r="BM321" s="41" t="str">
        <f>IF($D321="", "", IFERROR(INDEX(Content!$AB$11:$AB$510, MATCH($D321, Content!$D$11:$D$510, 0)), ""))</f>
        <v/>
      </c>
      <c r="BN321" s="41" t="str">
        <f>IF($BM321="", "", IF(COUNTIF($BM$11:$BM321, $BM321)&gt;1, "", $BM321))</f>
        <v/>
      </c>
      <c r="BO321" s="156" t="str">
        <f t="shared" si="91"/>
        <v/>
      </c>
      <c r="BP321" s="156" t="str">
        <f t="shared" si="92"/>
        <v/>
      </c>
      <c r="BQ321" s="19" t="str">
        <f>IF($BO321="", "", COUNTIF($BO$11:$BO$510, "&gt;"&amp;$BO321)+1+COUNTIF($BO$11:$BO321, $BO321)-1)</f>
        <v/>
      </c>
      <c r="BS321" s="134" t="str">
        <f>IF($AV321="", "", IFERROR(INDEX('Analytics Data'!BZ$12:BZ$511, MATCH($AV321, 'Analytics Data'!$BI$12:$BI$511, 0)), ""))</f>
        <v/>
      </c>
      <c r="BT321" s="135" t="str">
        <f>IF($AV321="", "", IFERROR(INDEX('Analytics Data'!CA$12:CA$511, MATCH($AV321, 'Analytics Data'!$BI$12:$BI$511, 0)), ""))</f>
        <v/>
      </c>
      <c r="BU321" s="135" t="str">
        <f>IF($AV321="", "", IFERROR(INDEX('Analytics Data'!CB$12:CB$511, MATCH($AV321, 'Analytics Data'!$BI$12:$BI$511, 0)), ""))</f>
        <v/>
      </c>
      <c r="BV321" s="135" t="str">
        <f>IF($AV321="", "", IFERROR(INDEX('Analytics Data'!CC$12:CC$511, MATCH($AV321, 'Analytics Data'!$BI$12:$BI$511, 0)), ""))</f>
        <v/>
      </c>
      <c r="BW321" s="136" t="str">
        <f>IF($AV321="", "", IFERROR(INDEX('Analytics Data'!CD$12:CD$511, MATCH($AV321, 'Analytics Data'!$BI$12:$BI$511, 0)), ""))</f>
        <v/>
      </c>
      <c r="CC321" s="19" t="str">
        <f t="shared" si="93"/>
        <v/>
      </c>
      <c r="CE321" s="19" t="str">
        <f t="shared" si="94"/>
        <v/>
      </c>
      <c r="CG321" s="41" t="str">
        <f t="shared" si="95"/>
        <v/>
      </c>
    </row>
    <row r="322" spans="1:85" x14ac:dyDescent="0.25">
      <c r="A322" s="11"/>
      <c r="B322" s="41" t="str">
        <f>IF($D322="", "", IFERROR(INDEX(Content!$V$11:$V$510, MATCH($D322, Content!$D$11:$D$510, 0)), ""))</f>
        <v/>
      </c>
      <c r="C322" s="11"/>
      <c r="D322" s="196"/>
      <c r="E322" s="197"/>
      <c r="F322" s="198"/>
      <c r="G322" s="199"/>
      <c r="H322" s="200"/>
      <c r="I322" s="200"/>
      <c r="J322" s="201"/>
      <c r="K322" s="202"/>
      <c r="L322" s="11"/>
      <c r="M322" s="98" t="str">
        <f>IF($AV322="", "", IFERROR(INDEX('Analytics Data'!$CF$12:$CF$511, MATCH($AV322, 'Analytics Data'!$BI$12:$BI$511, 0)), ""))</f>
        <v/>
      </c>
      <c r="N322" s="68"/>
      <c r="O322" s="98" t="str">
        <f>IF($M322="", "", COUNTIF($M$11:$M$510, "&gt;"&amp;$M322)+1+COUNTIF($M$11:$M322, $M322)-1)</f>
        <v/>
      </c>
      <c r="P322" s="68"/>
      <c r="Q322" s="91" t="str">
        <f>IF($AV322="", "", IFERROR(INDEX('Analytics Data'!BA$12:BA$511, MATCH($AV322, 'Analytics Data'!$BI$12:$BI$511, 0)), ""))</f>
        <v/>
      </c>
      <c r="R322" s="92" t="str">
        <f>IF($AV322="", "", IFERROR(INDEX('Analytics Data'!BB$12:BB$511, MATCH($AV322, 'Analytics Data'!$BI$12:$BI$511, 0)), ""))</f>
        <v/>
      </c>
      <c r="S322" s="92" t="str">
        <f>IF($AV322="", "", IFERROR(INDEX('Analytics Data'!BC$12:BC$511, MATCH($AV322, 'Analytics Data'!$BI$12:$BI$511, 0)), ""))</f>
        <v/>
      </c>
      <c r="T322" s="92" t="str">
        <f>IF($AV322="", "", IFERROR(INDEX('Analytics Data'!BD$12:BD$511, MATCH($AV322, 'Analytics Data'!$BI$12:$BI$511, 0)), ""))</f>
        <v/>
      </c>
      <c r="U322" s="93" t="str">
        <f>IF($AV322="", "", IFERROR(INDEX('Analytics Data'!BE$12:BE$511, MATCH($AV322, 'Analytics Data'!$BI$12:$BI$511, 0)), ""))</f>
        <v/>
      </c>
      <c r="V322" s="68"/>
      <c r="AD322" s="65" t="str">
        <f>'Analytics Data'!$CT323</f>
        <v/>
      </c>
      <c r="AF322" s="19" t="str">
        <f t="shared" si="82"/>
        <v/>
      </c>
      <c r="AH322" s="19" t="str">
        <f t="shared" si="79"/>
        <v/>
      </c>
      <c r="AI322" s="19" t="str">
        <f t="shared" si="83"/>
        <v/>
      </c>
      <c r="AJ322" s="19" t="str">
        <f t="shared" si="84"/>
        <v/>
      </c>
      <c r="AK322" s="19" t="str">
        <f t="shared" si="85"/>
        <v/>
      </c>
      <c r="AL322" s="19" t="str">
        <f t="shared" si="80"/>
        <v/>
      </c>
      <c r="AM322" s="19" t="str">
        <f t="shared" si="81"/>
        <v/>
      </c>
      <c r="AN322" s="19" t="str">
        <f t="shared" si="86"/>
        <v/>
      </c>
      <c r="AP322" s="19" t="str">
        <f>IF(OR($B322="", "", 'Analytics Data'!$BL$7=FALSE), "", COUNTIF('Analytics Data'!$BG$12:$BG$511, $B322))</f>
        <v/>
      </c>
      <c r="AR322" s="65" t="str">
        <f>IF($AP322="", "", IF($AP322=1, IFERROR(INDEX('Analytics Data'!$BI$12:$BI$511, MATCH($B322, 'Analytics Data'!$BG$12:$BG$511, 0)), ""), ""))</f>
        <v/>
      </c>
      <c r="AT322" s="65" t="str">
        <f t="shared" si="87"/>
        <v/>
      </c>
      <c r="AV322" s="65" t="str">
        <f>IF(NOT($AT322=""), $AT322, IF($AR322="", "", IF(COUNTIF($AR$11:$AR322, $AR322)&gt;1, "", $AR322)))</f>
        <v/>
      </c>
      <c r="AX322" s="19" t="str">
        <f>IF(OR($AV322="", $AR$7=FALSE), "", IF(COUNTIF('Analytics Data'!$BI$12:$BI$511, $AV322)=1, "", "X"))</f>
        <v/>
      </c>
      <c r="AZ322" s="43" t="str">
        <f t="shared" si="88"/>
        <v/>
      </c>
      <c r="BB322" s="19" t="str">
        <f>IF($D322="", "", IF(COUNTIF(Content!$D$11:$D$510, $D322)=0, MAX($BB$10:$BB321)+1, ""))</f>
        <v/>
      </c>
      <c r="BD322" s="19" t="str">
        <f t="shared" si="89"/>
        <v/>
      </c>
      <c r="BF322" s="19" t="str">
        <f t="shared" si="90"/>
        <v/>
      </c>
      <c r="BG322" s="19" t="str">
        <f t="shared" ca="1" si="96"/>
        <v/>
      </c>
      <c r="BI322" s="173" t="str">
        <f>IF($AV322="", "", IFERROR(INDEX('Analytics Data'!$CA$12:$CA$511, MATCH($AV322, 'Analytics Data'!$BI$12:$BI$511, 0)), ""))</f>
        <v/>
      </c>
      <c r="BK322" s="173" t="str">
        <f>IF($AV322="", "", IFERROR(INDEX('Analytics Data'!$BB$12:$BB$511, MATCH($AV322, 'Analytics Data'!$BI$12:$BI$511, 0)), ""))</f>
        <v/>
      </c>
      <c r="BM322" s="41" t="str">
        <f>IF($D322="", "", IFERROR(INDEX(Content!$AB$11:$AB$510, MATCH($D322, Content!$D$11:$D$510, 0)), ""))</f>
        <v/>
      </c>
      <c r="BN322" s="41" t="str">
        <f>IF($BM322="", "", IF(COUNTIF($BM$11:$BM322, $BM322)&gt;1, "", $BM322))</f>
        <v/>
      </c>
      <c r="BO322" s="156" t="str">
        <f t="shared" si="91"/>
        <v/>
      </c>
      <c r="BP322" s="156" t="str">
        <f t="shared" si="92"/>
        <v/>
      </c>
      <c r="BQ322" s="19" t="str">
        <f>IF($BO322="", "", COUNTIF($BO$11:$BO$510, "&gt;"&amp;$BO322)+1+COUNTIF($BO$11:$BO322, $BO322)-1)</f>
        <v/>
      </c>
      <c r="BS322" s="134" t="str">
        <f>IF($AV322="", "", IFERROR(INDEX('Analytics Data'!BZ$12:BZ$511, MATCH($AV322, 'Analytics Data'!$BI$12:$BI$511, 0)), ""))</f>
        <v/>
      </c>
      <c r="BT322" s="135" t="str">
        <f>IF($AV322="", "", IFERROR(INDEX('Analytics Data'!CA$12:CA$511, MATCH($AV322, 'Analytics Data'!$BI$12:$BI$511, 0)), ""))</f>
        <v/>
      </c>
      <c r="BU322" s="135" t="str">
        <f>IF($AV322="", "", IFERROR(INDEX('Analytics Data'!CB$12:CB$511, MATCH($AV322, 'Analytics Data'!$BI$12:$BI$511, 0)), ""))</f>
        <v/>
      </c>
      <c r="BV322" s="135" t="str">
        <f>IF($AV322="", "", IFERROR(INDEX('Analytics Data'!CC$12:CC$511, MATCH($AV322, 'Analytics Data'!$BI$12:$BI$511, 0)), ""))</f>
        <v/>
      </c>
      <c r="BW322" s="136" t="str">
        <f>IF($AV322="", "", IFERROR(INDEX('Analytics Data'!CD$12:CD$511, MATCH($AV322, 'Analytics Data'!$BI$12:$BI$511, 0)), ""))</f>
        <v/>
      </c>
      <c r="CC322" s="19" t="str">
        <f t="shared" si="93"/>
        <v/>
      </c>
      <c r="CE322" s="19" t="str">
        <f t="shared" si="94"/>
        <v/>
      </c>
      <c r="CG322" s="41" t="str">
        <f t="shared" si="95"/>
        <v/>
      </c>
    </row>
    <row r="323" spans="1:85" x14ac:dyDescent="0.25">
      <c r="A323" s="11"/>
      <c r="B323" s="41" t="str">
        <f>IF($D323="", "", IFERROR(INDEX(Content!$V$11:$V$510, MATCH($D323, Content!$D$11:$D$510, 0)), ""))</f>
        <v/>
      </c>
      <c r="C323" s="11"/>
      <c r="D323" s="196"/>
      <c r="E323" s="197"/>
      <c r="F323" s="198"/>
      <c r="G323" s="199"/>
      <c r="H323" s="200"/>
      <c r="I323" s="200"/>
      <c r="J323" s="201"/>
      <c r="K323" s="202"/>
      <c r="L323" s="11"/>
      <c r="M323" s="98" t="str">
        <f>IF($AV323="", "", IFERROR(INDEX('Analytics Data'!$CF$12:$CF$511, MATCH($AV323, 'Analytics Data'!$BI$12:$BI$511, 0)), ""))</f>
        <v/>
      </c>
      <c r="N323" s="68"/>
      <c r="O323" s="98" t="str">
        <f>IF($M323="", "", COUNTIF($M$11:$M$510, "&gt;"&amp;$M323)+1+COUNTIF($M$11:$M323, $M323)-1)</f>
        <v/>
      </c>
      <c r="P323" s="68"/>
      <c r="Q323" s="91" t="str">
        <f>IF($AV323="", "", IFERROR(INDEX('Analytics Data'!BA$12:BA$511, MATCH($AV323, 'Analytics Data'!$BI$12:$BI$511, 0)), ""))</f>
        <v/>
      </c>
      <c r="R323" s="92" t="str">
        <f>IF($AV323="", "", IFERROR(INDEX('Analytics Data'!BB$12:BB$511, MATCH($AV323, 'Analytics Data'!$BI$12:$BI$511, 0)), ""))</f>
        <v/>
      </c>
      <c r="S323" s="92" t="str">
        <f>IF($AV323="", "", IFERROR(INDEX('Analytics Data'!BC$12:BC$511, MATCH($AV323, 'Analytics Data'!$BI$12:$BI$511, 0)), ""))</f>
        <v/>
      </c>
      <c r="T323" s="92" t="str">
        <f>IF($AV323="", "", IFERROR(INDEX('Analytics Data'!BD$12:BD$511, MATCH($AV323, 'Analytics Data'!$BI$12:$BI$511, 0)), ""))</f>
        <v/>
      </c>
      <c r="U323" s="93" t="str">
        <f>IF($AV323="", "", IFERROR(INDEX('Analytics Data'!BE$12:BE$511, MATCH($AV323, 'Analytics Data'!$BI$12:$BI$511, 0)), ""))</f>
        <v/>
      </c>
      <c r="V323" s="68"/>
      <c r="AD323" s="65" t="str">
        <f>'Analytics Data'!$CT324</f>
        <v/>
      </c>
      <c r="AF323" s="19" t="str">
        <f t="shared" si="82"/>
        <v/>
      </c>
      <c r="AH323" s="19" t="str">
        <f t="shared" si="79"/>
        <v/>
      </c>
      <c r="AI323" s="19" t="str">
        <f t="shared" si="83"/>
        <v/>
      </c>
      <c r="AJ323" s="19" t="str">
        <f t="shared" si="84"/>
        <v/>
      </c>
      <c r="AK323" s="19" t="str">
        <f t="shared" si="85"/>
        <v/>
      </c>
      <c r="AL323" s="19" t="str">
        <f t="shared" si="80"/>
        <v/>
      </c>
      <c r="AM323" s="19" t="str">
        <f t="shared" si="81"/>
        <v/>
      </c>
      <c r="AN323" s="19" t="str">
        <f t="shared" si="86"/>
        <v/>
      </c>
      <c r="AP323" s="19" t="str">
        <f>IF(OR($B323="", "", 'Analytics Data'!$BL$7=FALSE), "", COUNTIF('Analytics Data'!$BG$12:$BG$511, $B323))</f>
        <v/>
      </c>
      <c r="AR323" s="65" t="str">
        <f>IF($AP323="", "", IF($AP323=1, IFERROR(INDEX('Analytics Data'!$BI$12:$BI$511, MATCH($B323, 'Analytics Data'!$BG$12:$BG$511, 0)), ""), ""))</f>
        <v/>
      </c>
      <c r="AT323" s="65" t="str">
        <f t="shared" si="87"/>
        <v/>
      </c>
      <c r="AV323" s="65" t="str">
        <f>IF(NOT($AT323=""), $AT323, IF($AR323="", "", IF(COUNTIF($AR$11:$AR323, $AR323)&gt;1, "", $AR323)))</f>
        <v/>
      </c>
      <c r="AX323" s="19" t="str">
        <f>IF(OR($AV323="", $AR$7=FALSE), "", IF(COUNTIF('Analytics Data'!$BI$12:$BI$511, $AV323)=1, "", "X"))</f>
        <v/>
      </c>
      <c r="AZ323" s="43" t="str">
        <f t="shared" si="88"/>
        <v/>
      </c>
      <c r="BB323" s="19" t="str">
        <f>IF($D323="", "", IF(COUNTIF(Content!$D$11:$D$510, $D323)=0, MAX($BB$10:$BB322)+1, ""))</f>
        <v/>
      </c>
      <c r="BD323" s="19" t="str">
        <f t="shared" si="89"/>
        <v/>
      </c>
      <c r="BF323" s="19" t="str">
        <f t="shared" si="90"/>
        <v/>
      </c>
      <c r="BG323" s="19" t="str">
        <f t="shared" ca="1" si="96"/>
        <v/>
      </c>
      <c r="BI323" s="173" t="str">
        <f>IF($AV323="", "", IFERROR(INDEX('Analytics Data'!$CA$12:$CA$511, MATCH($AV323, 'Analytics Data'!$BI$12:$BI$511, 0)), ""))</f>
        <v/>
      </c>
      <c r="BK323" s="173" t="str">
        <f>IF($AV323="", "", IFERROR(INDEX('Analytics Data'!$BB$12:$BB$511, MATCH($AV323, 'Analytics Data'!$BI$12:$BI$511, 0)), ""))</f>
        <v/>
      </c>
      <c r="BM323" s="41" t="str">
        <f>IF($D323="", "", IFERROR(INDEX(Content!$AB$11:$AB$510, MATCH($D323, Content!$D$11:$D$510, 0)), ""))</f>
        <v/>
      </c>
      <c r="BN323" s="41" t="str">
        <f>IF($BM323="", "", IF(COUNTIF($BM$11:$BM323, $BM323)&gt;1, "", $BM323))</f>
        <v/>
      </c>
      <c r="BO323" s="156" t="str">
        <f t="shared" si="91"/>
        <v/>
      </c>
      <c r="BP323" s="156" t="str">
        <f t="shared" si="92"/>
        <v/>
      </c>
      <c r="BQ323" s="19" t="str">
        <f>IF($BO323="", "", COUNTIF($BO$11:$BO$510, "&gt;"&amp;$BO323)+1+COUNTIF($BO$11:$BO323, $BO323)-1)</f>
        <v/>
      </c>
      <c r="BS323" s="134" t="str">
        <f>IF($AV323="", "", IFERROR(INDEX('Analytics Data'!BZ$12:BZ$511, MATCH($AV323, 'Analytics Data'!$BI$12:$BI$511, 0)), ""))</f>
        <v/>
      </c>
      <c r="BT323" s="135" t="str">
        <f>IF($AV323="", "", IFERROR(INDEX('Analytics Data'!CA$12:CA$511, MATCH($AV323, 'Analytics Data'!$BI$12:$BI$511, 0)), ""))</f>
        <v/>
      </c>
      <c r="BU323" s="135" t="str">
        <f>IF($AV323="", "", IFERROR(INDEX('Analytics Data'!CB$12:CB$511, MATCH($AV323, 'Analytics Data'!$BI$12:$BI$511, 0)), ""))</f>
        <v/>
      </c>
      <c r="BV323" s="135" t="str">
        <f>IF($AV323="", "", IFERROR(INDEX('Analytics Data'!CC$12:CC$511, MATCH($AV323, 'Analytics Data'!$BI$12:$BI$511, 0)), ""))</f>
        <v/>
      </c>
      <c r="BW323" s="136" t="str">
        <f>IF($AV323="", "", IFERROR(INDEX('Analytics Data'!CD$12:CD$511, MATCH($AV323, 'Analytics Data'!$BI$12:$BI$511, 0)), ""))</f>
        <v/>
      </c>
      <c r="CC323" s="19" t="str">
        <f t="shared" si="93"/>
        <v/>
      </c>
      <c r="CE323" s="19" t="str">
        <f t="shared" si="94"/>
        <v/>
      </c>
      <c r="CG323" s="41" t="str">
        <f t="shared" si="95"/>
        <v/>
      </c>
    </row>
    <row r="324" spans="1:85" x14ac:dyDescent="0.25">
      <c r="A324" s="11"/>
      <c r="B324" s="41" t="str">
        <f>IF($D324="", "", IFERROR(INDEX(Content!$V$11:$V$510, MATCH($D324, Content!$D$11:$D$510, 0)), ""))</f>
        <v/>
      </c>
      <c r="C324" s="11"/>
      <c r="D324" s="196"/>
      <c r="E324" s="197"/>
      <c r="F324" s="198"/>
      <c r="G324" s="199"/>
      <c r="H324" s="200"/>
      <c r="I324" s="200"/>
      <c r="J324" s="201"/>
      <c r="K324" s="202"/>
      <c r="L324" s="11"/>
      <c r="M324" s="98" t="str">
        <f>IF($AV324="", "", IFERROR(INDEX('Analytics Data'!$CF$12:$CF$511, MATCH($AV324, 'Analytics Data'!$BI$12:$BI$511, 0)), ""))</f>
        <v/>
      </c>
      <c r="N324" s="68"/>
      <c r="O324" s="98" t="str">
        <f>IF($M324="", "", COUNTIF($M$11:$M$510, "&gt;"&amp;$M324)+1+COUNTIF($M$11:$M324, $M324)-1)</f>
        <v/>
      </c>
      <c r="P324" s="68"/>
      <c r="Q324" s="91" t="str">
        <f>IF($AV324="", "", IFERROR(INDEX('Analytics Data'!BA$12:BA$511, MATCH($AV324, 'Analytics Data'!$BI$12:$BI$511, 0)), ""))</f>
        <v/>
      </c>
      <c r="R324" s="92" t="str">
        <f>IF($AV324="", "", IFERROR(INDEX('Analytics Data'!BB$12:BB$511, MATCH($AV324, 'Analytics Data'!$BI$12:$BI$511, 0)), ""))</f>
        <v/>
      </c>
      <c r="S324" s="92" t="str">
        <f>IF($AV324="", "", IFERROR(INDEX('Analytics Data'!BC$12:BC$511, MATCH($AV324, 'Analytics Data'!$BI$12:$BI$511, 0)), ""))</f>
        <v/>
      </c>
      <c r="T324" s="92" t="str">
        <f>IF($AV324="", "", IFERROR(INDEX('Analytics Data'!BD$12:BD$511, MATCH($AV324, 'Analytics Data'!$BI$12:$BI$511, 0)), ""))</f>
        <v/>
      </c>
      <c r="U324" s="93" t="str">
        <f>IF($AV324="", "", IFERROR(INDEX('Analytics Data'!BE$12:BE$511, MATCH($AV324, 'Analytics Data'!$BI$12:$BI$511, 0)), ""))</f>
        <v/>
      </c>
      <c r="V324" s="68"/>
      <c r="AD324" s="65" t="str">
        <f>'Analytics Data'!$CT325</f>
        <v/>
      </c>
      <c r="AF324" s="19" t="str">
        <f t="shared" si="82"/>
        <v/>
      </c>
      <c r="AH324" s="19" t="str">
        <f t="shared" si="79"/>
        <v/>
      </c>
      <c r="AI324" s="19" t="str">
        <f t="shared" si="83"/>
        <v/>
      </c>
      <c r="AJ324" s="19" t="str">
        <f t="shared" si="84"/>
        <v/>
      </c>
      <c r="AK324" s="19" t="str">
        <f t="shared" si="85"/>
        <v/>
      </c>
      <c r="AL324" s="19" t="str">
        <f t="shared" si="80"/>
        <v/>
      </c>
      <c r="AM324" s="19" t="str">
        <f t="shared" si="81"/>
        <v/>
      </c>
      <c r="AN324" s="19" t="str">
        <f t="shared" si="86"/>
        <v/>
      </c>
      <c r="AP324" s="19" t="str">
        <f>IF(OR($B324="", "", 'Analytics Data'!$BL$7=FALSE), "", COUNTIF('Analytics Data'!$BG$12:$BG$511, $B324))</f>
        <v/>
      </c>
      <c r="AR324" s="65" t="str">
        <f>IF($AP324="", "", IF($AP324=1, IFERROR(INDEX('Analytics Data'!$BI$12:$BI$511, MATCH($B324, 'Analytics Data'!$BG$12:$BG$511, 0)), ""), ""))</f>
        <v/>
      </c>
      <c r="AT324" s="65" t="str">
        <f t="shared" si="87"/>
        <v/>
      </c>
      <c r="AV324" s="65" t="str">
        <f>IF(NOT($AT324=""), $AT324, IF($AR324="", "", IF(COUNTIF($AR$11:$AR324, $AR324)&gt;1, "", $AR324)))</f>
        <v/>
      </c>
      <c r="AX324" s="19" t="str">
        <f>IF(OR($AV324="", $AR$7=FALSE), "", IF(COUNTIF('Analytics Data'!$BI$12:$BI$511, $AV324)=1, "", "X"))</f>
        <v/>
      </c>
      <c r="AZ324" s="43" t="str">
        <f t="shared" si="88"/>
        <v/>
      </c>
      <c r="BB324" s="19" t="str">
        <f>IF($D324="", "", IF(COUNTIF(Content!$D$11:$D$510, $D324)=0, MAX($BB$10:$BB323)+1, ""))</f>
        <v/>
      </c>
      <c r="BD324" s="19" t="str">
        <f t="shared" si="89"/>
        <v/>
      </c>
      <c r="BF324" s="19" t="str">
        <f t="shared" si="90"/>
        <v/>
      </c>
      <c r="BG324" s="19" t="str">
        <f t="shared" ca="1" si="96"/>
        <v/>
      </c>
      <c r="BI324" s="173" t="str">
        <f>IF($AV324="", "", IFERROR(INDEX('Analytics Data'!$CA$12:$CA$511, MATCH($AV324, 'Analytics Data'!$BI$12:$BI$511, 0)), ""))</f>
        <v/>
      </c>
      <c r="BK324" s="173" t="str">
        <f>IF($AV324="", "", IFERROR(INDEX('Analytics Data'!$BB$12:$BB$511, MATCH($AV324, 'Analytics Data'!$BI$12:$BI$511, 0)), ""))</f>
        <v/>
      </c>
      <c r="BM324" s="41" t="str">
        <f>IF($D324="", "", IFERROR(INDEX(Content!$AB$11:$AB$510, MATCH($D324, Content!$D$11:$D$510, 0)), ""))</f>
        <v/>
      </c>
      <c r="BN324" s="41" t="str">
        <f>IF($BM324="", "", IF(COUNTIF($BM$11:$BM324, $BM324)&gt;1, "", $BM324))</f>
        <v/>
      </c>
      <c r="BO324" s="156" t="str">
        <f t="shared" si="91"/>
        <v/>
      </c>
      <c r="BP324" s="156" t="str">
        <f t="shared" si="92"/>
        <v/>
      </c>
      <c r="BQ324" s="19" t="str">
        <f>IF($BO324="", "", COUNTIF($BO$11:$BO$510, "&gt;"&amp;$BO324)+1+COUNTIF($BO$11:$BO324, $BO324)-1)</f>
        <v/>
      </c>
      <c r="BS324" s="134" t="str">
        <f>IF($AV324="", "", IFERROR(INDEX('Analytics Data'!BZ$12:BZ$511, MATCH($AV324, 'Analytics Data'!$BI$12:$BI$511, 0)), ""))</f>
        <v/>
      </c>
      <c r="BT324" s="135" t="str">
        <f>IF($AV324="", "", IFERROR(INDEX('Analytics Data'!CA$12:CA$511, MATCH($AV324, 'Analytics Data'!$BI$12:$BI$511, 0)), ""))</f>
        <v/>
      </c>
      <c r="BU324" s="135" t="str">
        <f>IF($AV324="", "", IFERROR(INDEX('Analytics Data'!CB$12:CB$511, MATCH($AV324, 'Analytics Data'!$BI$12:$BI$511, 0)), ""))</f>
        <v/>
      </c>
      <c r="BV324" s="135" t="str">
        <f>IF($AV324="", "", IFERROR(INDEX('Analytics Data'!CC$12:CC$511, MATCH($AV324, 'Analytics Data'!$BI$12:$BI$511, 0)), ""))</f>
        <v/>
      </c>
      <c r="BW324" s="136" t="str">
        <f>IF($AV324="", "", IFERROR(INDEX('Analytics Data'!CD$12:CD$511, MATCH($AV324, 'Analytics Data'!$BI$12:$BI$511, 0)), ""))</f>
        <v/>
      </c>
      <c r="CC324" s="19" t="str">
        <f t="shared" si="93"/>
        <v/>
      </c>
      <c r="CE324" s="19" t="str">
        <f t="shared" si="94"/>
        <v/>
      </c>
      <c r="CG324" s="41" t="str">
        <f t="shared" si="95"/>
        <v/>
      </c>
    </row>
    <row r="325" spans="1:85" x14ac:dyDescent="0.25">
      <c r="A325" s="11"/>
      <c r="B325" s="41" t="str">
        <f>IF($D325="", "", IFERROR(INDEX(Content!$V$11:$V$510, MATCH($D325, Content!$D$11:$D$510, 0)), ""))</f>
        <v/>
      </c>
      <c r="C325" s="11"/>
      <c r="D325" s="196"/>
      <c r="E325" s="197"/>
      <c r="F325" s="198"/>
      <c r="G325" s="199"/>
      <c r="H325" s="200"/>
      <c r="I325" s="200"/>
      <c r="J325" s="201"/>
      <c r="K325" s="202"/>
      <c r="L325" s="11"/>
      <c r="M325" s="98" t="str">
        <f>IF($AV325="", "", IFERROR(INDEX('Analytics Data'!$CF$12:$CF$511, MATCH($AV325, 'Analytics Data'!$BI$12:$BI$511, 0)), ""))</f>
        <v/>
      </c>
      <c r="N325" s="68"/>
      <c r="O325" s="98" t="str">
        <f>IF($M325="", "", COUNTIF($M$11:$M$510, "&gt;"&amp;$M325)+1+COUNTIF($M$11:$M325, $M325)-1)</f>
        <v/>
      </c>
      <c r="P325" s="68"/>
      <c r="Q325" s="91" t="str">
        <f>IF($AV325="", "", IFERROR(INDEX('Analytics Data'!BA$12:BA$511, MATCH($AV325, 'Analytics Data'!$BI$12:$BI$511, 0)), ""))</f>
        <v/>
      </c>
      <c r="R325" s="92" t="str">
        <f>IF($AV325="", "", IFERROR(INDEX('Analytics Data'!BB$12:BB$511, MATCH($AV325, 'Analytics Data'!$BI$12:$BI$511, 0)), ""))</f>
        <v/>
      </c>
      <c r="S325" s="92" t="str">
        <f>IF($AV325="", "", IFERROR(INDEX('Analytics Data'!BC$12:BC$511, MATCH($AV325, 'Analytics Data'!$BI$12:$BI$511, 0)), ""))</f>
        <v/>
      </c>
      <c r="T325" s="92" t="str">
        <f>IF($AV325="", "", IFERROR(INDEX('Analytics Data'!BD$12:BD$511, MATCH($AV325, 'Analytics Data'!$BI$12:$BI$511, 0)), ""))</f>
        <v/>
      </c>
      <c r="U325" s="93" t="str">
        <f>IF($AV325="", "", IFERROR(INDEX('Analytics Data'!BE$12:BE$511, MATCH($AV325, 'Analytics Data'!$BI$12:$BI$511, 0)), ""))</f>
        <v/>
      </c>
      <c r="V325" s="68"/>
      <c r="AD325" s="65" t="str">
        <f>'Analytics Data'!$CT326</f>
        <v/>
      </c>
      <c r="AF325" s="19" t="str">
        <f t="shared" si="82"/>
        <v/>
      </c>
      <c r="AH325" s="19" t="str">
        <f t="shared" si="79"/>
        <v/>
      </c>
      <c r="AI325" s="19" t="str">
        <f t="shared" si="83"/>
        <v/>
      </c>
      <c r="AJ325" s="19" t="str">
        <f t="shared" si="84"/>
        <v/>
      </c>
      <c r="AK325" s="19" t="str">
        <f t="shared" si="85"/>
        <v/>
      </c>
      <c r="AL325" s="19" t="str">
        <f t="shared" si="80"/>
        <v/>
      </c>
      <c r="AM325" s="19" t="str">
        <f t="shared" si="81"/>
        <v/>
      </c>
      <c r="AN325" s="19" t="str">
        <f t="shared" si="86"/>
        <v/>
      </c>
      <c r="AP325" s="19" t="str">
        <f>IF(OR($B325="", "", 'Analytics Data'!$BL$7=FALSE), "", COUNTIF('Analytics Data'!$BG$12:$BG$511, $B325))</f>
        <v/>
      </c>
      <c r="AR325" s="65" t="str">
        <f>IF($AP325="", "", IF($AP325=1, IFERROR(INDEX('Analytics Data'!$BI$12:$BI$511, MATCH($B325, 'Analytics Data'!$BG$12:$BG$511, 0)), ""), ""))</f>
        <v/>
      </c>
      <c r="AT325" s="65" t="str">
        <f t="shared" si="87"/>
        <v/>
      </c>
      <c r="AV325" s="65" t="str">
        <f>IF(NOT($AT325=""), $AT325, IF($AR325="", "", IF(COUNTIF($AR$11:$AR325, $AR325)&gt;1, "", $AR325)))</f>
        <v/>
      </c>
      <c r="AX325" s="19" t="str">
        <f>IF(OR($AV325="", $AR$7=FALSE), "", IF(COUNTIF('Analytics Data'!$BI$12:$BI$511, $AV325)=1, "", "X"))</f>
        <v/>
      </c>
      <c r="AZ325" s="43" t="str">
        <f t="shared" si="88"/>
        <v/>
      </c>
      <c r="BB325" s="19" t="str">
        <f>IF($D325="", "", IF(COUNTIF(Content!$D$11:$D$510, $D325)=0, MAX($BB$10:$BB324)+1, ""))</f>
        <v/>
      </c>
      <c r="BD325" s="19" t="str">
        <f t="shared" si="89"/>
        <v/>
      </c>
      <c r="BF325" s="19" t="str">
        <f t="shared" si="90"/>
        <v/>
      </c>
      <c r="BG325" s="19" t="str">
        <f t="shared" ca="1" si="96"/>
        <v/>
      </c>
      <c r="BI325" s="173" t="str">
        <f>IF($AV325="", "", IFERROR(INDEX('Analytics Data'!$CA$12:$CA$511, MATCH($AV325, 'Analytics Data'!$BI$12:$BI$511, 0)), ""))</f>
        <v/>
      </c>
      <c r="BK325" s="173" t="str">
        <f>IF($AV325="", "", IFERROR(INDEX('Analytics Data'!$BB$12:$BB$511, MATCH($AV325, 'Analytics Data'!$BI$12:$BI$511, 0)), ""))</f>
        <v/>
      </c>
      <c r="BM325" s="41" t="str">
        <f>IF($D325="", "", IFERROR(INDEX(Content!$AB$11:$AB$510, MATCH($D325, Content!$D$11:$D$510, 0)), ""))</f>
        <v/>
      </c>
      <c r="BN325" s="41" t="str">
        <f>IF($BM325="", "", IF(COUNTIF($BM$11:$BM325, $BM325)&gt;1, "", $BM325))</f>
        <v/>
      </c>
      <c r="BO325" s="156" t="str">
        <f t="shared" si="91"/>
        <v/>
      </c>
      <c r="BP325" s="156" t="str">
        <f t="shared" si="92"/>
        <v/>
      </c>
      <c r="BQ325" s="19" t="str">
        <f>IF($BO325="", "", COUNTIF($BO$11:$BO$510, "&gt;"&amp;$BO325)+1+COUNTIF($BO$11:$BO325, $BO325)-1)</f>
        <v/>
      </c>
      <c r="BS325" s="134" t="str">
        <f>IF($AV325="", "", IFERROR(INDEX('Analytics Data'!BZ$12:BZ$511, MATCH($AV325, 'Analytics Data'!$BI$12:$BI$511, 0)), ""))</f>
        <v/>
      </c>
      <c r="BT325" s="135" t="str">
        <f>IF($AV325="", "", IFERROR(INDEX('Analytics Data'!CA$12:CA$511, MATCH($AV325, 'Analytics Data'!$BI$12:$BI$511, 0)), ""))</f>
        <v/>
      </c>
      <c r="BU325" s="135" t="str">
        <f>IF($AV325="", "", IFERROR(INDEX('Analytics Data'!CB$12:CB$511, MATCH($AV325, 'Analytics Data'!$BI$12:$BI$511, 0)), ""))</f>
        <v/>
      </c>
      <c r="BV325" s="135" t="str">
        <f>IF($AV325="", "", IFERROR(INDEX('Analytics Data'!CC$12:CC$511, MATCH($AV325, 'Analytics Data'!$BI$12:$BI$511, 0)), ""))</f>
        <v/>
      </c>
      <c r="BW325" s="136" t="str">
        <f>IF($AV325="", "", IFERROR(INDEX('Analytics Data'!CD$12:CD$511, MATCH($AV325, 'Analytics Data'!$BI$12:$BI$511, 0)), ""))</f>
        <v/>
      </c>
      <c r="CC325" s="19" t="str">
        <f t="shared" si="93"/>
        <v/>
      </c>
      <c r="CE325" s="19" t="str">
        <f t="shared" si="94"/>
        <v/>
      </c>
      <c r="CG325" s="41" t="str">
        <f t="shared" si="95"/>
        <v/>
      </c>
    </row>
    <row r="326" spans="1:85" x14ac:dyDescent="0.25">
      <c r="A326" s="11"/>
      <c r="B326" s="41" t="str">
        <f>IF($D326="", "", IFERROR(INDEX(Content!$V$11:$V$510, MATCH($D326, Content!$D$11:$D$510, 0)), ""))</f>
        <v/>
      </c>
      <c r="C326" s="11"/>
      <c r="D326" s="196"/>
      <c r="E326" s="197"/>
      <c r="F326" s="198"/>
      <c r="G326" s="199"/>
      <c r="H326" s="200"/>
      <c r="I326" s="200"/>
      <c r="J326" s="201"/>
      <c r="K326" s="202"/>
      <c r="L326" s="11"/>
      <c r="M326" s="98" t="str">
        <f>IF($AV326="", "", IFERROR(INDEX('Analytics Data'!$CF$12:$CF$511, MATCH($AV326, 'Analytics Data'!$BI$12:$BI$511, 0)), ""))</f>
        <v/>
      </c>
      <c r="N326" s="68"/>
      <c r="O326" s="98" t="str">
        <f>IF($M326="", "", COUNTIF($M$11:$M$510, "&gt;"&amp;$M326)+1+COUNTIF($M$11:$M326, $M326)-1)</f>
        <v/>
      </c>
      <c r="P326" s="68"/>
      <c r="Q326" s="91" t="str">
        <f>IF($AV326="", "", IFERROR(INDEX('Analytics Data'!BA$12:BA$511, MATCH($AV326, 'Analytics Data'!$BI$12:$BI$511, 0)), ""))</f>
        <v/>
      </c>
      <c r="R326" s="92" t="str">
        <f>IF($AV326="", "", IFERROR(INDEX('Analytics Data'!BB$12:BB$511, MATCH($AV326, 'Analytics Data'!$BI$12:$BI$511, 0)), ""))</f>
        <v/>
      </c>
      <c r="S326" s="92" t="str">
        <f>IF($AV326="", "", IFERROR(INDEX('Analytics Data'!BC$12:BC$511, MATCH($AV326, 'Analytics Data'!$BI$12:$BI$511, 0)), ""))</f>
        <v/>
      </c>
      <c r="T326" s="92" t="str">
        <f>IF($AV326="", "", IFERROR(INDEX('Analytics Data'!BD$12:BD$511, MATCH($AV326, 'Analytics Data'!$BI$12:$BI$511, 0)), ""))</f>
        <v/>
      </c>
      <c r="U326" s="93" t="str">
        <f>IF($AV326="", "", IFERROR(INDEX('Analytics Data'!BE$12:BE$511, MATCH($AV326, 'Analytics Data'!$BI$12:$BI$511, 0)), ""))</f>
        <v/>
      </c>
      <c r="V326" s="68"/>
      <c r="AD326" s="65" t="str">
        <f>'Analytics Data'!$CT327</f>
        <v/>
      </c>
      <c r="AF326" s="19" t="str">
        <f t="shared" si="82"/>
        <v/>
      </c>
      <c r="AH326" s="19" t="str">
        <f t="shared" si="79"/>
        <v/>
      </c>
      <c r="AI326" s="19" t="str">
        <f t="shared" si="83"/>
        <v/>
      </c>
      <c r="AJ326" s="19" t="str">
        <f t="shared" si="84"/>
        <v/>
      </c>
      <c r="AK326" s="19" t="str">
        <f t="shared" si="85"/>
        <v/>
      </c>
      <c r="AL326" s="19" t="str">
        <f t="shared" si="80"/>
        <v/>
      </c>
      <c r="AM326" s="19" t="str">
        <f t="shared" si="81"/>
        <v/>
      </c>
      <c r="AN326" s="19" t="str">
        <f t="shared" si="86"/>
        <v/>
      </c>
      <c r="AP326" s="19" t="str">
        <f>IF(OR($B326="", "", 'Analytics Data'!$BL$7=FALSE), "", COUNTIF('Analytics Data'!$BG$12:$BG$511, $B326))</f>
        <v/>
      </c>
      <c r="AR326" s="65" t="str">
        <f>IF($AP326="", "", IF($AP326=1, IFERROR(INDEX('Analytics Data'!$BI$12:$BI$511, MATCH($B326, 'Analytics Data'!$BG$12:$BG$511, 0)), ""), ""))</f>
        <v/>
      </c>
      <c r="AT326" s="65" t="str">
        <f t="shared" si="87"/>
        <v/>
      </c>
      <c r="AV326" s="65" t="str">
        <f>IF(NOT($AT326=""), $AT326, IF($AR326="", "", IF(COUNTIF($AR$11:$AR326, $AR326)&gt;1, "", $AR326)))</f>
        <v/>
      </c>
      <c r="AX326" s="19" t="str">
        <f>IF(OR($AV326="", $AR$7=FALSE), "", IF(COUNTIF('Analytics Data'!$BI$12:$BI$511, $AV326)=1, "", "X"))</f>
        <v/>
      </c>
      <c r="AZ326" s="43" t="str">
        <f t="shared" si="88"/>
        <v/>
      </c>
      <c r="BB326" s="19" t="str">
        <f>IF($D326="", "", IF(COUNTIF(Content!$D$11:$D$510, $D326)=0, MAX($BB$10:$BB325)+1, ""))</f>
        <v/>
      </c>
      <c r="BD326" s="19" t="str">
        <f t="shared" si="89"/>
        <v/>
      </c>
      <c r="BF326" s="19" t="str">
        <f t="shared" si="90"/>
        <v/>
      </c>
      <c r="BG326" s="19" t="str">
        <f t="shared" ca="1" si="96"/>
        <v/>
      </c>
      <c r="BI326" s="173" t="str">
        <f>IF($AV326="", "", IFERROR(INDEX('Analytics Data'!$CA$12:$CA$511, MATCH($AV326, 'Analytics Data'!$BI$12:$BI$511, 0)), ""))</f>
        <v/>
      </c>
      <c r="BK326" s="173" t="str">
        <f>IF($AV326="", "", IFERROR(INDEX('Analytics Data'!$BB$12:$BB$511, MATCH($AV326, 'Analytics Data'!$BI$12:$BI$511, 0)), ""))</f>
        <v/>
      </c>
      <c r="BM326" s="41" t="str">
        <f>IF($D326="", "", IFERROR(INDEX(Content!$AB$11:$AB$510, MATCH($D326, Content!$D$11:$D$510, 0)), ""))</f>
        <v/>
      </c>
      <c r="BN326" s="41" t="str">
        <f>IF($BM326="", "", IF(COUNTIF($BM$11:$BM326, $BM326)&gt;1, "", $BM326))</f>
        <v/>
      </c>
      <c r="BO326" s="156" t="str">
        <f t="shared" si="91"/>
        <v/>
      </c>
      <c r="BP326" s="156" t="str">
        <f t="shared" si="92"/>
        <v/>
      </c>
      <c r="BQ326" s="19" t="str">
        <f>IF($BO326="", "", COUNTIF($BO$11:$BO$510, "&gt;"&amp;$BO326)+1+COUNTIF($BO$11:$BO326, $BO326)-1)</f>
        <v/>
      </c>
      <c r="BS326" s="134" t="str">
        <f>IF($AV326="", "", IFERROR(INDEX('Analytics Data'!BZ$12:BZ$511, MATCH($AV326, 'Analytics Data'!$BI$12:$BI$511, 0)), ""))</f>
        <v/>
      </c>
      <c r="BT326" s="135" t="str">
        <f>IF($AV326="", "", IFERROR(INDEX('Analytics Data'!CA$12:CA$511, MATCH($AV326, 'Analytics Data'!$BI$12:$BI$511, 0)), ""))</f>
        <v/>
      </c>
      <c r="BU326" s="135" t="str">
        <f>IF($AV326="", "", IFERROR(INDEX('Analytics Data'!CB$12:CB$511, MATCH($AV326, 'Analytics Data'!$BI$12:$BI$511, 0)), ""))</f>
        <v/>
      </c>
      <c r="BV326" s="135" t="str">
        <f>IF($AV326="", "", IFERROR(INDEX('Analytics Data'!CC$12:CC$511, MATCH($AV326, 'Analytics Data'!$BI$12:$BI$511, 0)), ""))</f>
        <v/>
      </c>
      <c r="BW326" s="136" t="str">
        <f>IF($AV326="", "", IFERROR(INDEX('Analytics Data'!CD$12:CD$511, MATCH($AV326, 'Analytics Data'!$BI$12:$BI$511, 0)), ""))</f>
        <v/>
      </c>
      <c r="CC326" s="19" t="str">
        <f t="shared" si="93"/>
        <v/>
      </c>
      <c r="CE326" s="19" t="str">
        <f t="shared" si="94"/>
        <v/>
      </c>
      <c r="CG326" s="41" t="str">
        <f t="shared" si="95"/>
        <v/>
      </c>
    </row>
    <row r="327" spans="1:85" x14ac:dyDescent="0.25">
      <c r="A327" s="11"/>
      <c r="B327" s="41" t="str">
        <f>IF($D327="", "", IFERROR(INDEX(Content!$V$11:$V$510, MATCH($D327, Content!$D$11:$D$510, 0)), ""))</f>
        <v/>
      </c>
      <c r="C327" s="11"/>
      <c r="D327" s="196"/>
      <c r="E327" s="197"/>
      <c r="F327" s="198"/>
      <c r="G327" s="199"/>
      <c r="H327" s="200"/>
      <c r="I327" s="200"/>
      <c r="J327" s="201"/>
      <c r="K327" s="202"/>
      <c r="L327" s="11"/>
      <c r="M327" s="98" t="str">
        <f>IF($AV327="", "", IFERROR(INDEX('Analytics Data'!$CF$12:$CF$511, MATCH($AV327, 'Analytics Data'!$BI$12:$BI$511, 0)), ""))</f>
        <v/>
      </c>
      <c r="N327" s="68"/>
      <c r="O327" s="98" t="str">
        <f>IF($M327="", "", COUNTIF($M$11:$M$510, "&gt;"&amp;$M327)+1+COUNTIF($M$11:$M327, $M327)-1)</f>
        <v/>
      </c>
      <c r="P327" s="68"/>
      <c r="Q327" s="91" t="str">
        <f>IF($AV327="", "", IFERROR(INDEX('Analytics Data'!BA$12:BA$511, MATCH($AV327, 'Analytics Data'!$BI$12:$BI$511, 0)), ""))</f>
        <v/>
      </c>
      <c r="R327" s="92" t="str">
        <f>IF($AV327="", "", IFERROR(INDEX('Analytics Data'!BB$12:BB$511, MATCH($AV327, 'Analytics Data'!$BI$12:$BI$511, 0)), ""))</f>
        <v/>
      </c>
      <c r="S327" s="92" t="str">
        <f>IF($AV327="", "", IFERROR(INDEX('Analytics Data'!BC$12:BC$511, MATCH($AV327, 'Analytics Data'!$BI$12:$BI$511, 0)), ""))</f>
        <v/>
      </c>
      <c r="T327" s="92" t="str">
        <f>IF($AV327="", "", IFERROR(INDEX('Analytics Data'!BD$12:BD$511, MATCH($AV327, 'Analytics Data'!$BI$12:$BI$511, 0)), ""))</f>
        <v/>
      </c>
      <c r="U327" s="93" t="str">
        <f>IF($AV327="", "", IFERROR(INDEX('Analytics Data'!BE$12:BE$511, MATCH($AV327, 'Analytics Data'!$BI$12:$BI$511, 0)), ""))</f>
        <v/>
      </c>
      <c r="V327" s="68"/>
      <c r="AD327" s="65" t="str">
        <f>'Analytics Data'!$CT328</f>
        <v/>
      </c>
      <c r="AF327" s="19" t="str">
        <f t="shared" si="82"/>
        <v/>
      </c>
      <c r="AH327" s="19" t="str">
        <f t="shared" si="79"/>
        <v/>
      </c>
      <c r="AI327" s="19" t="str">
        <f t="shared" si="83"/>
        <v/>
      </c>
      <c r="AJ327" s="19" t="str">
        <f t="shared" si="84"/>
        <v/>
      </c>
      <c r="AK327" s="19" t="str">
        <f t="shared" si="85"/>
        <v/>
      </c>
      <c r="AL327" s="19" t="str">
        <f t="shared" si="80"/>
        <v/>
      </c>
      <c r="AM327" s="19" t="str">
        <f t="shared" si="81"/>
        <v/>
      </c>
      <c r="AN327" s="19" t="str">
        <f t="shared" si="86"/>
        <v/>
      </c>
      <c r="AP327" s="19" t="str">
        <f>IF(OR($B327="", "", 'Analytics Data'!$BL$7=FALSE), "", COUNTIF('Analytics Data'!$BG$12:$BG$511, $B327))</f>
        <v/>
      </c>
      <c r="AR327" s="65" t="str">
        <f>IF($AP327="", "", IF($AP327=1, IFERROR(INDEX('Analytics Data'!$BI$12:$BI$511, MATCH($B327, 'Analytics Data'!$BG$12:$BG$511, 0)), ""), ""))</f>
        <v/>
      </c>
      <c r="AT327" s="65" t="str">
        <f t="shared" si="87"/>
        <v/>
      </c>
      <c r="AV327" s="65" t="str">
        <f>IF(NOT($AT327=""), $AT327, IF($AR327="", "", IF(COUNTIF($AR$11:$AR327, $AR327)&gt;1, "", $AR327)))</f>
        <v/>
      </c>
      <c r="AX327" s="19" t="str">
        <f>IF(OR($AV327="", $AR$7=FALSE), "", IF(COUNTIF('Analytics Data'!$BI$12:$BI$511, $AV327)=1, "", "X"))</f>
        <v/>
      </c>
      <c r="AZ327" s="43" t="str">
        <f t="shared" si="88"/>
        <v/>
      </c>
      <c r="BB327" s="19" t="str">
        <f>IF($D327="", "", IF(COUNTIF(Content!$D$11:$D$510, $D327)=0, MAX($BB$10:$BB326)+1, ""))</f>
        <v/>
      </c>
      <c r="BD327" s="19" t="str">
        <f t="shared" si="89"/>
        <v/>
      </c>
      <c r="BF327" s="19" t="str">
        <f t="shared" si="90"/>
        <v/>
      </c>
      <c r="BG327" s="19" t="str">
        <f t="shared" ca="1" si="96"/>
        <v/>
      </c>
      <c r="BI327" s="173" t="str">
        <f>IF($AV327="", "", IFERROR(INDEX('Analytics Data'!$CA$12:$CA$511, MATCH($AV327, 'Analytics Data'!$BI$12:$BI$511, 0)), ""))</f>
        <v/>
      </c>
      <c r="BK327" s="173" t="str">
        <f>IF($AV327="", "", IFERROR(INDEX('Analytics Data'!$BB$12:$BB$511, MATCH($AV327, 'Analytics Data'!$BI$12:$BI$511, 0)), ""))</f>
        <v/>
      </c>
      <c r="BM327" s="41" t="str">
        <f>IF($D327="", "", IFERROR(INDEX(Content!$AB$11:$AB$510, MATCH($D327, Content!$D$11:$D$510, 0)), ""))</f>
        <v/>
      </c>
      <c r="BN327" s="41" t="str">
        <f>IF($BM327="", "", IF(COUNTIF($BM$11:$BM327, $BM327)&gt;1, "", $BM327))</f>
        <v/>
      </c>
      <c r="BO327" s="156" t="str">
        <f t="shared" si="91"/>
        <v/>
      </c>
      <c r="BP327" s="156" t="str">
        <f t="shared" si="92"/>
        <v/>
      </c>
      <c r="BQ327" s="19" t="str">
        <f>IF($BO327="", "", COUNTIF($BO$11:$BO$510, "&gt;"&amp;$BO327)+1+COUNTIF($BO$11:$BO327, $BO327)-1)</f>
        <v/>
      </c>
      <c r="BS327" s="134" t="str">
        <f>IF($AV327="", "", IFERROR(INDEX('Analytics Data'!BZ$12:BZ$511, MATCH($AV327, 'Analytics Data'!$BI$12:$BI$511, 0)), ""))</f>
        <v/>
      </c>
      <c r="BT327" s="135" t="str">
        <f>IF($AV327="", "", IFERROR(INDEX('Analytics Data'!CA$12:CA$511, MATCH($AV327, 'Analytics Data'!$BI$12:$BI$511, 0)), ""))</f>
        <v/>
      </c>
      <c r="BU327" s="135" t="str">
        <f>IF($AV327="", "", IFERROR(INDEX('Analytics Data'!CB$12:CB$511, MATCH($AV327, 'Analytics Data'!$BI$12:$BI$511, 0)), ""))</f>
        <v/>
      </c>
      <c r="BV327" s="135" t="str">
        <f>IF($AV327="", "", IFERROR(INDEX('Analytics Data'!CC$12:CC$511, MATCH($AV327, 'Analytics Data'!$BI$12:$BI$511, 0)), ""))</f>
        <v/>
      </c>
      <c r="BW327" s="136" t="str">
        <f>IF($AV327="", "", IFERROR(INDEX('Analytics Data'!CD$12:CD$511, MATCH($AV327, 'Analytics Data'!$BI$12:$BI$511, 0)), ""))</f>
        <v/>
      </c>
      <c r="CC327" s="19" t="str">
        <f t="shared" si="93"/>
        <v/>
      </c>
      <c r="CE327" s="19" t="str">
        <f t="shared" si="94"/>
        <v/>
      </c>
      <c r="CG327" s="41" t="str">
        <f t="shared" si="95"/>
        <v/>
      </c>
    </row>
    <row r="328" spans="1:85" x14ac:dyDescent="0.25">
      <c r="A328" s="11"/>
      <c r="B328" s="41" t="str">
        <f>IF($D328="", "", IFERROR(INDEX(Content!$V$11:$V$510, MATCH($D328, Content!$D$11:$D$510, 0)), ""))</f>
        <v/>
      </c>
      <c r="C328" s="11"/>
      <c r="D328" s="196"/>
      <c r="E328" s="197"/>
      <c r="F328" s="198"/>
      <c r="G328" s="199"/>
      <c r="H328" s="200"/>
      <c r="I328" s="200"/>
      <c r="J328" s="201"/>
      <c r="K328" s="202"/>
      <c r="L328" s="11"/>
      <c r="M328" s="98" t="str">
        <f>IF($AV328="", "", IFERROR(INDEX('Analytics Data'!$CF$12:$CF$511, MATCH($AV328, 'Analytics Data'!$BI$12:$BI$511, 0)), ""))</f>
        <v/>
      </c>
      <c r="N328" s="68"/>
      <c r="O328" s="98" t="str">
        <f>IF($M328="", "", COUNTIF($M$11:$M$510, "&gt;"&amp;$M328)+1+COUNTIF($M$11:$M328, $M328)-1)</f>
        <v/>
      </c>
      <c r="P328" s="68"/>
      <c r="Q328" s="91" t="str">
        <f>IF($AV328="", "", IFERROR(INDEX('Analytics Data'!BA$12:BA$511, MATCH($AV328, 'Analytics Data'!$BI$12:$BI$511, 0)), ""))</f>
        <v/>
      </c>
      <c r="R328" s="92" t="str">
        <f>IF($AV328="", "", IFERROR(INDEX('Analytics Data'!BB$12:BB$511, MATCH($AV328, 'Analytics Data'!$BI$12:$BI$511, 0)), ""))</f>
        <v/>
      </c>
      <c r="S328" s="92" t="str">
        <f>IF($AV328="", "", IFERROR(INDEX('Analytics Data'!BC$12:BC$511, MATCH($AV328, 'Analytics Data'!$BI$12:$BI$511, 0)), ""))</f>
        <v/>
      </c>
      <c r="T328" s="92" t="str">
        <f>IF($AV328="", "", IFERROR(INDEX('Analytics Data'!BD$12:BD$511, MATCH($AV328, 'Analytics Data'!$BI$12:$BI$511, 0)), ""))</f>
        <v/>
      </c>
      <c r="U328" s="93" t="str">
        <f>IF($AV328="", "", IFERROR(INDEX('Analytics Data'!BE$12:BE$511, MATCH($AV328, 'Analytics Data'!$BI$12:$BI$511, 0)), ""))</f>
        <v/>
      </c>
      <c r="V328" s="68"/>
      <c r="AD328" s="65" t="str">
        <f>'Analytics Data'!$CT329</f>
        <v/>
      </c>
      <c r="AF328" s="19" t="str">
        <f t="shared" si="82"/>
        <v/>
      </c>
      <c r="AH328" s="19" t="str">
        <f t="shared" si="79"/>
        <v/>
      </c>
      <c r="AI328" s="19" t="str">
        <f t="shared" si="83"/>
        <v/>
      </c>
      <c r="AJ328" s="19" t="str">
        <f t="shared" si="84"/>
        <v/>
      </c>
      <c r="AK328" s="19" t="str">
        <f t="shared" si="85"/>
        <v/>
      </c>
      <c r="AL328" s="19" t="str">
        <f t="shared" si="80"/>
        <v/>
      </c>
      <c r="AM328" s="19" t="str">
        <f t="shared" si="81"/>
        <v/>
      </c>
      <c r="AN328" s="19" t="str">
        <f t="shared" si="86"/>
        <v/>
      </c>
      <c r="AP328" s="19" t="str">
        <f>IF(OR($B328="", "", 'Analytics Data'!$BL$7=FALSE), "", COUNTIF('Analytics Data'!$BG$12:$BG$511, $B328))</f>
        <v/>
      </c>
      <c r="AR328" s="65" t="str">
        <f>IF($AP328="", "", IF($AP328=1, IFERROR(INDEX('Analytics Data'!$BI$12:$BI$511, MATCH($B328, 'Analytics Data'!$BG$12:$BG$511, 0)), ""), ""))</f>
        <v/>
      </c>
      <c r="AT328" s="65" t="str">
        <f t="shared" si="87"/>
        <v/>
      </c>
      <c r="AV328" s="65" t="str">
        <f>IF(NOT($AT328=""), $AT328, IF($AR328="", "", IF(COUNTIF($AR$11:$AR328, $AR328)&gt;1, "", $AR328)))</f>
        <v/>
      </c>
      <c r="AX328" s="19" t="str">
        <f>IF(OR($AV328="", $AR$7=FALSE), "", IF(COUNTIF('Analytics Data'!$BI$12:$BI$511, $AV328)=1, "", "X"))</f>
        <v/>
      </c>
      <c r="AZ328" s="43" t="str">
        <f t="shared" si="88"/>
        <v/>
      </c>
      <c r="BB328" s="19" t="str">
        <f>IF($D328="", "", IF(COUNTIF(Content!$D$11:$D$510, $D328)=0, MAX($BB$10:$BB327)+1, ""))</f>
        <v/>
      </c>
      <c r="BD328" s="19" t="str">
        <f t="shared" si="89"/>
        <v/>
      </c>
      <c r="BF328" s="19" t="str">
        <f t="shared" si="90"/>
        <v/>
      </c>
      <c r="BG328" s="19" t="str">
        <f t="shared" ca="1" si="96"/>
        <v/>
      </c>
      <c r="BI328" s="173" t="str">
        <f>IF($AV328="", "", IFERROR(INDEX('Analytics Data'!$CA$12:$CA$511, MATCH($AV328, 'Analytics Data'!$BI$12:$BI$511, 0)), ""))</f>
        <v/>
      </c>
      <c r="BK328" s="173" t="str">
        <f>IF($AV328="", "", IFERROR(INDEX('Analytics Data'!$BB$12:$BB$511, MATCH($AV328, 'Analytics Data'!$BI$12:$BI$511, 0)), ""))</f>
        <v/>
      </c>
      <c r="BM328" s="41" t="str">
        <f>IF($D328="", "", IFERROR(INDEX(Content!$AB$11:$AB$510, MATCH($D328, Content!$D$11:$D$510, 0)), ""))</f>
        <v/>
      </c>
      <c r="BN328" s="41" t="str">
        <f>IF($BM328="", "", IF(COUNTIF($BM$11:$BM328, $BM328)&gt;1, "", $BM328))</f>
        <v/>
      </c>
      <c r="BO328" s="156" t="str">
        <f t="shared" si="91"/>
        <v/>
      </c>
      <c r="BP328" s="156" t="str">
        <f t="shared" si="92"/>
        <v/>
      </c>
      <c r="BQ328" s="19" t="str">
        <f>IF($BO328="", "", COUNTIF($BO$11:$BO$510, "&gt;"&amp;$BO328)+1+COUNTIF($BO$11:$BO328, $BO328)-1)</f>
        <v/>
      </c>
      <c r="BS328" s="134" t="str">
        <f>IF($AV328="", "", IFERROR(INDEX('Analytics Data'!BZ$12:BZ$511, MATCH($AV328, 'Analytics Data'!$BI$12:$BI$511, 0)), ""))</f>
        <v/>
      </c>
      <c r="BT328" s="135" t="str">
        <f>IF($AV328="", "", IFERROR(INDEX('Analytics Data'!CA$12:CA$511, MATCH($AV328, 'Analytics Data'!$BI$12:$BI$511, 0)), ""))</f>
        <v/>
      </c>
      <c r="BU328" s="135" t="str">
        <f>IF($AV328="", "", IFERROR(INDEX('Analytics Data'!CB$12:CB$511, MATCH($AV328, 'Analytics Data'!$BI$12:$BI$511, 0)), ""))</f>
        <v/>
      </c>
      <c r="BV328" s="135" t="str">
        <f>IF($AV328="", "", IFERROR(INDEX('Analytics Data'!CC$12:CC$511, MATCH($AV328, 'Analytics Data'!$BI$12:$BI$511, 0)), ""))</f>
        <v/>
      </c>
      <c r="BW328" s="136" t="str">
        <f>IF($AV328="", "", IFERROR(INDEX('Analytics Data'!CD$12:CD$511, MATCH($AV328, 'Analytics Data'!$BI$12:$BI$511, 0)), ""))</f>
        <v/>
      </c>
      <c r="CC328" s="19" t="str">
        <f t="shared" si="93"/>
        <v/>
      </c>
      <c r="CE328" s="19" t="str">
        <f t="shared" si="94"/>
        <v/>
      </c>
      <c r="CG328" s="41" t="str">
        <f t="shared" si="95"/>
        <v/>
      </c>
    </row>
    <row r="329" spans="1:85" x14ac:dyDescent="0.25">
      <c r="A329" s="11"/>
      <c r="B329" s="41" t="str">
        <f>IF($D329="", "", IFERROR(INDEX(Content!$V$11:$V$510, MATCH($D329, Content!$D$11:$D$510, 0)), ""))</f>
        <v/>
      </c>
      <c r="C329" s="11"/>
      <c r="D329" s="196"/>
      <c r="E329" s="197"/>
      <c r="F329" s="198"/>
      <c r="G329" s="199"/>
      <c r="H329" s="200"/>
      <c r="I329" s="200"/>
      <c r="J329" s="201"/>
      <c r="K329" s="202"/>
      <c r="L329" s="11"/>
      <c r="M329" s="98" t="str">
        <f>IF($AV329="", "", IFERROR(INDEX('Analytics Data'!$CF$12:$CF$511, MATCH($AV329, 'Analytics Data'!$BI$12:$BI$511, 0)), ""))</f>
        <v/>
      </c>
      <c r="N329" s="68"/>
      <c r="O329" s="98" t="str">
        <f>IF($M329="", "", COUNTIF($M$11:$M$510, "&gt;"&amp;$M329)+1+COUNTIF($M$11:$M329, $M329)-1)</f>
        <v/>
      </c>
      <c r="P329" s="68"/>
      <c r="Q329" s="91" t="str">
        <f>IF($AV329="", "", IFERROR(INDEX('Analytics Data'!BA$12:BA$511, MATCH($AV329, 'Analytics Data'!$BI$12:$BI$511, 0)), ""))</f>
        <v/>
      </c>
      <c r="R329" s="92" t="str">
        <f>IF($AV329="", "", IFERROR(INDEX('Analytics Data'!BB$12:BB$511, MATCH($AV329, 'Analytics Data'!$BI$12:$BI$511, 0)), ""))</f>
        <v/>
      </c>
      <c r="S329" s="92" t="str">
        <f>IF($AV329="", "", IFERROR(INDEX('Analytics Data'!BC$12:BC$511, MATCH($AV329, 'Analytics Data'!$BI$12:$BI$511, 0)), ""))</f>
        <v/>
      </c>
      <c r="T329" s="92" t="str">
        <f>IF($AV329="", "", IFERROR(INDEX('Analytics Data'!BD$12:BD$511, MATCH($AV329, 'Analytics Data'!$BI$12:$BI$511, 0)), ""))</f>
        <v/>
      </c>
      <c r="U329" s="93" t="str">
        <f>IF($AV329="", "", IFERROR(INDEX('Analytics Data'!BE$12:BE$511, MATCH($AV329, 'Analytics Data'!$BI$12:$BI$511, 0)), ""))</f>
        <v/>
      </c>
      <c r="V329" s="68"/>
      <c r="AD329" s="65" t="str">
        <f>'Analytics Data'!$CT330</f>
        <v/>
      </c>
      <c r="AF329" s="19" t="str">
        <f t="shared" si="82"/>
        <v/>
      </c>
      <c r="AH329" s="19" t="str">
        <f t="shared" si="79"/>
        <v/>
      </c>
      <c r="AI329" s="19" t="str">
        <f t="shared" si="83"/>
        <v/>
      </c>
      <c r="AJ329" s="19" t="str">
        <f t="shared" si="84"/>
        <v/>
      </c>
      <c r="AK329" s="19" t="str">
        <f t="shared" si="85"/>
        <v/>
      </c>
      <c r="AL329" s="19" t="str">
        <f t="shared" si="80"/>
        <v/>
      </c>
      <c r="AM329" s="19" t="str">
        <f t="shared" si="81"/>
        <v/>
      </c>
      <c r="AN329" s="19" t="str">
        <f t="shared" si="86"/>
        <v/>
      </c>
      <c r="AP329" s="19" t="str">
        <f>IF(OR($B329="", "", 'Analytics Data'!$BL$7=FALSE), "", COUNTIF('Analytics Data'!$BG$12:$BG$511, $B329))</f>
        <v/>
      </c>
      <c r="AR329" s="65" t="str">
        <f>IF($AP329="", "", IF($AP329=1, IFERROR(INDEX('Analytics Data'!$BI$12:$BI$511, MATCH($B329, 'Analytics Data'!$BG$12:$BG$511, 0)), ""), ""))</f>
        <v/>
      </c>
      <c r="AT329" s="65" t="str">
        <f t="shared" si="87"/>
        <v/>
      </c>
      <c r="AV329" s="65" t="str">
        <f>IF(NOT($AT329=""), $AT329, IF($AR329="", "", IF(COUNTIF($AR$11:$AR329, $AR329)&gt;1, "", $AR329)))</f>
        <v/>
      </c>
      <c r="AX329" s="19" t="str">
        <f>IF(OR($AV329="", $AR$7=FALSE), "", IF(COUNTIF('Analytics Data'!$BI$12:$BI$511, $AV329)=1, "", "X"))</f>
        <v/>
      </c>
      <c r="AZ329" s="43" t="str">
        <f t="shared" si="88"/>
        <v/>
      </c>
      <c r="BB329" s="19" t="str">
        <f>IF($D329="", "", IF(COUNTIF(Content!$D$11:$D$510, $D329)=0, MAX($BB$10:$BB328)+1, ""))</f>
        <v/>
      </c>
      <c r="BD329" s="19" t="str">
        <f t="shared" si="89"/>
        <v/>
      </c>
      <c r="BF329" s="19" t="str">
        <f t="shared" si="90"/>
        <v/>
      </c>
      <c r="BG329" s="19" t="str">
        <f t="shared" ca="1" si="96"/>
        <v/>
      </c>
      <c r="BI329" s="173" t="str">
        <f>IF($AV329="", "", IFERROR(INDEX('Analytics Data'!$CA$12:$CA$511, MATCH($AV329, 'Analytics Data'!$BI$12:$BI$511, 0)), ""))</f>
        <v/>
      </c>
      <c r="BK329" s="173" t="str">
        <f>IF($AV329="", "", IFERROR(INDEX('Analytics Data'!$BB$12:$BB$511, MATCH($AV329, 'Analytics Data'!$BI$12:$BI$511, 0)), ""))</f>
        <v/>
      </c>
      <c r="BM329" s="41" t="str">
        <f>IF($D329="", "", IFERROR(INDEX(Content!$AB$11:$AB$510, MATCH($D329, Content!$D$11:$D$510, 0)), ""))</f>
        <v/>
      </c>
      <c r="BN329" s="41" t="str">
        <f>IF($BM329="", "", IF(COUNTIF($BM$11:$BM329, $BM329)&gt;1, "", $BM329))</f>
        <v/>
      </c>
      <c r="BO329" s="156" t="str">
        <f t="shared" si="91"/>
        <v/>
      </c>
      <c r="BP329" s="156" t="str">
        <f t="shared" si="92"/>
        <v/>
      </c>
      <c r="BQ329" s="19" t="str">
        <f>IF($BO329="", "", COUNTIF($BO$11:$BO$510, "&gt;"&amp;$BO329)+1+COUNTIF($BO$11:$BO329, $BO329)-1)</f>
        <v/>
      </c>
      <c r="BS329" s="134" t="str">
        <f>IF($AV329="", "", IFERROR(INDEX('Analytics Data'!BZ$12:BZ$511, MATCH($AV329, 'Analytics Data'!$BI$12:$BI$511, 0)), ""))</f>
        <v/>
      </c>
      <c r="BT329" s="135" t="str">
        <f>IF($AV329="", "", IFERROR(INDEX('Analytics Data'!CA$12:CA$511, MATCH($AV329, 'Analytics Data'!$BI$12:$BI$511, 0)), ""))</f>
        <v/>
      </c>
      <c r="BU329" s="135" t="str">
        <f>IF($AV329="", "", IFERROR(INDEX('Analytics Data'!CB$12:CB$511, MATCH($AV329, 'Analytics Data'!$BI$12:$BI$511, 0)), ""))</f>
        <v/>
      </c>
      <c r="BV329" s="135" t="str">
        <f>IF($AV329="", "", IFERROR(INDEX('Analytics Data'!CC$12:CC$511, MATCH($AV329, 'Analytics Data'!$BI$12:$BI$511, 0)), ""))</f>
        <v/>
      </c>
      <c r="BW329" s="136" t="str">
        <f>IF($AV329="", "", IFERROR(INDEX('Analytics Data'!CD$12:CD$511, MATCH($AV329, 'Analytics Data'!$BI$12:$BI$511, 0)), ""))</f>
        <v/>
      </c>
      <c r="CC329" s="19" t="str">
        <f t="shared" si="93"/>
        <v/>
      </c>
      <c r="CE329" s="19" t="str">
        <f t="shared" si="94"/>
        <v/>
      </c>
      <c r="CG329" s="41" t="str">
        <f t="shared" si="95"/>
        <v/>
      </c>
    </row>
    <row r="330" spans="1:85" x14ac:dyDescent="0.25">
      <c r="A330" s="11"/>
      <c r="B330" s="41" t="str">
        <f>IF($D330="", "", IFERROR(INDEX(Content!$V$11:$V$510, MATCH($D330, Content!$D$11:$D$510, 0)), ""))</f>
        <v/>
      </c>
      <c r="C330" s="11"/>
      <c r="D330" s="196"/>
      <c r="E330" s="197"/>
      <c r="F330" s="198"/>
      <c r="G330" s="199"/>
      <c r="H330" s="200"/>
      <c r="I330" s="200"/>
      <c r="J330" s="201"/>
      <c r="K330" s="202"/>
      <c r="L330" s="11"/>
      <c r="M330" s="98" t="str">
        <f>IF($AV330="", "", IFERROR(INDEX('Analytics Data'!$CF$12:$CF$511, MATCH($AV330, 'Analytics Data'!$BI$12:$BI$511, 0)), ""))</f>
        <v/>
      </c>
      <c r="N330" s="68"/>
      <c r="O330" s="98" t="str">
        <f>IF($M330="", "", COUNTIF($M$11:$M$510, "&gt;"&amp;$M330)+1+COUNTIF($M$11:$M330, $M330)-1)</f>
        <v/>
      </c>
      <c r="P330" s="68"/>
      <c r="Q330" s="91" t="str">
        <f>IF($AV330="", "", IFERROR(INDEX('Analytics Data'!BA$12:BA$511, MATCH($AV330, 'Analytics Data'!$BI$12:$BI$511, 0)), ""))</f>
        <v/>
      </c>
      <c r="R330" s="92" t="str">
        <f>IF($AV330="", "", IFERROR(INDEX('Analytics Data'!BB$12:BB$511, MATCH($AV330, 'Analytics Data'!$BI$12:$BI$511, 0)), ""))</f>
        <v/>
      </c>
      <c r="S330" s="92" t="str">
        <f>IF($AV330="", "", IFERROR(INDEX('Analytics Data'!BC$12:BC$511, MATCH($AV330, 'Analytics Data'!$BI$12:$BI$511, 0)), ""))</f>
        <v/>
      </c>
      <c r="T330" s="92" t="str">
        <f>IF($AV330="", "", IFERROR(INDEX('Analytics Data'!BD$12:BD$511, MATCH($AV330, 'Analytics Data'!$BI$12:$BI$511, 0)), ""))</f>
        <v/>
      </c>
      <c r="U330" s="93" t="str">
        <f>IF($AV330="", "", IFERROR(INDEX('Analytics Data'!BE$12:BE$511, MATCH($AV330, 'Analytics Data'!$BI$12:$BI$511, 0)), ""))</f>
        <v/>
      </c>
      <c r="V330" s="68"/>
      <c r="AD330" s="65" t="str">
        <f>'Analytics Data'!$CT331</f>
        <v/>
      </c>
      <c r="AF330" s="19" t="str">
        <f t="shared" si="82"/>
        <v/>
      </c>
      <c r="AH330" s="19" t="str">
        <f t="shared" si="79"/>
        <v/>
      </c>
      <c r="AI330" s="19" t="str">
        <f t="shared" si="83"/>
        <v/>
      </c>
      <c r="AJ330" s="19" t="str">
        <f t="shared" si="84"/>
        <v/>
      </c>
      <c r="AK330" s="19" t="str">
        <f t="shared" si="85"/>
        <v/>
      </c>
      <c r="AL330" s="19" t="str">
        <f t="shared" si="80"/>
        <v/>
      </c>
      <c r="AM330" s="19" t="str">
        <f t="shared" si="81"/>
        <v/>
      </c>
      <c r="AN330" s="19" t="str">
        <f t="shared" si="86"/>
        <v/>
      </c>
      <c r="AP330" s="19" t="str">
        <f>IF(OR($B330="", "", 'Analytics Data'!$BL$7=FALSE), "", COUNTIF('Analytics Data'!$BG$12:$BG$511, $B330))</f>
        <v/>
      </c>
      <c r="AR330" s="65" t="str">
        <f>IF($AP330="", "", IF($AP330=1, IFERROR(INDEX('Analytics Data'!$BI$12:$BI$511, MATCH($B330, 'Analytics Data'!$BG$12:$BG$511, 0)), ""), ""))</f>
        <v/>
      </c>
      <c r="AT330" s="65" t="str">
        <f t="shared" si="87"/>
        <v/>
      </c>
      <c r="AV330" s="65" t="str">
        <f>IF(NOT($AT330=""), $AT330, IF($AR330="", "", IF(COUNTIF($AR$11:$AR330, $AR330)&gt;1, "", $AR330)))</f>
        <v/>
      </c>
      <c r="AX330" s="19" t="str">
        <f>IF(OR($AV330="", $AR$7=FALSE), "", IF(COUNTIF('Analytics Data'!$BI$12:$BI$511, $AV330)=1, "", "X"))</f>
        <v/>
      </c>
      <c r="AZ330" s="43" t="str">
        <f t="shared" si="88"/>
        <v/>
      </c>
      <c r="BB330" s="19" t="str">
        <f>IF($D330="", "", IF(COUNTIF(Content!$D$11:$D$510, $D330)=0, MAX($BB$10:$BB329)+1, ""))</f>
        <v/>
      </c>
      <c r="BD330" s="19" t="str">
        <f t="shared" si="89"/>
        <v/>
      </c>
      <c r="BF330" s="19" t="str">
        <f t="shared" si="90"/>
        <v/>
      </c>
      <c r="BG330" s="19" t="str">
        <f t="shared" ca="1" si="96"/>
        <v/>
      </c>
      <c r="BI330" s="173" t="str">
        <f>IF($AV330="", "", IFERROR(INDEX('Analytics Data'!$CA$12:$CA$511, MATCH($AV330, 'Analytics Data'!$BI$12:$BI$511, 0)), ""))</f>
        <v/>
      </c>
      <c r="BK330" s="173" t="str">
        <f>IF($AV330="", "", IFERROR(INDEX('Analytics Data'!$BB$12:$BB$511, MATCH($AV330, 'Analytics Data'!$BI$12:$BI$511, 0)), ""))</f>
        <v/>
      </c>
      <c r="BM330" s="41" t="str">
        <f>IF($D330="", "", IFERROR(INDEX(Content!$AB$11:$AB$510, MATCH($D330, Content!$D$11:$D$510, 0)), ""))</f>
        <v/>
      </c>
      <c r="BN330" s="41" t="str">
        <f>IF($BM330="", "", IF(COUNTIF($BM$11:$BM330, $BM330)&gt;1, "", $BM330))</f>
        <v/>
      </c>
      <c r="BO330" s="156" t="str">
        <f t="shared" si="91"/>
        <v/>
      </c>
      <c r="BP330" s="156" t="str">
        <f t="shared" si="92"/>
        <v/>
      </c>
      <c r="BQ330" s="19" t="str">
        <f>IF($BO330="", "", COUNTIF($BO$11:$BO$510, "&gt;"&amp;$BO330)+1+COUNTIF($BO$11:$BO330, $BO330)-1)</f>
        <v/>
      </c>
      <c r="BS330" s="134" t="str">
        <f>IF($AV330="", "", IFERROR(INDEX('Analytics Data'!BZ$12:BZ$511, MATCH($AV330, 'Analytics Data'!$BI$12:$BI$511, 0)), ""))</f>
        <v/>
      </c>
      <c r="BT330" s="135" t="str">
        <f>IF($AV330="", "", IFERROR(INDEX('Analytics Data'!CA$12:CA$511, MATCH($AV330, 'Analytics Data'!$BI$12:$BI$511, 0)), ""))</f>
        <v/>
      </c>
      <c r="BU330" s="135" t="str">
        <f>IF($AV330="", "", IFERROR(INDEX('Analytics Data'!CB$12:CB$511, MATCH($AV330, 'Analytics Data'!$BI$12:$BI$511, 0)), ""))</f>
        <v/>
      </c>
      <c r="BV330" s="135" t="str">
        <f>IF($AV330="", "", IFERROR(INDEX('Analytics Data'!CC$12:CC$511, MATCH($AV330, 'Analytics Data'!$BI$12:$BI$511, 0)), ""))</f>
        <v/>
      </c>
      <c r="BW330" s="136" t="str">
        <f>IF($AV330="", "", IFERROR(INDEX('Analytics Data'!CD$12:CD$511, MATCH($AV330, 'Analytics Data'!$BI$12:$BI$511, 0)), ""))</f>
        <v/>
      </c>
      <c r="CC330" s="19" t="str">
        <f t="shared" si="93"/>
        <v/>
      </c>
      <c r="CE330" s="19" t="str">
        <f t="shared" si="94"/>
        <v/>
      </c>
      <c r="CG330" s="41" t="str">
        <f t="shared" si="95"/>
        <v/>
      </c>
    </row>
    <row r="331" spans="1:85" x14ac:dyDescent="0.25">
      <c r="A331" s="11"/>
      <c r="B331" s="41" t="str">
        <f>IF($D331="", "", IFERROR(INDEX(Content!$V$11:$V$510, MATCH($D331, Content!$D$11:$D$510, 0)), ""))</f>
        <v/>
      </c>
      <c r="C331" s="11"/>
      <c r="D331" s="196"/>
      <c r="E331" s="197"/>
      <c r="F331" s="198"/>
      <c r="G331" s="199"/>
      <c r="H331" s="200"/>
      <c r="I331" s="200"/>
      <c r="J331" s="201"/>
      <c r="K331" s="202"/>
      <c r="L331" s="11"/>
      <c r="M331" s="98" t="str">
        <f>IF($AV331="", "", IFERROR(INDEX('Analytics Data'!$CF$12:$CF$511, MATCH($AV331, 'Analytics Data'!$BI$12:$BI$511, 0)), ""))</f>
        <v/>
      </c>
      <c r="N331" s="68"/>
      <c r="O331" s="98" t="str">
        <f>IF($M331="", "", COUNTIF($M$11:$M$510, "&gt;"&amp;$M331)+1+COUNTIF($M$11:$M331, $M331)-1)</f>
        <v/>
      </c>
      <c r="P331" s="68"/>
      <c r="Q331" s="91" t="str">
        <f>IF($AV331="", "", IFERROR(INDEX('Analytics Data'!BA$12:BA$511, MATCH($AV331, 'Analytics Data'!$BI$12:$BI$511, 0)), ""))</f>
        <v/>
      </c>
      <c r="R331" s="92" t="str">
        <f>IF($AV331="", "", IFERROR(INDEX('Analytics Data'!BB$12:BB$511, MATCH($AV331, 'Analytics Data'!$BI$12:$BI$511, 0)), ""))</f>
        <v/>
      </c>
      <c r="S331" s="92" t="str">
        <f>IF($AV331="", "", IFERROR(INDEX('Analytics Data'!BC$12:BC$511, MATCH($AV331, 'Analytics Data'!$BI$12:$BI$511, 0)), ""))</f>
        <v/>
      </c>
      <c r="T331" s="92" t="str">
        <f>IF($AV331="", "", IFERROR(INDEX('Analytics Data'!BD$12:BD$511, MATCH($AV331, 'Analytics Data'!$BI$12:$BI$511, 0)), ""))</f>
        <v/>
      </c>
      <c r="U331" s="93" t="str">
        <f>IF($AV331="", "", IFERROR(INDEX('Analytics Data'!BE$12:BE$511, MATCH($AV331, 'Analytics Data'!$BI$12:$BI$511, 0)), ""))</f>
        <v/>
      </c>
      <c r="V331" s="68"/>
      <c r="AD331" s="65" t="str">
        <f>'Analytics Data'!$CT332</f>
        <v/>
      </c>
      <c r="AF331" s="19" t="str">
        <f t="shared" si="82"/>
        <v/>
      </c>
      <c r="AH331" s="19" t="str">
        <f t="shared" ref="AH331:AH394" si="97">IF($AF331="", "", IF(AND(AH$5="X", D331=""), $AF$6, IF(AND(NOT(D331=""), OR(ISNUMBER(D331)=FALSE, COUNTIF($D$11:$D$510, $D331)&gt;1)), $AF$7, "")))</f>
        <v/>
      </c>
      <c r="AI331" s="19" t="str">
        <f t="shared" si="83"/>
        <v/>
      </c>
      <c r="AJ331" s="19" t="str">
        <f t="shared" si="84"/>
        <v/>
      </c>
      <c r="AK331" s="19" t="str">
        <f t="shared" si="85"/>
        <v/>
      </c>
      <c r="AL331" s="19" t="str">
        <f t="shared" ref="AL331:AL394" si="98">IF($AF331="", "", IF(AND(AL$5="X", H331=""), $AF$6, IF(AND(NOT(H331=""), COUNTIF(AB$11:AB$30, H331)=0), $AF$7, "")))</f>
        <v/>
      </c>
      <c r="AM331" s="19" t="str">
        <f t="shared" ref="AM331:AM394" si="99">IF($AF331="", "", IF(AND(AM$5="X", I331=""), $AF$6, IF(AND(NOT(I331=""), COUNTIF(AC$11:AC$18, I331)=0), $AF$7, "")))</f>
        <v/>
      </c>
      <c r="AN331" s="19" t="str">
        <f t="shared" si="86"/>
        <v/>
      </c>
      <c r="AP331" s="19" t="str">
        <f>IF(OR($B331="", "", 'Analytics Data'!$BL$7=FALSE), "", COUNTIF('Analytics Data'!$BG$12:$BG$511, $B331))</f>
        <v/>
      </c>
      <c r="AR331" s="65" t="str">
        <f>IF($AP331="", "", IF($AP331=1, IFERROR(INDEX('Analytics Data'!$BI$12:$BI$511, MATCH($B331, 'Analytics Data'!$BG$12:$BG$511, 0)), ""), ""))</f>
        <v/>
      </c>
      <c r="AT331" s="65" t="str">
        <f t="shared" si="87"/>
        <v/>
      </c>
      <c r="AV331" s="65" t="str">
        <f>IF(NOT($AT331=""), $AT331, IF($AR331="", "", IF(COUNTIF($AR$11:$AR331, $AR331)&gt;1, "", $AR331)))</f>
        <v/>
      </c>
      <c r="AX331" s="19" t="str">
        <f>IF(OR($AV331="", $AR$7=FALSE), "", IF(COUNTIF('Analytics Data'!$BI$12:$BI$511, $AV331)=1, "", "X"))</f>
        <v/>
      </c>
      <c r="AZ331" s="43" t="str">
        <f t="shared" si="88"/>
        <v/>
      </c>
      <c r="BB331" s="19" t="str">
        <f>IF($D331="", "", IF(COUNTIF(Content!$D$11:$D$510, $D331)=0, MAX($BB$10:$BB330)+1, ""))</f>
        <v/>
      </c>
      <c r="BD331" s="19" t="str">
        <f t="shared" si="89"/>
        <v/>
      </c>
      <c r="BF331" s="19" t="str">
        <f t="shared" si="90"/>
        <v/>
      </c>
      <c r="BG331" s="19" t="str">
        <f t="shared" ca="1" si="96"/>
        <v/>
      </c>
      <c r="BI331" s="173" t="str">
        <f>IF($AV331="", "", IFERROR(INDEX('Analytics Data'!$CA$12:$CA$511, MATCH($AV331, 'Analytics Data'!$BI$12:$BI$511, 0)), ""))</f>
        <v/>
      </c>
      <c r="BK331" s="173" t="str">
        <f>IF($AV331="", "", IFERROR(INDEX('Analytics Data'!$BB$12:$BB$511, MATCH($AV331, 'Analytics Data'!$BI$12:$BI$511, 0)), ""))</f>
        <v/>
      </c>
      <c r="BM331" s="41" t="str">
        <f>IF($D331="", "", IFERROR(INDEX(Content!$AB$11:$AB$510, MATCH($D331, Content!$D$11:$D$510, 0)), ""))</f>
        <v/>
      </c>
      <c r="BN331" s="41" t="str">
        <f>IF($BM331="", "", IF(COUNTIF($BM$11:$BM331, $BM331)&gt;1, "", $BM331))</f>
        <v/>
      </c>
      <c r="BO331" s="156" t="str">
        <f t="shared" si="91"/>
        <v/>
      </c>
      <c r="BP331" s="156" t="str">
        <f t="shared" si="92"/>
        <v/>
      </c>
      <c r="BQ331" s="19" t="str">
        <f>IF($BO331="", "", COUNTIF($BO$11:$BO$510, "&gt;"&amp;$BO331)+1+COUNTIF($BO$11:$BO331, $BO331)-1)</f>
        <v/>
      </c>
      <c r="BS331" s="134" t="str">
        <f>IF($AV331="", "", IFERROR(INDEX('Analytics Data'!BZ$12:BZ$511, MATCH($AV331, 'Analytics Data'!$BI$12:$BI$511, 0)), ""))</f>
        <v/>
      </c>
      <c r="BT331" s="135" t="str">
        <f>IF($AV331="", "", IFERROR(INDEX('Analytics Data'!CA$12:CA$511, MATCH($AV331, 'Analytics Data'!$BI$12:$BI$511, 0)), ""))</f>
        <v/>
      </c>
      <c r="BU331" s="135" t="str">
        <f>IF($AV331="", "", IFERROR(INDEX('Analytics Data'!CB$12:CB$511, MATCH($AV331, 'Analytics Data'!$BI$12:$BI$511, 0)), ""))</f>
        <v/>
      </c>
      <c r="BV331" s="135" t="str">
        <f>IF($AV331="", "", IFERROR(INDEX('Analytics Data'!CC$12:CC$511, MATCH($AV331, 'Analytics Data'!$BI$12:$BI$511, 0)), ""))</f>
        <v/>
      </c>
      <c r="BW331" s="136" t="str">
        <f>IF($AV331="", "", IFERROR(INDEX('Analytics Data'!CD$12:CD$511, MATCH($AV331, 'Analytics Data'!$BI$12:$BI$511, 0)), ""))</f>
        <v/>
      </c>
      <c r="CC331" s="19" t="str">
        <f t="shared" si="93"/>
        <v/>
      </c>
      <c r="CE331" s="19" t="str">
        <f t="shared" si="94"/>
        <v/>
      </c>
      <c r="CG331" s="41" t="str">
        <f t="shared" si="95"/>
        <v/>
      </c>
    </row>
    <row r="332" spans="1:85" x14ac:dyDescent="0.25">
      <c r="A332" s="11"/>
      <c r="B332" s="41" t="str">
        <f>IF($D332="", "", IFERROR(INDEX(Content!$V$11:$V$510, MATCH($D332, Content!$D$11:$D$510, 0)), ""))</f>
        <v/>
      </c>
      <c r="C332" s="11"/>
      <c r="D332" s="196"/>
      <c r="E332" s="197"/>
      <c r="F332" s="198"/>
      <c r="G332" s="199"/>
      <c r="H332" s="200"/>
      <c r="I332" s="200"/>
      <c r="J332" s="201"/>
      <c r="K332" s="202"/>
      <c r="L332" s="11"/>
      <c r="M332" s="98" t="str">
        <f>IF($AV332="", "", IFERROR(INDEX('Analytics Data'!$CF$12:$CF$511, MATCH($AV332, 'Analytics Data'!$BI$12:$BI$511, 0)), ""))</f>
        <v/>
      </c>
      <c r="N332" s="68"/>
      <c r="O332" s="98" t="str">
        <f>IF($M332="", "", COUNTIF($M$11:$M$510, "&gt;"&amp;$M332)+1+COUNTIF($M$11:$M332, $M332)-1)</f>
        <v/>
      </c>
      <c r="P332" s="68"/>
      <c r="Q332" s="91" t="str">
        <f>IF($AV332="", "", IFERROR(INDEX('Analytics Data'!BA$12:BA$511, MATCH($AV332, 'Analytics Data'!$BI$12:$BI$511, 0)), ""))</f>
        <v/>
      </c>
      <c r="R332" s="92" t="str">
        <f>IF($AV332="", "", IFERROR(INDEX('Analytics Data'!BB$12:BB$511, MATCH($AV332, 'Analytics Data'!$BI$12:$BI$511, 0)), ""))</f>
        <v/>
      </c>
      <c r="S332" s="92" t="str">
        <f>IF($AV332="", "", IFERROR(INDEX('Analytics Data'!BC$12:BC$511, MATCH($AV332, 'Analytics Data'!$BI$12:$BI$511, 0)), ""))</f>
        <v/>
      </c>
      <c r="T332" s="92" t="str">
        <f>IF($AV332="", "", IFERROR(INDEX('Analytics Data'!BD$12:BD$511, MATCH($AV332, 'Analytics Data'!$BI$12:$BI$511, 0)), ""))</f>
        <v/>
      </c>
      <c r="U332" s="93" t="str">
        <f>IF($AV332="", "", IFERROR(INDEX('Analytics Data'!BE$12:BE$511, MATCH($AV332, 'Analytics Data'!$BI$12:$BI$511, 0)), ""))</f>
        <v/>
      </c>
      <c r="V332" s="68"/>
      <c r="AD332" s="65" t="str">
        <f>'Analytics Data'!$CT333</f>
        <v/>
      </c>
      <c r="AF332" s="19" t="str">
        <f t="shared" ref="AF332:AF395" si="100">IF(COUNTIF($D332:$J332, "")=7, "", "X")</f>
        <v/>
      </c>
      <c r="AH332" s="19" t="str">
        <f t="shared" si="97"/>
        <v/>
      </c>
      <c r="AI332" s="19" t="str">
        <f t="shared" ref="AI332:AI395" si="101">IF($AF332="", "", IF(AND(AI$5="X", E332=""), $AF$6, IF(AND(NOT(E332=""), OR(ISNUMBER(E332)=FALSE, E332&lt;$Y$5, E332&gt;$Y$6)), $AF$7, "")))</f>
        <v/>
      </c>
      <c r="AJ332" s="19" t="str">
        <f t="shared" ref="AJ332:AJ395" si="102">IF($AF332="", "", IF(AND(AJ$5="X", F332=""), $AF$6, IF(AND(NOT(F332=""), ISNUMBER(F332)=FALSE), $AF$7, "")))</f>
        <v/>
      </c>
      <c r="AK332" s="19" t="str">
        <f t="shared" ref="AK332:AK395" si="103">IF($AF332="", "", IF(AND(AK$5="X", G332="", NOT($E332=""), $E332&lt;=$Y$7), $AF$6, IF(AND(NOT(G332=""), COUNTIF(AA$11:AA$11, G332)=0), $AF$7, "")))</f>
        <v/>
      </c>
      <c r="AL332" s="19" t="str">
        <f t="shared" si="98"/>
        <v/>
      </c>
      <c r="AM332" s="19" t="str">
        <f t="shared" si="99"/>
        <v/>
      </c>
      <c r="AN332" s="19" t="str">
        <f t="shared" ref="AN332:AN395" si="104">IF($AF332="", "", IF(AND(AN$5="X", J332="", $AR$7=TRUE, $AR332="", $Y$7&gt;$AZ332), $AF$6, IF(AND(NOT(J332=""), $AX332="X"), $AF$7, "")))</f>
        <v/>
      </c>
      <c r="AP332" s="19" t="str">
        <f>IF(OR($B332="", "", 'Analytics Data'!$BL$7=FALSE), "", COUNTIF('Analytics Data'!$BG$12:$BG$511, $B332))</f>
        <v/>
      </c>
      <c r="AR332" s="65" t="str">
        <f>IF($AP332="", "", IF($AP332=1, IFERROR(INDEX('Analytics Data'!$BI$12:$BI$511, MATCH($B332, 'Analytics Data'!$BG$12:$BG$511, 0)), ""), ""))</f>
        <v/>
      </c>
      <c r="AT332" s="65" t="str">
        <f t="shared" ref="AT332:AT395" si="105">IF(NOT($J332=""), $J332, "")</f>
        <v/>
      </c>
      <c r="AV332" s="65" t="str">
        <f>IF(NOT($AT332=""), $AT332, IF($AR332="", "", IF(COUNTIF($AR$11:$AR332, $AR332)&gt;1, "", $AR332)))</f>
        <v/>
      </c>
      <c r="AX332" s="19" t="str">
        <f>IF(OR($AV332="", $AR$7=FALSE), "", IF(COUNTIF('Analytics Data'!$BI$12:$BI$511, $AV332)=1, "", "X"))</f>
        <v/>
      </c>
      <c r="AZ332" s="43" t="str">
        <f t="shared" ref="AZ332:AZ395" si="106">IF($E332="", "", IFERROR(DATE(YEAR($E332), MONTH($E332)+1, 1)-1, ""))</f>
        <v/>
      </c>
      <c r="BB332" s="19" t="str">
        <f>IF($D332="", "", IF(COUNTIF(Content!$D$11:$D$510, $D332)=0, MAX($BB$10:$BB331)+1, ""))</f>
        <v/>
      </c>
      <c r="BD332" s="19" t="str">
        <f t="shared" ref="BD332:BD395" si="107">IF($E332="", "", TEXT($E332, "mmm yyyy"))</f>
        <v/>
      </c>
      <c r="BF332" s="19" t="str">
        <f t="shared" ref="BF332:BF395" si="108">IF($AF332="", "", IF(AND($G332="", $E332+$F332&lt;$BF$7), "X", ""))</f>
        <v/>
      </c>
      <c r="BG332" s="19" t="str">
        <f t="shared" ca="1" si="96"/>
        <v/>
      </c>
      <c r="BI332" s="173" t="str">
        <f>IF($AV332="", "", IFERROR(INDEX('Analytics Data'!$CA$12:$CA$511, MATCH($AV332, 'Analytics Data'!$BI$12:$BI$511, 0)), ""))</f>
        <v/>
      </c>
      <c r="BK332" s="173" t="str">
        <f>IF($AV332="", "", IFERROR(INDEX('Analytics Data'!$BB$12:$BB$511, MATCH($AV332, 'Analytics Data'!$BI$12:$BI$511, 0)), ""))</f>
        <v/>
      </c>
      <c r="BM332" s="41" t="str">
        <f>IF($D332="", "", IFERROR(INDEX(Content!$AB$11:$AB$510, MATCH($D332, Content!$D$11:$D$510, 0)), ""))</f>
        <v/>
      </c>
      <c r="BN332" s="41" t="str">
        <f>IF($BM332="", "", IF(COUNTIF($BM$11:$BM332, $BM332)&gt;1, "", $BM332))</f>
        <v/>
      </c>
      <c r="BO332" s="156" t="str">
        <f t="shared" ref="BO332:BO395" si="109">IF($BN332="", "", IFERROR(AVERAGEIF($BN$11:$BN$510, $BN332, $BI$11:$BI$510), ""))</f>
        <v/>
      </c>
      <c r="BP332" s="156" t="str">
        <f t="shared" ref="BP332:BP395" si="110">IF($BN332="", "", IFERROR(AVERAGEIF($BN$11:$BN$510, $BN332, $BK$11:$BK$510), ""))</f>
        <v/>
      </c>
      <c r="BQ332" s="19" t="str">
        <f>IF($BO332="", "", COUNTIF($BO$11:$BO$510, "&gt;"&amp;$BO332)+1+COUNTIF($BO$11:$BO332, $BO332)-1)</f>
        <v/>
      </c>
      <c r="BS332" s="134" t="str">
        <f>IF($AV332="", "", IFERROR(INDEX('Analytics Data'!BZ$12:BZ$511, MATCH($AV332, 'Analytics Data'!$BI$12:$BI$511, 0)), ""))</f>
        <v/>
      </c>
      <c r="BT332" s="135" t="str">
        <f>IF($AV332="", "", IFERROR(INDEX('Analytics Data'!CA$12:CA$511, MATCH($AV332, 'Analytics Data'!$BI$12:$BI$511, 0)), ""))</f>
        <v/>
      </c>
      <c r="BU332" s="135" t="str">
        <f>IF($AV332="", "", IFERROR(INDEX('Analytics Data'!CB$12:CB$511, MATCH($AV332, 'Analytics Data'!$BI$12:$BI$511, 0)), ""))</f>
        <v/>
      </c>
      <c r="BV332" s="135" t="str">
        <f>IF($AV332="", "", IFERROR(INDEX('Analytics Data'!CC$12:CC$511, MATCH($AV332, 'Analytics Data'!$BI$12:$BI$511, 0)), ""))</f>
        <v/>
      </c>
      <c r="BW332" s="136" t="str">
        <f>IF($AV332="", "", IFERROR(INDEX('Analytics Data'!CD$12:CD$511, MATCH($AV332, 'Analytics Data'!$BI$12:$BI$511, 0)), ""))</f>
        <v/>
      </c>
      <c r="CC332" s="19" t="str">
        <f t="shared" ref="CC332:CC395" si="111">IF($F332="", "", IFERROR(INDEX($CA$11:$CA$22, MATCH($F332, $BY$11:$BY$22, 1)), ""))</f>
        <v/>
      </c>
      <c r="CE332" s="19" t="str">
        <f t="shared" ref="CE332:CE395" si="112">IF($E332="", "", TEXT($E332, "ddd"))</f>
        <v/>
      </c>
      <c r="CG332" s="41" t="str">
        <f t="shared" ref="CG332:CG395" si="113">IF(OR($H332="", $I332=""), "", CONCATENATE($H332, " - ", $I332))</f>
        <v/>
      </c>
    </row>
    <row r="333" spans="1:85" x14ac:dyDescent="0.25">
      <c r="A333" s="11"/>
      <c r="B333" s="41" t="str">
        <f>IF($D333="", "", IFERROR(INDEX(Content!$V$11:$V$510, MATCH($D333, Content!$D$11:$D$510, 0)), ""))</f>
        <v/>
      </c>
      <c r="C333" s="11"/>
      <c r="D333" s="196"/>
      <c r="E333" s="197"/>
      <c r="F333" s="198"/>
      <c r="G333" s="199"/>
      <c r="H333" s="200"/>
      <c r="I333" s="200"/>
      <c r="J333" s="201"/>
      <c r="K333" s="202"/>
      <c r="L333" s="11"/>
      <c r="M333" s="98" t="str">
        <f>IF($AV333="", "", IFERROR(INDEX('Analytics Data'!$CF$12:$CF$511, MATCH($AV333, 'Analytics Data'!$BI$12:$BI$511, 0)), ""))</f>
        <v/>
      </c>
      <c r="N333" s="68"/>
      <c r="O333" s="98" t="str">
        <f>IF($M333="", "", COUNTIF($M$11:$M$510, "&gt;"&amp;$M333)+1+COUNTIF($M$11:$M333, $M333)-1)</f>
        <v/>
      </c>
      <c r="P333" s="68"/>
      <c r="Q333" s="91" t="str">
        <f>IF($AV333="", "", IFERROR(INDEX('Analytics Data'!BA$12:BA$511, MATCH($AV333, 'Analytics Data'!$BI$12:$BI$511, 0)), ""))</f>
        <v/>
      </c>
      <c r="R333" s="92" t="str">
        <f>IF($AV333="", "", IFERROR(INDEX('Analytics Data'!BB$12:BB$511, MATCH($AV333, 'Analytics Data'!$BI$12:$BI$511, 0)), ""))</f>
        <v/>
      </c>
      <c r="S333" s="92" t="str">
        <f>IF($AV333="", "", IFERROR(INDEX('Analytics Data'!BC$12:BC$511, MATCH($AV333, 'Analytics Data'!$BI$12:$BI$511, 0)), ""))</f>
        <v/>
      </c>
      <c r="T333" s="92" t="str">
        <f>IF($AV333="", "", IFERROR(INDEX('Analytics Data'!BD$12:BD$511, MATCH($AV333, 'Analytics Data'!$BI$12:$BI$511, 0)), ""))</f>
        <v/>
      </c>
      <c r="U333" s="93" t="str">
        <f>IF($AV333="", "", IFERROR(INDEX('Analytics Data'!BE$12:BE$511, MATCH($AV333, 'Analytics Data'!$BI$12:$BI$511, 0)), ""))</f>
        <v/>
      </c>
      <c r="V333" s="68"/>
      <c r="AD333" s="65" t="str">
        <f>'Analytics Data'!$CT334</f>
        <v/>
      </c>
      <c r="AF333" s="19" t="str">
        <f t="shared" si="100"/>
        <v/>
      </c>
      <c r="AH333" s="19" t="str">
        <f t="shared" si="97"/>
        <v/>
      </c>
      <c r="AI333" s="19" t="str">
        <f t="shared" si="101"/>
        <v/>
      </c>
      <c r="AJ333" s="19" t="str">
        <f t="shared" si="102"/>
        <v/>
      </c>
      <c r="AK333" s="19" t="str">
        <f t="shared" si="103"/>
        <v/>
      </c>
      <c r="AL333" s="19" t="str">
        <f t="shared" si="98"/>
        <v/>
      </c>
      <c r="AM333" s="19" t="str">
        <f t="shared" si="99"/>
        <v/>
      </c>
      <c r="AN333" s="19" t="str">
        <f t="shared" si="104"/>
        <v/>
      </c>
      <c r="AP333" s="19" t="str">
        <f>IF(OR($B333="", "", 'Analytics Data'!$BL$7=FALSE), "", COUNTIF('Analytics Data'!$BG$12:$BG$511, $B333))</f>
        <v/>
      </c>
      <c r="AR333" s="65" t="str">
        <f>IF($AP333="", "", IF($AP333=1, IFERROR(INDEX('Analytics Data'!$BI$12:$BI$511, MATCH($B333, 'Analytics Data'!$BG$12:$BG$511, 0)), ""), ""))</f>
        <v/>
      </c>
      <c r="AT333" s="65" t="str">
        <f t="shared" si="105"/>
        <v/>
      </c>
      <c r="AV333" s="65" t="str">
        <f>IF(NOT($AT333=""), $AT333, IF($AR333="", "", IF(COUNTIF($AR$11:$AR333, $AR333)&gt;1, "", $AR333)))</f>
        <v/>
      </c>
      <c r="AX333" s="19" t="str">
        <f>IF(OR($AV333="", $AR$7=FALSE), "", IF(COUNTIF('Analytics Data'!$BI$12:$BI$511, $AV333)=1, "", "X"))</f>
        <v/>
      </c>
      <c r="AZ333" s="43" t="str">
        <f t="shared" si="106"/>
        <v/>
      </c>
      <c r="BB333" s="19" t="str">
        <f>IF($D333="", "", IF(COUNTIF(Content!$D$11:$D$510, $D333)=0, MAX($BB$10:$BB332)+1, ""))</f>
        <v/>
      </c>
      <c r="BD333" s="19" t="str">
        <f t="shared" si="107"/>
        <v/>
      </c>
      <c r="BF333" s="19" t="str">
        <f t="shared" si="108"/>
        <v/>
      </c>
      <c r="BG333" s="19" t="str">
        <f t="shared" ca="1" si="96"/>
        <v/>
      </c>
      <c r="BI333" s="173" t="str">
        <f>IF($AV333="", "", IFERROR(INDEX('Analytics Data'!$CA$12:$CA$511, MATCH($AV333, 'Analytics Data'!$BI$12:$BI$511, 0)), ""))</f>
        <v/>
      </c>
      <c r="BK333" s="173" t="str">
        <f>IF($AV333="", "", IFERROR(INDEX('Analytics Data'!$BB$12:$BB$511, MATCH($AV333, 'Analytics Data'!$BI$12:$BI$511, 0)), ""))</f>
        <v/>
      </c>
      <c r="BM333" s="41" t="str">
        <f>IF($D333="", "", IFERROR(INDEX(Content!$AB$11:$AB$510, MATCH($D333, Content!$D$11:$D$510, 0)), ""))</f>
        <v/>
      </c>
      <c r="BN333" s="41" t="str">
        <f>IF($BM333="", "", IF(COUNTIF($BM$11:$BM333, $BM333)&gt;1, "", $BM333))</f>
        <v/>
      </c>
      <c r="BO333" s="156" t="str">
        <f t="shared" si="109"/>
        <v/>
      </c>
      <c r="BP333" s="156" t="str">
        <f t="shared" si="110"/>
        <v/>
      </c>
      <c r="BQ333" s="19" t="str">
        <f>IF($BO333="", "", COUNTIF($BO$11:$BO$510, "&gt;"&amp;$BO333)+1+COUNTIF($BO$11:$BO333, $BO333)-1)</f>
        <v/>
      </c>
      <c r="BS333" s="134" t="str">
        <f>IF($AV333="", "", IFERROR(INDEX('Analytics Data'!BZ$12:BZ$511, MATCH($AV333, 'Analytics Data'!$BI$12:$BI$511, 0)), ""))</f>
        <v/>
      </c>
      <c r="BT333" s="135" t="str">
        <f>IF($AV333="", "", IFERROR(INDEX('Analytics Data'!CA$12:CA$511, MATCH($AV333, 'Analytics Data'!$BI$12:$BI$511, 0)), ""))</f>
        <v/>
      </c>
      <c r="BU333" s="135" t="str">
        <f>IF($AV333="", "", IFERROR(INDEX('Analytics Data'!CB$12:CB$511, MATCH($AV333, 'Analytics Data'!$BI$12:$BI$511, 0)), ""))</f>
        <v/>
      </c>
      <c r="BV333" s="135" t="str">
        <f>IF($AV333="", "", IFERROR(INDEX('Analytics Data'!CC$12:CC$511, MATCH($AV333, 'Analytics Data'!$BI$12:$BI$511, 0)), ""))</f>
        <v/>
      </c>
      <c r="BW333" s="136" t="str">
        <f>IF($AV333="", "", IFERROR(INDEX('Analytics Data'!CD$12:CD$511, MATCH($AV333, 'Analytics Data'!$BI$12:$BI$511, 0)), ""))</f>
        <v/>
      </c>
      <c r="CC333" s="19" t="str">
        <f t="shared" si="111"/>
        <v/>
      </c>
      <c r="CE333" s="19" t="str">
        <f t="shared" si="112"/>
        <v/>
      </c>
      <c r="CG333" s="41" t="str">
        <f t="shared" si="113"/>
        <v/>
      </c>
    </row>
    <row r="334" spans="1:85" x14ac:dyDescent="0.25">
      <c r="A334" s="11"/>
      <c r="B334" s="41" t="str">
        <f>IF($D334="", "", IFERROR(INDEX(Content!$V$11:$V$510, MATCH($D334, Content!$D$11:$D$510, 0)), ""))</f>
        <v/>
      </c>
      <c r="C334" s="11"/>
      <c r="D334" s="196"/>
      <c r="E334" s="197"/>
      <c r="F334" s="198"/>
      <c r="G334" s="199"/>
      <c r="H334" s="200"/>
      <c r="I334" s="200"/>
      <c r="J334" s="201"/>
      <c r="K334" s="202"/>
      <c r="L334" s="11"/>
      <c r="M334" s="98" t="str">
        <f>IF($AV334="", "", IFERROR(INDEX('Analytics Data'!$CF$12:$CF$511, MATCH($AV334, 'Analytics Data'!$BI$12:$BI$511, 0)), ""))</f>
        <v/>
      </c>
      <c r="N334" s="68"/>
      <c r="O334" s="98" t="str">
        <f>IF($M334="", "", COUNTIF($M$11:$M$510, "&gt;"&amp;$M334)+1+COUNTIF($M$11:$M334, $M334)-1)</f>
        <v/>
      </c>
      <c r="P334" s="68"/>
      <c r="Q334" s="91" t="str">
        <f>IF($AV334="", "", IFERROR(INDEX('Analytics Data'!BA$12:BA$511, MATCH($AV334, 'Analytics Data'!$BI$12:$BI$511, 0)), ""))</f>
        <v/>
      </c>
      <c r="R334" s="92" t="str">
        <f>IF($AV334="", "", IFERROR(INDEX('Analytics Data'!BB$12:BB$511, MATCH($AV334, 'Analytics Data'!$BI$12:$BI$511, 0)), ""))</f>
        <v/>
      </c>
      <c r="S334" s="92" t="str">
        <f>IF($AV334="", "", IFERROR(INDEX('Analytics Data'!BC$12:BC$511, MATCH($AV334, 'Analytics Data'!$BI$12:$BI$511, 0)), ""))</f>
        <v/>
      </c>
      <c r="T334" s="92" t="str">
        <f>IF($AV334="", "", IFERROR(INDEX('Analytics Data'!BD$12:BD$511, MATCH($AV334, 'Analytics Data'!$BI$12:$BI$511, 0)), ""))</f>
        <v/>
      </c>
      <c r="U334" s="93" t="str">
        <f>IF($AV334="", "", IFERROR(INDEX('Analytics Data'!BE$12:BE$511, MATCH($AV334, 'Analytics Data'!$BI$12:$BI$511, 0)), ""))</f>
        <v/>
      </c>
      <c r="V334" s="68"/>
      <c r="AD334" s="65" t="str">
        <f>'Analytics Data'!$CT335</f>
        <v/>
      </c>
      <c r="AF334" s="19" t="str">
        <f t="shared" si="100"/>
        <v/>
      </c>
      <c r="AH334" s="19" t="str">
        <f t="shared" si="97"/>
        <v/>
      </c>
      <c r="AI334" s="19" t="str">
        <f t="shared" si="101"/>
        <v/>
      </c>
      <c r="AJ334" s="19" t="str">
        <f t="shared" si="102"/>
        <v/>
      </c>
      <c r="AK334" s="19" t="str">
        <f t="shared" si="103"/>
        <v/>
      </c>
      <c r="AL334" s="19" t="str">
        <f t="shared" si="98"/>
        <v/>
      </c>
      <c r="AM334" s="19" t="str">
        <f t="shared" si="99"/>
        <v/>
      </c>
      <c r="AN334" s="19" t="str">
        <f t="shared" si="104"/>
        <v/>
      </c>
      <c r="AP334" s="19" t="str">
        <f>IF(OR($B334="", "", 'Analytics Data'!$BL$7=FALSE), "", COUNTIF('Analytics Data'!$BG$12:$BG$511, $B334))</f>
        <v/>
      </c>
      <c r="AR334" s="65" t="str">
        <f>IF($AP334="", "", IF($AP334=1, IFERROR(INDEX('Analytics Data'!$BI$12:$BI$511, MATCH($B334, 'Analytics Data'!$BG$12:$BG$511, 0)), ""), ""))</f>
        <v/>
      </c>
      <c r="AT334" s="65" t="str">
        <f t="shared" si="105"/>
        <v/>
      </c>
      <c r="AV334" s="65" t="str">
        <f>IF(NOT($AT334=""), $AT334, IF($AR334="", "", IF(COUNTIF($AR$11:$AR334, $AR334)&gt;1, "", $AR334)))</f>
        <v/>
      </c>
      <c r="AX334" s="19" t="str">
        <f>IF(OR($AV334="", $AR$7=FALSE), "", IF(COUNTIF('Analytics Data'!$BI$12:$BI$511, $AV334)=1, "", "X"))</f>
        <v/>
      </c>
      <c r="AZ334" s="43" t="str">
        <f t="shared" si="106"/>
        <v/>
      </c>
      <c r="BB334" s="19" t="str">
        <f>IF($D334="", "", IF(COUNTIF(Content!$D$11:$D$510, $D334)=0, MAX($BB$10:$BB333)+1, ""))</f>
        <v/>
      </c>
      <c r="BD334" s="19" t="str">
        <f t="shared" si="107"/>
        <v/>
      </c>
      <c r="BF334" s="19" t="str">
        <f t="shared" si="108"/>
        <v/>
      </c>
      <c r="BG334" s="19" t="str">
        <f t="shared" ca="1" si="96"/>
        <v/>
      </c>
      <c r="BI334" s="173" t="str">
        <f>IF($AV334="", "", IFERROR(INDEX('Analytics Data'!$CA$12:$CA$511, MATCH($AV334, 'Analytics Data'!$BI$12:$BI$511, 0)), ""))</f>
        <v/>
      </c>
      <c r="BK334" s="173" t="str">
        <f>IF($AV334="", "", IFERROR(INDEX('Analytics Data'!$BB$12:$BB$511, MATCH($AV334, 'Analytics Data'!$BI$12:$BI$511, 0)), ""))</f>
        <v/>
      </c>
      <c r="BM334" s="41" t="str">
        <f>IF($D334="", "", IFERROR(INDEX(Content!$AB$11:$AB$510, MATCH($D334, Content!$D$11:$D$510, 0)), ""))</f>
        <v/>
      </c>
      <c r="BN334" s="41" t="str">
        <f>IF($BM334="", "", IF(COUNTIF($BM$11:$BM334, $BM334)&gt;1, "", $BM334))</f>
        <v/>
      </c>
      <c r="BO334" s="156" t="str">
        <f t="shared" si="109"/>
        <v/>
      </c>
      <c r="BP334" s="156" t="str">
        <f t="shared" si="110"/>
        <v/>
      </c>
      <c r="BQ334" s="19" t="str">
        <f>IF($BO334="", "", COUNTIF($BO$11:$BO$510, "&gt;"&amp;$BO334)+1+COUNTIF($BO$11:$BO334, $BO334)-1)</f>
        <v/>
      </c>
      <c r="BS334" s="134" t="str">
        <f>IF($AV334="", "", IFERROR(INDEX('Analytics Data'!BZ$12:BZ$511, MATCH($AV334, 'Analytics Data'!$BI$12:$BI$511, 0)), ""))</f>
        <v/>
      </c>
      <c r="BT334" s="135" t="str">
        <f>IF($AV334="", "", IFERROR(INDEX('Analytics Data'!CA$12:CA$511, MATCH($AV334, 'Analytics Data'!$BI$12:$BI$511, 0)), ""))</f>
        <v/>
      </c>
      <c r="BU334" s="135" t="str">
        <f>IF($AV334="", "", IFERROR(INDEX('Analytics Data'!CB$12:CB$511, MATCH($AV334, 'Analytics Data'!$BI$12:$BI$511, 0)), ""))</f>
        <v/>
      </c>
      <c r="BV334" s="135" t="str">
        <f>IF($AV334="", "", IFERROR(INDEX('Analytics Data'!CC$12:CC$511, MATCH($AV334, 'Analytics Data'!$BI$12:$BI$511, 0)), ""))</f>
        <v/>
      </c>
      <c r="BW334" s="136" t="str">
        <f>IF($AV334="", "", IFERROR(INDEX('Analytics Data'!CD$12:CD$511, MATCH($AV334, 'Analytics Data'!$BI$12:$BI$511, 0)), ""))</f>
        <v/>
      </c>
      <c r="CC334" s="19" t="str">
        <f t="shared" si="111"/>
        <v/>
      </c>
      <c r="CE334" s="19" t="str">
        <f t="shared" si="112"/>
        <v/>
      </c>
      <c r="CG334" s="41" t="str">
        <f t="shared" si="113"/>
        <v/>
      </c>
    </row>
    <row r="335" spans="1:85" x14ac:dyDescent="0.25">
      <c r="A335" s="11"/>
      <c r="B335" s="41" t="str">
        <f>IF($D335="", "", IFERROR(INDEX(Content!$V$11:$V$510, MATCH($D335, Content!$D$11:$D$510, 0)), ""))</f>
        <v/>
      </c>
      <c r="C335" s="11"/>
      <c r="D335" s="196"/>
      <c r="E335" s="197"/>
      <c r="F335" s="198"/>
      <c r="G335" s="199"/>
      <c r="H335" s="200"/>
      <c r="I335" s="200"/>
      <c r="J335" s="201"/>
      <c r="K335" s="202"/>
      <c r="L335" s="11"/>
      <c r="M335" s="98" t="str">
        <f>IF($AV335="", "", IFERROR(INDEX('Analytics Data'!$CF$12:$CF$511, MATCH($AV335, 'Analytics Data'!$BI$12:$BI$511, 0)), ""))</f>
        <v/>
      </c>
      <c r="N335" s="68"/>
      <c r="O335" s="98" t="str">
        <f>IF($M335="", "", COUNTIF($M$11:$M$510, "&gt;"&amp;$M335)+1+COUNTIF($M$11:$M335, $M335)-1)</f>
        <v/>
      </c>
      <c r="P335" s="68"/>
      <c r="Q335" s="91" t="str">
        <f>IF($AV335="", "", IFERROR(INDEX('Analytics Data'!BA$12:BA$511, MATCH($AV335, 'Analytics Data'!$BI$12:$BI$511, 0)), ""))</f>
        <v/>
      </c>
      <c r="R335" s="92" t="str">
        <f>IF($AV335="", "", IFERROR(INDEX('Analytics Data'!BB$12:BB$511, MATCH($AV335, 'Analytics Data'!$BI$12:$BI$511, 0)), ""))</f>
        <v/>
      </c>
      <c r="S335" s="92" t="str">
        <f>IF($AV335="", "", IFERROR(INDEX('Analytics Data'!BC$12:BC$511, MATCH($AV335, 'Analytics Data'!$BI$12:$BI$511, 0)), ""))</f>
        <v/>
      </c>
      <c r="T335" s="92" t="str">
        <f>IF($AV335="", "", IFERROR(INDEX('Analytics Data'!BD$12:BD$511, MATCH($AV335, 'Analytics Data'!$BI$12:$BI$511, 0)), ""))</f>
        <v/>
      </c>
      <c r="U335" s="93" t="str">
        <f>IF($AV335="", "", IFERROR(INDEX('Analytics Data'!BE$12:BE$511, MATCH($AV335, 'Analytics Data'!$BI$12:$BI$511, 0)), ""))</f>
        <v/>
      </c>
      <c r="V335" s="68"/>
      <c r="AD335" s="65" t="str">
        <f>'Analytics Data'!$CT336</f>
        <v/>
      </c>
      <c r="AF335" s="19" t="str">
        <f t="shared" si="100"/>
        <v/>
      </c>
      <c r="AH335" s="19" t="str">
        <f t="shared" si="97"/>
        <v/>
      </c>
      <c r="AI335" s="19" t="str">
        <f t="shared" si="101"/>
        <v/>
      </c>
      <c r="AJ335" s="19" t="str">
        <f t="shared" si="102"/>
        <v/>
      </c>
      <c r="AK335" s="19" t="str">
        <f t="shared" si="103"/>
        <v/>
      </c>
      <c r="AL335" s="19" t="str">
        <f t="shared" si="98"/>
        <v/>
      </c>
      <c r="AM335" s="19" t="str">
        <f t="shared" si="99"/>
        <v/>
      </c>
      <c r="AN335" s="19" t="str">
        <f t="shared" si="104"/>
        <v/>
      </c>
      <c r="AP335" s="19" t="str">
        <f>IF(OR($B335="", "", 'Analytics Data'!$BL$7=FALSE), "", COUNTIF('Analytics Data'!$BG$12:$BG$511, $B335))</f>
        <v/>
      </c>
      <c r="AR335" s="65" t="str">
        <f>IF($AP335="", "", IF($AP335=1, IFERROR(INDEX('Analytics Data'!$BI$12:$BI$511, MATCH($B335, 'Analytics Data'!$BG$12:$BG$511, 0)), ""), ""))</f>
        <v/>
      </c>
      <c r="AT335" s="65" t="str">
        <f t="shared" si="105"/>
        <v/>
      </c>
      <c r="AV335" s="65" t="str">
        <f>IF(NOT($AT335=""), $AT335, IF($AR335="", "", IF(COUNTIF($AR$11:$AR335, $AR335)&gt;1, "", $AR335)))</f>
        <v/>
      </c>
      <c r="AX335" s="19" t="str">
        <f>IF(OR($AV335="", $AR$7=FALSE), "", IF(COUNTIF('Analytics Data'!$BI$12:$BI$511, $AV335)=1, "", "X"))</f>
        <v/>
      </c>
      <c r="AZ335" s="43" t="str">
        <f t="shared" si="106"/>
        <v/>
      </c>
      <c r="BB335" s="19" t="str">
        <f>IF($D335="", "", IF(COUNTIF(Content!$D$11:$D$510, $D335)=0, MAX($BB$10:$BB334)+1, ""))</f>
        <v/>
      </c>
      <c r="BD335" s="19" t="str">
        <f t="shared" si="107"/>
        <v/>
      </c>
      <c r="BF335" s="19" t="str">
        <f t="shared" si="108"/>
        <v/>
      </c>
      <c r="BG335" s="19" t="str">
        <f t="shared" ca="1" si="96"/>
        <v/>
      </c>
      <c r="BI335" s="173" t="str">
        <f>IF($AV335="", "", IFERROR(INDEX('Analytics Data'!$CA$12:$CA$511, MATCH($AV335, 'Analytics Data'!$BI$12:$BI$511, 0)), ""))</f>
        <v/>
      </c>
      <c r="BK335" s="173" t="str">
        <f>IF($AV335="", "", IFERROR(INDEX('Analytics Data'!$BB$12:$BB$511, MATCH($AV335, 'Analytics Data'!$BI$12:$BI$511, 0)), ""))</f>
        <v/>
      </c>
      <c r="BM335" s="41" t="str">
        <f>IF($D335="", "", IFERROR(INDEX(Content!$AB$11:$AB$510, MATCH($D335, Content!$D$11:$D$510, 0)), ""))</f>
        <v/>
      </c>
      <c r="BN335" s="41" t="str">
        <f>IF($BM335="", "", IF(COUNTIF($BM$11:$BM335, $BM335)&gt;1, "", $BM335))</f>
        <v/>
      </c>
      <c r="BO335" s="156" t="str">
        <f t="shared" si="109"/>
        <v/>
      </c>
      <c r="BP335" s="156" t="str">
        <f t="shared" si="110"/>
        <v/>
      </c>
      <c r="BQ335" s="19" t="str">
        <f>IF($BO335="", "", COUNTIF($BO$11:$BO$510, "&gt;"&amp;$BO335)+1+COUNTIF($BO$11:$BO335, $BO335)-1)</f>
        <v/>
      </c>
      <c r="BS335" s="134" t="str">
        <f>IF($AV335="", "", IFERROR(INDEX('Analytics Data'!BZ$12:BZ$511, MATCH($AV335, 'Analytics Data'!$BI$12:$BI$511, 0)), ""))</f>
        <v/>
      </c>
      <c r="BT335" s="135" t="str">
        <f>IF($AV335="", "", IFERROR(INDEX('Analytics Data'!CA$12:CA$511, MATCH($AV335, 'Analytics Data'!$BI$12:$BI$511, 0)), ""))</f>
        <v/>
      </c>
      <c r="BU335" s="135" t="str">
        <f>IF($AV335="", "", IFERROR(INDEX('Analytics Data'!CB$12:CB$511, MATCH($AV335, 'Analytics Data'!$BI$12:$BI$511, 0)), ""))</f>
        <v/>
      </c>
      <c r="BV335" s="135" t="str">
        <f>IF($AV335="", "", IFERROR(INDEX('Analytics Data'!CC$12:CC$511, MATCH($AV335, 'Analytics Data'!$BI$12:$BI$511, 0)), ""))</f>
        <v/>
      </c>
      <c r="BW335" s="136" t="str">
        <f>IF($AV335="", "", IFERROR(INDEX('Analytics Data'!CD$12:CD$511, MATCH($AV335, 'Analytics Data'!$BI$12:$BI$511, 0)), ""))</f>
        <v/>
      </c>
      <c r="CC335" s="19" t="str">
        <f t="shared" si="111"/>
        <v/>
      </c>
      <c r="CE335" s="19" t="str">
        <f t="shared" si="112"/>
        <v/>
      </c>
      <c r="CG335" s="41" t="str">
        <f t="shared" si="113"/>
        <v/>
      </c>
    </row>
    <row r="336" spans="1:85" x14ac:dyDescent="0.25">
      <c r="A336" s="11"/>
      <c r="B336" s="41" t="str">
        <f>IF($D336="", "", IFERROR(INDEX(Content!$V$11:$V$510, MATCH($D336, Content!$D$11:$D$510, 0)), ""))</f>
        <v/>
      </c>
      <c r="C336" s="11"/>
      <c r="D336" s="196"/>
      <c r="E336" s="197"/>
      <c r="F336" s="198"/>
      <c r="G336" s="199"/>
      <c r="H336" s="200"/>
      <c r="I336" s="200"/>
      <c r="J336" s="201"/>
      <c r="K336" s="202"/>
      <c r="L336" s="11"/>
      <c r="M336" s="98" t="str">
        <f>IF($AV336="", "", IFERROR(INDEX('Analytics Data'!$CF$12:$CF$511, MATCH($AV336, 'Analytics Data'!$BI$12:$BI$511, 0)), ""))</f>
        <v/>
      </c>
      <c r="N336" s="68"/>
      <c r="O336" s="98" t="str">
        <f>IF($M336="", "", COUNTIF($M$11:$M$510, "&gt;"&amp;$M336)+1+COUNTIF($M$11:$M336, $M336)-1)</f>
        <v/>
      </c>
      <c r="P336" s="68"/>
      <c r="Q336" s="91" t="str">
        <f>IF($AV336="", "", IFERROR(INDEX('Analytics Data'!BA$12:BA$511, MATCH($AV336, 'Analytics Data'!$BI$12:$BI$511, 0)), ""))</f>
        <v/>
      </c>
      <c r="R336" s="92" t="str">
        <f>IF($AV336="", "", IFERROR(INDEX('Analytics Data'!BB$12:BB$511, MATCH($AV336, 'Analytics Data'!$BI$12:$BI$511, 0)), ""))</f>
        <v/>
      </c>
      <c r="S336" s="92" t="str">
        <f>IF($AV336="", "", IFERROR(INDEX('Analytics Data'!BC$12:BC$511, MATCH($AV336, 'Analytics Data'!$BI$12:$BI$511, 0)), ""))</f>
        <v/>
      </c>
      <c r="T336" s="92" t="str">
        <f>IF($AV336="", "", IFERROR(INDEX('Analytics Data'!BD$12:BD$511, MATCH($AV336, 'Analytics Data'!$BI$12:$BI$511, 0)), ""))</f>
        <v/>
      </c>
      <c r="U336" s="93" t="str">
        <f>IF($AV336="", "", IFERROR(INDEX('Analytics Data'!BE$12:BE$511, MATCH($AV336, 'Analytics Data'!$BI$12:$BI$511, 0)), ""))</f>
        <v/>
      </c>
      <c r="V336" s="68"/>
      <c r="AD336" s="65" t="str">
        <f>'Analytics Data'!$CT337</f>
        <v/>
      </c>
      <c r="AF336" s="19" t="str">
        <f t="shared" si="100"/>
        <v/>
      </c>
      <c r="AH336" s="19" t="str">
        <f t="shared" si="97"/>
        <v/>
      </c>
      <c r="AI336" s="19" t="str">
        <f t="shared" si="101"/>
        <v/>
      </c>
      <c r="AJ336" s="19" t="str">
        <f t="shared" si="102"/>
        <v/>
      </c>
      <c r="AK336" s="19" t="str">
        <f t="shared" si="103"/>
        <v/>
      </c>
      <c r="AL336" s="19" t="str">
        <f t="shared" si="98"/>
        <v/>
      </c>
      <c r="AM336" s="19" t="str">
        <f t="shared" si="99"/>
        <v/>
      </c>
      <c r="AN336" s="19" t="str">
        <f t="shared" si="104"/>
        <v/>
      </c>
      <c r="AP336" s="19" t="str">
        <f>IF(OR($B336="", "", 'Analytics Data'!$BL$7=FALSE), "", COUNTIF('Analytics Data'!$BG$12:$BG$511, $B336))</f>
        <v/>
      </c>
      <c r="AR336" s="65" t="str">
        <f>IF($AP336="", "", IF($AP336=1, IFERROR(INDEX('Analytics Data'!$BI$12:$BI$511, MATCH($B336, 'Analytics Data'!$BG$12:$BG$511, 0)), ""), ""))</f>
        <v/>
      </c>
      <c r="AT336" s="65" t="str">
        <f t="shared" si="105"/>
        <v/>
      </c>
      <c r="AV336" s="65" t="str">
        <f>IF(NOT($AT336=""), $AT336, IF($AR336="", "", IF(COUNTIF($AR$11:$AR336, $AR336)&gt;1, "", $AR336)))</f>
        <v/>
      </c>
      <c r="AX336" s="19" t="str">
        <f>IF(OR($AV336="", $AR$7=FALSE), "", IF(COUNTIF('Analytics Data'!$BI$12:$BI$511, $AV336)=1, "", "X"))</f>
        <v/>
      </c>
      <c r="AZ336" s="43" t="str">
        <f t="shared" si="106"/>
        <v/>
      </c>
      <c r="BB336" s="19" t="str">
        <f>IF($D336="", "", IF(COUNTIF(Content!$D$11:$D$510, $D336)=0, MAX($BB$10:$BB335)+1, ""))</f>
        <v/>
      </c>
      <c r="BD336" s="19" t="str">
        <f t="shared" si="107"/>
        <v/>
      </c>
      <c r="BF336" s="19" t="str">
        <f t="shared" si="108"/>
        <v/>
      </c>
      <c r="BG336" s="19" t="str">
        <f t="shared" ca="1" si="96"/>
        <v/>
      </c>
      <c r="BI336" s="173" t="str">
        <f>IF($AV336="", "", IFERROR(INDEX('Analytics Data'!$CA$12:$CA$511, MATCH($AV336, 'Analytics Data'!$BI$12:$BI$511, 0)), ""))</f>
        <v/>
      </c>
      <c r="BK336" s="173" t="str">
        <f>IF($AV336="", "", IFERROR(INDEX('Analytics Data'!$BB$12:$BB$511, MATCH($AV336, 'Analytics Data'!$BI$12:$BI$511, 0)), ""))</f>
        <v/>
      </c>
      <c r="BM336" s="41" t="str">
        <f>IF($D336="", "", IFERROR(INDEX(Content!$AB$11:$AB$510, MATCH($D336, Content!$D$11:$D$510, 0)), ""))</f>
        <v/>
      </c>
      <c r="BN336" s="41" t="str">
        <f>IF($BM336="", "", IF(COUNTIF($BM$11:$BM336, $BM336)&gt;1, "", $BM336))</f>
        <v/>
      </c>
      <c r="BO336" s="156" t="str">
        <f t="shared" si="109"/>
        <v/>
      </c>
      <c r="BP336" s="156" t="str">
        <f t="shared" si="110"/>
        <v/>
      </c>
      <c r="BQ336" s="19" t="str">
        <f>IF($BO336="", "", COUNTIF($BO$11:$BO$510, "&gt;"&amp;$BO336)+1+COUNTIF($BO$11:$BO336, $BO336)-1)</f>
        <v/>
      </c>
      <c r="BS336" s="134" t="str">
        <f>IF($AV336="", "", IFERROR(INDEX('Analytics Data'!BZ$12:BZ$511, MATCH($AV336, 'Analytics Data'!$BI$12:$BI$511, 0)), ""))</f>
        <v/>
      </c>
      <c r="BT336" s="135" t="str">
        <f>IF($AV336="", "", IFERROR(INDEX('Analytics Data'!CA$12:CA$511, MATCH($AV336, 'Analytics Data'!$BI$12:$BI$511, 0)), ""))</f>
        <v/>
      </c>
      <c r="BU336" s="135" t="str">
        <f>IF($AV336="", "", IFERROR(INDEX('Analytics Data'!CB$12:CB$511, MATCH($AV336, 'Analytics Data'!$BI$12:$BI$511, 0)), ""))</f>
        <v/>
      </c>
      <c r="BV336" s="135" t="str">
        <f>IF($AV336="", "", IFERROR(INDEX('Analytics Data'!CC$12:CC$511, MATCH($AV336, 'Analytics Data'!$BI$12:$BI$511, 0)), ""))</f>
        <v/>
      </c>
      <c r="BW336" s="136" t="str">
        <f>IF($AV336="", "", IFERROR(INDEX('Analytics Data'!CD$12:CD$511, MATCH($AV336, 'Analytics Data'!$BI$12:$BI$511, 0)), ""))</f>
        <v/>
      </c>
      <c r="CC336" s="19" t="str">
        <f t="shared" si="111"/>
        <v/>
      </c>
      <c r="CE336" s="19" t="str">
        <f t="shared" si="112"/>
        <v/>
      </c>
      <c r="CG336" s="41" t="str">
        <f t="shared" si="113"/>
        <v/>
      </c>
    </row>
    <row r="337" spans="1:85" x14ac:dyDescent="0.25">
      <c r="A337" s="11"/>
      <c r="B337" s="41" t="str">
        <f>IF($D337="", "", IFERROR(INDEX(Content!$V$11:$V$510, MATCH($D337, Content!$D$11:$D$510, 0)), ""))</f>
        <v/>
      </c>
      <c r="C337" s="11"/>
      <c r="D337" s="196"/>
      <c r="E337" s="197"/>
      <c r="F337" s="198"/>
      <c r="G337" s="199"/>
      <c r="H337" s="200"/>
      <c r="I337" s="200"/>
      <c r="J337" s="201"/>
      <c r="K337" s="202"/>
      <c r="L337" s="11"/>
      <c r="M337" s="98" t="str">
        <f>IF($AV337="", "", IFERROR(INDEX('Analytics Data'!$CF$12:$CF$511, MATCH($AV337, 'Analytics Data'!$BI$12:$BI$511, 0)), ""))</f>
        <v/>
      </c>
      <c r="N337" s="68"/>
      <c r="O337" s="98" t="str">
        <f>IF($M337="", "", COUNTIF($M$11:$M$510, "&gt;"&amp;$M337)+1+COUNTIF($M$11:$M337, $M337)-1)</f>
        <v/>
      </c>
      <c r="P337" s="68"/>
      <c r="Q337" s="91" t="str">
        <f>IF($AV337="", "", IFERROR(INDEX('Analytics Data'!BA$12:BA$511, MATCH($AV337, 'Analytics Data'!$BI$12:$BI$511, 0)), ""))</f>
        <v/>
      </c>
      <c r="R337" s="92" t="str">
        <f>IF($AV337="", "", IFERROR(INDEX('Analytics Data'!BB$12:BB$511, MATCH($AV337, 'Analytics Data'!$BI$12:$BI$511, 0)), ""))</f>
        <v/>
      </c>
      <c r="S337" s="92" t="str">
        <f>IF($AV337="", "", IFERROR(INDEX('Analytics Data'!BC$12:BC$511, MATCH($AV337, 'Analytics Data'!$BI$12:$BI$511, 0)), ""))</f>
        <v/>
      </c>
      <c r="T337" s="92" t="str">
        <f>IF($AV337="", "", IFERROR(INDEX('Analytics Data'!BD$12:BD$511, MATCH($AV337, 'Analytics Data'!$BI$12:$BI$511, 0)), ""))</f>
        <v/>
      </c>
      <c r="U337" s="93" t="str">
        <f>IF($AV337="", "", IFERROR(INDEX('Analytics Data'!BE$12:BE$511, MATCH($AV337, 'Analytics Data'!$BI$12:$BI$511, 0)), ""))</f>
        <v/>
      </c>
      <c r="V337" s="68"/>
      <c r="AD337" s="65" t="str">
        <f>'Analytics Data'!$CT338</f>
        <v/>
      </c>
      <c r="AF337" s="19" t="str">
        <f t="shared" si="100"/>
        <v/>
      </c>
      <c r="AH337" s="19" t="str">
        <f t="shared" si="97"/>
        <v/>
      </c>
      <c r="AI337" s="19" t="str">
        <f t="shared" si="101"/>
        <v/>
      </c>
      <c r="AJ337" s="19" t="str">
        <f t="shared" si="102"/>
        <v/>
      </c>
      <c r="AK337" s="19" t="str">
        <f t="shared" si="103"/>
        <v/>
      </c>
      <c r="AL337" s="19" t="str">
        <f t="shared" si="98"/>
        <v/>
      </c>
      <c r="AM337" s="19" t="str">
        <f t="shared" si="99"/>
        <v/>
      </c>
      <c r="AN337" s="19" t="str">
        <f t="shared" si="104"/>
        <v/>
      </c>
      <c r="AP337" s="19" t="str">
        <f>IF(OR($B337="", "", 'Analytics Data'!$BL$7=FALSE), "", COUNTIF('Analytics Data'!$BG$12:$BG$511, $B337))</f>
        <v/>
      </c>
      <c r="AR337" s="65" t="str">
        <f>IF($AP337="", "", IF($AP337=1, IFERROR(INDEX('Analytics Data'!$BI$12:$BI$511, MATCH($B337, 'Analytics Data'!$BG$12:$BG$511, 0)), ""), ""))</f>
        <v/>
      </c>
      <c r="AT337" s="65" t="str">
        <f t="shared" si="105"/>
        <v/>
      </c>
      <c r="AV337" s="65" t="str">
        <f>IF(NOT($AT337=""), $AT337, IF($AR337="", "", IF(COUNTIF($AR$11:$AR337, $AR337)&gt;1, "", $AR337)))</f>
        <v/>
      </c>
      <c r="AX337" s="19" t="str">
        <f>IF(OR($AV337="", $AR$7=FALSE), "", IF(COUNTIF('Analytics Data'!$BI$12:$BI$511, $AV337)=1, "", "X"))</f>
        <v/>
      </c>
      <c r="AZ337" s="43" t="str">
        <f t="shared" si="106"/>
        <v/>
      </c>
      <c r="BB337" s="19" t="str">
        <f>IF($D337="", "", IF(COUNTIF(Content!$D$11:$D$510, $D337)=0, MAX($BB$10:$BB336)+1, ""))</f>
        <v/>
      </c>
      <c r="BD337" s="19" t="str">
        <f t="shared" si="107"/>
        <v/>
      </c>
      <c r="BF337" s="19" t="str">
        <f t="shared" si="108"/>
        <v/>
      </c>
      <c r="BG337" s="19" t="str">
        <f t="shared" ca="1" si="96"/>
        <v/>
      </c>
      <c r="BI337" s="173" t="str">
        <f>IF($AV337="", "", IFERROR(INDEX('Analytics Data'!$CA$12:$CA$511, MATCH($AV337, 'Analytics Data'!$BI$12:$BI$511, 0)), ""))</f>
        <v/>
      </c>
      <c r="BK337" s="173" t="str">
        <f>IF($AV337="", "", IFERROR(INDEX('Analytics Data'!$BB$12:$BB$511, MATCH($AV337, 'Analytics Data'!$BI$12:$BI$511, 0)), ""))</f>
        <v/>
      </c>
      <c r="BM337" s="41" t="str">
        <f>IF($D337="", "", IFERROR(INDEX(Content!$AB$11:$AB$510, MATCH($D337, Content!$D$11:$D$510, 0)), ""))</f>
        <v/>
      </c>
      <c r="BN337" s="41" t="str">
        <f>IF($BM337="", "", IF(COUNTIF($BM$11:$BM337, $BM337)&gt;1, "", $BM337))</f>
        <v/>
      </c>
      <c r="BO337" s="156" t="str">
        <f t="shared" si="109"/>
        <v/>
      </c>
      <c r="BP337" s="156" t="str">
        <f t="shared" si="110"/>
        <v/>
      </c>
      <c r="BQ337" s="19" t="str">
        <f>IF($BO337="", "", COUNTIF($BO$11:$BO$510, "&gt;"&amp;$BO337)+1+COUNTIF($BO$11:$BO337, $BO337)-1)</f>
        <v/>
      </c>
      <c r="BS337" s="134" t="str">
        <f>IF($AV337="", "", IFERROR(INDEX('Analytics Data'!BZ$12:BZ$511, MATCH($AV337, 'Analytics Data'!$BI$12:$BI$511, 0)), ""))</f>
        <v/>
      </c>
      <c r="BT337" s="135" t="str">
        <f>IF($AV337="", "", IFERROR(INDEX('Analytics Data'!CA$12:CA$511, MATCH($AV337, 'Analytics Data'!$BI$12:$BI$511, 0)), ""))</f>
        <v/>
      </c>
      <c r="BU337" s="135" t="str">
        <f>IF($AV337="", "", IFERROR(INDEX('Analytics Data'!CB$12:CB$511, MATCH($AV337, 'Analytics Data'!$BI$12:$BI$511, 0)), ""))</f>
        <v/>
      </c>
      <c r="BV337" s="135" t="str">
        <f>IF($AV337="", "", IFERROR(INDEX('Analytics Data'!CC$12:CC$511, MATCH($AV337, 'Analytics Data'!$BI$12:$BI$511, 0)), ""))</f>
        <v/>
      </c>
      <c r="BW337" s="136" t="str">
        <f>IF($AV337="", "", IFERROR(INDEX('Analytics Data'!CD$12:CD$511, MATCH($AV337, 'Analytics Data'!$BI$12:$BI$511, 0)), ""))</f>
        <v/>
      </c>
      <c r="CC337" s="19" t="str">
        <f t="shared" si="111"/>
        <v/>
      </c>
      <c r="CE337" s="19" t="str">
        <f t="shared" si="112"/>
        <v/>
      </c>
      <c r="CG337" s="41" t="str">
        <f t="shared" si="113"/>
        <v/>
      </c>
    </row>
    <row r="338" spans="1:85" x14ac:dyDescent="0.25">
      <c r="A338" s="11"/>
      <c r="B338" s="41" t="str">
        <f>IF($D338="", "", IFERROR(INDEX(Content!$V$11:$V$510, MATCH($D338, Content!$D$11:$D$510, 0)), ""))</f>
        <v/>
      </c>
      <c r="C338" s="11"/>
      <c r="D338" s="196"/>
      <c r="E338" s="197"/>
      <c r="F338" s="198"/>
      <c r="G338" s="199"/>
      <c r="H338" s="200"/>
      <c r="I338" s="200"/>
      <c r="J338" s="201"/>
      <c r="K338" s="202"/>
      <c r="L338" s="11"/>
      <c r="M338" s="98" t="str">
        <f>IF($AV338="", "", IFERROR(INDEX('Analytics Data'!$CF$12:$CF$511, MATCH($AV338, 'Analytics Data'!$BI$12:$BI$511, 0)), ""))</f>
        <v/>
      </c>
      <c r="N338" s="68"/>
      <c r="O338" s="98" t="str">
        <f>IF($M338="", "", COUNTIF($M$11:$M$510, "&gt;"&amp;$M338)+1+COUNTIF($M$11:$M338, $M338)-1)</f>
        <v/>
      </c>
      <c r="P338" s="68"/>
      <c r="Q338" s="91" t="str">
        <f>IF($AV338="", "", IFERROR(INDEX('Analytics Data'!BA$12:BA$511, MATCH($AV338, 'Analytics Data'!$BI$12:$BI$511, 0)), ""))</f>
        <v/>
      </c>
      <c r="R338" s="92" t="str">
        <f>IF($AV338="", "", IFERROR(INDEX('Analytics Data'!BB$12:BB$511, MATCH($AV338, 'Analytics Data'!$BI$12:$BI$511, 0)), ""))</f>
        <v/>
      </c>
      <c r="S338" s="92" t="str">
        <f>IF($AV338="", "", IFERROR(INDEX('Analytics Data'!BC$12:BC$511, MATCH($AV338, 'Analytics Data'!$BI$12:$BI$511, 0)), ""))</f>
        <v/>
      </c>
      <c r="T338" s="92" t="str">
        <f>IF($AV338="", "", IFERROR(INDEX('Analytics Data'!BD$12:BD$511, MATCH($AV338, 'Analytics Data'!$BI$12:$BI$511, 0)), ""))</f>
        <v/>
      </c>
      <c r="U338" s="93" t="str">
        <f>IF($AV338="", "", IFERROR(INDEX('Analytics Data'!BE$12:BE$511, MATCH($AV338, 'Analytics Data'!$BI$12:$BI$511, 0)), ""))</f>
        <v/>
      </c>
      <c r="V338" s="68"/>
      <c r="AD338" s="65" t="str">
        <f>'Analytics Data'!$CT339</f>
        <v/>
      </c>
      <c r="AF338" s="19" t="str">
        <f t="shared" si="100"/>
        <v/>
      </c>
      <c r="AH338" s="19" t="str">
        <f t="shared" si="97"/>
        <v/>
      </c>
      <c r="AI338" s="19" t="str">
        <f t="shared" si="101"/>
        <v/>
      </c>
      <c r="AJ338" s="19" t="str">
        <f t="shared" si="102"/>
        <v/>
      </c>
      <c r="AK338" s="19" t="str">
        <f t="shared" si="103"/>
        <v/>
      </c>
      <c r="AL338" s="19" t="str">
        <f t="shared" si="98"/>
        <v/>
      </c>
      <c r="AM338" s="19" t="str">
        <f t="shared" si="99"/>
        <v/>
      </c>
      <c r="AN338" s="19" t="str">
        <f t="shared" si="104"/>
        <v/>
      </c>
      <c r="AP338" s="19" t="str">
        <f>IF(OR($B338="", "", 'Analytics Data'!$BL$7=FALSE), "", COUNTIF('Analytics Data'!$BG$12:$BG$511, $B338))</f>
        <v/>
      </c>
      <c r="AR338" s="65" t="str">
        <f>IF($AP338="", "", IF($AP338=1, IFERROR(INDEX('Analytics Data'!$BI$12:$BI$511, MATCH($B338, 'Analytics Data'!$BG$12:$BG$511, 0)), ""), ""))</f>
        <v/>
      </c>
      <c r="AT338" s="65" t="str">
        <f t="shared" si="105"/>
        <v/>
      </c>
      <c r="AV338" s="65" t="str">
        <f>IF(NOT($AT338=""), $AT338, IF($AR338="", "", IF(COUNTIF($AR$11:$AR338, $AR338)&gt;1, "", $AR338)))</f>
        <v/>
      </c>
      <c r="AX338" s="19" t="str">
        <f>IF(OR($AV338="", $AR$7=FALSE), "", IF(COUNTIF('Analytics Data'!$BI$12:$BI$511, $AV338)=1, "", "X"))</f>
        <v/>
      </c>
      <c r="AZ338" s="43" t="str">
        <f t="shared" si="106"/>
        <v/>
      </c>
      <c r="BB338" s="19" t="str">
        <f>IF($D338="", "", IF(COUNTIF(Content!$D$11:$D$510, $D338)=0, MAX($BB$10:$BB337)+1, ""))</f>
        <v/>
      </c>
      <c r="BD338" s="19" t="str">
        <f t="shared" si="107"/>
        <v/>
      </c>
      <c r="BF338" s="19" t="str">
        <f t="shared" si="108"/>
        <v/>
      </c>
      <c r="BG338" s="19" t="str">
        <f t="shared" ca="1" si="96"/>
        <v/>
      </c>
      <c r="BI338" s="173" t="str">
        <f>IF($AV338="", "", IFERROR(INDEX('Analytics Data'!$CA$12:$CA$511, MATCH($AV338, 'Analytics Data'!$BI$12:$BI$511, 0)), ""))</f>
        <v/>
      </c>
      <c r="BK338" s="173" t="str">
        <f>IF($AV338="", "", IFERROR(INDEX('Analytics Data'!$BB$12:$BB$511, MATCH($AV338, 'Analytics Data'!$BI$12:$BI$511, 0)), ""))</f>
        <v/>
      </c>
      <c r="BM338" s="41" t="str">
        <f>IF($D338="", "", IFERROR(INDEX(Content!$AB$11:$AB$510, MATCH($D338, Content!$D$11:$D$510, 0)), ""))</f>
        <v/>
      </c>
      <c r="BN338" s="41" t="str">
        <f>IF($BM338="", "", IF(COUNTIF($BM$11:$BM338, $BM338)&gt;1, "", $BM338))</f>
        <v/>
      </c>
      <c r="BO338" s="156" t="str">
        <f t="shared" si="109"/>
        <v/>
      </c>
      <c r="BP338" s="156" t="str">
        <f t="shared" si="110"/>
        <v/>
      </c>
      <c r="BQ338" s="19" t="str">
        <f>IF($BO338="", "", COUNTIF($BO$11:$BO$510, "&gt;"&amp;$BO338)+1+COUNTIF($BO$11:$BO338, $BO338)-1)</f>
        <v/>
      </c>
      <c r="BS338" s="134" t="str">
        <f>IF($AV338="", "", IFERROR(INDEX('Analytics Data'!BZ$12:BZ$511, MATCH($AV338, 'Analytics Data'!$BI$12:$BI$511, 0)), ""))</f>
        <v/>
      </c>
      <c r="BT338" s="135" t="str">
        <f>IF($AV338="", "", IFERROR(INDEX('Analytics Data'!CA$12:CA$511, MATCH($AV338, 'Analytics Data'!$BI$12:$BI$511, 0)), ""))</f>
        <v/>
      </c>
      <c r="BU338" s="135" t="str">
        <f>IF($AV338="", "", IFERROR(INDEX('Analytics Data'!CB$12:CB$511, MATCH($AV338, 'Analytics Data'!$BI$12:$BI$511, 0)), ""))</f>
        <v/>
      </c>
      <c r="BV338" s="135" t="str">
        <f>IF($AV338="", "", IFERROR(INDEX('Analytics Data'!CC$12:CC$511, MATCH($AV338, 'Analytics Data'!$BI$12:$BI$511, 0)), ""))</f>
        <v/>
      </c>
      <c r="BW338" s="136" t="str">
        <f>IF($AV338="", "", IFERROR(INDEX('Analytics Data'!CD$12:CD$511, MATCH($AV338, 'Analytics Data'!$BI$12:$BI$511, 0)), ""))</f>
        <v/>
      </c>
      <c r="CC338" s="19" t="str">
        <f t="shared" si="111"/>
        <v/>
      </c>
      <c r="CE338" s="19" t="str">
        <f t="shared" si="112"/>
        <v/>
      </c>
      <c r="CG338" s="41" t="str">
        <f t="shared" si="113"/>
        <v/>
      </c>
    </row>
    <row r="339" spans="1:85" x14ac:dyDescent="0.25">
      <c r="A339" s="11"/>
      <c r="B339" s="41" t="str">
        <f>IF($D339="", "", IFERROR(INDEX(Content!$V$11:$V$510, MATCH($D339, Content!$D$11:$D$510, 0)), ""))</f>
        <v/>
      </c>
      <c r="C339" s="11"/>
      <c r="D339" s="196"/>
      <c r="E339" s="197"/>
      <c r="F339" s="198"/>
      <c r="G339" s="199"/>
      <c r="H339" s="200"/>
      <c r="I339" s="200"/>
      <c r="J339" s="201"/>
      <c r="K339" s="202"/>
      <c r="L339" s="11"/>
      <c r="M339" s="98" t="str">
        <f>IF($AV339="", "", IFERROR(INDEX('Analytics Data'!$CF$12:$CF$511, MATCH($AV339, 'Analytics Data'!$BI$12:$BI$511, 0)), ""))</f>
        <v/>
      </c>
      <c r="N339" s="68"/>
      <c r="O339" s="98" t="str">
        <f>IF($M339="", "", COUNTIF($M$11:$M$510, "&gt;"&amp;$M339)+1+COUNTIF($M$11:$M339, $M339)-1)</f>
        <v/>
      </c>
      <c r="P339" s="68"/>
      <c r="Q339" s="91" t="str">
        <f>IF($AV339="", "", IFERROR(INDEX('Analytics Data'!BA$12:BA$511, MATCH($AV339, 'Analytics Data'!$BI$12:$BI$511, 0)), ""))</f>
        <v/>
      </c>
      <c r="R339" s="92" t="str">
        <f>IF($AV339="", "", IFERROR(INDEX('Analytics Data'!BB$12:BB$511, MATCH($AV339, 'Analytics Data'!$BI$12:$BI$511, 0)), ""))</f>
        <v/>
      </c>
      <c r="S339" s="92" t="str">
        <f>IF($AV339="", "", IFERROR(INDEX('Analytics Data'!BC$12:BC$511, MATCH($AV339, 'Analytics Data'!$BI$12:$BI$511, 0)), ""))</f>
        <v/>
      </c>
      <c r="T339" s="92" t="str">
        <f>IF($AV339="", "", IFERROR(INDEX('Analytics Data'!BD$12:BD$511, MATCH($AV339, 'Analytics Data'!$BI$12:$BI$511, 0)), ""))</f>
        <v/>
      </c>
      <c r="U339" s="93" t="str">
        <f>IF($AV339="", "", IFERROR(INDEX('Analytics Data'!BE$12:BE$511, MATCH($AV339, 'Analytics Data'!$BI$12:$BI$511, 0)), ""))</f>
        <v/>
      </c>
      <c r="V339" s="68"/>
      <c r="AD339" s="65" t="str">
        <f>'Analytics Data'!$CT340</f>
        <v/>
      </c>
      <c r="AF339" s="19" t="str">
        <f t="shared" si="100"/>
        <v/>
      </c>
      <c r="AH339" s="19" t="str">
        <f t="shared" si="97"/>
        <v/>
      </c>
      <c r="AI339" s="19" t="str">
        <f t="shared" si="101"/>
        <v/>
      </c>
      <c r="AJ339" s="19" t="str">
        <f t="shared" si="102"/>
        <v/>
      </c>
      <c r="AK339" s="19" t="str">
        <f t="shared" si="103"/>
        <v/>
      </c>
      <c r="AL339" s="19" t="str">
        <f t="shared" si="98"/>
        <v/>
      </c>
      <c r="AM339" s="19" t="str">
        <f t="shared" si="99"/>
        <v/>
      </c>
      <c r="AN339" s="19" t="str">
        <f t="shared" si="104"/>
        <v/>
      </c>
      <c r="AP339" s="19" t="str">
        <f>IF(OR($B339="", "", 'Analytics Data'!$BL$7=FALSE), "", COUNTIF('Analytics Data'!$BG$12:$BG$511, $B339))</f>
        <v/>
      </c>
      <c r="AR339" s="65" t="str">
        <f>IF($AP339="", "", IF($AP339=1, IFERROR(INDEX('Analytics Data'!$BI$12:$BI$511, MATCH($B339, 'Analytics Data'!$BG$12:$BG$511, 0)), ""), ""))</f>
        <v/>
      </c>
      <c r="AT339" s="65" t="str">
        <f t="shared" si="105"/>
        <v/>
      </c>
      <c r="AV339" s="65" t="str">
        <f>IF(NOT($AT339=""), $AT339, IF($AR339="", "", IF(COUNTIF($AR$11:$AR339, $AR339)&gt;1, "", $AR339)))</f>
        <v/>
      </c>
      <c r="AX339" s="19" t="str">
        <f>IF(OR($AV339="", $AR$7=FALSE), "", IF(COUNTIF('Analytics Data'!$BI$12:$BI$511, $AV339)=1, "", "X"))</f>
        <v/>
      </c>
      <c r="AZ339" s="43" t="str">
        <f t="shared" si="106"/>
        <v/>
      </c>
      <c r="BB339" s="19" t="str">
        <f>IF($D339="", "", IF(COUNTIF(Content!$D$11:$D$510, $D339)=0, MAX($BB$10:$BB338)+1, ""))</f>
        <v/>
      </c>
      <c r="BD339" s="19" t="str">
        <f t="shared" si="107"/>
        <v/>
      </c>
      <c r="BF339" s="19" t="str">
        <f t="shared" si="108"/>
        <v/>
      </c>
      <c r="BG339" s="19" t="str">
        <f t="shared" ca="1" si="96"/>
        <v/>
      </c>
      <c r="BI339" s="173" t="str">
        <f>IF($AV339="", "", IFERROR(INDEX('Analytics Data'!$CA$12:$CA$511, MATCH($AV339, 'Analytics Data'!$BI$12:$BI$511, 0)), ""))</f>
        <v/>
      </c>
      <c r="BK339" s="173" t="str">
        <f>IF($AV339="", "", IFERROR(INDEX('Analytics Data'!$BB$12:$BB$511, MATCH($AV339, 'Analytics Data'!$BI$12:$BI$511, 0)), ""))</f>
        <v/>
      </c>
      <c r="BM339" s="41" t="str">
        <f>IF($D339="", "", IFERROR(INDEX(Content!$AB$11:$AB$510, MATCH($D339, Content!$D$11:$D$510, 0)), ""))</f>
        <v/>
      </c>
      <c r="BN339" s="41" t="str">
        <f>IF($BM339="", "", IF(COUNTIF($BM$11:$BM339, $BM339)&gt;1, "", $BM339))</f>
        <v/>
      </c>
      <c r="BO339" s="156" t="str">
        <f t="shared" si="109"/>
        <v/>
      </c>
      <c r="BP339" s="156" t="str">
        <f t="shared" si="110"/>
        <v/>
      </c>
      <c r="BQ339" s="19" t="str">
        <f>IF($BO339="", "", COUNTIF($BO$11:$BO$510, "&gt;"&amp;$BO339)+1+COUNTIF($BO$11:$BO339, $BO339)-1)</f>
        <v/>
      </c>
      <c r="BS339" s="134" t="str">
        <f>IF($AV339="", "", IFERROR(INDEX('Analytics Data'!BZ$12:BZ$511, MATCH($AV339, 'Analytics Data'!$BI$12:$BI$511, 0)), ""))</f>
        <v/>
      </c>
      <c r="BT339" s="135" t="str">
        <f>IF($AV339="", "", IFERROR(INDEX('Analytics Data'!CA$12:CA$511, MATCH($AV339, 'Analytics Data'!$BI$12:$BI$511, 0)), ""))</f>
        <v/>
      </c>
      <c r="BU339" s="135" t="str">
        <f>IF($AV339="", "", IFERROR(INDEX('Analytics Data'!CB$12:CB$511, MATCH($AV339, 'Analytics Data'!$BI$12:$BI$511, 0)), ""))</f>
        <v/>
      </c>
      <c r="BV339" s="135" t="str">
        <f>IF($AV339="", "", IFERROR(INDEX('Analytics Data'!CC$12:CC$511, MATCH($AV339, 'Analytics Data'!$BI$12:$BI$511, 0)), ""))</f>
        <v/>
      </c>
      <c r="BW339" s="136" t="str">
        <f>IF($AV339="", "", IFERROR(INDEX('Analytics Data'!CD$12:CD$511, MATCH($AV339, 'Analytics Data'!$BI$12:$BI$511, 0)), ""))</f>
        <v/>
      </c>
      <c r="CC339" s="19" t="str">
        <f t="shared" si="111"/>
        <v/>
      </c>
      <c r="CE339" s="19" t="str">
        <f t="shared" si="112"/>
        <v/>
      </c>
      <c r="CG339" s="41" t="str">
        <f t="shared" si="113"/>
        <v/>
      </c>
    </row>
    <row r="340" spans="1:85" x14ac:dyDescent="0.25">
      <c r="A340" s="11"/>
      <c r="B340" s="41" t="str">
        <f>IF($D340="", "", IFERROR(INDEX(Content!$V$11:$V$510, MATCH($D340, Content!$D$11:$D$510, 0)), ""))</f>
        <v/>
      </c>
      <c r="C340" s="11"/>
      <c r="D340" s="196"/>
      <c r="E340" s="197"/>
      <c r="F340" s="198"/>
      <c r="G340" s="199"/>
      <c r="H340" s="200"/>
      <c r="I340" s="200"/>
      <c r="J340" s="201"/>
      <c r="K340" s="202"/>
      <c r="L340" s="11"/>
      <c r="M340" s="98" t="str">
        <f>IF($AV340="", "", IFERROR(INDEX('Analytics Data'!$CF$12:$CF$511, MATCH($AV340, 'Analytics Data'!$BI$12:$BI$511, 0)), ""))</f>
        <v/>
      </c>
      <c r="N340" s="68"/>
      <c r="O340" s="98" t="str">
        <f>IF($M340="", "", COUNTIF($M$11:$M$510, "&gt;"&amp;$M340)+1+COUNTIF($M$11:$M340, $M340)-1)</f>
        <v/>
      </c>
      <c r="P340" s="68"/>
      <c r="Q340" s="91" t="str">
        <f>IF($AV340="", "", IFERROR(INDEX('Analytics Data'!BA$12:BA$511, MATCH($AV340, 'Analytics Data'!$BI$12:$BI$511, 0)), ""))</f>
        <v/>
      </c>
      <c r="R340" s="92" t="str">
        <f>IF($AV340="", "", IFERROR(INDEX('Analytics Data'!BB$12:BB$511, MATCH($AV340, 'Analytics Data'!$BI$12:$BI$511, 0)), ""))</f>
        <v/>
      </c>
      <c r="S340" s="92" t="str">
        <f>IF($AV340="", "", IFERROR(INDEX('Analytics Data'!BC$12:BC$511, MATCH($AV340, 'Analytics Data'!$BI$12:$BI$511, 0)), ""))</f>
        <v/>
      </c>
      <c r="T340" s="92" t="str">
        <f>IF($AV340="", "", IFERROR(INDEX('Analytics Data'!BD$12:BD$511, MATCH($AV340, 'Analytics Data'!$BI$12:$BI$511, 0)), ""))</f>
        <v/>
      </c>
      <c r="U340" s="93" t="str">
        <f>IF($AV340="", "", IFERROR(INDEX('Analytics Data'!BE$12:BE$511, MATCH($AV340, 'Analytics Data'!$BI$12:$BI$511, 0)), ""))</f>
        <v/>
      </c>
      <c r="V340" s="68"/>
      <c r="AD340" s="65" t="str">
        <f>'Analytics Data'!$CT341</f>
        <v/>
      </c>
      <c r="AF340" s="19" t="str">
        <f t="shared" si="100"/>
        <v/>
      </c>
      <c r="AH340" s="19" t="str">
        <f t="shared" si="97"/>
        <v/>
      </c>
      <c r="AI340" s="19" t="str">
        <f t="shared" si="101"/>
        <v/>
      </c>
      <c r="AJ340" s="19" t="str">
        <f t="shared" si="102"/>
        <v/>
      </c>
      <c r="AK340" s="19" t="str">
        <f t="shared" si="103"/>
        <v/>
      </c>
      <c r="AL340" s="19" t="str">
        <f t="shared" si="98"/>
        <v/>
      </c>
      <c r="AM340" s="19" t="str">
        <f t="shared" si="99"/>
        <v/>
      </c>
      <c r="AN340" s="19" t="str">
        <f t="shared" si="104"/>
        <v/>
      </c>
      <c r="AP340" s="19" t="str">
        <f>IF(OR($B340="", "", 'Analytics Data'!$BL$7=FALSE), "", COUNTIF('Analytics Data'!$BG$12:$BG$511, $B340))</f>
        <v/>
      </c>
      <c r="AR340" s="65" t="str">
        <f>IF($AP340="", "", IF($AP340=1, IFERROR(INDEX('Analytics Data'!$BI$12:$BI$511, MATCH($B340, 'Analytics Data'!$BG$12:$BG$511, 0)), ""), ""))</f>
        <v/>
      </c>
      <c r="AT340" s="65" t="str">
        <f t="shared" si="105"/>
        <v/>
      </c>
      <c r="AV340" s="65" t="str">
        <f>IF(NOT($AT340=""), $AT340, IF($AR340="", "", IF(COUNTIF($AR$11:$AR340, $AR340)&gt;1, "", $AR340)))</f>
        <v/>
      </c>
      <c r="AX340" s="19" t="str">
        <f>IF(OR($AV340="", $AR$7=FALSE), "", IF(COUNTIF('Analytics Data'!$BI$12:$BI$511, $AV340)=1, "", "X"))</f>
        <v/>
      </c>
      <c r="AZ340" s="43" t="str">
        <f t="shared" si="106"/>
        <v/>
      </c>
      <c r="BB340" s="19" t="str">
        <f>IF($D340="", "", IF(COUNTIF(Content!$D$11:$D$510, $D340)=0, MAX($BB$10:$BB339)+1, ""))</f>
        <v/>
      </c>
      <c r="BD340" s="19" t="str">
        <f t="shared" si="107"/>
        <v/>
      </c>
      <c r="BF340" s="19" t="str">
        <f t="shared" si="108"/>
        <v/>
      </c>
      <c r="BG340" s="19" t="str">
        <f t="shared" ref="BG340:BG403" ca="1" si="114">IF(AND($G340=$Y$2, $E340&gt;$Y$7), "X", "")</f>
        <v/>
      </c>
      <c r="BI340" s="173" t="str">
        <f>IF($AV340="", "", IFERROR(INDEX('Analytics Data'!$CA$12:$CA$511, MATCH($AV340, 'Analytics Data'!$BI$12:$BI$511, 0)), ""))</f>
        <v/>
      </c>
      <c r="BK340" s="173" t="str">
        <f>IF($AV340="", "", IFERROR(INDEX('Analytics Data'!$BB$12:$BB$511, MATCH($AV340, 'Analytics Data'!$BI$12:$BI$511, 0)), ""))</f>
        <v/>
      </c>
      <c r="BM340" s="41" t="str">
        <f>IF($D340="", "", IFERROR(INDEX(Content!$AB$11:$AB$510, MATCH($D340, Content!$D$11:$D$510, 0)), ""))</f>
        <v/>
      </c>
      <c r="BN340" s="41" t="str">
        <f>IF($BM340="", "", IF(COUNTIF($BM$11:$BM340, $BM340)&gt;1, "", $BM340))</f>
        <v/>
      </c>
      <c r="BO340" s="156" t="str">
        <f t="shared" si="109"/>
        <v/>
      </c>
      <c r="BP340" s="156" t="str">
        <f t="shared" si="110"/>
        <v/>
      </c>
      <c r="BQ340" s="19" t="str">
        <f>IF($BO340="", "", COUNTIF($BO$11:$BO$510, "&gt;"&amp;$BO340)+1+COUNTIF($BO$11:$BO340, $BO340)-1)</f>
        <v/>
      </c>
      <c r="BS340" s="134" t="str">
        <f>IF($AV340="", "", IFERROR(INDEX('Analytics Data'!BZ$12:BZ$511, MATCH($AV340, 'Analytics Data'!$BI$12:$BI$511, 0)), ""))</f>
        <v/>
      </c>
      <c r="BT340" s="135" t="str">
        <f>IF($AV340="", "", IFERROR(INDEX('Analytics Data'!CA$12:CA$511, MATCH($AV340, 'Analytics Data'!$BI$12:$BI$511, 0)), ""))</f>
        <v/>
      </c>
      <c r="BU340" s="135" t="str">
        <f>IF($AV340="", "", IFERROR(INDEX('Analytics Data'!CB$12:CB$511, MATCH($AV340, 'Analytics Data'!$BI$12:$BI$511, 0)), ""))</f>
        <v/>
      </c>
      <c r="BV340" s="135" t="str">
        <f>IF($AV340="", "", IFERROR(INDEX('Analytics Data'!CC$12:CC$511, MATCH($AV340, 'Analytics Data'!$BI$12:$BI$511, 0)), ""))</f>
        <v/>
      </c>
      <c r="BW340" s="136" t="str">
        <f>IF($AV340="", "", IFERROR(INDEX('Analytics Data'!CD$12:CD$511, MATCH($AV340, 'Analytics Data'!$BI$12:$BI$511, 0)), ""))</f>
        <v/>
      </c>
      <c r="CC340" s="19" t="str">
        <f t="shared" si="111"/>
        <v/>
      </c>
      <c r="CE340" s="19" t="str">
        <f t="shared" si="112"/>
        <v/>
      </c>
      <c r="CG340" s="41" t="str">
        <f t="shared" si="113"/>
        <v/>
      </c>
    </row>
    <row r="341" spans="1:85" x14ac:dyDescent="0.25">
      <c r="A341" s="11"/>
      <c r="B341" s="41" t="str">
        <f>IF($D341="", "", IFERROR(INDEX(Content!$V$11:$V$510, MATCH($D341, Content!$D$11:$D$510, 0)), ""))</f>
        <v/>
      </c>
      <c r="C341" s="11"/>
      <c r="D341" s="196"/>
      <c r="E341" s="197"/>
      <c r="F341" s="198"/>
      <c r="G341" s="199"/>
      <c r="H341" s="200"/>
      <c r="I341" s="200"/>
      <c r="J341" s="201"/>
      <c r="K341" s="202"/>
      <c r="L341" s="11"/>
      <c r="M341" s="98" t="str">
        <f>IF($AV341="", "", IFERROR(INDEX('Analytics Data'!$CF$12:$CF$511, MATCH($AV341, 'Analytics Data'!$BI$12:$BI$511, 0)), ""))</f>
        <v/>
      </c>
      <c r="N341" s="68"/>
      <c r="O341" s="98" t="str">
        <f>IF($M341="", "", COUNTIF($M$11:$M$510, "&gt;"&amp;$M341)+1+COUNTIF($M$11:$M341, $M341)-1)</f>
        <v/>
      </c>
      <c r="P341" s="68"/>
      <c r="Q341" s="91" t="str">
        <f>IF($AV341="", "", IFERROR(INDEX('Analytics Data'!BA$12:BA$511, MATCH($AV341, 'Analytics Data'!$BI$12:$BI$511, 0)), ""))</f>
        <v/>
      </c>
      <c r="R341" s="92" t="str">
        <f>IF($AV341="", "", IFERROR(INDEX('Analytics Data'!BB$12:BB$511, MATCH($AV341, 'Analytics Data'!$BI$12:$BI$511, 0)), ""))</f>
        <v/>
      </c>
      <c r="S341" s="92" t="str">
        <f>IF($AV341="", "", IFERROR(INDEX('Analytics Data'!BC$12:BC$511, MATCH($AV341, 'Analytics Data'!$BI$12:$BI$511, 0)), ""))</f>
        <v/>
      </c>
      <c r="T341" s="92" t="str">
        <f>IF($AV341="", "", IFERROR(INDEX('Analytics Data'!BD$12:BD$511, MATCH($AV341, 'Analytics Data'!$BI$12:$BI$511, 0)), ""))</f>
        <v/>
      </c>
      <c r="U341" s="93" t="str">
        <f>IF($AV341="", "", IFERROR(INDEX('Analytics Data'!BE$12:BE$511, MATCH($AV341, 'Analytics Data'!$BI$12:$BI$511, 0)), ""))</f>
        <v/>
      </c>
      <c r="V341" s="68"/>
      <c r="AD341" s="65" t="str">
        <f>'Analytics Data'!$CT342</f>
        <v/>
      </c>
      <c r="AF341" s="19" t="str">
        <f t="shared" si="100"/>
        <v/>
      </c>
      <c r="AH341" s="19" t="str">
        <f t="shared" si="97"/>
        <v/>
      </c>
      <c r="AI341" s="19" t="str">
        <f t="shared" si="101"/>
        <v/>
      </c>
      <c r="AJ341" s="19" t="str">
        <f t="shared" si="102"/>
        <v/>
      </c>
      <c r="AK341" s="19" t="str">
        <f t="shared" si="103"/>
        <v/>
      </c>
      <c r="AL341" s="19" t="str">
        <f t="shared" si="98"/>
        <v/>
      </c>
      <c r="AM341" s="19" t="str">
        <f t="shared" si="99"/>
        <v/>
      </c>
      <c r="AN341" s="19" t="str">
        <f t="shared" si="104"/>
        <v/>
      </c>
      <c r="AP341" s="19" t="str">
        <f>IF(OR($B341="", "", 'Analytics Data'!$BL$7=FALSE), "", COUNTIF('Analytics Data'!$BG$12:$BG$511, $B341))</f>
        <v/>
      </c>
      <c r="AR341" s="65" t="str">
        <f>IF($AP341="", "", IF($AP341=1, IFERROR(INDEX('Analytics Data'!$BI$12:$BI$511, MATCH($B341, 'Analytics Data'!$BG$12:$BG$511, 0)), ""), ""))</f>
        <v/>
      </c>
      <c r="AT341" s="65" t="str">
        <f t="shared" si="105"/>
        <v/>
      </c>
      <c r="AV341" s="65" t="str">
        <f>IF(NOT($AT341=""), $AT341, IF($AR341="", "", IF(COUNTIF($AR$11:$AR341, $AR341)&gt;1, "", $AR341)))</f>
        <v/>
      </c>
      <c r="AX341" s="19" t="str">
        <f>IF(OR($AV341="", $AR$7=FALSE), "", IF(COUNTIF('Analytics Data'!$BI$12:$BI$511, $AV341)=1, "", "X"))</f>
        <v/>
      </c>
      <c r="AZ341" s="43" t="str">
        <f t="shared" si="106"/>
        <v/>
      </c>
      <c r="BB341" s="19" t="str">
        <f>IF($D341="", "", IF(COUNTIF(Content!$D$11:$D$510, $D341)=0, MAX($BB$10:$BB340)+1, ""))</f>
        <v/>
      </c>
      <c r="BD341" s="19" t="str">
        <f t="shared" si="107"/>
        <v/>
      </c>
      <c r="BF341" s="19" t="str">
        <f t="shared" si="108"/>
        <v/>
      </c>
      <c r="BG341" s="19" t="str">
        <f t="shared" ca="1" si="114"/>
        <v/>
      </c>
      <c r="BI341" s="173" t="str">
        <f>IF($AV341="", "", IFERROR(INDEX('Analytics Data'!$CA$12:$CA$511, MATCH($AV341, 'Analytics Data'!$BI$12:$BI$511, 0)), ""))</f>
        <v/>
      </c>
      <c r="BK341" s="173" t="str">
        <f>IF($AV341="", "", IFERROR(INDEX('Analytics Data'!$BB$12:$BB$511, MATCH($AV341, 'Analytics Data'!$BI$12:$BI$511, 0)), ""))</f>
        <v/>
      </c>
      <c r="BM341" s="41" t="str">
        <f>IF($D341="", "", IFERROR(INDEX(Content!$AB$11:$AB$510, MATCH($D341, Content!$D$11:$D$510, 0)), ""))</f>
        <v/>
      </c>
      <c r="BN341" s="41" t="str">
        <f>IF($BM341="", "", IF(COUNTIF($BM$11:$BM341, $BM341)&gt;1, "", $BM341))</f>
        <v/>
      </c>
      <c r="BO341" s="156" t="str">
        <f t="shared" si="109"/>
        <v/>
      </c>
      <c r="BP341" s="156" t="str">
        <f t="shared" si="110"/>
        <v/>
      </c>
      <c r="BQ341" s="19" t="str">
        <f>IF($BO341="", "", COUNTIF($BO$11:$BO$510, "&gt;"&amp;$BO341)+1+COUNTIF($BO$11:$BO341, $BO341)-1)</f>
        <v/>
      </c>
      <c r="BS341" s="134" t="str">
        <f>IF($AV341="", "", IFERROR(INDEX('Analytics Data'!BZ$12:BZ$511, MATCH($AV341, 'Analytics Data'!$BI$12:$BI$511, 0)), ""))</f>
        <v/>
      </c>
      <c r="BT341" s="135" t="str">
        <f>IF($AV341="", "", IFERROR(INDEX('Analytics Data'!CA$12:CA$511, MATCH($AV341, 'Analytics Data'!$BI$12:$BI$511, 0)), ""))</f>
        <v/>
      </c>
      <c r="BU341" s="135" t="str">
        <f>IF($AV341="", "", IFERROR(INDEX('Analytics Data'!CB$12:CB$511, MATCH($AV341, 'Analytics Data'!$BI$12:$BI$511, 0)), ""))</f>
        <v/>
      </c>
      <c r="BV341" s="135" t="str">
        <f>IF($AV341="", "", IFERROR(INDEX('Analytics Data'!CC$12:CC$511, MATCH($AV341, 'Analytics Data'!$BI$12:$BI$511, 0)), ""))</f>
        <v/>
      </c>
      <c r="BW341" s="136" t="str">
        <f>IF($AV341="", "", IFERROR(INDEX('Analytics Data'!CD$12:CD$511, MATCH($AV341, 'Analytics Data'!$BI$12:$BI$511, 0)), ""))</f>
        <v/>
      </c>
      <c r="CC341" s="19" t="str">
        <f t="shared" si="111"/>
        <v/>
      </c>
      <c r="CE341" s="19" t="str">
        <f t="shared" si="112"/>
        <v/>
      </c>
      <c r="CG341" s="41" t="str">
        <f t="shared" si="113"/>
        <v/>
      </c>
    </row>
    <row r="342" spans="1:85" x14ac:dyDescent="0.25">
      <c r="A342" s="11"/>
      <c r="B342" s="41" t="str">
        <f>IF($D342="", "", IFERROR(INDEX(Content!$V$11:$V$510, MATCH($D342, Content!$D$11:$D$510, 0)), ""))</f>
        <v/>
      </c>
      <c r="C342" s="11"/>
      <c r="D342" s="196"/>
      <c r="E342" s="197"/>
      <c r="F342" s="198"/>
      <c r="G342" s="199"/>
      <c r="H342" s="200"/>
      <c r="I342" s="200"/>
      <c r="J342" s="201"/>
      <c r="K342" s="202"/>
      <c r="L342" s="11"/>
      <c r="M342" s="98" t="str">
        <f>IF($AV342="", "", IFERROR(INDEX('Analytics Data'!$CF$12:$CF$511, MATCH($AV342, 'Analytics Data'!$BI$12:$BI$511, 0)), ""))</f>
        <v/>
      </c>
      <c r="N342" s="68"/>
      <c r="O342" s="98" t="str">
        <f>IF($M342="", "", COUNTIF($M$11:$M$510, "&gt;"&amp;$M342)+1+COUNTIF($M$11:$M342, $M342)-1)</f>
        <v/>
      </c>
      <c r="P342" s="68"/>
      <c r="Q342" s="91" t="str">
        <f>IF($AV342="", "", IFERROR(INDEX('Analytics Data'!BA$12:BA$511, MATCH($AV342, 'Analytics Data'!$BI$12:$BI$511, 0)), ""))</f>
        <v/>
      </c>
      <c r="R342" s="92" t="str">
        <f>IF($AV342="", "", IFERROR(INDEX('Analytics Data'!BB$12:BB$511, MATCH($AV342, 'Analytics Data'!$BI$12:$BI$511, 0)), ""))</f>
        <v/>
      </c>
      <c r="S342" s="92" t="str">
        <f>IF($AV342="", "", IFERROR(INDEX('Analytics Data'!BC$12:BC$511, MATCH($AV342, 'Analytics Data'!$BI$12:$BI$511, 0)), ""))</f>
        <v/>
      </c>
      <c r="T342" s="92" t="str">
        <f>IF($AV342="", "", IFERROR(INDEX('Analytics Data'!BD$12:BD$511, MATCH($AV342, 'Analytics Data'!$BI$12:$BI$511, 0)), ""))</f>
        <v/>
      </c>
      <c r="U342" s="93" t="str">
        <f>IF($AV342="", "", IFERROR(INDEX('Analytics Data'!BE$12:BE$511, MATCH($AV342, 'Analytics Data'!$BI$12:$BI$511, 0)), ""))</f>
        <v/>
      </c>
      <c r="V342" s="68"/>
      <c r="AD342" s="65" t="str">
        <f>'Analytics Data'!$CT343</f>
        <v/>
      </c>
      <c r="AF342" s="19" t="str">
        <f t="shared" si="100"/>
        <v/>
      </c>
      <c r="AH342" s="19" t="str">
        <f t="shared" si="97"/>
        <v/>
      </c>
      <c r="AI342" s="19" t="str">
        <f t="shared" si="101"/>
        <v/>
      </c>
      <c r="AJ342" s="19" t="str">
        <f t="shared" si="102"/>
        <v/>
      </c>
      <c r="AK342" s="19" t="str">
        <f t="shared" si="103"/>
        <v/>
      </c>
      <c r="AL342" s="19" t="str">
        <f t="shared" si="98"/>
        <v/>
      </c>
      <c r="AM342" s="19" t="str">
        <f t="shared" si="99"/>
        <v/>
      </c>
      <c r="AN342" s="19" t="str">
        <f t="shared" si="104"/>
        <v/>
      </c>
      <c r="AP342" s="19" t="str">
        <f>IF(OR($B342="", "", 'Analytics Data'!$BL$7=FALSE), "", COUNTIF('Analytics Data'!$BG$12:$BG$511, $B342))</f>
        <v/>
      </c>
      <c r="AR342" s="65" t="str">
        <f>IF($AP342="", "", IF($AP342=1, IFERROR(INDEX('Analytics Data'!$BI$12:$BI$511, MATCH($B342, 'Analytics Data'!$BG$12:$BG$511, 0)), ""), ""))</f>
        <v/>
      </c>
      <c r="AT342" s="65" t="str">
        <f t="shared" si="105"/>
        <v/>
      </c>
      <c r="AV342" s="65" t="str">
        <f>IF(NOT($AT342=""), $AT342, IF($AR342="", "", IF(COUNTIF($AR$11:$AR342, $AR342)&gt;1, "", $AR342)))</f>
        <v/>
      </c>
      <c r="AX342" s="19" t="str">
        <f>IF(OR($AV342="", $AR$7=FALSE), "", IF(COUNTIF('Analytics Data'!$BI$12:$BI$511, $AV342)=1, "", "X"))</f>
        <v/>
      </c>
      <c r="AZ342" s="43" t="str">
        <f t="shared" si="106"/>
        <v/>
      </c>
      <c r="BB342" s="19" t="str">
        <f>IF($D342="", "", IF(COUNTIF(Content!$D$11:$D$510, $D342)=0, MAX($BB$10:$BB341)+1, ""))</f>
        <v/>
      </c>
      <c r="BD342" s="19" t="str">
        <f t="shared" si="107"/>
        <v/>
      </c>
      <c r="BF342" s="19" t="str">
        <f t="shared" si="108"/>
        <v/>
      </c>
      <c r="BG342" s="19" t="str">
        <f t="shared" ca="1" si="114"/>
        <v/>
      </c>
      <c r="BI342" s="173" t="str">
        <f>IF($AV342="", "", IFERROR(INDEX('Analytics Data'!$CA$12:$CA$511, MATCH($AV342, 'Analytics Data'!$BI$12:$BI$511, 0)), ""))</f>
        <v/>
      </c>
      <c r="BK342" s="173" t="str">
        <f>IF($AV342="", "", IFERROR(INDEX('Analytics Data'!$BB$12:$BB$511, MATCH($AV342, 'Analytics Data'!$BI$12:$BI$511, 0)), ""))</f>
        <v/>
      </c>
      <c r="BM342" s="41" t="str">
        <f>IF($D342="", "", IFERROR(INDEX(Content!$AB$11:$AB$510, MATCH($D342, Content!$D$11:$D$510, 0)), ""))</f>
        <v/>
      </c>
      <c r="BN342" s="41" t="str">
        <f>IF($BM342="", "", IF(COUNTIF($BM$11:$BM342, $BM342)&gt;1, "", $BM342))</f>
        <v/>
      </c>
      <c r="BO342" s="156" t="str">
        <f t="shared" si="109"/>
        <v/>
      </c>
      <c r="BP342" s="156" t="str">
        <f t="shared" si="110"/>
        <v/>
      </c>
      <c r="BQ342" s="19" t="str">
        <f>IF($BO342="", "", COUNTIF($BO$11:$BO$510, "&gt;"&amp;$BO342)+1+COUNTIF($BO$11:$BO342, $BO342)-1)</f>
        <v/>
      </c>
      <c r="BS342" s="134" t="str">
        <f>IF($AV342="", "", IFERROR(INDEX('Analytics Data'!BZ$12:BZ$511, MATCH($AV342, 'Analytics Data'!$BI$12:$BI$511, 0)), ""))</f>
        <v/>
      </c>
      <c r="BT342" s="135" t="str">
        <f>IF($AV342="", "", IFERROR(INDEX('Analytics Data'!CA$12:CA$511, MATCH($AV342, 'Analytics Data'!$BI$12:$BI$511, 0)), ""))</f>
        <v/>
      </c>
      <c r="BU342" s="135" t="str">
        <f>IF($AV342="", "", IFERROR(INDEX('Analytics Data'!CB$12:CB$511, MATCH($AV342, 'Analytics Data'!$BI$12:$BI$511, 0)), ""))</f>
        <v/>
      </c>
      <c r="BV342" s="135" t="str">
        <f>IF($AV342="", "", IFERROR(INDEX('Analytics Data'!CC$12:CC$511, MATCH($AV342, 'Analytics Data'!$BI$12:$BI$511, 0)), ""))</f>
        <v/>
      </c>
      <c r="BW342" s="136" t="str">
        <f>IF($AV342="", "", IFERROR(INDEX('Analytics Data'!CD$12:CD$511, MATCH($AV342, 'Analytics Data'!$BI$12:$BI$511, 0)), ""))</f>
        <v/>
      </c>
      <c r="CC342" s="19" t="str">
        <f t="shared" si="111"/>
        <v/>
      </c>
      <c r="CE342" s="19" t="str">
        <f t="shared" si="112"/>
        <v/>
      </c>
      <c r="CG342" s="41" t="str">
        <f t="shared" si="113"/>
        <v/>
      </c>
    </row>
    <row r="343" spans="1:85" x14ac:dyDescent="0.25">
      <c r="A343" s="11"/>
      <c r="B343" s="41" t="str">
        <f>IF($D343="", "", IFERROR(INDEX(Content!$V$11:$V$510, MATCH($D343, Content!$D$11:$D$510, 0)), ""))</f>
        <v/>
      </c>
      <c r="C343" s="11"/>
      <c r="D343" s="196"/>
      <c r="E343" s="197"/>
      <c r="F343" s="198"/>
      <c r="G343" s="199"/>
      <c r="H343" s="200"/>
      <c r="I343" s="200"/>
      <c r="J343" s="201"/>
      <c r="K343" s="202"/>
      <c r="L343" s="11"/>
      <c r="M343" s="98" t="str">
        <f>IF($AV343="", "", IFERROR(INDEX('Analytics Data'!$CF$12:$CF$511, MATCH($AV343, 'Analytics Data'!$BI$12:$BI$511, 0)), ""))</f>
        <v/>
      </c>
      <c r="N343" s="68"/>
      <c r="O343" s="98" t="str">
        <f>IF($M343="", "", COUNTIF($M$11:$M$510, "&gt;"&amp;$M343)+1+COUNTIF($M$11:$M343, $M343)-1)</f>
        <v/>
      </c>
      <c r="P343" s="68"/>
      <c r="Q343" s="91" t="str">
        <f>IF($AV343="", "", IFERROR(INDEX('Analytics Data'!BA$12:BA$511, MATCH($AV343, 'Analytics Data'!$BI$12:$BI$511, 0)), ""))</f>
        <v/>
      </c>
      <c r="R343" s="92" t="str">
        <f>IF($AV343="", "", IFERROR(INDEX('Analytics Data'!BB$12:BB$511, MATCH($AV343, 'Analytics Data'!$BI$12:$BI$511, 0)), ""))</f>
        <v/>
      </c>
      <c r="S343" s="92" t="str">
        <f>IF($AV343="", "", IFERROR(INDEX('Analytics Data'!BC$12:BC$511, MATCH($AV343, 'Analytics Data'!$BI$12:$BI$511, 0)), ""))</f>
        <v/>
      </c>
      <c r="T343" s="92" t="str">
        <f>IF($AV343="", "", IFERROR(INDEX('Analytics Data'!BD$12:BD$511, MATCH($AV343, 'Analytics Data'!$BI$12:$BI$511, 0)), ""))</f>
        <v/>
      </c>
      <c r="U343" s="93" t="str">
        <f>IF($AV343="", "", IFERROR(INDEX('Analytics Data'!BE$12:BE$511, MATCH($AV343, 'Analytics Data'!$BI$12:$BI$511, 0)), ""))</f>
        <v/>
      </c>
      <c r="V343" s="68"/>
      <c r="AD343" s="65" t="str">
        <f>'Analytics Data'!$CT344</f>
        <v/>
      </c>
      <c r="AF343" s="19" t="str">
        <f t="shared" si="100"/>
        <v/>
      </c>
      <c r="AH343" s="19" t="str">
        <f t="shared" si="97"/>
        <v/>
      </c>
      <c r="AI343" s="19" t="str">
        <f t="shared" si="101"/>
        <v/>
      </c>
      <c r="AJ343" s="19" t="str">
        <f t="shared" si="102"/>
        <v/>
      </c>
      <c r="AK343" s="19" t="str">
        <f t="shared" si="103"/>
        <v/>
      </c>
      <c r="AL343" s="19" t="str">
        <f t="shared" si="98"/>
        <v/>
      </c>
      <c r="AM343" s="19" t="str">
        <f t="shared" si="99"/>
        <v/>
      </c>
      <c r="AN343" s="19" t="str">
        <f t="shared" si="104"/>
        <v/>
      </c>
      <c r="AP343" s="19" t="str">
        <f>IF(OR($B343="", "", 'Analytics Data'!$BL$7=FALSE), "", COUNTIF('Analytics Data'!$BG$12:$BG$511, $B343))</f>
        <v/>
      </c>
      <c r="AR343" s="65" t="str">
        <f>IF($AP343="", "", IF($AP343=1, IFERROR(INDEX('Analytics Data'!$BI$12:$BI$511, MATCH($B343, 'Analytics Data'!$BG$12:$BG$511, 0)), ""), ""))</f>
        <v/>
      </c>
      <c r="AT343" s="65" t="str">
        <f t="shared" si="105"/>
        <v/>
      </c>
      <c r="AV343" s="65" t="str">
        <f>IF(NOT($AT343=""), $AT343, IF($AR343="", "", IF(COUNTIF($AR$11:$AR343, $AR343)&gt;1, "", $AR343)))</f>
        <v/>
      </c>
      <c r="AX343" s="19" t="str">
        <f>IF(OR($AV343="", $AR$7=FALSE), "", IF(COUNTIF('Analytics Data'!$BI$12:$BI$511, $AV343)=1, "", "X"))</f>
        <v/>
      </c>
      <c r="AZ343" s="43" t="str">
        <f t="shared" si="106"/>
        <v/>
      </c>
      <c r="BB343" s="19" t="str">
        <f>IF($D343="", "", IF(COUNTIF(Content!$D$11:$D$510, $D343)=0, MAX($BB$10:$BB342)+1, ""))</f>
        <v/>
      </c>
      <c r="BD343" s="19" t="str">
        <f t="shared" si="107"/>
        <v/>
      </c>
      <c r="BF343" s="19" t="str">
        <f t="shared" si="108"/>
        <v/>
      </c>
      <c r="BG343" s="19" t="str">
        <f t="shared" ca="1" si="114"/>
        <v/>
      </c>
      <c r="BI343" s="173" t="str">
        <f>IF($AV343="", "", IFERROR(INDEX('Analytics Data'!$CA$12:$CA$511, MATCH($AV343, 'Analytics Data'!$BI$12:$BI$511, 0)), ""))</f>
        <v/>
      </c>
      <c r="BK343" s="173" t="str">
        <f>IF($AV343="", "", IFERROR(INDEX('Analytics Data'!$BB$12:$BB$511, MATCH($AV343, 'Analytics Data'!$BI$12:$BI$511, 0)), ""))</f>
        <v/>
      </c>
      <c r="BM343" s="41" t="str">
        <f>IF($D343="", "", IFERROR(INDEX(Content!$AB$11:$AB$510, MATCH($D343, Content!$D$11:$D$510, 0)), ""))</f>
        <v/>
      </c>
      <c r="BN343" s="41" t="str">
        <f>IF($BM343="", "", IF(COUNTIF($BM$11:$BM343, $BM343)&gt;1, "", $BM343))</f>
        <v/>
      </c>
      <c r="BO343" s="156" t="str">
        <f t="shared" si="109"/>
        <v/>
      </c>
      <c r="BP343" s="156" t="str">
        <f t="shared" si="110"/>
        <v/>
      </c>
      <c r="BQ343" s="19" t="str">
        <f>IF($BO343="", "", COUNTIF($BO$11:$BO$510, "&gt;"&amp;$BO343)+1+COUNTIF($BO$11:$BO343, $BO343)-1)</f>
        <v/>
      </c>
      <c r="BS343" s="134" t="str">
        <f>IF($AV343="", "", IFERROR(INDEX('Analytics Data'!BZ$12:BZ$511, MATCH($AV343, 'Analytics Data'!$BI$12:$BI$511, 0)), ""))</f>
        <v/>
      </c>
      <c r="BT343" s="135" t="str">
        <f>IF($AV343="", "", IFERROR(INDEX('Analytics Data'!CA$12:CA$511, MATCH($AV343, 'Analytics Data'!$BI$12:$BI$511, 0)), ""))</f>
        <v/>
      </c>
      <c r="BU343" s="135" t="str">
        <f>IF($AV343="", "", IFERROR(INDEX('Analytics Data'!CB$12:CB$511, MATCH($AV343, 'Analytics Data'!$BI$12:$BI$511, 0)), ""))</f>
        <v/>
      </c>
      <c r="BV343" s="135" t="str">
        <f>IF($AV343="", "", IFERROR(INDEX('Analytics Data'!CC$12:CC$511, MATCH($AV343, 'Analytics Data'!$BI$12:$BI$511, 0)), ""))</f>
        <v/>
      </c>
      <c r="BW343" s="136" t="str">
        <f>IF($AV343="", "", IFERROR(INDEX('Analytics Data'!CD$12:CD$511, MATCH($AV343, 'Analytics Data'!$BI$12:$BI$511, 0)), ""))</f>
        <v/>
      </c>
      <c r="CC343" s="19" t="str">
        <f t="shared" si="111"/>
        <v/>
      </c>
      <c r="CE343" s="19" t="str">
        <f t="shared" si="112"/>
        <v/>
      </c>
      <c r="CG343" s="41" t="str">
        <f t="shared" si="113"/>
        <v/>
      </c>
    </row>
    <row r="344" spans="1:85" x14ac:dyDescent="0.25">
      <c r="A344" s="11"/>
      <c r="B344" s="41" t="str">
        <f>IF($D344="", "", IFERROR(INDEX(Content!$V$11:$V$510, MATCH($D344, Content!$D$11:$D$510, 0)), ""))</f>
        <v/>
      </c>
      <c r="C344" s="11"/>
      <c r="D344" s="196"/>
      <c r="E344" s="197"/>
      <c r="F344" s="198"/>
      <c r="G344" s="199"/>
      <c r="H344" s="200"/>
      <c r="I344" s="200"/>
      <c r="J344" s="201"/>
      <c r="K344" s="202"/>
      <c r="L344" s="11"/>
      <c r="M344" s="98" t="str">
        <f>IF($AV344="", "", IFERROR(INDEX('Analytics Data'!$CF$12:$CF$511, MATCH($AV344, 'Analytics Data'!$BI$12:$BI$511, 0)), ""))</f>
        <v/>
      </c>
      <c r="N344" s="68"/>
      <c r="O344" s="98" t="str">
        <f>IF($M344="", "", COUNTIF($M$11:$M$510, "&gt;"&amp;$M344)+1+COUNTIF($M$11:$M344, $M344)-1)</f>
        <v/>
      </c>
      <c r="P344" s="68"/>
      <c r="Q344" s="91" t="str">
        <f>IF($AV344="", "", IFERROR(INDEX('Analytics Data'!BA$12:BA$511, MATCH($AV344, 'Analytics Data'!$BI$12:$BI$511, 0)), ""))</f>
        <v/>
      </c>
      <c r="R344" s="92" t="str">
        <f>IF($AV344="", "", IFERROR(INDEX('Analytics Data'!BB$12:BB$511, MATCH($AV344, 'Analytics Data'!$BI$12:$BI$511, 0)), ""))</f>
        <v/>
      </c>
      <c r="S344" s="92" t="str">
        <f>IF($AV344="", "", IFERROR(INDEX('Analytics Data'!BC$12:BC$511, MATCH($AV344, 'Analytics Data'!$BI$12:$BI$511, 0)), ""))</f>
        <v/>
      </c>
      <c r="T344" s="92" t="str">
        <f>IF($AV344="", "", IFERROR(INDEX('Analytics Data'!BD$12:BD$511, MATCH($AV344, 'Analytics Data'!$BI$12:$BI$511, 0)), ""))</f>
        <v/>
      </c>
      <c r="U344" s="93" t="str">
        <f>IF($AV344="", "", IFERROR(INDEX('Analytics Data'!BE$12:BE$511, MATCH($AV344, 'Analytics Data'!$BI$12:$BI$511, 0)), ""))</f>
        <v/>
      </c>
      <c r="V344" s="68"/>
      <c r="AD344" s="65" t="str">
        <f>'Analytics Data'!$CT345</f>
        <v/>
      </c>
      <c r="AF344" s="19" t="str">
        <f t="shared" si="100"/>
        <v/>
      </c>
      <c r="AH344" s="19" t="str">
        <f t="shared" si="97"/>
        <v/>
      </c>
      <c r="AI344" s="19" t="str">
        <f t="shared" si="101"/>
        <v/>
      </c>
      <c r="AJ344" s="19" t="str">
        <f t="shared" si="102"/>
        <v/>
      </c>
      <c r="AK344" s="19" t="str">
        <f t="shared" si="103"/>
        <v/>
      </c>
      <c r="AL344" s="19" t="str">
        <f t="shared" si="98"/>
        <v/>
      </c>
      <c r="AM344" s="19" t="str">
        <f t="shared" si="99"/>
        <v/>
      </c>
      <c r="AN344" s="19" t="str">
        <f t="shared" si="104"/>
        <v/>
      </c>
      <c r="AP344" s="19" t="str">
        <f>IF(OR($B344="", "", 'Analytics Data'!$BL$7=FALSE), "", COUNTIF('Analytics Data'!$BG$12:$BG$511, $B344))</f>
        <v/>
      </c>
      <c r="AR344" s="65" t="str">
        <f>IF($AP344="", "", IF($AP344=1, IFERROR(INDEX('Analytics Data'!$BI$12:$BI$511, MATCH($B344, 'Analytics Data'!$BG$12:$BG$511, 0)), ""), ""))</f>
        <v/>
      </c>
      <c r="AT344" s="65" t="str">
        <f t="shared" si="105"/>
        <v/>
      </c>
      <c r="AV344" s="65" t="str">
        <f>IF(NOT($AT344=""), $AT344, IF($AR344="", "", IF(COUNTIF($AR$11:$AR344, $AR344)&gt;1, "", $AR344)))</f>
        <v/>
      </c>
      <c r="AX344" s="19" t="str">
        <f>IF(OR($AV344="", $AR$7=FALSE), "", IF(COUNTIF('Analytics Data'!$BI$12:$BI$511, $AV344)=1, "", "X"))</f>
        <v/>
      </c>
      <c r="AZ344" s="43" t="str">
        <f t="shared" si="106"/>
        <v/>
      </c>
      <c r="BB344" s="19" t="str">
        <f>IF($D344="", "", IF(COUNTIF(Content!$D$11:$D$510, $D344)=0, MAX($BB$10:$BB343)+1, ""))</f>
        <v/>
      </c>
      <c r="BD344" s="19" t="str">
        <f t="shared" si="107"/>
        <v/>
      </c>
      <c r="BF344" s="19" t="str">
        <f t="shared" si="108"/>
        <v/>
      </c>
      <c r="BG344" s="19" t="str">
        <f t="shared" ca="1" si="114"/>
        <v/>
      </c>
      <c r="BI344" s="173" t="str">
        <f>IF($AV344="", "", IFERROR(INDEX('Analytics Data'!$CA$12:$CA$511, MATCH($AV344, 'Analytics Data'!$BI$12:$BI$511, 0)), ""))</f>
        <v/>
      </c>
      <c r="BK344" s="173" t="str">
        <f>IF($AV344="", "", IFERROR(INDEX('Analytics Data'!$BB$12:$BB$511, MATCH($AV344, 'Analytics Data'!$BI$12:$BI$511, 0)), ""))</f>
        <v/>
      </c>
      <c r="BM344" s="41" t="str">
        <f>IF($D344="", "", IFERROR(INDEX(Content!$AB$11:$AB$510, MATCH($D344, Content!$D$11:$D$510, 0)), ""))</f>
        <v/>
      </c>
      <c r="BN344" s="41" t="str">
        <f>IF($BM344="", "", IF(COUNTIF($BM$11:$BM344, $BM344)&gt;1, "", $BM344))</f>
        <v/>
      </c>
      <c r="BO344" s="156" t="str">
        <f t="shared" si="109"/>
        <v/>
      </c>
      <c r="BP344" s="156" t="str">
        <f t="shared" si="110"/>
        <v/>
      </c>
      <c r="BQ344" s="19" t="str">
        <f>IF($BO344="", "", COUNTIF($BO$11:$BO$510, "&gt;"&amp;$BO344)+1+COUNTIF($BO$11:$BO344, $BO344)-1)</f>
        <v/>
      </c>
      <c r="BS344" s="134" t="str">
        <f>IF($AV344="", "", IFERROR(INDEX('Analytics Data'!BZ$12:BZ$511, MATCH($AV344, 'Analytics Data'!$BI$12:$BI$511, 0)), ""))</f>
        <v/>
      </c>
      <c r="BT344" s="135" t="str">
        <f>IF($AV344="", "", IFERROR(INDEX('Analytics Data'!CA$12:CA$511, MATCH($AV344, 'Analytics Data'!$BI$12:$BI$511, 0)), ""))</f>
        <v/>
      </c>
      <c r="BU344" s="135" t="str">
        <f>IF($AV344="", "", IFERROR(INDEX('Analytics Data'!CB$12:CB$511, MATCH($AV344, 'Analytics Data'!$BI$12:$BI$511, 0)), ""))</f>
        <v/>
      </c>
      <c r="BV344" s="135" t="str">
        <f>IF($AV344="", "", IFERROR(INDEX('Analytics Data'!CC$12:CC$511, MATCH($AV344, 'Analytics Data'!$BI$12:$BI$511, 0)), ""))</f>
        <v/>
      </c>
      <c r="BW344" s="136" t="str">
        <f>IF($AV344="", "", IFERROR(INDEX('Analytics Data'!CD$12:CD$511, MATCH($AV344, 'Analytics Data'!$BI$12:$BI$511, 0)), ""))</f>
        <v/>
      </c>
      <c r="CC344" s="19" t="str">
        <f t="shared" si="111"/>
        <v/>
      </c>
      <c r="CE344" s="19" t="str">
        <f t="shared" si="112"/>
        <v/>
      </c>
      <c r="CG344" s="41" t="str">
        <f t="shared" si="113"/>
        <v/>
      </c>
    </row>
    <row r="345" spans="1:85" x14ac:dyDescent="0.25">
      <c r="A345" s="11"/>
      <c r="B345" s="41" t="str">
        <f>IF($D345="", "", IFERROR(INDEX(Content!$V$11:$V$510, MATCH($D345, Content!$D$11:$D$510, 0)), ""))</f>
        <v/>
      </c>
      <c r="C345" s="11"/>
      <c r="D345" s="196"/>
      <c r="E345" s="197"/>
      <c r="F345" s="198"/>
      <c r="G345" s="199"/>
      <c r="H345" s="200"/>
      <c r="I345" s="200"/>
      <c r="J345" s="201"/>
      <c r="K345" s="202"/>
      <c r="L345" s="11"/>
      <c r="M345" s="98" t="str">
        <f>IF($AV345="", "", IFERROR(INDEX('Analytics Data'!$CF$12:$CF$511, MATCH($AV345, 'Analytics Data'!$BI$12:$BI$511, 0)), ""))</f>
        <v/>
      </c>
      <c r="N345" s="68"/>
      <c r="O345" s="98" t="str">
        <f>IF($M345="", "", COUNTIF($M$11:$M$510, "&gt;"&amp;$M345)+1+COUNTIF($M$11:$M345, $M345)-1)</f>
        <v/>
      </c>
      <c r="P345" s="68"/>
      <c r="Q345" s="91" t="str">
        <f>IF($AV345="", "", IFERROR(INDEX('Analytics Data'!BA$12:BA$511, MATCH($AV345, 'Analytics Data'!$BI$12:$BI$511, 0)), ""))</f>
        <v/>
      </c>
      <c r="R345" s="92" t="str">
        <f>IF($AV345="", "", IFERROR(INDEX('Analytics Data'!BB$12:BB$511, MATCH($AV345, 'Analytics Data'!$BI$12:$BI$511, 0)), ""))</f>
        <v/>
      </c>
      <c r="S345" s="92" t="str">
        <f>IF($AV345="", "", IFERROR(INDEX('Analytics Data'!BC$12:BC$511, MATCH($AV345, 'Analytics Data'!$BI$12:$BI$511, 0)), ""))</f>
        <v/>
      </c>
      <c r="T345" s="92" t="str">
        <f>IF($AV345="", "", IFERROR(INDEX('Analytics Data'!BD$12:BD$511, MATCH($AV345, 'Analytics Data'!$BI$12:$BI$511, 0)), ""))</f>
        <v/>
      </c>
      <c r="U345" s="93" t="str">
        <f>IF($AV345="", "", IFERROR(INDEX('Analytics Data'!BE$12:BE$511, MATCH($AV345, 'Analytics Data'!$BI$12:$BI$511, 0)), ""))</f>
        <v/>
      </c>
      <c r="V345" s="68"/>
      <c r="AD345" s="65" t="str">
        <f>'Analytics Data'!$CT346</f>
        <v/>
      </c>
      <c r="AF345" s="19" t="str">
        <f t="shared" si="100"/>
        <v/>
      </c>
      <c r="AH345" s="19" t="str">
        <f t="shared" si="97"/>
        <v/>
      </c>
      <c r="AI345" s="19" t="str">
        <f t="shared" si="101"/>
        <v/>
      </c>
      <c r="AJ345" s="19" t="str">
        <f t="shared" si="102"/>
        <v/>
      </c>
      <c r="AK345" s="19" t="str">
        <f t="shared" si="103"/>
        <v/>
      </c>
      <c r="AL345" s="19" t="str">
        <f t="shared" si="98"/>
        <v/>
      </c>
      <c r="AM345" s="19" t="str">
        <f t="shared" si="99"/>
        <v/>
      </c>
      <c r="AN345" s="19" t="str">
        <f t="shared" si="104"/>
        <v/>
      </c>
      <c r="AP345" s="19" t="str">
        <f>IF(OR($B345="", "", 'Analytics Data'!$BL$7=FALSE), "", COUNTIF('Analytics Data'!$BG$12:$BG$511, $B345))</f>
        <v/>
      </c>
      <c r="AR345" s="65" t="str">
        <f>IF($AP345="", "", IF($AP345=1, IFERROR(INDEX('Analytics Data'!$BI$12:$BI$511, MATCH($B345, 'Analytics Data'!$BG$12:$BG$511, 0)), ""), ""))</f>
        <v/>
      </c>
      <c r="AT345" s="65" t="str">
        <f t="shared" si="105"/>
        <v/>
      </c>
      <c r="AV345" s="65" t="str">
        <f>IF(NOT($AT345=""), $AT345, IF($AR345="", "", IF(COUNTIF($AR$11:$AR345, $AR345)&gt;1, "", $AR345)))</f>
        <v/>
      </c>
      <c r="AX345" s="19" t="str">
        <f>IF(OR($AV345="", $AR$7=FALSE), "", IF(COUNTIF('Analytics Data'!$BI$12:$BI$511, $AV345)=1, "", "X"))</f>
        <v/>
      </c>
      <c r="AZ345" s="43" t="str">
        <f t="shared" si="106"/>
        <v/>
      </c>
      <c r="BB345" s="19" t="str">
        <f>IF($D345="", "", IF(COUNTIF(Content!$D$11:$D$510, $D345)=0, MAX($BB$10:$BB344)+1, ""))</f>
        <v/>
      </c>
      <c r="BD345" s="19" t="str">
        <f t="shared" si="107"/>
        <v/>
      </c>
      <c r="BF345" s="19" t="str">
        <f t="shared" si="108"/>
        <v/>
      </c>
      <c r="BG345" s="19" t="str">
        <f t="shared" ca="1" si="114"/>
        <v/>
      </c>
      <c r="BI345" s="173" t="str">
        <f>IF($AV345="", "", IFERROR(INDEX('Analytics Data'!$CA$12:$CA$511, MATCH($AV345, 'Analytics Data'!$BI$12:$BI$511, 0)), ""))</f>
        <v/>
      </c>
      <c r="BK345" s="173" t="str">
        <f>IF($AV345="", "", IFERROR(INDEX('Analytics Data'!$BB$12:$BB$511, MATCH($AV345, 'Analytics Data'!$BI$12:$BI$511, 0)), ""))</f>
        <v/>
      </c>
      <c r="BM345" s="41" t="str">
        <f>IF($D345="", "", IFERROR(INDEX(Content!$AB$11:$AB$510, MATCH($D345, Content!$D$11:$D$510, 0)), ""))</f>
        <v/>
      </c>
      <c r="BN345" s="41" t="str">
        <f>IF($BM345="", "", IF(COUNTIF($BM$11:$BM345, $BM345)&gt;1, "", $BM345))</f>
        <v/>
      </c>
      <c r="BO345" s="156" t="str">
        <f t="shared" si="109"/>
        <v/>
      </c>
      <c r="BP345" s="156" t="str">
        <f t="shared" si="110"/>
        <v/>
      </c>
      <c r="BQ345" s="19" t="str">
        <f>IF($BO345="", "", COUNTIF($BO$11:$BO$510, "&gt;"&amp;$BO345)+1+COUNTIF($BO$11:$BO345, $BO345)-1)</f>
        <v/>
      </c>
      <c r="BS345" s="134" t="str">
        <f>IF($AV345="", "", IFERROR(INDEX('Analytics Data'!BZ$12:BZ$511, MATCH($AV345, 'Analytics Data'!$BI$12:$BI$511, 0)), ""))</f>
        <v/>
      </c>
      <c r="BT345" s="135" t="str">
        <f>IF($AV345="", "", IFERROR(INDEX('Analytics Data'!CA$12:CA$511, MATCH($AV345, 'Analytics Data'!$BI$12:$BI$511, 0)), ""))</f>
        <v/>
      </c>
      <c r="BU345" s="135" t="str">
        <f>IF($AV345="", "", IFERROR(INDEX('Analytics Data'!CB$12:CB$511, MATCH($AV345, 'Analytics Data'!$BI$12:$BI$511, 0)), ""))</f>
        <v/>
      </c>
      <c r="BV345" s="135" t="str">
        <f>IF($AV345="", "", IFERROR(INDEX('Analytics Data'!CC$12:CC$511, MATCH($AV345, 'Analytics Data'!$BI$12:$BI$511, 0)), ""))</f>
        <v/>
      </c>
      <c r="BW345" s="136" t="str">
        <f>IF($AV345="", "", IFERROR(INDEX('Analytics Data'!CD$12:CD$511, MATCH($AV345, 'Analytics Data'!$BI$12:$BI$511, 0)), ""))</f>
        <v/>
      </c>
      <c r="CC345" s="19" t="str">
        <f t="shared" si="111"/>
        <v/>
      </c>
      <c r="CE345" s="19" t="str">
        <f t="shared" si="112"/>
        <v/>
      </c>
      <c r="CG345" s="41" t="str">
        <f t="shared" si="113"/>
        <v/>
      </c>
    </row>
    <row r="346" spans="1:85" x14ac:dyDescent="0.25">
      <c r="A346" s="11"/>
      <c r="B346" s="41" t="str">
        <f>IF($D346="", "", IFERROR(INDEX(Content!$V$11:$V$510, MATCH($D346, Content!$D$11:$D$510, 0)), ""))</f>
        <v/>
      </c>
      <c r="C346" s="11"/>
      <c r="D346" s="196"/>
      <c r="E346" s="197"/>
      <c r="F346" s="198"/>
      <c r="G346" s="199"/>
      <c r="H346" s="200"/>
      <c r="I346" s="200"/>
      <c r="J346" s="201"/>
      <c r="K346" s="202"/>
      <c r="L346" s="11"/>
      <c r="M346" s="98" t="str">
        <f>IF($AV346="", "", IFERROR(INDEX('Analytics Data'!$CF$12:$CF$511, MATCH($AV346, 'Analytics Data'!$BI$12:$BI$511, 0)), ""))</f>
        <v/>
      </c>
      <c r="N346" s="68"/>
      <c r="O346" s="98" t="str">
        <f>IF($M346="", "", COUNTIF($M$11:$M$510, "&gt;"&amp;$M346)+1+COUNTIF($M$11:$M346, $M346)-1)</f>
        <v/>
      </c>
      <c r="P346" s="68"/>
      <c r="Q346" s="91" t="str">
        <f>IF($AV346="", "", IFERROR(INDEX('Analytics Data'!BA$12:BA$511, MATCH($AV346, 'Analytics Data'!$BI$12:$BI$511, 0)), ""))</f>
        <v/>
      </c>
      <c r="R346" s="92" t="str">
        <f>IF($AV346="", "", IFERROR(INDEX('Analytics Data'!BB$12:BB$511, MATCH($AV346, 'Analytics Data'!$BI$12:$BI$511, 0)), ""))</f>
        <v/>
      </c>
      <c r="S346" s="92" t="str">
        <f>IF($AV346="", "", IFERROR(INDEX('Analytics Data'!BC$12:BC$511, MATCH($AV346, 'Analytics Data'!$BI$12:$BI$511, 0)), ""))</f>
        <v/>
      </c>
      <c r="T346" s="92" t="str">
        <f>IF($AV346="", "", IFERROR(INDEX('Analytics Data'!BD$12:BD$511, MATCH($AV346, 'Analytics Data'!$BI$12:$BI$511, 0)), ""))</f>
        <v/>
      </c>
      <c r="U346" s="93" t="str">
        <f>IF($AV346="", "", IFERROR(INDEX('Analytics Data'!BE$12:BE$511, MATCH($AV346, 'Analytics Data'!$BI$12:$BI$511, 0)), ""))</f>
        <v/>
      </c>
      <c r="V346" s="68"/>
      <c r="AD346" s="65" t="str">
        <f>'Analytics Data'!$CT347</f>
        <v/>
      </c>
      <c r="AF346" s="19" t="str">
        <f t="shared" si="100"/>
        <v/>
      </c>
      <c r="AH346" s="19" t="str">
        <f t="shared" si="97"/>
        <v/>
      </c>
      <c r="AI346" s="19" t="str">
        <f t="shared" si="101"/>
        <v/>
      </c>
      <c r="AJ346" s="19" t="str">
        <f t="shared" si="102"/>
        <v/>
      </c>
      <c r="AK346" s="19" t="str">
        <f t="shared" si="103"/>
        <v/>
      </c>
      <c r="AL346" s="19" t="str">
        <f t="shared" si="98"/>
        <v/>
      </c>
      <c r="AM346" s="19" t="str">
        <f t="shared" si="99"/>
        <v/>
      </c>
      <c r="AN346" s="19" t="str">
        <f t="shared" si="104"/>
        <v/>
      </c>
      <c r="AP346" s="19" t="str">
        <f>IF(OR($B346="", "", 'Analytics Data'!$BL$7=FALSE), "", COUNTIF('Analytics Data'!$BG$12:$BG$511, $B346))</f>
        <v/>
      </c>
      <c r="AR346" s="65" t="str">
        <f>IF($AP346="", "", IF($AP346=1, IFERROR(INDEX('Analytics Data'!$BI$12:$BI$511, MATCH($B346, 'Analytics Data'!$BG$12:$BG$511, 0)), ""), ""))</f>
        <v/>
      </c>
      <c r="AT346" s="65" t="str">
        <f t="shared" si="105"/>
        <v/>
      </c>
      <c r="AV346" s="65" t="str">
        <f>IF(NOT($AT346=""), $AT346, IF($AR346="", "", IF(COUNTIF($AR$11:$AR346, $AR346)&gt;1, "", $AR346)))</f>
        <v/>
      </c>
      <c r="AX346" s="19" t="str">
        <f>IF(OR($AV346="", $AR$7=FALSE), "", IF(COUNTIF('Analytics Data'!$BI$12:$BI$511, $AV346)=1, "", "X"))</f>
        <v/>
      </c>
      <c r="AZ346" s="43" t="str">
        <f t="shared" si="106"/>
        <v/>
      </c>
      <c r="BB346" s="19" t="str">
        <f>IF($D346="", "", IF(COUNTIF(Content!$D$11:$D$510, $D346)=0, MAX($BB$10:$BB345)+1, ""))</f>
        <v/>
      </c>
      <c r="BD346" s="19" t="str">
        <f t="shared" si="107"/>
        <v/>
      </c>
      <c r="BF346" s="19" t="str">
        <f t="shared" si="108"/>
        <v/>
      </c>
      <c r="BG346" s="19" t="str">
        <f t="shared" ca="1" si="114"/>
        <v/>
      </c>
      <c r="BI346" s="173" t="str">
        <f>IF($AV346="", "", IFERROR(INDEX('Analytics Data'!$CA$12:$CA$511, MATCH($AV346, 'Analytics Data'!$BI$12:$BI$511, 0)), ""))</f>
        <v/>
      </c>
      <c r="BK346" s="173" t="str">
        <f>IF($AV346="", "", IFERROR(INDEX('Analytics Data'!$BB$12:$BB$511, MATCH($AV346, 'Analytics Data'!$BI$12:$BI$511, 0)), ""))</f>
        <v/>
      </c>
      <c r="BM346" s="41" t="str">
        <f>IF($D346="", "", IFERROR(INDEX(Content!$AB$11:$AB$510, MATCH($D346, Content!$D$11:$D$510, 0)), ""))</f>
        <v/>
      </c>
      <c r="BN346" s="41" t="str">
        <f>IF($BM346="", "", IF(COUNTIF($BM$11:$BM346, $BM346)&gt;1, "", $BM346))</f>
        <v/>
      </c>
      <c r="BO346" s="156" t="str">
        <f t="shared" si="109"/>
        <v/>
      </c>
      <c r="BP346" s="156" t="str">
        <f t="shared" si="110"/>
        <v/>
      </c>
      <c r="BQ346" s="19" t="str">
        <f>IF($BO346="", "", COUNTIF($BO$11:$BO$510, "&gt;"&amp;$BO346)+1+COUNTIF($BO$11:$BO346, $BO346)-1)</f>
        <v/>
      </c>
      <c r="BS346" s="134" t="str">
        <f>IF($AV346="", "", IFERROR(INDEX('Analytics Data'!BZ$12:BZ$511, MATCH($AV346, 'Analytics Data'!$BI$12:$BI$511, 0)), ""))</f>
        <v/>
      </c>
      <c r="BT346" s="135" t="str">
        <f>IF($AV346="", "", IFERROR(INDEX('Analytics Data'!CA$12:CA$511, MATCH($AV346, 'Analytics Data'!$BI$12:$BI$511, 0)), ""))</f>
        <v/>
      </c>
      <c r="BU346" s="135" t="str">
        <f>IF($AV346="", "", IFERROR(INDEX('Analytics Data'!CB$12:CB$511, MATCH($AV346, 'Analytics Data'!$BI$12:$BI$511, 0)), ""))</f>
        <v/>
      </c>
      <c r="BV346" s="135" t="str">
        <f>IF($AV346="", "", IFERROR(INDEX('Analytics Data'!CC$12:CC$511, MATCH($AV346, 'Analytics Data'!$BI$12:$BI$511, 0)), ""))</f>
        <v/>
      </c>
      <c r="BW346" s="136" t="str">
        <f>IF($AV346="", "", IFERROR(INDEX('Analytics Data'!CD$12:CD$511, MATCH($AV346, 'Analytics Data'!$BI$12:$BI$511, 0)), ""))</f>
        <v/>
      </c>
      <c r="CC346" s="19" t="str">
        <f t="shared" si="111"/>
        <v/>
      </c>
      <c r="CE346" s="19" t="str">
        <f t="shared" si="112"/>
        <v/>
      </c>
      <c r="CG346" s="41" t="str">
        <f t="shared" si="113"/>
        <v/>
      </c>
    </row>
    <row r="347" spans="1:85" x14ac:dyDescent="0.25">
      <c r="A347" s="11"/>
      <c r="B347" s="41" t="str">
        <f>IF($D347="", "", IFERROR(INDEX(Content!$V$11:$V$510, MATCH($D347, Content!$D$11:$D$510, 0)), ""))</f>
        <v/>
      </c>
      <c r="C347" s="11"/>
      <c r="D347" s="196"/>
      <c r="E347" s="197"/>
      <c r="F347" s="198"/>
      <c r="G347" s="199"/>
      <c r="H347" s="200"/>
      <c r="I347" s="200"/>
      <c r="J347" s="201"/>
      <c r="K347" s="202"/>
      <c r="L347" s="11"/>
      <c r="M347" s="98" t="str">
        <f>IF($AV347="", "", IFERROR(INDEX('Analytics Data'!$CF$12:$CF$511, MATCH($AV347, 'Analytics Data'!$BI$12:$BI$511, 0)), ""))</f>
        <v/>
      </c>
      <c r="N347" s="68"/>
      <c r="O347" s="98" t="str">
        <f>IF($M347="", "", COUNTIF($M$11:$M$510, "&gt;"&amp;$M347)+1+COUNTIF($M$11:$M347, $M347)-1)</f>
        <v/>
      </c>
      <c r="P347" s="68"/>
      <c r="Q347" s="91" t="str">
        <f>IF($AV347="", "", IFERROR(INDEX('Analytics Data'!BA$12:BA$511, MATCH($AV347, 'Analytics Data'!$BI$12:$BI$511, 0)), ""))</f>
        <v/>
      </c>
      <c r="R347" s="92" t="str">
        <f>IF($AV347="", "", IFERROR(INDEX('Analytics Data'!BB$12:BB$511, MATCH($AV347, 'Analytics Data'!$BI$12:$BI$511, 0)), ""))</f>
        <v/>
      </c>
      <c r="S347" s="92" t="str">
        <f>IF($AV347="", "", IFERROR(INDEX('Analytics Data'!BC$12:BC$511, MATCH($AV347, 'Analytics Data'!$BI$12:$BI$511, 0)), ""))</f>
        <v/>
      </c>
      <c r="T347" s="92" t="str">
        <f>IF($AV347="", "", IFERROR(INDEX('Analytics Data'!BD$12:BD$511, MATCH($AV347, 'Analytics Data'!$BI$12:$BI$511, 0)), ""))</f>
        <v/>
      </c>
      <c r="U347" s="93" t="str">
        <f>IF($AV347="", "", IFERROR(INDEX('Analytics Data'!BE$12:BE$511, MATCH($AV347, 'Analytics Data'!$BI$12:$BI$511, 0)), ""))</f>
        <v/>
      </c>
      <c r="V347" s="68"/>
      <c r="AD347" s="65" t="str">
        <f>'Analytics Data'!$CT348</f>
        <v/>
      </c>
      <c r="AF347" s="19" t="str">
        <f t="shared" si="100"/>
        <v/>
      </c>
      <c r="AH347" s="19" t="str">
        <f t="shared" si="97"/>
        <v/>
      </c>
      <c r="AI347" s="19" t="str">
        <f t="shared" si="101"/>
        <v/>
      </c>
      <c r="AJ347" s="19" t="str">
        <f t="shared" si="102"/>
        <v/>
      </c>
      <c r="AK347" s="19" t="str">
        <f t="shared" si="103"/>
        <v/>
      </c>
      <c r="AL347" s="19" t="str">
        <f t="shared" si="98"/>
        <v/>
      </c>
      <c r="AM347" s="19" t="str">
        <f t="shared" si="99"/>
        <v/>
      </c>
      <c r="AN347" s="19" t="str">
        <f t="shared" si="104"/>
        <v/>
      </c>
      <c r="AP347" s="19" t="str">
        <f>IF(OR($B347="", "", 'Analytics Data'!$BL$7=FALSE), "", COUNTIF('Analytics Data'!$BG$12:$BG$511, $B347))</f>
        <v/>
      </c>
      <c r="AR347" s="65" t="str">
        <f>IF($AP347="", "", IF($AP347=1, IFERROR(INDEX('Analytics Data'!$BI$12:$BI$511, MATCH($B347, 'Analytics Data'!$BG$12:$BG$511, 0)), ""), ""))</f>
        <v/>
      </c>
      <c r="AT347" s="65" t="str">
        <f t="shared" si="105"/>
        <v/>
      </c>
      <c r="AV347" s="65" t="str">
        <f>IF(NOT($AT347=""), $AT347, IF($AR347="", "", IF(COUNTIF($AR$11:$AR347, $AR347)&gt;1, "", $AR347)))</f>
        <v/>
      </c>
      <c r="AX347" s="19" t="str">
        <f>IF(OR($AV347="", $AR$7=FALSE), "", IF(COUNTIF('Analytics Data'!$BI$12:$BI$511, $AV347)=1, "", "X"))</f>
        <v/>
      </c>
      <c r="AZ347" s="43" t="str">
        <f t="shared" si="106"/>
        <v/>
      </c>
      <c r="BB347" s="19" t="str">
        <f>IF($D347="", "", IF(COUNTIF(Content!$D$11:$D$510, $D347)=0, MAX($BB$10:$BB346)+1, ""))</f>
        <v/>
      </c>
      <c r="BD347" s="19" t="str">
        <f t="shared" si="107"/>
        <v/>
      </c>
      <c r="BF347" s="19" t="str">
        <f t="shared" si="108"/>
        <v/>
      </c>
      <c r="BG347" s="19" t="str">
        <f t="shared" ca="1" si="114"/>
        <v/>
      </c>
      <c r="BI347" s="173" t="str">
        <f>IF($AV347="", "", IFERROR(INDEX('Analytics Data'!$CA$12:$CA$511, MATCH($AV347, 'Analytics Data'!$BI$12:$BI$511, 0)), ""))</f>
        <v/>
      </c>
      <c r="BK347" s="173" t="str">
        <f>IF($AV347="", "", IFERROR(INDEX('Analytics Data'!$BB$12:$BB$511, MATCH($AV347, 'Analytics Data'!$BI$12:$BI$511, 0)), ""))</f>
        <v/>
      </c>
      <c r="BM347" s="41" t="str">
        <f>IF($D347="", "", IFERROR(INDEX(Content!$AB$11:$AB$510, MATCH($D347, Content!$D$11:$D$510, 0)), ""))</f>
        <v/>
      </c>
      <c r="BN347" s="41" t="str">
        <f>IF($BM347="", "", IF(COUNTIF($BM$11:$BM347, $BM347)&gt;1, "", $BM347))</f>
        <v/>
      </c>
      <c r="BO347" s="156" t="str">
        <f t="shared" si="109"/>
        <v/>
      </c>
      <c r="BP347" s="156" t="str">
        <f t="shared" si="110"/>
        <v/>
      </c>
      <c r="BQ347" s="19" t="str">
        <f>IF($BO347="", "", COUNTIF($BO$11:$BO$510, "&gt;"&amp;$BO347)+1+COUNTIF($BO$11:$BO347, $BO347)-1)</f>
        <v/>
      </c>
      <c r="BS347" s="134" t="str">
        <f>IF($AV347="", "", IFERROR(INDEX('Analytics Data'!BZ$12:BZ$511, MATCH($AV347, 'Analytics Data'!$BI$12:$BI$511, 0)), ""))</f>
        <v/>
      </c>
      <c r="BT347" s="135" t="str">
        <f>IF($AV347="", "", IFERROR(INDEX('Analytics Data'!CA$12:CA$511, MATCH($AV347, 'Analytics Data'!$BI$12:$BI$511, 0)), ""))</f>
        <v/>
      </c>
      <c r="BU347" s="135" t="str">
        <f>IF($AV347="", "", IFERROR(INDEX('Analytics Data'!CB$12:CB$511, MATCH($AV347, 'Analytics Data'!$BI$12:$BI$511, 0)), ""))</f>
        <v/>
      </c>
      <c r="BV347" s="135" t="str">
        <f>IF($AV347="", "", IFERROR(INDEX('Analytics Data'!CC$12:CC$511, MATCH($AV347, 'Analytics Data'!$BI$12:$BI$511, 0)), ""))</f>
        <v/>
      </c>
      <c r="BW347" s="136" t="str">
        <f>IF($AV347="", "", IFERROR(INDEX('Analytics Data'!CD$12:CD$511, MATCH($AV347, 'Analytics Data'!$BI$12:$BI$511, 0)), ""))</f>
        <v/>
      </c>
      <c r="CC347" s="19" t="str">
        <f t="shared" si="111"/>
        <v/>
      </c>
      <c r="CE347" s="19" t="str">
        <f t="shared" si="112"/>
        <v/>
      </c>
      <c r="CG347" s="41" t="str">
        <f t="shared" si="113"/>
        <v/>
      </c>
    </row>
    <row r="348" spans="1:85" x14ac:dyDescent="0.25">
      <c r="A348" s="11"/>
      <c r="B348" s="41" t="str">
        <f>IF($D348="", "", IFERROR(INDEX(Content!$V$11:$V$510, MATCH($D348, Content!$D$11:$D$510, 0)), ""))</f>
        <v/>
      </c>
      <c r="C348" s="11"/>
      <c r="D348" s="196"/>
      <c r="E348" s="197"/>
      <c r="F348" s="198"/>
      <c r="G348" s="199"/>
      <c r="H348" s="200"/>
      <c r="I348" s="200"/>
      <c r="J348" s="201"/>
      <c r="K348" s="202"/>
      <c r="L348" s="11"/>
      <c r="M348" s="98" t="str">
        <f>IF($AV348="", "", IFERROR(INDEX('Analytics Data'!$CF$12:$CF$511, MATCH($AV348, 'Analytics Data'!$BI$12:$BI$511, 0)), ""))</f>
        <v/>
      </c>
      <c r="N348" s="68"/>
      <c r="O348" s="98" t="str">
        <f>IF($M348="", "", COUNTIF($M$11:$M$510, "&gt;"&amp;$M348)+1+COUNTIF($M$11:$M348, $M348)-1)</f>
        <v/>
      </c>
      <c r="P348" s="68"/>
      <c r="Q348" s="91" t="str">
        <f>IF($AV348="", "", IFERROR(INDEX('Analytics Data'!BA$12:BA$511, MATCH($AV348, 'Analytics Data'!$BI$12:$BI$511, 0)), ""))</f>
        <v/>
      </c>
      <c r="R348" s="92" t="str">
        <f>IF($AV348="", "", IFERROR(INDEX('Analytics Data'!BB$12:BB$511, MATCH($AV348, 'Analytics Data'!$BI$12:$BI$511, 0)), ""))</f>
        <v/>
      </c>
      <c r="S348" s="92" t="str">
        <f>IF($AV348="", "", IFERROR(INDEX('Analytics Data'!BC$12:BC$511, MATCH($AV348, 'Analytics Data'!$BI$12:$BI$511, 0)), ""))</f>
        <v/>
      </c>
      <c r="T348" s="92" t="str">
        <f>IF($AV348="", "", IFERROR(INDEX('Analytics Data'!BD$12:BD$511, MATCH($AV348, 'Analytics Data'!$BI$12:$BI$511, 0)), ""))</f>
        <v/>
      </c>
      <c r="U348" s="93" t="str">
        <f>IF($AV348="", "", IFERROR(INDEX('Analytics Data'!BE$12:BE$511, MATCH($AV348, 'Analytics Data'!$BI$12:$BI$511, 0)), ""))</f>
        <v/>
      </c>
      <c r="V348" s="68"/>
      <c r="AD348" s="65" t="str">
        <f>'Analytics Data'!$CT349</f>
        <v/>
      </c>
      <c r="AF348" s="19" t="str">
        <f t="shared" si="100"/>
        <v/>
      </c>
      <c r="AH348" s="19" t="str">
        <f t="shared" si="97"/>
        <v/>
      </c>
      <c r="AI348" s="19" t="str">
        <f t="shared" si="101"/>
        <v/>
      </c>
      <c r="AJ348" s="19" t="str">
        <f t="shared" si="102"/>
        <v/>
      </c>
      <c r="AK348" s="19" t="str">
        <f t="shared" si="103"/>
        <v/>
      </c>
      <c r="AL348" s="19" t="str">
        <f t="shared" si="98"/>
        <v/>
      </c>
      <c r="AM348" s="19" t="str">
        <f t="shared" si="99"/>
        <v/>
      </c>
      <c r="AN348" s="19" t="str">
        <f t="shared" si="104"/>
        <v/>
      </c>
      <c r="AP348" s="19" t="str">
        <f>IF(OR($B348="", "", 'Analytics Data'!$BL$7=FALSE), "", COUNTIF('Analytics Data'!$BG$12:$BG$511, $B348))</f>
        <v/>
      </c>
      <c r="AR348" s="65" t="str">
        <f>IF($AP348="", "", IF($AP348=1, IFERROR(INDEX('Analytics Data'!$BI$12:$BI$511, MATCH($B348, 'Analytics Data'!$BG$12:$BG$511, 0)), ""), ""))</f>
        <v/>
      </c>
      <c r="AT348" s="65" t="str">
        <f t="shared" si="105"/>
        <v/>
      </c>
      <c r="AV348" s="65" t="str">
        <f>IF(NOT($AT348=""), $AT348, IF($AR348="", "", IF(COUNTIF($AR$11:$AR348, $AR348)&gt;1, "", $AR348)))</f>
        <v/>
      </c>
      <c r="AX348" s="19" t="str">
        <f>IF(OR($AV348="", $AR$7=FALSE), "", IF(COUNTIF('Analytics Data'!$BI$12:$BI$511, $AV348)=1, "", "X"))</f>
        <v/>
      </c>
      <c r="AZ348" s="43" t="str">
        <f t="shared" si="106"/>
        <v/>
      </c>
      <c r="BB348" s="19" t="str">
        <f>IF($D348="", "", IF(COUNTIF(Content!$D$11:$D$510, $D348)=0, MAX($BB$10:$BB347)+1, ""))</f>
        <v/>
      </c>
      <c r="BD348" s="19" t="str">
        <f t="shared" si="107"/>
        <v/>
      </c>
      <c r="BF348" s="19" t="str">
        <f t="shared" si="108"/>
        <v/>
      </c>
      <c r="BG348" s="19" t="str">
        <f t="shared" ca="1" si="114"/>
        <v/>
      </c>
      <c r="BI348" s="173" t="str">
        <f>IF($AV348="", "", IFERROR(INDEX('Analytics Data'!$CA$12:$CA$511, MATCH($AV348, 'Analytics Data'!$BI$12:$BI$511, 0)), ""))</f>
        <v/>
      </c>
      <c r="BK348" s="173" t="str">
        <f>IF($AV348="", "", IFERROR(INDEX('Analytics Data'!$BB$12:$BB$511, MATCH($AV348, 'Analytics Data'!$BI$12:$BI$511, 0)), ""))</f>
        <v/>
      </c>
      <c r="BM348" s="41" t="str">
        <f>IF($D348="", "", IFERROR(INDEX(Content!$AB$11:$AB$510, MATCH($D348, Content!$D$11:$D$510, 0)), ""))</f>
        <v/>
      </c>
      <c r="BN348" s="41" t="str">
        <f>IF($BM348="", "", IF(COUNTIF($BM$11:$BM348, $BM348)&gt;1, "", $BM348))</f>
        <v/>
      </c>
      <c r="BO348" s="156" t="str">
        <f t="shared" si="109"/>
        <v/>
      </c>
      <c r="BP348" s="156" t="str">
        <f t="shared" si="110"/>
        <v/>
      </c>
      <c r="BQ348" s="19" t="str">
        <f>IF($BO348="", "", COUNTIF($BO$11:$BO$510, "&gt;"&amp;$BO348)+1+COUNTIF($BO$11:$BO348, $BO348)-1)</f>
        <v/>
      </c>
      <c r="BS348" s="134" t="str">
        <f>IF($AV348="", "", IFERROR(INDEX('Analytics Data'!BZ$12:BZ$511, MATCH($AV348, 'Analytics Data'!$BI$12:$BI$511, 0)), ""))</f>
        <v/>
      </c>
      <c r="BT348" s="135" t="str">
        <f>IF($AV348="", "", IFERROR(INDEX('Analytics Data'!CA$12:CA$511, MATCH($AV348, 'Analytics Data'!$BI$12:$BI$511, 0)), ""))</f>
        <v/>
      </c>
      <c r="BU348" s="135" t="str">
        <f>IF($AV348="", "", IFERROR(INDEX('Analytics Data'!CB$12:CB$511, MATCH($AV348, 'Analytics Data'!$BI$12:$BI$511, 0)), ""))</f>
        <v/>
      </c>
      <c r="BV348" s="135" t="str">
        <f>IF($AV348="", "", IFERROR(INDEX('Analytics Data'!CC$12:CC$511, MATCH($AV348, 'Analytics Data'!$BI$12:$BI$511, 0)), ""))</f>
        <v/>
      </c>
      <c r="BW348" s="136" t="str">
        <f>IF($AV348="", "", IFERROR(INDEX('Analytics Data'!CD$12:CD$511, MATCH($AV348, 'Analytics Data'!$BI$12:$BI$511, 0)), ""))</f>
        <v/>
      </c>
      <c r="CC348" s="19" t="str">
        <f t="shared" si="111"/>
        <v/>
      </c>
      <c r="CE348" s="19" t="str">
        <f t="shared" si="112"/>
        <v/>
      </c>
      <c r="CG348" s="41" t="str">
        <f t="shared" si="113"/>
        <v/>
      </c>
    </row>
    <row r="349" spans="1:85" x14ac:dyDescent="0.25">
      <c r="A349" s="11"/>
      <c r="B349" s="41" t="str">
        <f>IF($D349="", "", IFERROR(INDEX(Content!$V$11:$V$510, MATCH($D349, Content!$D$11:$D$510, 0)), ""))</f>
        <v/>
      </c>
      <c r="C349" s="11"/>
      <c r="D349" s="196"/>
      <c r="E349" s="197"/>
      <c r="F349" s="198"/>
      <c r="G349" s="199"/>
      <c r="H349" s="200"/>
      <c r="I349" s="200"/>
      <c r="J349" s="201"/>
      <c r="K349" s="202"/>
      <c r="L349" s="11"/>
      <c r="M349" s="98" t="str">
        <f>IF($AV349="", "", IFERROR(INDEX('Analytics Data'!$CF$12:$CF$511, MATCH($AV349, 'Analytics Data'!$BI$12:$BI$511, 0)), ""))</f>
        <v/>
      </c>
      <c r="N349" s="68"/>
      <c r="O349" s="98" t="str">
        <f>IF($M349="", "", COUNTIF($M$11:$M$510, "&gt;"&amp;$M349)+1+COUNTIF($M$11:$M349, $M349)-1)</f>
        <v/>
      </c>
      <c r="P349" s="68"/>
      <c r="Q349" s="91" t="str">
        <f>IF($AV349="", "", IFERROR(INDEX('Analytics Data'!BA$12:BA$511, MATCH($AV349, 'Analytics Data'!$BI$12:$BI$511, 0)), ""))</f>
        <v/>
      </c>
      <c r="R349" s="92" t="str">
        <f>IF($AV349="", "", IFERROR(INDEX('Analytics Data'!BB$12:BB$511, MATCH($AV349, 'Analytics Data'!$BI$12:$BI$511, 0)), ""))</f>
        <v/>
      </c>
      <c r="S349" s="92" t="str">
        <f>IF($AV349="", "", IFERROR(INDEX('Analytics Data'!BC$12:BC$511, MATCH($AV349, 'Analytics Data'!$BI$12:$BI$511, 0)), ""))</f>
        <v/>
      </c>
      <c r="T349" s="92" t="str">
        <f>IF($AV349="", "", IFERROR(INDEX('Analytics Data'!BD$12:BD$511, MATCH($AV349, 'Analytics Data'!$BI$12:$BI$511, 0)), ""))</f>
        <v/>
      </c>
      <c r="U349" s="93" t="str">
        <f>IF($AV349="", "", IFERROR(INDEX('Analytics Data'!BE$12:BE$511, MATCH($AV349, 'Analytics Data'!$BI$12:$BI$511, 0)), ""))</f>
        <v/>
      </c>
      <c r="V349" s="68"/>
      <c r="AD349" s="65" t="str">
        <f>'Analytics Data'!$CT350</f>
        <v/>
      </c>
      <c r="AF349" s="19" t="str">
        <f t="shared" si="100"/>
        <v/>
      </c>
      <c r="AH349" s="19" t="str">
        <f t="shared" si="97"/>
        <v/>
      </c>
      <c r="AI349" s="19" t="str">
        <f t="shared" si="101"/>
        <v/>
      </c>
      <c r="AJ349" s="19" t="str">
        <f t="shared" si="102"/>
        <v/>
      </c>
      <c r="AK349" s="19" t="str">
        <f t="shared" si="103"/>
        <v/>
      </c>
      <c r="AL349" s="19" t="str">
        <f t="shared" si="98"/>
        <v/>
      </c>
      <c r="AM349" s="19" t="str">
        <f t="shared" si="99"/>
        <v/>
      </c>
      <c r="AN349" s="19" t="str">
        <f t="shared" si="104"/>
        <v/>
      </c>
      <c r="AP349" s="19" t="str">
        <f>IF(OR($B349="", "", 'Analytics Data'!$BL$7=FALSE), "", COUNTIF('Analytics Data'!$BG$12:$BG$511, $B349))</f>
        <v/>
      </c>
      <c r="AR349" s="65" t="str">
        <f>IF($AP349="", "", IF($AP349=1, IFERROR(INDEX('Analytics Data'!$BI$12:$BI$511, MATCH($B349, 'Analytics Data'!$BG$12:$BG$511, 0)), ""), ""))</f>
        <v/>
      </c>
      <c r="AT349" s="65" t="str">
        <f t="shared" si="105"/>
        <v/>
      </c>
      <c r="AV349" s="65" t="str">
        <f>IF(NOT($AT349=""), $AT349, IF($AR349="", "", IF(COUNTIF($AR$11:$AR349, $AR349)&gt;1, "", $AR349)))</f>
        <v/>
      </c>
      <c r="AX349" s="19" t="str">
        <f>IF(OR($AV349="", $AR$7=FALSE), "", IF(COUNTIF('Analytics Data'!$BI$12:$BI$511, $AV349)=1, "", "X"))</f>
        <v/>
      </c>
      <c r="AZ349" s="43" t="str">
        <f t="shared" si="106"/>
        <v/>
      </c>
      <c r="BB349" s="19" t="str">
        <f>IF($D349="", "", IF(COUNTIF(Content!$D$11:$D$510, $D349)=0, MAX($BB$10:$BB348)+1, ""))</f>
        <v/>
      </c>
      <c r="BD349" s="19" t="str">
        <f t="shared" si="107"/>
        <v/>
      </c>
      <c r="BF349" s="19" t="str">
        <f t="shared" si="108"/>
        <v/>
      </c>
      <c r="BG349" s="19" t="str">
        <f t="shared" ca="1" si="114"/>
        <v/>
      </c>
      <c r="BI349" s="173" t="str">
        <f>IF($AV349="", "", IFERROR(INDEX('Analytics Data'!$CA$12:$CA$511, MATCH($AV349, 'Analytics Data'!$BI$12:$BI$511, 0)), ""))</f>
        <v/>
      </c>
      <c r="BK349" s="173" t="str">
        <f>IF($AV349="", "", IFERROR(INDEX('Analytics Data'!$BB$12:$BB$511, MATCH($AV349, 'Analytics Data'!$BI$12:$BI$511, 0)), ""))</f>
        <v/>
      </c>
      <c r="BM349" s="41" t="str">
        <f>IF($D349="", "", IFERROR(INDEX(Content!$AB$11:$AB$510, MATCH($D349, Content!$D$11:$D$510, 0)), ""))</f>
        <v/>
      </c>
      <c r="BN349" s="41" t="str">
        <f>IF($BM349="", "", IF(COUNTIF($BM$11:$BM349, $BM349)&gt;1, "", $BM349))</f>
        <v/>
      </c>
      <c r="BO349" s="156" t="str">
        <f t="shared" si="109"/>
        <v/>
      </c>
      <c r="BP349" s="156" t="str">
        <f t="shared" si="110"/>
        <v/>
      </c>
      <c r="BQ349" s="19" t="str">
        <f>IF($BO349="", "", COUNTIF($BO$11:$BO$510, "&gt;"&amp;$BO349)+1+COUNTIF($BO$11:$BO349, $BO349)-1)</f>
        <v/>
      </c>
      <c r="BS349" s="134" t="str">
        <f>IF($AV349="", "", IFERROR(INDEX('Analytics Data'!BZ$12:BZ$511, MATCH($AV349, 'Analytics Data'!$BI$12:$BI$511, 0)), ""))</f>
        <v/>
      </c>
      <c r="BT349" s="135" t="str">
        <f>IF($AV349="", "", IFERROR(INDEX('Analytics Data'!CA$12:CA$511, MATCH($AV349, 'Analytics Data'!$BI$12:$BI$511, 0)), ""))</f>
        <v/>
      </c>
      <c r="BU349" s="135" t="str">
        <f>IF($AV349="", "", IFERROR(INDEX('Analytics Data'!CB$12:CB$511, MATCH($AV349, 'Analytics Data'!$BI$12:$BI$511, 0)), ""))</f>
        <v/>
      </c>
      <c r="BV349" s="135" t="str">
        <f>IF($AV349="", "", IFERROR(INDEX('Analytics Data'!CC$12:CC$511, MATCH($AV349, 'Analytics Data'!$BI$12:$BI$511, 0)), ""))</f>
        <v/>
      </c>
      <c r="BW349" s="136" t="str">
        <f>IF($AV349="", "", IFERROR(INDEX('Analytics Data'!CD$12:CD$511, MATCH($AV349, 'Analytics Data'!$BI$12:$BI$511, 0)), ""))</f>
        <v/>
      </c>
      <c r="CC349" s="19" t="str">
        <f t="shared" si="111"/>
        <v/>
      </c>
      <c r="CE349" s="19" t="str">
        <f t="shared" si="112"/>
        <v/>
      </c>
      <c r="CG349" s="41" t="str">
        <f t="shared" si="113"/>
        <v/>
      </c>
    </row>
    <row r="350" spans="1:85" x14ac:dyDescent="0.25">
      <c r="A350" s="11"/>
      <c r="B350" s="41" t="str">
        <f>IF($D350="", "", IFERROR(INDEX(Content!$V$11:$V$510, MATCH($D350, Content!$D$11:$D$510, 0)), ""))</f>
        <v/>
      </c>
      <c r="C350" s="11"/>
      <c r="D350" s="196"/>
      <c r="E350" s="197"/>
      <c r="F350" s="198"/>
      <c r="G350" s="199"/>
      <c r="H350" s="200"/>
      <c r="I350" s="200"/>
      <c r="J350" s="201"/>
      <c r="K350" s="202"/>
      <c r="L350" s="11"/>
      <c r="M350" s="98" t="str">
        <f>IF($AV350="", "", IFERROR(INDEX('Analytics Data'!$CF$12:$CF$511, MATCH($AV350, 'Analytics Data'!$BI$12:$BI$511, 0)), ""))</f>
        <v/>
      </c>
      <c r="N350" s="68"/>
      <c r="O350" s="98" t="str">
        <f>IF($M350="", "", COUNTIF($M$11:$M$510, "&gt;"&amp;$M350)+1+COUNTIF($M$11:$M350, $M350)-1)</f>
        <v/>
      </c>
      <c r="P350" s="68"/>
      <c r="Q350" s="91" t="str">
        <f>IF($AV350="", "", IFERROR(INDEX('Analytics Data'!BA$12:BA$511, MATCH($AV350, 'Analytics Data'!$BI$12:$BI$511, 0)), ""))</f>
        <v/>
      </c>
      <c r="R350" s="92" t="str">
        <f>IF($AV350="", "", IFERROR(INDEX('Analytics Data'!BB$12:BB$511, MATCH($AV350, 'Analytics Data'!$BI$12:$BI$511, 0)), ""))</f>
        <v/>
      </c>
      <c r="S350" s="92" t="str">
        <f>IF($AV350="", "", IFERROR(INDEX('Analytics Data'!BC$12:BC$511, MATCH($AV350, 'Analytics Data'!$BI$12:$BI$511, 0)), ""))</f>
        <v/>
      </c>
      <c r="T350" s="92" t="str">
        <f>IF($AV350="", "", IFERROR(INDEX('Analytics Data'!BD$12:BD$511, MATCH($AV350, 'Analytics Data'!$BI$12:$BI$511, 0)), ""))</f>
        <v/>
      </c>
      <c r="U350" s="93" t="str">
        <f>IF($AV350="", "", IFERROR(INDEX('Analytics Data'!BE$12:BE$511, MATCH($AV350, 'Analytics Data'!$BI$12:$BI$511, 0)), ""))</f>
        <v/>
      </c>
      <c r="V350" s="68"/>
      <c r="AD350" s="65" t="str">
        <f>'Analytics Data'!$CT351</f>
        <v/>
      </c>
      <c r="AF350" s="19" t="str">
        <f t="shared" si="100"/>
        <v/>
      </c>
      <c r="AH350" s="19" t="str">
        <f t="shared" si="97"/>
        <v/>
      </c>
      <c r="AI350" s="19" t="str">
        <f t="shared" si="101"/>
        <v/>
      </c>
      <c r="AJ350" s="19" t="str">
        <f t="shared" si="102"/>
        <v/>
      </c>
      <c r="AK350" s="19" t="str">
        <f t="shared" si="103"/>
        <v/>
      </c>
      <c r="AL350" s="19" t="str">
        <f t="shared" si="98"/>
        <v/>
      </c>
      <c r="AM350" s="19" t="str">
        <f t="shared" si="99"/>
        <v/>
      </c>
      <c r="AN350" s="19" t="str">
        <f t="shared" si="104"/>
        <v/>
      </c>
      <c r="AP350" s="19" t="str">
        <f>IF(OR($B350="", "", 'Analytics Data'!$BL$7=FALSE), "", COUNTIF('Analytics Data'!$BG$12:$BG$511, $B350))</f>
        <v/>
      </c>
      <c r="AR350" s="65" t="str">
        <f>IF($AP350="", "", IF($AP350=1, IFERROR(INDEX('Analytics Data'!$BI$12:$BI$511, MATCH($B350, 'Analytics Data'!$BG$12:$BG$511, 0)), ""), ""))</f>
        <v/>
      </c>
      <c r="AT350" s="65" t="str">
        <f t="shared" si="105"/>
        <v/>
      </c>
      <c r="AV350" s="65" t="str">
        <f>IF(NOT($AT350=""), $AT350, IF($AR350="", "", IF(COUNTIF($AR$11:$AR350, $AR350)&gt;1, "", $AR350)))</f>
        <v/>
      </c>
      <c r="AX350" s="19" t="str">
        <f>IF(OR($AV350="", $AR$7=FALSE), "", IF(COUNTIF('Analytics Data'!$BI$12:$BI$511, $AV350)=1, "", "X"))</f>
        <v/>
      </c>
      <c r="AZ350" s="43" t="str">
        <f t="shared" si="106"/>
        <v/>
      </c>
      <c r="BB350" s="19" t="str">
        <f>IF($D350="", "", IF(COUNTIF(Content!$D$11:$D$510, $D350)=0, MAX($BB$10:$BB349)+1, ""))</f>
        <v/>
      </c>
      <c r="BD350" s="19" t="str">
        <f t="shared" si="107"/>
        <v/>
      </c>
      <c r="BF350" s="19" t="str">
        <f t="shared" si="108"/>
        <v/>
      </c>
      <c r="BG350" s="19" t="str">
        <f t="shared" ca="1" si="114"/>
        <v/>
      </c>
      <c r="BI350" s="173" t="str">
        <f>IF($AV350="", "", IFERROR(INDEX('Analytics Data'!$CA$12:$CA$511, MATCH($AV350, 'Analytics Data'!$BI$12:$BI$511, 0)), ""))</f>
        <v/>
      </c>
      <c r="BK350" s="173" t="str">
        <f>IF($AV350="", "", IFERROR(INDEX('Analytics Data'!$BB$12:$BB$511, MATCH($AV350, 'Analytics Data'!$BI$12:$BI$511, 0)), ""))</f>
        <v/>
      </c>
      <c r="BM350" s="41" t="str">
        <f>IF($D350="", "", IFERROR(INDEX(Content!$AB$11:$AB$510, MATCH($D350, Content!$D$11:$D$510, 0)), ""))</f>
        <v/>
      </c>
      <c r="BN350" s="41" t="str">
        <f>IF($BM350="", "", IF(COUNTIF($BM$11:$BM350, $BM350)&gt;1, "", $BM350))</f>
        <v/>
      </c>
      <c r="BO350" s="156" t="str">
        <f t="shared" si="109"/>
        <v/>
      </c>
      <c r="BP350" s="156" t="str">
        <f t="shared" si="110"/>
        <v/>
      </c>
      <c r="BQ350" s="19" t="str">
        <f>IF($BO350="", "", COUNTIF($BO$11:$BO$510, "&gt;"&amp;$BO350)+1+COUNTIF($BO$11:$BO350, $BO350)-1)</f>
        <v/>
      </c>
      <c r="BS350" s="134" t="str">
        <f>IF($AV350="", "", IFERROR(INDEX('Analytics Data'!BZ$12:BZ$511, MATCH($AV350, 'Analytics Data'!$BI$12:$BI$511, 0)), ""))</f>
        <v/>
      </c>
      <c r="BT350" s="135" t="str">
        <f>IF($AV350="", "", IFERROR(INDEX('Analytics Data'!CA$12:CA$511, MATCH($AV350, 'Analytics Data'!$BI$12:$BI$511, 0)), ""))</f>
        <v/>
      </c>
      <c r="BU350" s="135" t="str">
        <f>IF($AV350="", "", IFERROR(INDEX('Analytics Data'!CB$12:CB$511, MATCH($AV350, 'Analytics Data'!$BI$12:$BI$511, 0)), ""))</f>
        <v/>
      </c>
      <c r="BV350" s="135" t="str">
        <f>IF($AV350="", "", IFERROR(INDEX('Analytics Data'!CC$12:CC$511, MATCH($AV350, 'Analytics Data'!$BI$12:$BI$511, 0)), ""))</f>
        <v/>
      </c>
      <c r="BW350" s="136" t="str">
        <f>IF($AV350="", "", IFERROR(INDEX('Analytics Data'!CD$12:CD$511, MATCH($AV350, 'Analytics Data'!$BI$12:$BI$511, 0)), ""))</f>
        <v/>
      </c>
      <c r="CC350" s="19" t="str">
        <f t="shared" si="111"/>
        <v/>
      </c>
      <c r="CE350" s="19" t="str">
        <f t="shared" si="112"/>
        <v/>
      </c>
      <c r="CG350" s="41" t="str">
        <f t="shared" si="113"/>
        <v/>
      </c>
    </row>
    <row r="351" spans="1:85" x14ac:dyDescent="0.25">
      <c r="A351" s="11"/>
      <c r="B351" s="41" t="str">
        <f>IF($D351="", "", IFERROR(INDEX(Content!$V$11:$V$510, MATCH($D351, Content!$D$11:$D$510, 0)), ""))</f>
        <v/>
      </c>
      <c r="C351" s="11"/>
      <c r="D351" s="196"/>
      <c r="E351" s="197"/>
      <c r="F351" s="198"/>
      <c r="G351" s="199"/>
      <c r="H351" s="200"/>
      <c r="I351" s="200"/>
      <c r="J351" s="201"/>
      <c r="K351" s="202"/>
      <c r="L351" s="11"/>
      <c r="M351" s="98" t="str">
        <f>IF($AV351="", "", IFERROR(INDEX('Analytics Data'!$CF$12:$CF$511, MATCH($AV351, 'Analytics Data'!$BI$12:$BI$511, 0)), ""))</f>
        <v/>
      </c>
      <c r="N351" s="68"/>
      <c r="O351" s="98" t="str">
        <f>IF($M351="", "", COUNTIF($M$11:$M$510, "&gt;"&amp;$M351)+1+COUNTIF($M$11:$M351, $M351)-1)</f>
        <v/>
      </c>
      <c r="P351" s="68"/>
      <c r="Q351" s="91" t="str">
        <f>IF($AV351="", "", IFERROR(INDEX('Analytics Data'!BA$12:BA$511, MATCH($AV351, 'Analytics Data'!$BI$12:$BI$511, 0)), ""))</f>
        <v/>
      </c>
      <c r="R351" s="92" t="str">
        <f>IF($AV351="", "", IFERROR(INDEX('Analytics Data'!BB$12:BB$511, MATCH($AV351, 'Analytics Data'!$BI$12:$BI$511, 0)), ""))</f>
        <v/>
      </c>
      <c r="S351" s="92" t="str">
        <f>IF($AV351="", "", IFERROR(INDEX('Analytics Data'!BC$12:BC$511, MATCH($AV351, 'Analytics Data'!$BI$12:$BI$511, 0)), ""))</f>
        <v/>
      </c>
      <c r="T351" s="92" t="str">
        <f>IF($AV351="", "", IFERROR(INDEX('Analytics Data'!BD$12:BD$511, MATCH($AV351, 'Analytics Data'!$BI$12:$BI$511, 0)), ""))</f>
        <v/>
      </c>
      <c r="U351" s="93" t="str">
        <f>IF($AV351="", "", IFERROR(INDEX('Analytics Data'!BE$12:BE$511, MATCH($AV351, 'Analytics Data'!$BI$12:$BI$511, 0)), ""))</f>
        <v/>
      </c>
      <c r="V351" s="68"/>
      <c r="AD351" s="65" t="str">
        <f>'Analytics Data'!$CT352</f>
        <v/>
      </c>
      <c r="AF351" s="19" t="str">
        <f t="shared" si="100"/>
        <v/>
      </c>
      <c r="AH351" s="19" t="str">
        <f t="shared" si="97"/>
        <v/>
      </c>
      <c r="AI351" s="19" t="str">
        <f t="shared" si="101"/>
        <v/>
      </c>
      <c r="AJ351" s="19" t="str">
        <f t="shared" si="102"/>
        <v/>
      </c>
      <c r="AK351" s="19" t="str">
        <f t="shared" si="103"/>
        <v/>
      </c>
      <c r="AL351" s="19" t="str">
        <f t="shared" si="98"/>
        <v/>
      </c>
      <c r="AM351" s="19" t="str">
        <f t="shared" si="99"/>
        <v/>
      </c>
      <c r="AN351" s="19" t="str">
        <f t="shared" si="104"/>
        <v/>
      </c>
      <c r="AP351" s="19" t="str">
        <f>IF(OR($B351="", "", 'Analytics Data'!$BL$7=FALSE), "", COUNTIF('Analytics Data'!$BG$12:$BG$511, $B351))</f>
        <v/>
      </c>
      <c r="AR351" s="65" t="str">
        <f>IF($AP351="", "", IF($AP351=1, IFERROR(INDEX('Analytics Data'!$BI$12:$BI$511, MATCH($B351, 'Analytics Data'!$BG$12:$BG$511, 0)), ""), ""))</f>
        <v/>
      </c>
      <c r="AT351" s="65" t="str">
        <f t="shared" si="105"/>
        <v/>
      </c>
      <c r="AV351" s="65" t="str">
        <f>IF(NOT($AT351=""), $AT351, IF($AR351="", "", IF(COUNTIF($AR$11:$AR351, $AR351)&gt;1, "", $AR351)))</f>
        <v/>
      </c>
      <c r="AX351" s="19" t="str">
        <f>IF(OR($AV351="", $AR$7=FALSE), "", IF(COUNTIF('Analytics Data'!$BI$12:$BI$511, $AV351)=1, "", "X"))</f>
        <v/>
      </c>
      <c r="AZ351" s="43" t="str">
        <f t="shared" si="106"/>
        <v/>
      </c>
      <c r="BB351" s="19" t="str">
        <f>IF($D351="", "", IF(COUNTIF(Content!$D$11:$D$510, $D351)=0, MAX($BB$10:$BB350)+1, ""))</f>
        <v/>
      </c>
      <c r="BD351" s="19" t="str">
        <f t="shared" si="107"/>
        <v/>
      </c>
      <c r="BF351" s="19" t="str">
        <f t="shared" si="108"/>
        <v/>
      </c>
      <c r="BG351" s="19" t="str">
        <f t="shared" ca="1" si="114"/>
        <v/>
      </c>
      <c r="BI351" s="173" t="str">
        <f>IF($AV351="", "", IFERROR(INDEX('Analytics Data'!$CA$12:$CA$511, MATCH($AV351, 'Analytics Data'!$BI$12:$BI$511, 0)), ""))</f>
        <v/>
      </c>
      <c r="BK351" s="173" t="str">
        <f>IF($AV351="", "", IFERROR(INDEX('Analytics Data'!$BB$12:$BB$511, MATCH($AV351, 'Analytics Data'!$BI$12:$BI$511, 0)), ""))</f>
        <v/>
      </c>
      <c r="BM351" s="41" t="str">
        <f>IF($D351="", "", IFERROR(INDEX(Content!$AB$11:$AB$510, MATCH($D351, Content!$D$11:$D$510, 0)), ""))</f>
        <v/>
      </c>
      <c r="BN351" s="41" t="str">
        <f>IF($BM351="", "", IF(COUNTIF($BM$11:$BM351, $BM351)&gt;1, "", $BM351))</f>
        <v/>
      </c>
      <c r="BO351" s="156" t="str">
        <f t="shared" si="109"/>
        <v/>
      </c>
      <c r="BP351" s="156" t="str">
        <f t="shared" si="110"/>
        <v/>
      </c>
      <c r="BQ351" s="19" t="str">
        <f>IF($BO351="", "", COUNTIF($BO$11:$BO$510, "&gt;"&amp;$BO351)+1+COUNTIF($BO$11:$BO351, $BO351)-1)</f>
        <v/>
      </c>
      <c r="BS351" s="134" t="str">
        <f>IF($AV351="", "", IFERROR(INDEX('Analytics Data'!BZ$12:BZ$511, MATCH($AV351, 'Analytics Data'!$BI$12:$BI$511, 0)), ""))</f>
        <v/>
      </c>
      <c r="BT351" s="135" t="str">
        <f>IF($AV351="", "", IFERROR(INDEX('Analytics Data'!CA$12:CA$511, MATCH($AV351, 'Analytics Data'!$BI$12:$BI$511, 0)), ""))</f>
        <v/>
      </c>
      <c r="BU351" s="135" t="str">
        <f>IF($AV351="", "", IFERROR(INDEX('Analytics Data'!CB$12:CB$511, MATCH($AV351, 'Analytics Data'!$BI$12:$BI$511, 0)), ""))</f>
        <v/>
      </c>
      <c r="BV351" s="135" t="str">
        <f>IF($AV351="", "", IFERROR(INDEX('Analytics Data'!CC$12:CC$511, MATCH($AV351, 'Analytics Data'!$BI$12:$BI$511, 0)), ""))</f>
        <v/>
      </c>
      <c r="BW351" s="136" t="str">
        <f>IF($AV351="", "", IFERROR(INDEX('Analytics Data'!CD$12:CD$511, MATCH($AV351, 'Analytics Data'!$BI$12:$BI$511, 0)), ""))</f>
        <v/>
      </c>
      <c r="CC351" s="19" t="str">
        <f t="shared" si="111"/>
        <v/>
      </c>
      <c r="CE351" s="19" t="str">
        <f t="shared" si="112"/>
        <v/>
      </c>
      <c r="CG351" s="41" t="str">
        <f t="shared" si="113"/>
        <v/>
      </c>
    </row>
    <row r="352" spans="1:85" x14ac:dyDescent="0.25">
      <c r="A352" s="11"/>
      <c r="B352" s="41" t="str">
        <f>IF($D352="", "", IFERROR(INDEX(Content!$V$11:$V$510, MATCH($D352, Content!$D$11:$D$510, 0)), ""))</f>
        <v/>
      </c>
      <c r="C352" s="11"/>
      <c r="D352" s="196"/>
      <c r="E352" s="197"/>
      <c r="F352" s="198"/>
      <c r="G352" s="199"/>
      <c r="H352" s="200"/>
      <c r="I352" s="200"/>
      <c r="J352" s="201"/>
      <c r="K352" s="202"/>
      <c r="L352" s="11"/>
      <c r="M352" s="98" t="str">
        <f>IF($AV352="", "", IFERROR(INDEX('Analytics Data'!$CF$12:$CF$511, MATCH($AV352, 'Analytics Data'!$BI$12:$BI$511, 0)), ""))</f>
        <v/>
      </c>
      <c r="N352" s="68"/>
      <c r="O352" s="98" t="str">
        <f>IF($M352="", "", COUNTIF($M$11:$M$510, "&gt;"&amp;$M352)+1+COUNTIF($M$11:$M352, $M352)-1)</f>
        <v/>
      </c>
      <c r="P352" s="68"/>
      <c r="Q352" s="91" t="str">
        <f>IF($AV352="", "", IFERROR(INDEX('Analytics Data'!BA$12:BA$511, MATCH($AV352, 'Analytics Data'!$BI$12:$BI$511, 0)), ""))</f>
        <v/>
      </c>
      <c r="R352" s="92" t="str">
        <f>IF($AV352="", "", IFERROR(INDEX('Analytics Data'!BB$12:BB$511, MATCH($AV352, 'Analytics Data'!$BI$12:$BI$511, 0)), ""))</f>
        <v/>
      </c>
      <c r="S352" s="92" t="str">
        <f>IF($AV352="", "", IFERROR(INDEX('Analytics Data'!BC$12:BC$511, MATCH($AV352, 'Analytics Data'!$BI$12:$BI$511, 0)), ""))</f>
        <v/>
      </c>
      <c r="T352" s="92" t="str">
        <f>IF($AV352="", "", IFERROR(INDEX('Analytics Data'!BD$12:BD$511, MATCH($AV352, 'Analytics Data'!$BI$12:$BI$511, 0)), ""))</f>
        <v/>
      </c>
      <c r="U352" s="93" t="str">
        <f>IF($AV352="", "", IFERROR(INDEX('Analytics Data'!BE$12:BE$511, MATCH($AV352, 'Analytics Data'!$BI$12:$BI$511, 0)), ""))</f>
        <v/>
      </c>
      <c r="V352" s="68"/>
      <c r="AD352" s="65" t="str">
        <f>'Analytics Data'!$CT353</f>
        <v/>
      </c>
      <c r="AF352" s="19" t="str">
        <f t="shared" si="100"/>
        <v/>
      </c>
      <c r="AH352" s="19" t="str">
        <f t="shared" si="97"/>
        <v/>
      </c>
      <c r="AI352" s="19" t="str">
        <f t="shared" si="101"/>
        <v/>
      </c>
      <c r="AJ352" s="19" t="str">
        <f t="shared" si="102"/>
        <v/>
      </c>
      <c r="AK352" s="19" t="str">
        <f t="shared" si="103"/>
        <v/>
      </c>
      <c r="AL352" s="19" t="str">
        <f t="shared" si="98"/>
        <v/>
      </c>
      <c r="AM352" s="19" t="str">
        <f t="shared" si="99"/>
        <v/>
      </c>
      <c r="AN352" s="19" t="str">
        <f t="shared" si="104"/>
        <v/>
      </c>
      <c r="AP352" s="19" t="str">
        <f>IF(OR($B352="", "", 'Analytics Data'!$BL$7=FALSE), "", COUNTIF('Analytics Data'!$BG$12:$BG$511, $B352))</f>
        <v/>
      </c>
      <c r="AR352" s="65" t="str">
        <f>IF($AP352="", "", IF($AP352=1, IFERROR(INDEX('Analytics Data'!$BI$12:$BI$511, MATCH($B352, 'Analytics Data'!$BG$12:$BG$511, 0)), ""), ""))</f>
        <v/>
      </c>
      <c r="AT352" s="65" t="str">
        <f t="shared" si="105"/>
        <v/>
      </c>
      <c r="AV352" s="65" t="str">
        <f>IF(NOT($AT352=""), $AT352, IF($AR352="", "", IF(COUNTIF($AR$11:$AR352, $AR352)&gt;1, "", $AR352)))</f>
        <v/>
      </c>
      <c r="AX352" s="19" t="str">
        <f>IF(OR($AV352="", $AR$7=FALSE), "", IF(COUNTIF('Analytics Data'!$BI$12:$BI$511, $AV352)=1, "", "X"))</f>
        <v/>
      </c>
      <c r="AZ352" s="43" t="str">
        <f t="shared" si="106"/>
        <v/>
      </c>
      <c r="BB352" s="19" t="str">
        <f>IF($D352="", "", IF(COUNTIF(Content!$D$11:$D$510, $D352)=0, MAX($BB$10:$BB351)+1, ""))</f>
        <v/>
      </c>
      <c r="BD352" s="19" t="str">
        <f t="shared" si="107"/>
        <v/>
      </c>
      <c r="BF352" s="19" t="str">
        <f t="shared" si="108"/>
        <v/>
      </c>
      <c r="BG352" s="19" t="str">
        <f t="shared" ca="1" si="114"/>
        <v/>
      </c>
      <c r="BI352" s="173" t="str">
        <f>IF($AV352="", "", IFERROR(INDEX('Analytics Data'!$CA$12:$CA$511, MATCH($AV352, 'Analytics Data'!$BI$12:$BI$511, 0)), ""))</f>
        <v/>
      </c>
      <c r="BK352" s="173" t="str">
        <f>IF($AV352="", "", IFERROR(INDEX('Analytics Data'!$BB$12:$BB$511, MATCH($AV352, 'Analytics Data'!$BI$12:$BI$511, 0)), ""))</f>
        <v/>
      </c>
      <c r="BM352" s="41" t="str">
        <f>IF($D352="", "", IFERROR(INDEX(Content!$AB$11:$AB$510, MATCH($D352, Content!$D$11:$D$510, 0)), ""))</f>
        <v/>
      </c>
      <c r="BN352" s="41" t="str">
        <f>IF($BM352="", "", IF(COUNTIF($BM$11:$BM352, $BM352)&gt;1, "", $BM352))</f>
        <v/>
      </c>
      <c r="BO352" s="156" t="str">
        <f t="shared" si="109"/>
        <v/>
      </c>
      <c r="BP352" s="156" t="str">
        <f t="shared" si="110"/>
        <v/>
      </c>
      <c r="BQ352" s="19" t="str">
        <f>IF($BO352="", "", COUNTIF($BO$11:$BO$510, "&gt;"&amp;$BO352)+1+COUNTIF($BO$11:$BO352, $BO352)-1)</f>
        <v/>
      </c>
      <c r="BS352" s="134" t="str">
        <f>IF($AV352="", "", IFERROR(INDEX('Analytics Data'!BZ$12:BZ$511, MATCH($AV352, 'Analytics Data'!$BI$12:$BI$511, 0)), ""))</f>
        <v/>
      </c>
      <c r="BT352" s="135" t="str">
        <f>IF($AV352="", "", IFERROR(INDEX('Analytics Data'!CA$12:CA$511, MATCH($AV352, 'Analytics Data'!$BI$12:$BI$511, 0)), ""))</f>
        <v/>
      </c>
      <c r="BU352" s="135" t="str">
        <f>IF($AV352="", "", IFERROR(INDEX('Analytics Data'!CB$12:CB$511, MATCH($AV352, 'Analytics Data'!$BI$12:$BI$511, 0)), ""))</f>
        <v/>
      </c>
      <c r="BV352" s="135" t="str">
        <f>IF($AV352="", "", IFERROR(INDEX('Analytics Data'!CC$12:CC$511, MATCH($AV352, 'Analytics Data'!$BI$12:$BI$511, 0)), ""))</f>
        <v/>
      </c>
      <c r="BW352" s="136" t="str">
        <f>IF($AV352="", "", IFERROR(INDEX('Analytics Data'!CD$12:CD$511, MATCH($AV352, 'Analytics Data'!$BI$12:$BI$511, 0)), ""))</f>
        <v/>
      </c>
      <c r="CC352" s="19" t="str">
        <f t="shared" si="111"/>
        <v/>
      </c>
      <c r="CE352" s="19" t="str">
        <f t="shared" si="112"/>
        <v/>
      </c>
      <c r="CG352" s="41" t="str">
        <f t="shared" si="113"/>
        <v/>
      </c>
    </row>
    <row r="353" spans="1:85" x14ac:dyDescent="0.25">
      <c r="A353" s="11"/>
      <c r="B353" s="41" t="str">
        <f>IF($D353="", "", IFERROR(INDEX(Content!$V$11:$V$510, MATCH($D353, Content!$D$11:$D$510, 0)), ""))</f>
        <v/>
      </c>
      <c r="C353" s="11"/>
      <c r="D353" s="196"/>
      <c r="E353" s="197"/>
      <c r="F353" s="198"/>
      <c r="G353" s="199"/>
      <c r="H353" s="200"/>
      <c r="I353" s="200"/>
      <c r="J353" s="201"/>
      <c r="K353" s="202"/>
      <c r="L353" s="11"/>
      <c r="M353" s="98" t="str">
        <f>IF($AV353="", "", IFERROR(INDEX('Analytics Data'!$CF$12:$CF$511, MATCH($AV353, 'Analytics Data'!$BI$12:$BI$511, 0)), ""))</f>
        <v/>
      </c>
      <c r="N353" s="68"/>
      <c r="O353" s="98" t="str">
        <f>IF($M353="", "", COUNTIF($M$11:$M$510, "&gt;"&amp;$M353)+1+COUNTIF($M$11:$M353, $M353)-1)</f>
        <v/>
      </c>
      <c r="P353" s="68"/>
      <c r="Q353" s="91" t="str">
        <f>IF($AV353="", "", IFERROR(INDEX('Analytics Data'!BA$12:BA$511, MATCH($AV353, 'Analytics Data'!$BI$12:$BI$511, 0)), ""))</f>
        <v/>
      </c>
      <c r="R353" s="92" t="str">
        <f>IF($AV353="", "", IFERROR(INDEX('Analytics Data'!BB$12:BB$511, MATCH($AV353, 'Analytics Data'!$BI$12:$BI$511, 0)), ""))</f>
        <v/>
      </c>
      <c r="S353" s="92" t="str">
        <f>IF($AV353="", "", IFERROR(INDEX('Analytics Data'!BC$12:BC$511, MATCH($AV353, 'Analytics Data'!$BI$12:$BI$511, 0)), ""))</f>
        <v/>
      </c>
      <c r="T353" s="92" t="str">
        <f>IF($AV353="", "", IFERROR(INDEX('Analytics Data'!BD$12:BD$511, MATCH($AV353, 'Analytics Data'!$BI$12:$BI$511, 0)), ""))</f>
        <v/>
      </c>
      <c r="U353" s="93" t="str">
        <f>IF($AV353="", "", IFERROR(INDEX('Analytics Data'!BE$12:BE$511, MATCH($AV353, 'Analytics Data'!$BI$12:$BI$511, 0)), ""))</f>
        <v/>
      </c>
      <c r="V353" s="68"/>
      <c r="AD353" s="65" t="str">
        <f>'Analytics Data'!$CT354</f>
        <v/>
      </c>
      <c r="AF353" s="19" t="str">
        <f t="shared" si="100"/>
        <v/>
      </c>
      <c r="AH353" s="19" t="str">
        <f t="shared" si="97"/>
        <v/>
      </c>
      <c r="AI353" s="19" t="str">
        <f t="shared" si="101"/>
        <v/>
      </c>
      <c r="AJ353" s="19" t="str">
        <f t="shared" si="102"/>
        <v/>
      </c>
      <c r="AK353" s="19" t="str">
        <f t="shared" si="103"/>
        <v/>
      </c>
      <c r="AL353" s="19" t="str">
        <f t="shared" si="98"/>
        <v/>
      </c>
      <c r="AM353" s="19" t="str">
        <f t="shared" si="99"/>
        <v/>
      </c>
      <c r="AN353" s="19" t="str">
        <f t="shared" si="104"/>
        <v/>
      </c>
      <c r="AP353" s="19" t="str">
        <f>IF(OR($B353="", "", 'Analytics Data'!$BL$7=FALSE), "", COUNTIF('Analytics Data'!$BG$12:$BG$511, $B353))</f>
        <v/>
      </c>
      <c r="AR353" s="65" t="str">
        <f>IF($AP353="", "", IF($AP353=1, IFERROR(INDEX('Analytics Data'!$BI$12:$BI$511, MATCH($B353, 'Analytics Data'!$BG$12:$BG$511, 0)), ""), ""))</f>
        <v/>
      </c>
      <c r="AT353" s="65" t="str">
        <f t="shared" si="105"/>
        <v/>
      </c>
      <c r="AV353" s="65" t="str">
        <f>IF(NOT($AT353=""), $AT353, IF($AR353="", "", IF(COUNTIF($AR$11:$AR353, $AR353)&gt;1, "", $AR353)))</f>
        <v/>
      </c>
      <c r="AX353" s="19" t="str">
        <f>IF(OR($AV353="", $AR$7=FALSE), "", IF(COUNTIF('Analytics Data'!$BI$12:$BI$511, $AV353)=1, "", "X"))</f>
        <v/>
      </c>
      <c r="AZ353" s="43" t="str">
        <f t="shared" si="106"/>
        <v/>
      </c>
      <c r="BB353" s="19" t="str">
        <f>IF($D353="", "", IF(COUNTIF(Content!$D$11:$D$510, $D353)=0, MAX($BB$10:$BB352)+1, ""))</f>
        <v/>
      </c>
      <c r="BD353" s="19" t="str">
        <f t="shared" si="107"/>
        <v/>
      </c>
      <c r="BF353" s="19" t="str">
        <f t="shared" si="108"/>
        <v/>
      </c>
      <c r="BG353" s="19" t="str">
        <f t="shared" ca="1" si="114"/>
        <v/>
      </c>
      <c r="BI353" s="173" t="str">
        <f>IF($AV353="", "", IFERROR(INDEX('Analytics Data'!$CA$12:$CA$511, MATCH($AV353, 'Analytics Data'!$BI$12:$BI$511, 0)), ""))</f>
        <v/>
      </c>
      <c r="BK353" s="173" t="str">
        <f>IF($AV353="", "", IFERROR(INDEX('Analytics Data'!$BB$12:$BB$511, MATCH($AV353, 'Analytics Data'!$BI$12:$BI$511, 0)), ""))</f>
        <v/>
      </c>
      <c r="BM353" s="41" t="str">
        <f>IF($D353="", "", IFERROR(INDEX(Content!$AB$11:$AB$510, MATCH($D353, Content!$D$11:$D$510, 0)), ""))</f>
        <v/>
      </c>
      <c r="BN353" s="41" t="str">
        <f>IF($BM353="", "", IF(COUNTIF($BM$11:$BM353, $BM353)&gt;1, "", $BM353))</f>
        <v/>
      </c>
      <c r="BO353" s="156" t="str">
        <f t="shared" si="109"/>
        <v/>
      </c>
      <c r="BP353" s="156" t="str">
        <f t="shared" si="110"/>
        <v/>
      </c>
      <c r="BQ353" s="19" t="str">
        <f>IF($BO353="", "", COUNTIF($BO$11:$BO$510, "&gt;"&amp;$BO353)+1+COUNTIF($BO$11:$BO353, $BO353)-1)</f>
        <v/>
      </c>
      <c r="BS353" s="134" t="str">
        <f>IF($AV353="", "", IFERROR(INDEX('Analytics Data'!BZ$12:BZ$511, MATCH($AV353, 'Analytics Data'!$BI$12:$BI$511, 0)), ""))</f>
        <v/>
      </c>
      <c r="BT353" s="135" t="str">
        <f>IF($AV353="", "", IFERROR(INDEX('Analytics Data'!CA$12:CA$511, MATCH($AV353, 'Analytics Data'!$BI$12:$BI$511, 0)), ""))</f>
        <v/>
      </c>
      <c r="BU353" s="135" t="str">
        <f>IF($AV353="", "", IFERROR(INDEX('Analytics Data'!CB$12:CB$511, MATCH($AV353, 'Analytics Data'!$BI$12:$BI$511, 0)), ""))</f>
        <v/>
      </c>
      <c r="BV353" s="135" t="str">
        <f>IF($AV353="", "", IFERROR(INDEX('Analytics Data'!CC$12:CC$511, MATCH($AV353, 'Analytics Data'!$BI$12:$BI$511, 0)), ""))</f>
        <v/>
      </c>
      <c r="BW353" s="136" t="str">
        <f>IF($AV353="", "", IFERROR(INDEX('Analytics Data'!CD$12:CD$511, MATCH($AV353, 'Analytics Data'!$BI$12:$BI$511, 0)), ""))</f>
        <v/>
      </c>
      <c r="CC353" s="19" t="str">
        <f t="shared" si="111"/>
        <v/>
      </c>
      <c r="CE353" s="19" t="str">
        <f t="shared" si="112"/>
        <v/>
      </c>
      <c r="CG353" s="41" t="str">
        <f t="shared" si="113"/>
        <v/>
      </c>
    </row>
    <row r="354" spans="1:85" x14ac:dyDescent="0.25">
      <c r="A354" s="11"/>
      <c r="B354" s="41" t="str">
        <f>IF($D354="", "", IFERROR(INDEX(Content!$V$11:$V$510, MATCH($D354, Content!$D$11:$D$510, 0)), ""))</f>
        <v/>
      </c>
      <c r="C354" s="11"/>
      <c r="D354" s="196"/>
      <c r="E354" s="197"/>
      <c r="F354" s="198"/>
      <c r="G354" s="199"/>
      <c r="H354" s="200"/>
      <c r="I354" s="200"/>
      <c r="J354" s="201"/>
      <c r="K354" s="202"/>
      <c r="L354" s="11"/>
      <c r="M354" s="98" t="str">
        <f>IF($AV354="", "", IFERROR(INDEX('Analytics Data'!$CF$12:$CF$511, MATCH($AV354, 'Analytics Data'!$BI$12:$BI$511, 0)), ""))</f>
        <v/>
      </c>
      <c r="N354" s="68"/>
      <c r="O354" s="98" t="str">
        <f>IF($M354="", "", COUNTIF($M$11:$M$510, "&gt;"&amp;$M354)+1+COUNTIF($M$11:$M354, $M354)-1)</f>
        <v/>
      </c>
      <c r="P354" s="68"/>
      <c r="Q354" s="91" t="str">
        <f>IF($AV354="", "", IFERROR(INDEX('Analytics Data'!BA$12:BA$511, MATCH($AV354, 'Analytics Data'!$BI$12:$BI$511, 0)), ""))</f>
        <v/>
      </c>
      <c r="R354" s="92" t="str">
        <f>IF($AV354="", "", IFERROR(INDEX('Analytics Data'!BB$12:BB$511, MATCH($AV354, 'Analytics Data'!$BI$12:$BI$511, 0)), ""))</f>
        <v/>
      </c>
      <c r="S354" s="92" t="str">
        <f>IF($AV354="", "", IFERROR(INDEX('Analytics Data'!BC$12:BC$511, MATCH($AV354, 'Analytics Data'!$BI$12:$BI$511, 0)), ""))</f>
        <v/>
      </c>
      <c r="T354" s="92" t="str">
        <f>IF($AV354="", "", IFERROR(INDEX('Analytics Data'!BD$12:BD$511, MATCH($AV354, 'Analytics Data'!$BI$12:$BI$511, 0)), ""))</f>
        <v/>
      </c>
      <c r="U354" s="93" t="str">
        <f>IF($AV354="", "", IFERROR(INDEX('Analytics Data'!BE$12:BE$511, MATCH($AV354, 'Analytics Data'!$BI$12:$BI$511, 0)), ""))</f>
        <v/>
      </c>
      <c r="V354" s="68"/>
      <c r="AD354" s="65" t="str">
        <f>'Analytics Data'!$CT355</f>
        <v/>
      </c>
      <c r="AF354" s="19" t="str">
        <f t="shared" si="100"/>
        <v/>
      </c>
      <c r="AH354" s="19" t="str">
        <f t="shared" si="97"/>
        <v/>
      </c>
      <c r="AI354" s="19" t="str">
        <f t="shared" si="101"/>
        <v/>
      </c>
      <c r="AJ354" s="19" t="str">
        <f t="shared" si="102"/>
        <v/>
      </c>
      <c r="AK354" s="19" t="str">
        <f t="shared" si="103"/>
        <v/>
      </c>
      <c r="AL354" s="19" t="str">
        <f t="shared" si="98"/>
        <v/>
      </c>
      <c r="AM354" s="19" t="str">
        <f t="shared" si="99"/>
        <v/>
      </c>
      <c r="AN354" s="19" t="str">
        <f t="shared" si="104"/>
        <v/>
      </c>
      <c r="AP354" s="19" t="str">
        <f>IF(OR($B354="", "", 'Analytics Data'!$BL$7=FALSE), "", COUNTIF('Analytics Data'!$BG$12:$BG$511, $B354))</f>
        <v/>
      </c>
      <c r="AR354" s="65" t="str">
        <f>IF($AP354="", "", IF($AP354=1, IFERROR(INDEX('Analytics Data'!$BI$12:$BI$511, MATCH($B354, 'Analytics Data'!$BG$12:$BG$511, 0)), ""), ""))</f>
        <v/>
      </c>
      <c r="AT354" s="65" t="str">
        <f t="shared" si="105"/>
        <v/>
      </c>
      <c r="AV354" s="65" t="str">
        <f>IF(NOT($AT354=""), $AT354, IF($AR354="", "", IF(COUNTIF($AR$11:$AR354, $AR354)&gt;1, "", $AR354)))</f>
        <v/>
      </c>
      <c r="AX354" s="19" t="str">
        <f>IF(OR($AV354="", $AR$7=FALSE), "", IF(COUNTIF('Analytics Data'!$BI$12:$BI$511, $AV354)=1, "", "X"))</f>
        <v/>
      </c>
      <c r="AZ354" s="43" t="str">
        <f t="shared" si="106"/>
        <v/>
      </c>
      <c r="BB354" s="19" t="str">
        <f>IF($D354="", "", IF(COUNTIF(Content!$D$11:$D$510, $D354)=0, MAX($BB$10:$BB353)+1, ""))</f>
        <v/>
      </c>
      <c r="BD354" s="19" t="str">
        <f t="shared" si="107"/>
        <v/>
      </c>
      <c r="BF354" s="19" t="str">
        <f t="shared" si="108"/>
        <v/>
      </c>
      <c r="BG354" s="19" t="str">
        <f t="shared" ca="1" si="114"/>
        <v/>
      </c>
      <c r="BI354" s="173" t="str">
        <f>IF($AV354="", "", IFERROR(INDEX('Analytics Data'!$CA$12:$CA$511, MATCH($AV354, 'Analytics Data'!$BI$12:$BI$511, 0)), ""))</f>
        <v/>
      </c>
      <c r="BK354" s="173" t="str">
        <f>IF($AV354="", "", IFERROR(INDEX('Analytics Data'!$BB$12:$BB$511, MATCH($AV354, 'Analytics Data'!$BI$12:$BI$511, 0)), ""))</f>
        <v/>
      </c>
      <c r="BM354" s="41" t="str">
        <f>IF($D354="", "", IFERROR(INDEX(Content!$AB$11:$AB$510, MATCH($D354, Content!$D$11:$D$510, 0)), ""))</f>
        <v/>
      </c>
      <c r="BN354" s="41" t="str">
        <f>IF($BM354="", "", IF(COUNTIF($BM$11:$BM354, $BM354)&gt;1, "", $BM354))</f>
        <v/>
      </c>
      <c r="BO354" s="156" t="str">
        <f t="shared" si="109"/>
        <v/>
      </c>
      <c r="BP354" s="156" t="str">
        <f t="shared" si="110"/>
        <v/>
      </c>
      <c r="BQ354" s="19" t="str">
        <f>IF($BO354="", "", COUNTIF($BO$11:$BO$510, "&gt;"&amp;$BO354)+1+COUNTIF($BO$11:$BO354, $BO354)-1)</f>
        <v/>
      </c>
      <c r="BS354" s="134" t="str">
        <f>IF($AV354="", "", IFERROR(INDEX('Analytics Data'!BZ$12:BZ$511, MATCH($AV354, 'Analytics Data'!$BI$12:$BI$511, 0)), ""))</f>
        <v/>
      </c>
      <c r="BT354" s="135" t="str">
        <f>IF($AV354="", "", IFERROR(INDEX('Analytics Data'!CA$12:CA$511, MATCH($AV354, 'Analytics Data'!$BI$12:$BI$511, 0)), ""))</f>
        <v/>
      </c>
      <c r="BU354" s="135" t="str">
        <f>IF($AV354="", "", IFERROR(INDEX('Analytics Data'!CB$12:CB$511, MATCH($AV354, 'Analytics Data'!$BI$12:$BI$511, 0)), ""))</f>
        <v/>
      </c>
      <c r="BV354" s="135" t="str">
        <f>IF($AV354="", "", IFERROR(INDEX('Analytics Data'!CC$12:CC$511, MATCH($AV354, 'Analytics Data'!$BI$12:$BI$511, 0)), ""))</f>
        <v/>
      </c>
      <c r="BW354" s="136" t="str">
        <f>IF($AV354="", "", IFERROR(INDEX('Analytics Data'!CD$12:CD$511, MATCH($AV354, 'Analytics Data'!$BI$12:$BI$511, 0)), ""))</f>
        <v/>
      </c>
      <c r="CC354" s="19" t="str">
        <f t="shared" si="111"/>
        <v/>
      </c>
      <c r="CE354" s="19" t="str">
        <f t="shared" si="112"/>
        <v/>
      </c>
      <c r="CG354" s="41" t="str">
        <f t="shared" si="113"/>
        <v/>
      </c>
    </row>
    <row r="355" spans="1:85" x14ac:dyDescent="0.25">
      <c r="A355" s="11"/>
      <c r="B355" s="41" t="str">
        <f>IF($D355="", "", IFERROR(INDEX(Content!$V$11:$V$510, MATCH($D355, Content!$D$11:$D$510, 0)), ""))</f>
        <v/>
      </c>
      <c r="C355" s="11"/>
      <c r="D355" s="196"/>
      <c r="E355" s="197"/>
      <c r="F355" s="198"/>
      <c r="G355" s="199"/>
      <c r="H355" s="200"/>
      <c r="I355" s="200"/>
      <c r="J355" s="201"/>
      <c r="K355" s="202"/>
      <c r="L355" s="11"/>
      <c r="M355" s="98" t="str">
        <f>IF($AV355="", "", IFERROR(INDEX('Analytics Data'!$CF$12:$CF$511, MATCH($AV355, 'Analytics Data'!$BI$12:$BI$511, 0)), ""))</f>
        <v/>
      </c>
      <c r="N355" s="68"/>
      <c r="O355" s="98" t="str">
        <f>IF($M355="", "", COUNTIF($M$11:$M$510, "&gt;"&amp;$M355)+1+COUNTIF($M$11:$M355, $M355)-1)</f>
        <v/>
      </c>
      <c r="P355" s="68"/>
      <c r="Q355" s="91" t="str">
        <f>IF($AV355="", "", IFERROR(INDEX('Analytics Data'!BA$12:BA$511, MATCH($AV355, 'Analytics Data'!$BI$12:$BI$511, 0)), ""))</f>
        <v/>
      </c>
      <c r="R355" s="92" t="str">
        <f>IF($AV355="", "", IFERROR(INDEX('Analytics Data'!BB$12:BB$511, MATCH($AV355, 'Analytics Data'!$BI$12:$BI$511, 0)), ""))</f>
        <v/>
      </c>
      <c r="S355" s="92" t="str">
        <f>IF($AV355="", "", IFERROR(INDEX('Analytics Data'!BC$12:BC$511, MATCH($AV355, 'Analytics Data'!$BI$12:$BI$511, 0)), ""))</f>
        <v/>
      </c>
      <c r="T355" s="92" t="str">
        <f>IF($AV355="", "", IFERROR(INDEX('Analytics Data'!BD$12:BD$511, MATCH($AV355, 'Analytics Data'!$BI$12:$BI$511, 0)), ""))</f>
        <v/>
      </c>
      <c r="U355" s="93" t="str">
        <f>IF($AV355="", "", IFERROR(INDEX('Analytics Data'!BE$12:BE$511, MATCH($AV355, 'Analytics Data'!$BI$12:$BI$511, 0)), ""))</f>
        <v/>
      </c>
      <c r="V355" s="68"/>
      <c r="AD355" s="65" t="str">
        <f>'Analytics Data'!$CT356</f>
        <v/>
      </c>
      <c r="AF355" s="19" t="str">
        <f t="shared" si="100"/>
        <v/>
      </c>
      <c r="AH355" s="19" t="str">
        <f t="shared" si="97"/>
        <v/>
      </c>
      <c r="AI355" s="19" t="str">
        <f t="shared" si="101"/>
        <v/>
      </c>
      <c r="AJ355" s="19" t="str">
        <f t="shared" si="102"/>
        <v/>
      </c>
      <c r="AK355" s="19" t="str">
        <f t="shared" si="103"/>
        <v/>
      </c>
      <c r="AL355" s="19" t="str">
        <f t="shared" si="98"/>
        <v/>
      </c>
      <c r="AM355" s="19" t="str">
        <f t="shared" si="99"/>
        <v/>
      </c>
      <c r="AN355" s="19" t="str">
        <f t="shared" si="104"/>
        <v/>
      </c>
      <c r="AP355" s="19" t="str">
        <f>IF(OR($B355="", "", 'Analytics Data'!$BL$7=FALSE), "", COUNTIF('Analytics Data'!$BG$12:$BG$511, $B355))</f>
        <v/>
      </c>
      <c r="AR355" s="65" t="str">
        <f>IF($AP355="", "", IF($AP355=1, IFERROR(INDEX('Analytics Data'!$BI$12:$BI$511, MATCH($B355, 'Analytics Data'!$BG$12:$BG$511, 0)), ""), ""))</f>
        <v/>
      </c>
      <c r="AT355" s="65" t="str">
        <f t="shared" si="105"/>
        <v/>
      </c>
      <c r="AV355" s="65" t="str">
        <f>IF(NOT($AT355=""), $AT355, IF($AR355="", "", IF(COUNTIF($AR$11:$AR355, $AR355)&gt;1, "", $AR355)))</f>
        <v/>
      </c>
      <c r="AX355" s="19" t="str">
        <f>IF(OR($AV355="", $AR$7=FALSE), "", IF(COUNTIF('Analytics Data'!$BI$12:$BI$511, $AV355)=1, "", "X"))</f>
        <v/>
      </c>
      <c r="AZ355" s="43" t="str">
        <f t="shared" si="106"/>
        <v/>
      </c>
      <c r="BB355" s="19" t="str">
        <f>IF($D355="", "", IF(COUNTIF(Content!$D$11:$D$510, $D355)=0, MAX($BB$10:$BB354)+1, ""))</f>
        <v/>
      </c>
      <c r="BD355" s="19" t="str">
        <f t="shared" si="107"/>
        <v/>
      </c>
      <c r="BF355" s="19" t="str">
        <f t="shared" si="108"/>
        <v/>
      </c>
      <c r="BG355" s="19" t="str">
        <f t="shared" ca="1" si="114"/>
        <v/>
      </c>
      <c r="BI355" s="173" t="str">
        <f>IF($AV355="", "", IFERROR(INDEX('Analytics Data'!$CA$12:$CA$511, MATCH($AV355, 'Analytics Data'!$BI$12:$BI$511, 0)), ""))</f>
        <v/>
      </c>
      <c r="BK355" s="173" t="str">
        <f>IF($AV355="", "", IFERROR(INDEX('Analytics Data'!$BB$12:$BB$511, MATCH($AV355, 'Analytics Data'!$BI$12:$BI$511, 0)), ""))</f>
        <v/>
      </c>
      <c r="BM355" s="41" t="str">
        <f>IF($D355="", "", IFERROR(INDEX(Content!$AB$11:$AB$510, MATCH($D355, Content!$D$11:$D$510, 0)), ""))</f>
        <v/>
      </c>
      <c r="BN355" s="41" t="str">
        <f>IF($BM355="", "", IF(COUNTIF($BM$11:$BM355, $BM355)&gt;1, "", $BM355))</f>
        <v/>
      </c>
      <c r="BO355" s="156" t="str">
        <f t="shared" si="109"/>
        <v/>
      </c>
      <c r="BP355" s="156" t="str">
        <f t="shared" si="110"/>
        <v/>
      </c>
      <c r="BQ355" s="19" t="str">
        <f>IF($BO355="", "", COUNTIF($BO$11:$BO$510, "&gt;"&amp;$BO355)+1+COUNTIF($BO$11:$BO355, $BO355)-1)</f>
        <v/>
      </c>
      <c r="BS355" s="134" t="str">
        <f>IF($AV355="", "", IFERROR(INDEX('Analytics Data'!BZ$12:BZ$511, MATCH($AV355, 'Analytics Data'!$BI$12:$BI$511, 0)), ""))</f>
        <v/>
      </c>
      <c r="BT355" s="135" t="str">
        <f>IF($AV355="", "", IFERROR(INDEX('Analytics Data'!CA$12:CA$511, MATCH($AV355, 'Analytics Data'!$BI$12:$BI$511, 0)), ""))</f>
        <v/>
      </c>
      <c r="BU355" s="135" t="str">
        <f>IF($AV355="", "", IFERROR(INDEX('Analytics Data'!CB$12:CB$511, MATCH($AV355, 'Analytics Data'!$BI$12:$BI$511, 0)), ""))</f>
        <v/>
      </c>
      <c r="BV355" s="135" t="str">
        <f>IF($AV355="", "", IFERROR(INDEX('Analytics Data'!CC$12:CC$511, MATCH($AV355, 'Analytics Data'!$BI$12:$BI$511, 0)), ""))</f>
        <v/>
      </c>
      <c r="BW355" s="136" t="str">
        <f>IF($AV355="", "", IFERROR(INDEX('Analytics Data'!CD$12:CD$511, MATCH($AV355, 'Analytics Data'!$BI$12:$BI$511, 0)), ""))</f>
        <v/>
      </c>
      <c r="CC355" s="19" t="str">
        <f t="shared" si="111"/>
        <v/>
      </c>
      <c r="CE355" s="19" t="str">
        <f t="shared" si="112"/>
        <v/>
      </c>
      <c r="CG355" s="41" t="str">
        <f t="shared" si="113"/>
        <v/>
      </c>
    </row>
    <row r="356" spans="1:85" x14ac:dyDescent="0.25">
      <c r="A356" s="11"/>
      <c r="B356" s="41" t="str">
        <f>IF($D356="", "", IFERROR(INDEX(Content!$V$11:$V$510, MATCH($D356, Content!$D$11:$D$510, 0)), ""))</f>
        <v/>
      </c>
      <c r="C356" s="11"/>
      <c r="D356" s="196"/>
      <c r="E356" s="197"/>
      <c r="F356" s="198"/>
      <c r="G356" s="199"/>
      <c r="H356" s="200"/>
      <c r="I356" s="200"/>
      <c r="J356" s="201"/>
      <c r="K356" s="202"/>
      <c r="L356" s="11"/>
      <c r="M356" s="98" t="str">
        <f>IF($AV356="", "", IFERROR(INDEX('Analytics Data'!$CF$12:$CF$511, MATCH($AV356, 'Analytics Data'!$BI$12:$BI$511, 0)), ""))</f>
        <v/>
      </c>
      <c r="N356" s="68"/>
      <c r="O356" s="98" t="str">
        <f>IF($M356="", "", COUNTIF($M$11:$M$510, "&gt;"&amp;$M356)+1+COUNTIF($M$11:$M356, $M356)-1)</f>
        <v/>
      </c>
      <c r="P356" s="68"/>
      <c r="Q356" s="91" t="str">
        <f>IF($AV356="", "", IFERROR(INDEX('Analytics Data'!BA$12:BA$511, MATCH($AV356, 'Analytics Data'!$BI$12:$BI$511, 0)), ""))</f>
        <v/>
      </c>
      <c r="R356" s="92" t="str">
        <f>IF($AV356="", "", IFERROR(INDEX('Analytics Data'!BB$12:BB$511, MATCH($AV356, 'Analytics Data'!$BI$12:$BI$511, 0)), ""))</f>
        <v/>
      </c>
      <c r="S356" s="92" t="str">
        <f>IF($AV356="", "", IFERROR(INDEX('Analytics Data'!BC$12:BC$511, MATCH($AV356, 'Analytics Data'!$BI$12:$BI$511, 0)), ""))</f>
        <v/>
      </c>
      <c r="T356" s="92" t="str">
        <f>IF($AV356="", "", IFERROR(INDEX('Analytics Data'!BD$12:BD$511, MATCH($AV356, 'Analytics Data'!$BI$12:$BI$511, 0)), ""))</f>
        <v/>
      </c>
      <c r="U356" s="93" t="str">
        <f>IF($AV356="", "", IFERROR(INDEX('Analytics Data'!BE$12:BE$511, MATCH($AV356, 'Analytics Data'!$BI$12:$BI$511, 0)), ""))</f>
        <v/>
      </c>
      <c r="V356" s="68"/>
      <c r="AD356" s="65" t="str">
        <f>'Analytics Data'!$CT357</f>
        <v/>
      </c>
      <c r="AF356" s="19" t="str">
        <f t="shared" si="100"/>
        <v/>
      </c>
      <c r="AH356" s="19" t="str">
        <f t="shared" si="97"/>
        <v/>
      </c>
      <c r="AI356" s="19" t="str">
        <f t="shared" si="101"/>
        <v/>
      </c>
      <c r="AJ356" s="19" t="str">
        <f t="shared" si="102"/>
        <v/>
      </c>
      <c r="AK356" s="19" t="str">
        <f t="shared" si="103"/>
        <v/>
      </c>
      <c r="AL356" s="19" t="str">
        <f t="shared" si="98"/>
        <v/>
      </c>
      <c r="AM356" s="19" t="str">
        <f t="shared" si="99"/>
        <v/>
      </c>
      <c r="AN356" s="19" t="str">
        <f t="shared" si="104"/>
        <v/>
      </c>
      <c r="AP356" s="19" t="str">
        <f>IF(OR($B356="", "", 'Analytics Data'!$BL$7=FALSE), "", COUNTIF('Analytics Data'!$BG$12:$BG$511, $B356))</f>
        <v/>
      </c>
      <c r="AR356" s="65" t="str">
        <f>IF($AP356="", "", IF($AP356=1, IFERROR(INDEX('Analytics Data'!$BI$12:$BI$511, MATCH($B356, 'Analytics Data'!$BG$12:$BG$511, 0)), ""), ""))</f>
        <v/>
      </c>
      <c r="AT356" s="65" t="str">
        <f t="shared" si="105"/>
        <v/>
      </c>
      <c r="AV356" s="65" t="str">
        <f>IF(NOT($AT356=""), $AT356, IF($AR356="", "", IF(COUNTIF($AR$11:$AR356, $AR356)&gt;1, "", $AR356)))</f>
        <v/>
      </c>
      <c r="AX356" s="19" t="str">
        <f>IF(OR($AV356="", $AR$7=FALSE), "", IF(COUNTIF('Analytics Data'!$BI$12:$BI$511, $AV356)=1, "", "X"))</f>
        <v/>
      </c>
      <c r="AZ356" s="43" t="str">
        <f t="shared" si="106"/>
        <v/>
      </c>
      <c r="BB356" s="19" t="str">
        <f>IF($D356="", "", IF(COUNTIF(Content!$D$11:$D$510, $D356)=0, MAX($BB$10:$BB355)+1, ""))</f>
        <v/>
      </c>
      <c r="BD356" s="19" t="str">
        <f t="shared" si="107"/>
        <v/>
      </c>
      <c r="BF356" s="19" t="str">
        <f t="shared" si="108"/>
        <v/>
      </c>
      <c r="BG356" s="19" t="str">
        <f t="shared" ca="1" si="114"/>
        <v/>
      </c>
      <c r="BI356" s="173" t="str">
        <f>IF($AV356="", "", IFERROR(INDEX('Analytics Data'!$CA$12:$CA$511, MATCH($AV356, 'Analytics Data'!$BI$12:$BI$511, 0)), ""))</f>
        <v/>
      </c>
      <c r="BK356" s="173" t="str">
        <f>IF($AV356="", "", IFERROR(INDEX('Analytics Data'!$BB$12:$BB$511, MATCH($AV356, 'Analytics Data'!$BI$12:$BI$511, 0)), ""))</f>
        <v/>
      </c>
      <c r="BM356" s="41" t="str">
        <f>IF($D356="", "", IFERROR(INDEX(Content!$AB$11:$AB$510, MATCH($D356, Content!$D$11:$D$510, 0)), ""))</f>
        <v/>
      </c>
      <c r="BN356" s="41" t="str">
        <f>IF($BM356="", "", IF(COUNTIF($BM$11:$BM356, $BM356)&gt;1, "", $BM356))</f>
        <v/>
      </c>
      <c r="BO356" s="156" t="str">
        <f t="shared" si="109"/>
        <v/>
      </c>
      <c r="BP356" s="156" t="str">
        <f t="shared" si="110"/>
        <v/>
      </c>
      <c r="BQ356" s="19" t="str">
        <f>IF($BO356="", "", COUNTIF($BO$11:$BO$510, "&gt;"&amp;$BO356)+1+COUNTIF($BO$11:$BO356, $BO356)-1)</f>
        <v/>
      </c>
      <c r="BS356" s="134" t="str">
        <f>IF($AV356="", "", IFERROR(INDEX('Analytics Data'!BZ$12:BZ$511, MATCH($AV356, 'Analytics Data'!$BI$12:$BI$511, 0)), ""))</f>
        <v/>
      </c>
      <c r="BT356" s="135" t="str">
        <f>IF($AV356="", "", IFERROR(INDEX('Analytics Data'!CA$12:CA$511, MATCH($AV356, 'Analytics Data'!$BI$12:$BI$511, 0)), ""))</f>
        <v/>
      </c>
      <c r="BU356" s="135" t="str">
        <f>IF($AV356="", "", IFERROR(INDEX('Analytics Data'!CB$12:CB$511, MATCH($AV356, 'Analytics Data'!$BI$12:$BI$511, 0)), ""))</f>
        <v/>
      </c>
      <c r="BV356" s="135" t="str">
        <f>IF($AV356="", "", IFERROR(INDEX('Analytics Data'!CC$12:CC$511, MATCH($AV356, 'Analytics Data'!$BI$12:$BI$511, 0)), ""))</f>
        <v/>
      </c>
      <c r="BW356" s="136" t="str">
        <f>IF($AV356="", "", IFERROR(INDEX('Analytics Data'!CD$12:CD$511, MATCH($AV356, 'Analytics Data'!$BI$12:$BI$511, 0)), ""))</f>
        <v/>
      </c>
      <c r="CC356" s="19" t="str">
        <f t="shared" si="111"/>
        <v/>
      </c>
      <c r="CE356" s="19" t="str">
        <f t="shared" si="112"/>
        <v/>
      </c>
      <c r="CG356" s="41" t="str">
        <f t="shared" si="113"/>
        <v/>
      </c>
    </row>
    <row r="357" spans="1:85" x14ac:dyDescent="0.25">
      <c r="A357" s="11"/>
      <c r="B357" s="41" t="str">
        <f>IF($D357="", "", IFERROR(INDEX(Content!$V$11:$V$510, MATCH($D357, Content!$D$11:$D$510, 0)), ""))</f>
        <v/>
      </c>
      <c r="C357" s="11"/>
      <c r="D357" s="196"/>
      <c r="E357" s="197"/>
      <c r="F357" s="198"/>
      <c r="G357" s="199"/>
      <c r="H357" s="200"/>
      <c r="I357" s="200"/>
      <c r="J357" s="201"/>
      <c r="K357" s="202"/>
      <c r="L357" s="11"/>
      <c r="M357" s="98" t="str">
        <f>IF($AV357="", "", IFERROR(INDEX('Analytics Data'!$CF$12:$CF$511, MATCH($AV357, 'Analytics Data'!$BI$12:$BI$511, 0)), ""))</f>
        <v/>
      </c>
      <c r="N357" s="68"/>
      <c r="O357" s="98" t="str">
        <f>IF($M357="", "", COUNTIF($M$11:$M$510, "&gt;"&amp;$M357)+1+COUNTIF($M$11:$M357, $M357)-1)</f>
        <v/>
      </c>
      <c r="P357" s="68"/>
      <c r="Q357" s="91" t="str">
        <f>IF($AV357="", "", IFERROR(INDEX('Analytics Data'!BA$12:BA$511, MATCH($AV357, 'Analytics Data'!$BI$12:$BI$511, 0)), ""))</f>
        <v/>
      </c>
      <c r="R357" s="92" t="str">
        <f>IF($AV357="", "", IFERROR(INDEX('Analytics Data'!BB$12:BB$511, MATCH($AV357, 'Analytics Data'!$BI$12:$BI$511, 0)), ""))</f>
        <v/>
      </c>
      <c r="S357" s="92" t="str">
        <f>IF($AV357="", "", IFERROR(INDEX('Analytics Data'!BC$12:BC$511, MATCH($AV357, 'Analytics Data'!$BI$12:$BI$511, 0)), ""))</f>
        <v/>
      </c>
      <c r="T357" s="92" t="str">
        <f>IF($AV357="", "", IFERROR(INDEX('Analytics Data'!BD$12:BD$511, MATCH($AV357, 'Analytics Data'!$BI$12:$BI$511, 0)), ""))</f>
        <v/>
      </c>
      <c r="U357" s="93" t="str">
        <f>IF($AV357="", "", IFERROR(INDEX('Analytics Data'!BE$12:BE$511, MATCH($AV357, 'Analytics Data'!$BI$12:$BI$511, 0)), ""))</f>
        <v/>
      </c>
      <c r="V357" s="68"/>
      <c r="AD357" s="65" t="str">
        <f>'Analytics Data'!$CT358</f>
        <v/>
      </c>
      <c r="AF357" s="19" t="str">
        <f t="shared" si="100"/>
        <v/>
      </c>
      <c r="AH357" s="19" t="str">
        <f t="shared" si="97"/>
        <v/>
      </c>
      <c r="AI357" s="19" t="str">
        <f t="shared" si="101"/>
        <v/>
      </c>
      <c r="AJ357" s="19" t="str">
        <f t="shared" si="102"/>
        <v/>
      </c>
      <c r="AK357" s="19" t="str">
        <f t="shared" si="103"/>
        <v/>
      </c>
      <c r="AL357" s="19" t="str">
        <f t="shared" si="98"/>
        <v/>
      </c>
      <c r="AM357" s="19" t="str">
        <f t="shared" si="99"/>
        <v/>
      </c>
      <c r="AN357" s="19" t="str">
        <f t="shared" si="104"/>
        <v/>
      </c>
      <c r="AP357" s="19" t="str">
        <f>IF(OR($B357="", "", 'Analytics Data'!$BL$7=FALSE), "", COUNTIF('Analytics Data'!$BG$12:$BG$511, $B357))</f>
        <v/>
      </c>
      <c r="AR357" s="65" t="str">
        <f>IF($AP357="", "", IF($AP357=1, IFERROR(INDEX('Analytics Data'!$BI$12:$BI$511, MATCH($B357, 'Analytics Data'!$BG$12:$BG$511, 0)), ""), ""))</f>
        <v/>
      </c>
      <c r="AT357" s="65" t="str">
        <f t="shared" si="105"/>
        <v/>
      </c>
      <c r="AV357" s="65" t="str">
        <f>IF(NOT($AT357=""), $AT357, IF($AR357="", "", IF(COUNTIF($AR$11:$AR357, $AR357)&gt;1, "", $AR357)))</f>
        <v/>
      </c>
      <c r="AX357" s="19" t="str">
        <f>IF(OR($AV357="", $AR$7=FALSE), "", IF(COUNTIF('Analytics Data'!$BI$12:$BI$511, $AV357)=1, "", "X"))</f>
        <v/>
      </c>
      <c r="AZ357" s="43" t="str">
        <f t="shared" si="106"/>
        <v/>
      </c>
      <c r="BB357" s="19" t="str">
        <f>IF($D357="", "", IF(COUNTIF(Content!$D$11:$D$510, $D357)=0, MAX($BB$10:$BB356)+1, ""))</f>
        <v/>
      </c>
      <c r="BD357" s="19" t="str">
        <f t="shared" si="107"/>
        <v/>
      </c>
      <c r="BF357" s="19" t="str">
        <f t="shared" si="108"/>
        <v/>
      </c>
      <c r="BG357" s="19" t="str">
        <f t="shared" ca="1" si="114"/>
        <v/>
      </c>
      <c r="BI357" s="173" t="str">
        <f>IF($AV357="", "", IFERROR(INDEX('Analytics Data'!$CA$12:$CA$511, MATCH($AV357, 'Analytics Data'!$BI$12:$BI$511, 0)), ""))</f>
        <v/>
      </c>
      <c r="BK357" s="173" t="str">
        <f>IF($AV357="", "", IFERROR(INDEX('Analytics Data'!$BB$12:$BB$511, MATCH($AV357, 'Analytics Data'!$BI$12:$BI$511, 0)), ""))</f>
        <v/>
      </c>
      <c r="BM357" s="41" t="str">
        <f>IF($D357="", "", IFERROR(INDEX(Content!$AB$11:$AB$510, MATCH($D357, Content!$D$11:$D$510, 0)), ""))</f>
        <v/>
      </c>
      <c r="BN357" s="41" t="str">
        <f>IF($BM357="", "", IF(COUNTIF($BM$11:$BM357, $BM357)&gt;1, "", $BM357))</f>
        <v/>
      </c>
      <c r="BO357" s="156" t="str">
        <f t="shared" si="109"/>
        <v/>
      </c>
      <c r="BP357" s="156" t="str">
        <f t="shared" si="110"/>
        <v/>
      </c>
      <c r="BQ357" s="19" t="str">
        <f>IF($BO357="", "", COUNTIF($BO$11:$BO$510, "&gt;"&amp;$BO357)+1+COUNTIF($BO$11:$BO357, $BO357)-1)</f>
        <v/>
      </c>
      <c r="BS357" s="134" t="str">
        <f>IF($AV357="", "", IFERROR(INDEX('Analytics Data'!BZ$12:BZ$511, MATCH($AV357, 'Analytics Data'!$BI$12:$BI$511, 0)), ""))</f>
        <v/>
      </c>
      <c r="BT357" s="135" t="str">
        <f>IF($AV357="", "", IFERROR(INDEX('Analytics Data'!CA$12:CA$511, MATCH($AV357, 'Analytics Data'!$BI$12:$BI$511, 0)), ""))</f>
        <v/>
      </c>
      <c r="BU357" s="135" t="str">
        <f>IF($AV357="", "", IFERROR(INDEX('Analytics Data'!CB$12:CB$511, MATCH($AV357, 'Analytics Data'!$BI$12:$BI$511, 0)), ""))</f>
        <v/>
      </c>
      <c r="BV357" s="135" t="str">
        <f>IF($AV357="", "", IFERROR(INDEX('Analytics Data'!CC$12:CC$511, MATCH($AV357, 'Analytics Data'!$BI$12:$BI$511, 0)), ""))</f>
        <v/>
      </c>
      <c r="BW357" s="136" t="str">
        <f>IF($AV357="", "", IFERROR(INDEX('Analytics Data'!CD$12:CD$511, MATCH($AV357, 'Analytics Data'!$BI$12:$BI$511, 0)), ""))</f>
        <v/>
      </c>
      <c r="CC357" s="19" t="str">
        <f t="shared" si="111"/>
        <v/>
      </c>
      <c r="CE357" s="19" t="str">
        <f t="shared" si="112"/>
        <v/>
      </c>
      <c r="CG357" s="41" t="str">
        <f t="shared" si="113"/>
        <v/>
      </c>
    </row>
    <row r="358" spans="1:85" x14ac:dyDescent="0.25">
      <c r="A358" s="11"/>
      <c r="B358" s="41" t="str">
        <f>IF($D358="", "", IFERROR(INDEX(Content!$V$11:$V$510, MATCH($D358, Content!$D$11:$D$510, 0)), ""))</f>
        <v/>
      </c>
      <c r="C358" s="11"/>
      <c r="D358" s="196"/>
      <c r="E358" s="197"/>
      <c r="F358" s="198"/>
      <c r="G358" s="199"/>
      <c r="H358" s="200"/>
      <c r="I358" s="200"/>
      <c r="J358" s="201"/>
      <c r="K358" s="202"/>
      <c r="L358" s="11"/>
      <c r="M358" s="98" t="str">
        <f>IF($AV358="", "", IFERROR(INDEX('Analytics Data'!$CF$12:$CF$511, MATCH($AV358, 'Analytics Data'!$BI$12:$BI$511, 0)), ""))</f>
        <v/>
      </c>
      <c r="N358" s="68"/>
      <c r="O358" s="98" t="str">
        <f>IF($M358="", "", COUNTIF($M$11:$M$510, "&gt;"&amp;$M358)+1+COUNTIF($M$11:$M358, $M358)-1)</f>
        <v/>
      </c>
      <c r="P358" s="68"/>
      <c r="Q358" s="91" t="str">
        <f>IF($AV358="", "", IFERROR(INDEX('Analytics Data'!BA$12:BA$511, MATCH($AV358, 'Analytics Data'!$BI$12:$BI$511, 0)), ""))</f>
        <v/>
      </c>
      <c r="R358" s="92" t="str">
        <f>IF($AV358="", "", IFERROR(INDEX('Analytics Data'!BB$12:BB$511, MATCH($AV358, 'Analytics Data'!$BI$12:$BI$511, 0)), ""))</f>
        <v/>
      </c>
      <c r="S358" s="92" t="str">
        <f>IF($AV358="", "", IFERROR(INDEX('Analytics Data'!BC$12:BC$511, MATCH($AV358, 'Analytics Data'!$BI$12:$BI$511, 0)), ""))</f>
        <v/>
      </c>
      <c r="T358" s="92" t="str">
        <f>IF($AV358="", "", IFERROR(INDEX('Analytics Data'!BD$12:BD$511, MATCH($AV358, 'Analytics Data'!$BI$12:$BI$511, 0)), ""))</f>
        <v/>
      </c>
      <c r="U358" s="93" t="str">
        <f>IF($AV358="", "", IFERROR(INDEX('Analytics Data'!BE$12:BE$511, MATCH($AV358, 'Analytics Data'!$BI$12:$BI$511, 0)), ""))</f>
        <v/>
      </c>
      <c r="V358" s="68"/>
      <c r="AD358" s="65" t="str">
        <f>'Analytics Data'!$CT359</f>
        <v/>
      </c>
      <c r="AF358" s="19" t="str">
        <f t="shared" si="100"/>
        <v/>
      </c>
      <c r="AH358" s="19" t="str">
        <f t="shared" si="97"/>
        <v/>
      </c>
      <c r="AI358" s="19" t="str">
        <f t="shared" si="101"/>
        <v/>
      </c>
      <c r="AJ358" s="19" t="str">
        <f t="shared" si="102"/>
        <v/>
      </c>
      <c r="AK358" s="19" t="str">
        <f t="shared" si="103"/>
        <v/>
      </c>
      <c r="AL358" s="19" t="str">
        <f t="shared" si="98"/>
        <v/>
      </c>
      <c r="AM358" s="19" t="str">
        <f t="shared" si="99"/>
        <v/>
      </c>
      <c r="AN358" s="19" t="str">
        <f t="shared" si="104"/>
        <v/>
      </c>
      <c r="AP358" s="19" t="str">
        <f>IF(OR($B358="", "", 'Analytics Data'!$BL$7=FALSE), "", COUNTIF('Analytics Data'!$BG$12:$BG$511, $B358))</f>
        <v/>
      </c>
      <c r="AR358" s="65" t="str">
        <f>IF($AP358="", "", IF($AP358=1, IFERROR(INDEX('Analytics Data'!$BI$12:$BI$511, MATCH($B358, 'Analytics Data'!$BG$12:$BG$511, 0)), ""), ""))</f>
        <v/>
      </c>
      <c r="AT358" s="65" t="str">
        <f t="shared" si="105"/>
        <v/>
      </c>
      <c r="AV358" s="65" t="str">
        <f>IF(NOT($AT358=""), $AT358, IF($AR358="", "", IF(COUNTIF($AR$11:$AR358, $AR358)&gt;1, "", $AR358)))</f>
        <v/>
      </c>
      <c r="AX358" s="19" t="str">
        <f>IF(OR($AV358="", $AR$7=FALSE), "", IF(COUNTIF('Analytics Data'!$BI$12:$BI$511, $AV358)=1, "", "X"))</f>
        <v/>
      </c>
      <c r="AZ358" s="43" t="str">
        <f t="shared" si="106"/>
        <v/>
      </c>
      <c r="BB358" s="19" t="str">
        <f>IF($D358="", "", IF(COUNTIF(Content!$D$11:$D$510, $D358)=0, MAX($BB$10:$BB357)+1, ""))</f>
        <v/>
      </c>
      <c r="BD358" s="19" t="str">
        <f t="shared" si="107"/>
        <v/>
      </c>
      <c r="BF358" s="19" t="str">
        <f t="shared" si="108"/>
        <v/>
      </c>
      <c r="BG358" s="19" t="str">
        <f t="shared" ca="1" si="114"/>
        <v/>
      </c>
      <c r="BI358" s="173" t="str">
        <f>IF($AV358="", "", IFERROR(INDEX('Analytics Data'!$CA$12:$CA$511, MATCH($AV358, 'Analytics Data'!$BI$12:$BI$511, 0)), ""))</f>
        <v/>
      </c>
      <c r="BK358" s="173" t="str">
        <f>IF($AV358="", "", IFERROR(INDEX('Analytics Data'!$BB$12:$BB$511, MATCH($AV358, 'Analytics Data'!$BI$12:$BI$511, 0)), ""))</f>
        <v/>
      </c>
      <c r="BM358" s="41" t="str">
        <f>IF($D358="", "", IFERROR(INDEX(Content!$AB$11:$AB$510, MATCH($D358, Content!$D$11:$D$510, 0)), ""))</f>
        <v/>
      </c>
      <c r="BN358" s="41" t="str">
        <f>IF($BM358="", "", IF(COUNTIF($BM$11:$BM358, $BM358)&gt;1, "", $BM358))</f>
        <v/>
      </c>
      <c r="BO358" s="156" t="str">
        <f t="shared" si="109"/>
        <v/>
      </c>
      <c r="BP358" s="156" t="str">
        <f t="shared" si="110"/>
        <v/>
      </c>
      <c r="BQ358" s="19" t="str">
        <f>IF($BO358="", "", COUNTIF($BO$11:$BO$510, "&gt;"&amp;$BO358)+1+COUNTIF($BO$11:$BO358, $BO358)-1)</f>
        <v/>
      </c>
      <c r="BS358" s="134" t="str">
        <f>IF($AV358="", "", IFERROR(INDEX('Analytics Data'!BZ$12:BZ$511, MATCH($AV358, 'Analytics Data'!$BI$12:$BI$511, 0)), ""))</f>
        <v/>
      </c>
      <c r="BT358" s="135" t="str">
        <f>IF($AV358="", "", IFERROR(INDEX('Analytics Data'!CA$12:CA$511, MATCH($AV358, 'Analytics Data'!$BI$12:$BI$511, 0)), ""))</f>
        <v/>
      </c>
      <c r="BU358" s="135" t="str">
        <f>IF($AV358="", "", IFERROR(INDEX('Analytics Data'!CB$12:CB$511, MATCH($AV358, 'Analytics Data'!$BI$12:$BI$511, 0)), ""))</f>
        <v/>
      </c>
      <c r="BV358" s="135" t="str">
        <f>IF($AV358="", "", IFERROR(INDEX('Analytics Data'!CC$12:CC$511, MATCH($AV358, 'Analytics Data'!$BI$12:$BI$511, 0)), ""))</f>
        <v/>
      </c>
      <c r="BW358" s="136" t="str">
        <f>IF($AV358="", "", IFERROR(INDEX('Analytics Data'!CD$12:CD$511, MATCH($AV358, 'Analytics Data'!$BI$12:$BI$511, 0)), ""))</f>
        <v/>
      </c>
      <c r="CC358" s="19" t="str">
        <f t="shared" si="111"/>
        <v/>
      </c>
      <c r="CE358" s="19" t="str">
        <f t="shared" si="112"/>
        <v/>
      </c>
      <c r="CG358" s="41" t="str">
        <f t="shared" si="113"/>
        <v/>
      </c>
    </row>
    <row r="359" spans="1:85" x14ac:dyDescent="0.25">
      <c r="A359" s="11"/>
      <c r="B359" s="41" t="str">
        <f>IF($D359="", "", IFERROR(INDEX(Content!$V$11:$V$510, MATCH($D359, Content!$D$11:$D$510, 0)), ""))</f>
        <v/>
      </c>
      <c r="C359" s="11"/>
      <c r="D359" s="196"/>
      <c r="E359" s="197"/>
      <c r="F359" s="198"/>
      <c r="G359" s="199"/>
      <c r="H359" s="200"/>
      <c r="I359" s="200"/>
      <c r="J359" s="201"/>
      <c r="K359" s="202"/>
      <c r="L359" s="11"/>
      <c r="M359" s="98" t="str">
        <f>IF($AV359="", "", IFERROR(INDEX('Analytics Data'!$CF$12:$CF$511, MATCH($AV359, 'Analytics Data'!$BI$12:$BI$511, 0)), ""))</f>
        <v/>
      </c>
      <c r="N359" s="68"/>
      <c r="O359" s="98" t="str">
        <f>IF($M359="", "", COUNTIF($M$11:$M$510, "&gt;"&amp;$M359)+1+COUNTIF($M$11:$M359, $M359)-1)</f>
        <v/>
      </c>
      <c r="P359" s="68"/>
      <c r="Q359" s="91" t="str">
        <f>IF($AV359="", "", IFERROR(INDEX('Analytics Data'!BA$12:BA$511, MATCH($AV359, 'Analytics Data'!$BI$12:$BI$511, 0)), ""))</f>
        <v/>
      </c>
      <c r="R359" s="92" t="str">
        <f>IF($AV359="", "", IFERROR(INDEX('Analytics Data'!BB$12:BB$511, MATCH($AV359, 'Analytics Data'!$BI$12:$BI$511, 0)), ""))</f>
        <v/>
      </c>
      <c r="S359" s="92" t="str">
        <f>IF($AV359="", "", IFERROR(INDEX('Analytics Data'!BC$12:BC$511, MATCH($AV359, 'Analytics Data'!$BI$12:$BI$511, 0)), ""))</f>
        <v/>
      </c>
      <c r="T359" s="92" t="str">
        <f>IF($AV359="", "", IFERROR(INDEX('Analytics Data'!BD$12:BD$511, MATCH($AV359, 'Analytics Data'!$BI$12:$BI$511, 0)), ""))</f>
        <v/>
      </c>
      <c r="U359" s="93" t="str">
        <f>IF($AV359="", "", IFERROR(INDEX('Analytics Data'!BE$12:BE$511, MATCH($AV359, 'Analytics Data'!$BI$12:$BI$511, 0)), ""))</f>
        <v/>
      </c>
      <c r="V359" s="68"/>
      <c r="AD359" s="65" t="str">
        <f>'Analytics Data'!$CT360</f>
        <v/>
      </c>
      <c r="AF359" s="19" t="str">
        <f t="shared" si="100"/>
        <v/>
      </c>
      <c r="AH359" s="19" t="str">
        <f t="shared" si="97"/>
        <v/>
      </c>
      <c r="AI359" s="19" t="str">
        <f t="shared" si="101"/>
        <v/>
      </c>
      <c r="AJ359" s="19" t="str">
        <f t="shared" si="102"/>
        <v/>
      </c>
      <c r="AK359" s="19" t="str">
        <f t="shared" si="103"/>
        <v/>
      </c>
      <c r="AL359" s="19" t="str">
        <f t="shared" si="98"/>
        <v/>
      </c>
      <c r="AM359" s="19" t="str">
        <f t="shared" si="99"/>
        <v/>
      </c>
      <c r="AN359" s="19" t="str">
        <f t="shared" si="104"/>
        <v/>
      </c>
      <c r="AP359" s="19" t="str">
        <f>IF(OR($B359="", "", 'Analytics Data'!$BL$7=FALSE), "", COUNTIF('Analytics Data'!$BG$12:$BG$511, $B359))</f>
        <v/>
      </c>
      <c r="AR359" s="65" t="str">
        <f>IF($AP359="", "", IF($AP359=1, IFERROR(INDEX('Analytics Data'!$BI$12:$BI$511, MATCH($B359, 'Analytics Data'!$BG$12:$BG$511, 0)), ""), ""))</f>
        <v/>
      </c>
      <c r="AT359" s="65" t="str">
        <f t="shared" si="105"/>
        <v/>
      </c>
      <c r="AV359" s="65" t="str">
        <f>IF(NOT($AT359=""), $AT359, IF($AR359="", "", IF(COUNTIF($AR$11:$AR359, $AR359)&gt;1, "", $AR359)))</f>
        <v/>
      </c>
      <c r="AX359" s="19" t="str">
        <f>IF(OR($AV359="", $AR$7=FALSE), "", IF(COUNTIF('Analytics Data'!$BI$12:$BI$511, $AV359)=1, "", "X"))</f>
        <v/>
      </c>
      <c r="AZ359" s="43" t="str">
        <f t="shared" si="106"/>
        <v/>
      </c>
      <c r="BB359" s="19" t="str">
        <f>IF($D359="", "", IF(COUNTIF(Content!$D$11:$D$510, $D359)=0, MAX($BB$10:$BB358)+1, ""))</f>
        <v/>
      </c>
      <c r="BD359" s="19" t="str">
        <f t="shared" si="107"/>
        <v/>
      </c>
      <c r="BF359" s="19" t="str">
        <f t="shared" si="108"/>
        <v/>
      </c>
      <c r="BG359" s="19" t="str">
        <f t="shared" ca="1" si="114"/>
        <v/>
      </c>
      <c r="BI359" s="173" t="str">
        <f>IF($AV359="", "", IFERROR(INDEX('Analytics Data'!$CA$12:$CA$511, MATCH($AV359, 'Analytics Data'!$BI$12:$BI$511, 0)), ""))</f>
        <v/>
      </c>
      <c r="BK359" s="173" t="str">
        <f>IF($AV359="", "", IFERROR(INDEX('Analytics Data'!$BB$12:$BB$511, MATCH($AV359, 'Analytics Data'!$BI$12:$BI$511, 0)), ""))</f>
        <v/>
      </c>
      <c r="BM359" s="41" t="str">
        <f>IF($D359="", "", IFERROR(INDEX(Content!$AB$11:$AB$510, MATCH($D359, Content!$D$11:$D$510, 0)), ""))</f>
        <v/>
      </c>
      <c r="BN359" s="41" t="str">
        <f>IF($BM359="", "", IF(COUNTIF($BM$11:$BM359, $BM359)&gt;1, "", $BM359))</f>
        <v/>
      </c>
      <c r="BO359" s="156" t="str">
        <f t="shared" si="109"/>
        <v/>
      </c>
      <c r="BP359" s="156" t="str">
        <f t="shared" si="110"/>
        <v/>
      </c>
      <c r="BQ359" s="19" t="str">
        <f>IF($BO359="", "", COUNTIF($BO$11:$BO$510, "&gt;"&amp;$BO359)+1+COUNTIF($BO$11:$BO359, $BO359)-1)</f>
        <v/>
      </c>
      <c r="BS359" s="134" t="str">
        <f>IF($AV359="", "", IFERROR(INDEX('Analytics Data'!BZ$12:BZ$511, MATCH($AV359, 'Analytics Data'!$BI$12:$BI$511, 0)), ""))</f>
        <v/>
      </c>
      <c r="BT359" s="135" t="str">
        <f>IF($AV359="", "", IFERROR(INDEX('Analytics Data'!CA$12:CA$511, MATCH($AV359, 'Analytics Data'!$BI$12:$BI$511, 0)), ""))</f>
        <v/>
      </c>
      <c r="BU359" s="135" t="str">
        <f>IF($AV359="", "", IFERROR(INDEX('Analytics Data'!CB$12:CB$511, MATCH($AV359, 'Analytics Data'!$BI$12:$BI$511, 0)), ""))</f>
        <v/>
      </c>
      <c r="BV359" s="135" t="str">
        <f>IF($AV359="", "", IFERROR(INDEX('Analytics Data'!CC$12:CC$511, MATCH($AV359, 'Analytics Data'!$BI$12:$BI$511, 0)), ""))</f>
        <v/>
      </c>
      <c r="BW359" s="136" t="str">
        <f>IF($AV359="", "", IFERROR(INDEX('Analytics Data'!CD$12:CD$511, MATCH($AV359, 'Analytics Data'!$BI$12:$BI$511, 0)), ""))</f>
        <v/>
      </c>
      <c r="CC359" s="19" t="str">
        <f t="shared" si="111"/>
        <v/>
      </c>
      <c r="CE359" s="19" t="str">
        <f t="shared" si="112"/>
        <v/>
      </c>
      <c r="CG359" s="41" t="str">
        <f t="shared" si="113"/>
        <v/>
      </c>
    </row>
    <row r="360" spans="1:85" x14ac:dyDescent="0.25">
      <c r="A360" s="11"/>
      <c r="B360" s="41" t="str">
        <f>IF($D360="", "", IFERROR(INDEX(Content!$V$11:$V$510, MATCH($D360, Content!$D$11:$D$510, 0)), ""))</f>
        <v/>
      </c>
      <c r="C360" s="11"/>
      <c r="D360" s="196"/>
      <c r="E360" s="197"/>
      <c r="F360" s="198"/>
      <c r="G360" s="199"/>
      <c r="H360" s="200"/>
      <c r="I360" s="200"/>
      <c r="J360" s="201"/>
      <c r="K360" s="202"/>
      <c r="L360" s="11"/>
      <c r="M360" s="98" t="str">
        <f>IF($AV360="", "", IFERROR(INDEX('Analytics Data'!$CF$12:$CF$511, MATCH($AV360, 'Analytics Data'!$BI$12:$BI$511, 0)), ""))</f>
        <v/>
      </c>
      <c r="N360" s="68"/>
      <c r="O360" s="98" t="str">
        <f>IF($M360="", "", COUNTIF($M$11:$M$510, "&gt;"&amp;$M360)+1+COUNTIF($M$11:$M360, $M360)-1)</f>
        <v/>
      </c>
      <c r="P360" s="68"/>
      <c r="Q360" s="91" t="str">
        <f>IF($AV360="", "", IFERROR(INDEX('Analytics Data'!BA$12:BA$511, MATCH($AV360, 'Analytics Data'!$BI$12:$BI$511, 0)), ""))</f>
        <v/>
      </c>
      <c r="R360" s="92" t="str">
        <f>IF($AV360="", "", IFERROR(INDEX('Analytics Data'!BB$12:BB$511, MATCH($AV360, 'Analytics Data'!$BI$12:$BI$511, 0)), ""))</f>
        <v/>
      </c>
      <c r="S360" s="92" t="str">
        <f>IF($AV360="", "", IFERROR(INDEX('Analytics Data'!BC$12:BC$511, MATCH($AV360, 'Analytics Data'!$BI$12:$BI$511, 0)), ""))</f>
        <v/>
      </c>
      <c r="T360" s="92" t="str">
        <f>IF($AV360="", "", IFERROR(INDEX('Analytics Data'!BD$12:BD$511, MATCH($AV360, 'Analytics Data'!$BI$12:$BI$511, 0)), ""))</f>
        <v/>
      </c>
      <c r="U360" s="93" t="str">
        <f>IF($AV360="", "", IFERROR(INDEX('Analytics Data'!BE$12:BE$511, MATCH($AV360, 'Analytics Data'!$BI$12:$BI$511, 0)), ""))</f>
        <v/>
      </c>
      <c r="V360" s="68"/>
      <c r="AD360" s="65" t="str">
        <f>'Analytics Data'!$CT361</f>
        <v/>
      </c>
      <c r="AF360" s="19" t="str">
        <f t="shared" si="100"/>
        <v/>
      </c>
      <c r="AH360" s="19" t="str">
        <f t="shared" si="97"/>
        <v/>
      </c>
      <c r="AI360" s="19" t="str">
        <f t="shared" si="101"/>
        <v/>
      </c>
      <c r="AJ360" s="19" t="str">
        <f t="shared" si="102"/>
        <v/>
      </c>
      <c r="AK360" s="19" t="str">
        <f t="shared" si="103"/>
        <v/>
      </c>
      <c r="AL360" s="19" t="str">
        <f t="shared" si="98"/>
        <v/>
      </c>
      <c r="AM360" s="19" t="str">
        <f t="shared" si="99"/>
        <v/>
      </c>
      <c r="AN360" s="19" t="str">
        <f t="shared" si="104"/>
        <v/>
      </c>
      <c r="AP360" s="19" t="str">
        <f>IF(OR($B360="", "", 'Analytics Data'!$BL$7=FALSE), "", COUNTIF('Analytics Data'!$BG$12:$BG$511, $B360))</f>
        <v/>
      </c>
      <c r="AR360" s="65" t="str">
        <f>IF($AP360="", "", IF($AP360=1, IFERROR(INDEX('Analytics Data'!$BI$12:$BI$511, MATCH($B360, 'Analytics Data'!$BG$12:$BG$511, 0)), ""), ""))</f>
        <v/>
      </c>
      <c r="AT360" s="65" t="str">
        <f t="shared" si="105"/>
        <v/>
      </c>
      <c r="AV360" s="65" t="str">
        <f>IF(NOT($AT360=""), $AT360, IF($AR360="", "", IF(COUNTIF($AR$11:$AR360, $AR360)&gt;1, "", $AR360)))</f>
        <v/>
      </c>
      <c r="AX360" s="19" t="str">
        <f>IF(OR($AV360="", $AR$7=FALSE), "", IF(COUNTIF('Analytics Data'!$BI$12:$BI$511, $AV360)=1, "", "X"))</f>
        <v/>
      </c>
      <c r="AZ360" s="43" t="str">
        <f t="shared" si="106"/>
        <v/>
      </c>
      <c r="BB360" s="19" t="str">
        <f>IF($D360="", "", IF(COUNTIF(Content!$D$11:$D$510, $D360)=0, MAX($BB$10:$BB359)+1, ""))</f>
        <v/>
      </c>
      <c r="BD360" s="19" t="str">
        <f t="shared" si="107"/>
        <v/>
      </c>
      <c r="BF360" s="19" t="str">
        <f t="shared" si="108"/>
        <v/>
      </c>
      <c r="BG360" s="19" t="str">
        <f t="shared" ca="1" si="114"/>
        <v/>
      </c>
      <c r="BI360" s="173" t="str">
        <f>IF($AV360="", "", IFERROR(INDEX('Analytics Data'!$CA$12:$CA$511, MATCH($AV360, 'Analytics Data'!$BI$12:$BI$511, 0)), ""))</f>
        <v/>
      </c>
      <c r="BK360" s="173" t="str">
        <f>IF($AV360="", "", IFERROR(INDEX('Analytics Data'!$BB$12:$BB$511, MATCH($AV360, 'Analytics Data'!$BI$12:$BI$511, 0)), ""))</f>
        <v/>
      </c>
      <c r="BM360" s="41" t="str">
        <f>IF($D360="", "", IFERROR(INDEX(Content!$AB$11:$AB$510, MATCH($D360, Content!$D$11:$D$510, 0)), ""))</f>
        <v/>
      </c>
      <c r="BN360" s="41" t="str">
        <f>IF($BM360="", "", IF(COUNTIF($BM$11:$BM360, $BM360)&gt;1, "", $BM360))</f>
        <v/>
      </c>
      <c r="BO360" s="156" t="str">
        <f t="shared" si="109"/>
        <v/>
      </c>
      <c r="BP360" s="156" t="str">
        <f t="shared" si="110"/>
        <v/>
      </c>
      <c r="BQ360" s="19" t="str">
        <f>IF($BO360="", "", COUNTIF($BO$11:$BO$510, "&gt;"&amp;$BO360)+1+COUNTIF($BO$11:$BO360, $BO360)-1)</f>
        <v/>
      </c>
      <c r="BS360" s="134" t="str">
        <f>IF($AV360="", "", IFERROR(INDEX('Analytics Data'!BZ$12:BZ$511, MATCH($AV360, 'Analytics Data'!$BI$12:$BI$511, 0)), ""))</f>
        <v/>
      </c>
      <c r="BT360" s="135" t="str">
        <f>IF($AV360="", "", IFERROR(INDEX('Analytics Data'!CA$12:CA$511, MATCH($AV360, 'Analytics Data'!$BI$12:$BI$511, 0)), ""))</f>
        <v/>
      </c>
      <c r="BU360" s="135" t="str">
        <f>IF($AV360="", "", IFERROR(INDEX('Analytics Data'!CB$12:CB$511, MATCH($AV360, 'Analytics Data'!$BI$12:$BI$511, 0)), ""))</f>
        <v/>
      </c>
      <c r="BV360" s="135" t="str">
        <f>IF($AV360="", "", IFERROR(INDEX('Analytics Data'!CC$12:CC$511, MATCH($AV360, 'Analytics Data'!$BI$12:$BI$511, 0)), ""))</f>
        <v/>
      </c>
      <c r="BW360" s="136" t="str">
        <f>IF($AV360="", "", IFERROR(INDEX('Analytics Data'!CD$12:CD$511, MATCH($AV360, 'Analytics Data'!$BI$12:$BI$511, 0)), ""))</f>
        <v/>
      </c>
      <c r="CC360" s="19" t="str">
        <f t="shared" si="111"/>
        <v/>
      </c>
      <c r="CE360" s="19" t="str">
        <f t="shared" si="112"/>
        <v/>
      </c>
      <c r="CG360" s="41" t="str">
        <f t="shared" si="113"/>
        <v/>
      </c>
    </row>
    <row r="361" spans="1:85" x14ac:dyDescent="0.25">
      <c r="A361" s="11"/>
      <c r="B361" s="41" t="str">
        <f>IF($D361="", "", IFERROR(INDEX(Content!$V$11:$V$510, MATCH($D361, Content!$D$11:$D$510, 0)), ""))</f>
        <v/>
      </c>
      <c r="C361" s="11"/>
      <c r="D361" s="196"/>
      <c r="E361" s="197"/>
      <c r="F361" s="198"/>
      <c r="G361" s="199"/>
      <c r="H361" s="200"/>
      <c r="I361" s="200"/>
      <c r="J361" s="201"/>
      <c r="K361" s="202"/>
      <c r="L361" s="11"/>
      <c r="M361" s="98" t="str">
        <f>IF($AV361="", "", IFERROR(INDEX('Analytics Data'!$CF$12:$CF$511, MATCH($AV361, 'Analytics Data'!$BI$12:$BI$511, 0)), ""))</f>
        <v/>
      </c>
      <c r="N361" s="68"/>
      <c r="O361" s="98" t="str">
        <f>IF($M361="", "", COUNTIF($M$11:$M$510, "&gt;"&amp;$M361)+1+COUNTIF($M$11:$M361, $M361)-1)</f>
        <v/>
      </c>
      <c r="P361" s="68"/>
      <c r="Q361" s="91" t="str">
        <f>IF($AV361="", "", IFERROR(INDEX('Analytics Data'!BA$12:BA$511, MATCH($AV361, 'Analytics Data'!$BI$12:$BI$511, 0)), ""))</f>
        <v/>
      </c>
      <c r="R361" s="92" t="str">
        <f>IF($AV361="", "", IFERROR(INDEX('Analytics Data'!BB$12:BB$511, MATCH($AV361, 'Analytics Data'!$BI$12:$BI$511, 0)), ""))</f>
        <v/>
      </c>
      <c r="S361" s="92" t="str">
        <f>IF($AV361="", "", IFERROR(INDEX('Analytics Data'!BC$12:BC$511, MATCH($AV361, 'Analytics Data'!$BI$12:$BI$511, 0)), ""))</f>
        <v/>
      </c>
      <c r="T361" s="92" t="str">
        <f>IF($AV361="", "", IFERROR(INDEX('Analytics Data'!BD$12:BD$511, MATCH($AV361, 'Analytics Data'!$BI$12:$BI$511, 0)), ""))</f>
        <v/>
      </c>
      <c r="U361" s="93" t="str">
        <f>IF($AV361="", "", IFERROR(INDEX('Analytics Data'!BE$12:BE$511, MATCH($AV361, 'Analytics Data'!$BI$12:$BI$511, 0)), ""))</f>
        <v/>
      </c>
      <c r="V361" s="68"/>
      <c r="AD361" s="65" t="str">
        <f>'Analytics Data'!$CT362</f>
        <v/>
      </c>
      <c r="AF361" s="19" t="str">
        <f t="shared" si="100"/>
        <v/>
      </c>
      <c r="AH361" s="19" t="str">
        <f t="shared" si="97"/>
        <v/>
      </c>
      <c r="AI361" s="19" t="str">
        <f t="shared" si="101"/>
        <v/>
      </c>
      <c r="AJ361" s="19" t="str">
        <f t="shared" si="102"/>
        <v/>
      </c>
      <c r="AK361" s="19" t="str">
        <f t="shared" si="103"/>
        <v/>
      </c>
      <c r="AL361" s="19" t="str">
        <f t="shared" si="98"/>
        <v/>
      </c>
      <c r="AM361" s="19" t="str">
        <f t="shared" si="99"/>
        <v/>
      </c>
      <c r="AN361" s="19" t="str">
        <f t="shared" si="104"/>
        <v/>
      </c>
      <c r="AP361" s="19" t="str">
        <f>IF(OR($B361="", "", 'Analytics Data'!$BL$7=FALSE), "", COUNTIF('Analytics Data'!$BG$12:$BG$511, $B361))</f>
        <v/>
      </c>
      <c r="AR361" s="65" t="str">
        <f>IF($AP361="", "", IF($AP361=1, IFERROR(INDEX('Analytics Data'!$BI$12:$BI$511, MATCH($B361, 'Analytics Data'!$BG$12:$BG$511, 0)), ""), ""))</f>
        <v/>
      </c>
      <c r="AT361" s="65" t="str">
        <f t="shared" si="105"/>
        <v/>
      </c>
      <c r="AV361" s="65" t="str">
        <f>IF(NOT($AT361=""), $AT361, IF($AR361="", "", IF(COUNTIF($AR$11:$AR361, $AR361)&gt;1, "", $AR361)))</f>
        <v/>
      </c>
      <c r="AX361" s="19" t="str">
        <f>IF(OR($AV361="", $AR$7=FALSE), "", IF(COUNTIF('Analytics Data'!$BI$12:$BI$511, $AV361)=1, "", "X"))</f>
        <v/>
      </c>
      <c r="AZ361" s="43" t="str">
        <f t="shared" si="106"/>
        <v/>
      </c>
      <c r="BB361" s="19" t="str">
        <f>IF($D361="", "", IF(COUNTIF(Content!$D$11:$D$510, $D361)=0, MAX($BB$10:$BB360)+1, ""))</f>
        <v/>
      </c>
      <c r="BD361" s="19" t="str">
        <f t="shared" si="107"/>
        <v/>
      </c>
      <c r="BF361" s="19" t="str">
        <f t="shared" si="108"/>
        <v/>
      </c>
      <c r="BG361" s="19" t="str">
        <f t="shared" ca="1" si="114"/>
        <v/>
      </c>
      <c r="BI361" s="173" t="str">
        <f>IF($AV361="", "", IFERROR(INDEX('Analytics Data'!$CA$12:$CA$511, MATCH($AV361, 'Analytics Data'!$BI$12:$BI$511, 0)), ""))</f>
        <v/>
      </c>
      <c r="BK361" s="173" t="str">
        <f>IF($AV361="", "", IFERROR(INDEX('Analytics Data'!$BB$12:$BB$511, MATCH($AV361, 'Analytics Data'!$BI$12:$BI$511, 0)), ""))</f>
        <v/>
      </c>
      <c r="BM361" s="41" t="str">
        <f>IF($D361="", "", IFERROR(INDEX(Content!$AB$11:$AB$510, MATCH($D361, Content!$D$11:$D$510, 0)), ""))</f>
        <v/>
      </c>
      <c r="BN361" s="41" t="str">
        <f>IF($BM361="", "", IF(COUNTIF($BM$11:$BM361, $BM361)&gt;1, "", $BM361))</f>
        <v/>
      </c>
      <c r="BO361" s="156" t="str">
        <f t="shared" si="109"/>
        <v/>
      </c>
      <c r="BP361" s="156" t="str">
        <f t="shared" si="110"/>
        <v/>
      </c>
      <c r="BQ361" s="19" t="str">
        <f>IF($BO361="", "", COUNTIF($BO$11:$BO$510, "&gt;"&amp;$BO361)+1+COUNTIF($BO$11:$BO361, $BO361)-1)</f>
        <v/>
      </c>
      <c r="BS361" s="134" t="str">
        <f>IF($AV361="", "", IFERROR(INDEX('Analytics Data'!BZ$12:BZ$511, MATCH($AV361, 'Analytics Data'!$BI$12:$BI$511, 0)), ""))</f>
        <v/>
      </c>
      <c r="BT361" s="135" t="str">
        <f>IF($AV361="", "", IFERROR(INDEX('Analytics Data'!CA$12:CA$511, MATCH($AV361, 'Analytics Data'!$BI$12:$BI$511, 0)), ""))</f>
        <v/>
      </c>
      <c r="BU361" s="135" t="str">
        <f>IF($AV361="", "", IFERROR(INDEX('Analytics Data'!CB$12:CB$511, MATCH($AV361, 'Analytics Data'!$BI$12:$BI$511, 0)), ""))</f>
        <v/>
      </c>
      <c r="BV361" s="135" t="str">
        <f>IF($AV361="", "", IFERROR(INDEX('Analytics Data'!CC$12:CC$511, MATCH($AV361, 'Analytics Data'!$BI$12:$BI$511, 0)), ""))</f>
        <v/>
      </c>
      <c r="BW361" s="136" t="str">
        <f>IF($AV361="", "", IFERROR(INDEX('Analytics Data'!CD$12:CD$511, MATCH($AV361, 'Analytics Data'!$BI$12:$BI$511, 0)), ""))</f>
        <v/>
      </c>
      <c r="CC361" s="19" t="str">
        <f t="shared" si="111"/>
        <v/>
      </c>
      <c r="CE361" s="19" t="str">
        <f t="shared" si="112"/>
        <v/>
      </c>
      <c r="CG361" s="41" t="str">
        <f t="shared" si="113"/>
        <v/>
      </c>
    </row>
    <row r="362" spans="1:85" x14ac:dyDescent="0.25">
      <c r="A362" s="11"/>
      <c r="B362" s="41" t="str">
        <f>IF($D362="", "", IFERROR(INDEX(Content!$V$11:$V$510, MATCH($D362, Content!$D$11:$D$510, 0)), ""))</f>
        <v/>
      </c>
      <c r="C362" s="11"/>
      <c r="D362" s="196"/>
      <c r="E362" s="197"/>
      <c r="F362" s="198"/>
      <c r="G362" s="199"/>
      <c r="H362" s="200"/>
      <c r="I362" s="200"/>
      <c r="J362" s="201"/>
      <c r="K362" s="202"/>
      <c r="L362" s="11"/>
      <c r="M362" s="98" t="str">
        <f>IF($AV362="", "", IFERROR(INDEX('Analytics Data'!$CF$12:$CF$511, MATCH($AV362, 'Analytics Data'!$BI$12:$BI$511, 0)), ""))</f>
        <v/>
      </c>
      <c r="N362" s="68"/>
      <c r="O362" s="98" t="str">
        <f>IF($M362="", "", COUNTIF($M$11:$M$510, "&gt;"&amp;$M362)+1+COUNTIF($M$11:$M362, $M362)-1)</f>
        <v/>
      </c>
      <c r="P362" s="68"/>
      <c r="Q362" s="91" t="str">
        <f>IF($AV362="", "", IFERROR(INDEX('Analytics Data'!BA$12:BA$511, MATCH($AV362, 'Analytics Data'!$BI$12:$BI$511, 0)), ""))</f>
        <v/>
      </c>
      <c r="R362" s="92" t="str">
        <f>IF($AV362="", "", IFERROR(INDEX('Analytics Data'!BB$12:BB$511, MATCH($AV362, 'Analytics Data'!$BI$12:$BI$511, 0)), ""))</f>
        <v/>
      </c>
      <c r="S362" s="92" t="str">
        <f>IF($AV362="", "", IFERROR(INDEX('Analytics Data'!BC$12:BC$511, MATCH($AV362, 'Analytics Data'!$BI$12:$BI$511, 0)), ""))</f>
        <v/>
      </c>
      <c r="T362" s="92" t="str">
        <f>IF($AV362="", "", IFERROR(INDEX('Analytics Data'!BD$12:BD$511, MATCH($AV362, 'Analytics Data'!$BI$12:$BI$511, 0)), ""))</f>
        <v/>
      </c>
      <c r="U362" s="93" t="str">
        <f>IF($AV362="", "", IFERROR(INDEX('Analytics Data'!BE$12:BE$511, MATCH($AV362, 'Analytics Data'!$BI$12:$BI$511, 0)), ""))</f>
        <v/>
      </c>
      <c r="V362" s="68"/>
      <c r="AD362" s="65" t="str">
        <f>'Analytics Data'!$CT363</f>
        <v/>
      </c>
      <c r="AF362" s="19" t="str">
        <f t="shared" si="100"/>
        <v/>
      </c>
      <c r="AH362" s="19" t="str">
        <f t="shared" si="97"/>
        <v/>
      </c>
      <c r="AI362" s="19" t="str">
        <f t="shared" si="101"/>
        <v/>
      </c>
      <c r="AJ362" s="19" t="str">
        <f t="shared" si="102"/>
        <v/>
      </c>
      <c r="AK362" s="19" t="str">
        <f t="shared" si="103"/>
        <v/>
      </c>
      <c r="AL362" s="19" t="str">
        <f t="shared" si="98"/>
        <v/>
      </c>
      <c r="AM362" s="19" t="str">
        <f t="shared" si="99"/>
        <v/>
      </c>
      <c r="AN362" s="19" t="str">
        <f t="shared" si="104"/>
        <v/>
      </c>
      <c r="AP362" s="19" t="str">
        <f>IF(OR($B362="", "", 'Analytics Data'!$BL$7=FALSE), "", COUNTIF('Analytics Data'!$BG$12:$BG$511, $B362))</f>
        <v/>
      </c>
      <c r="AR362" s="65" t="str">
        <f>IF($AP362="", "", IF($AP362=1, IFERROR(INDEX('Analytics Data'!$BI$12:$BI$511, MATCH($B362, 'Analytics Data'!$BG$12:$BG$511, 0)), ""), ""))</f>
        <v/>
      </c>
      <c r="AT362" s="65" t="str">
        <f t="shared" si="105"/>
        <v/>
      </c>
      <c r="AV362" s="65" t="str">
        <f>IF(NOT($AT362=""), $AT362, IF($AR362="", "", IF(COUNTIF($AR$11:$AR362, $AR362)&gt;1, "", $AR362)))</f>
        <v/>
      </c>
      <c r="AX362" s="19" t="str">
        <f>IF(OR($AV362="", $AR$7=FALSE), "", IF(COUNTIF('Analytics Data'!$BI$12:$BI$511, $AV362)=1, "", "X"))</f>
        <v/>
      </c>
      <c r="AZ362" s="43" t="str">
        <f t="shared" si="106"/>
        <v/>
      </c>
      <c r="BB362" s="19" t="str">
        <f>IF($D362="", "", IF(COUNTIF(Content!$D$11:$D$510, $D362)=0, MAX($BB$10:$BB361)+1, ""))</f>
        <v/>
      </c>
      <c r="BD362" s="19" t="str">
        <f t="shared" si="107"/>
        <v/>
      </c>
      <c r="BF362" s="19" t="str">
        <f t="shared" si="108"/>
        <v/>
      </c>
      <c r="BG362" s="19" t="str">
        <f t="shared" ca="1" si="114"/>
        <v/>
      </c>
      <c r="BI362" s="173" t="str">
        <f>IF($AV362="", "", IFERROR(INDEX('Analytics Data'!$CA$12:$CA$511, MATCH($AV362, 'Analytics Data'!$BI$12:$BI$511, 0)), ""))</f>
        <v/>
      </c>
      <c r="BK362" s="173" t="str">
        <f>IF($AV362="", "", IFERROR(INDEX('Analytics Data'!$BB$12:$BB$511, MATCH($AV362, 'Analytics Data'!$BI$12:$BI$511, 0)), ""))</f>
        <v/>
      </c>
      <c r="BM362" s="41" t="str">
        <f>IF($D362="", "", IFERROR(INDEX(Content!$AB$11:$AB$510, MATCH($D362, Content!$D$11:$D$510, 0)), ""))</f>
        <v/>
      </c>
      <c r="BN362" s="41" t="str">
        <f>IF($BM362="", "", IF(COUNTIF($BM$11:$BM362, $BM362)&gt;1, "", $BM362))</f>
        <v/>
      </c>
      <c r="BO362" s="156" t="str">
        <f t="shared" si="109"/>
        <v/>
      </c>
      <c r="BP362" s="156" t="str">
        <f t="shared" si="110"/>
        <v/>
      </c>
      <c r="BQ362" s="19" t="str">
        <f>IF($BO362="", "", COUNTIF($BO$11:$BO$510, "&gt;"&amp;$BO362)+1+COUNTIF($BO$11:$BO362, $BO362)-1)</f>
        <v/>
      </c>
      <c r="BS362" s="134" t="str">
        <f>IF($AV362="", "", IFERROR(INDEX('Analytics Data'!BZ$12:BZ$511, MATCH($AV362, 'Analytics Data'!$BI$12:$BI$511, 0)), ""))</f>
        <v/>
      </c>
      <c r="BT362" s="135" t="str">
        <f>IF($AV362="", "", IFERROR(INDEX('Analytics Data'!CA$12:CA$511, MATCH($AV362, 'Analytics Data'!$BI$12:$BI$511, 0)), ""))</f>
        <v/>
      </c>
      <c r="BU362" s="135" t="str">
        <f>IF($AV362="", "", IFERROR(INDEX('Analytics Data'!CB$12:CB$511, MATCH($AV362, 'Analytics Data'!$BI$12:$BI$511, 0)), ""))</f>
        <v/>
      </c>
      <c r="BV362" s="135" t="str">
        <f>IF($AV362="", "", IFERROR(INDEX('Analytics Data'!CC$12:CC$511, MATCH($AV362, 'Analytics Data'!$BI$12:$BI$511, 0)), ""))</f>
        <v/>
      </c>
      <c r="BW362" s="136" t="str">
        <f>IF($AV362="", "", IFERROR(INDEX('Analytics Data'!CD$12:CD$511, MATCH($AV362, 'Analytics Data'!$BI$12:$BI$511, 0)), ""))</f>
        <v/>
      </c>
      <c r="CC362" s="19" t="str">
        <f t="shared" si="111"/>
        <v/>
      </c>
      <c r="CE362" s="19" t="str">
        <f t="shared" si="112"/>
        <v/>
      </c>
      <c r="CG362" s="41" t="str">
        <f t="shared" si="113"/>
        <v/>
      </c>
    </row>
    <row r="363" spans="1:85" x14ac:dyDescent="0.25">
      <c r="A363" s="11"/>
      <c r="B363" s="41" t="str">
        <f>IF($D363="", "", IFERROR(INDEX(Content!$V$11:$V$510, MATCH($D363, Content!$D$11:$D$510, 0)), ""))</f>
        <v/>
      </c>
      <c r="C363" s="11"/>
      <c r="D363" s="196"/>
      <c r="E363" s="197"/>
      <c r="F363" s="198"/>
      <c r="G363" s="199"/>
      <c r="H363" s="200"/>
      <c r="I363" s="200"/>
      <c r="J363" s="201"/>
      <c r="K363" s="202"/>
      <c r="L363" s="11"/>
      <c r="M363" s="98" t="str">
        <f>IF($AV363="", "", IFERROR(INDEX('Analytics Data'!$CF$12:$CF$511, MATCH($AV363, 'Analytics Data'!$BI$12:$BI$511, 0)), ""))</f>
        <v/>
      </c>
      <c r="N363" s="68"/>
      <c r="O363" s="98" t="str">
        <f>IF($M363="", "", COUNTIF($M$11:$M$510, "&gt;"&amp;$M363)+1+COUNTIF($M$11:$M363, $M363)-1)</f>
        <v/>
      </c>
      <c r="P363" s="68"/>
      <c r="Q363" s="91" t="str">
        <f>IF($AV363="", "", IFERROR(INDEX('Analytics Data'!BA$12:BA$511, MATCH($AV363, 'Analytics Data'!$BI$12:$BI$511, 0)), ""))</f>
        <v/>
      </c>
      <c r="R363" s="92" t="str">
        <f>IF($AV363="", "", IFERROR(INDEX('Analytics Data'!BB$12:BB$511, MATCH($AV363, 'Analytics Data'!$BI$12:$BI$511, 0)), ""))</f>
        <v/>
      </c>
      <c r="S363" s="92" t="str">
        <f>IF($AV363="", "", IFERROR(INDEX('Analytics Data'!BC$12:BC$511, MATCH($AV363, 'Analytics Data'!$BI$12:$BI$511, 0)), ""))</f>
        <v/>
      </c>
      <c r="T363" s="92" t="str">
        <f>IF($AV363="", "", IFERROR(INDEX('Analytics Data'!BD$12:BD$511, MATCH($AV363, 'Analytics Data'!$BI$12:$BI$511, 0)), ""))</f>
        <v/>
      </c>
      <c r="U363" s="93" t="str">
        <f>IF($AV363="", "", IFERROR(INDEX('Analytics Data'!BE$12:BE$511, MATCH($AV363, 'Analytics Data'!$BI$12:$BI$511, 0)), ""))</f>
        <v/>
      </c>
      <c r="V363" s="68"/>
      <c r="AD363" s="65" t="str">
        <f>'Analytics Data'!$CT364</f>
        <v/>
      </c>
      <c r="AF363" s="19" t="str">
        <f t="shared" si="100"/>
        <v/>
      </c>
      <c r="AH363" s="19" t="str">
        <f t="shared" si="97"/>
        <v/>
      </c>
      <c r="AI363" s="19" t="str">
        <f t="shared" si="101"/>
        <v/>
      </c>
      <c r="AJ363" s="19" t="str">
        <f t="shared" si="102"/>
        <v/>
      </c>
      <c r="AK363" s="19" t="str">
        <f t="shared" si="103"/>
        <v/>
      </c>
      <c r="AL363" s="19" t="str">
        <f t="shared" si="98"/>
        <v/>
      </c>
      <c r="AM363" s="19" t="str">
        <f t="shared" si="99"/>
        <v/>
      </c>
      <c r="AN363" s="19" t="str">
        <f t="shared" si="104"/>
        <v/>
      </c>
      <c r="AP363" s="19" t="str">
        <f>IF(OR($B363="", "", 'Analytics Data'!$BL$7=FALSE), "", COUNTIF('Analytics Data'!$BG$12:$BG$511, $B363))</f>
        <v/>
      </c>
      <c r="AR363" s="65" t="str">
        <f>IF($AP363="", "", IF($AP363=1, IFERROR(INDEX('Analytics Data'!$BI$12:$BI$511, MATCH($B363, 'Analytics Data'!$BG$12:$BG$511, 0)), ""), ""))</f>
        <v/>
      </c>
      <c r="AT363" s="65" t="str">
        <f t="shared" si="105"/>
        <v/>
      </c>
      <c r="AV363" s="65" t="str">
        <f>IF(NOT($AT363=""), $AT363, IF($AR363="", "", IF(COUNTIF($AR$11:$AR363, $AR363)&gt;1, "", $AR363)))</f>
        <v/>
      </c>
      <c r="AX363" s="19" t="str">
        <f>IF(OR($AV363="", $AR$7=FALSE), "", IF(COUNTIF('Analytics Data'!$BI$12:$BI$511, $AV363)=1, "", "X"))</f>
        <v/>
      </c>
      <c r="AZ363" s="43" t="str">
        <f t="shared" si="106"/>
        <v/>
      </c>
      <c r="BB363" s="19" t="str">
        <f>IF($D363="", "", IF(COUNTIF(Content!$D$11:$D$510, $D363)=0, MAX($BB$10:$BB362)+1, ""))</f>
        <v/>
      </c>
      <c r="BD363" s="19" t="str">
        <f t="shared" si="107"/>
        <v/>
      </c>
      <c r="BF363" s="19" t="str">
        <f t="shared" si="108"/>
        <v/>
      </c>
      <c r="BG363" s="19" t="str">
        <f t="shared" ca="1" si="114"/>
        <v/>
      </c>
      <c r="BI363" s="173" t="str">
        <f>IF($AV363="", "", IFERROR(INDEX('Analytics Data'!$CA$12:$CA$511, MATCH($AV363, 'Analytics Data'!$BI$12:$BI$511, 0)), ""))</f>
        <v/>
      </c>
      <c r="BK363" s="173" t="str">
        <f>IF($AV363="", "", IFERROR(INDEX('Analytics Data'!$BB$12:$BB$511, MATCH($AV363, 'Analytics Data'!$BI$12:$BI$511, 0)), ""))</f>
        <v/>
      </c>
      <c r="BM363" s="41" t="str">
        <f>IF($D363="", "", IFERROR(INDEX(Content!$AB$11:$AB$510, MATCH($D363, Content!$D$11:$D$510, 0)), ""))</f>
        <v/>
      </c>
      <c r="BN363" s="41" t="str">
        <f>IF($BM363="", "", IF(COUNTIF($BM$11:$BM363, $BM363)&gt;1, "", $BM363))</f>
        <v/>
      </c>
      <c r="BO363" s="156" t="str">
        <f t="shared" si="109"/>
        <v/>
      </c>
      <c r="BP363" s="156" t="str">
        <f t="shared" si="110"/>
        <v/>
      </c>
      <c r="BQ363" s="19" t="str">
        <f>IF($BO363="", "", COUNTIF($BO$11:$BO$510, "&gt;"&amp;$BO363)+1+COUNTIF($BO$11:$BO363, $BO363)-1)</f>
        <v/>
      </c>
      <c r="BS363" s="134" t="str">
        <f>IF($AV363="", "", IFERROR(INDEX('Analytics Data'!BZ$12:BZ$511, MATCH($AV363, 'Analytics Data'!$BI$12:$BI$511, 0)), ""))</f>
        <v/>
      </c>
      <c r="BT363" s="135" t="str">
        <f>IF($AV363="", "", IFERROR(INDEX('Analytics Data'!CA$12:CA$511, MATCH($AV363, 'Analytics Data'!$BI$12:$BI$511, 0)), ""))</f>
        <v/>
      </c>
      <c r="BU363" s="135" t="str">
        <f>IF($AV363="", "", IFERROR(INDEX('Analytics Data'!CB$12:CB$511, MATCH($AV363, 'Analytics Data'!$BI$12:$BI$511, 0)), ""))</f>
        <v/>
      </c>
      <c r="BV363" s="135" t="str">
        <f>IF($AV363="", "", IFERROR(INDEX('Analytics Data'!CC$12:CC$511, MATCH($AV363, 'Analytics Data'!$BI$12:$BI$511, 0)), ""))</f>
        <v/>
      </c>
      <c r="BW363" s="136" t="str">
        <f>IF($AV363="", "", IFERROR(INDEX('Analytics Data'!CD$12:CD$511, MATCH($AV363, 'Analytics Data'!$BI$12:$BI$511, 0)), ""))</f>
        <v/>
      </c>
      <c r="CC363" s="19" t="str">
        <f t="shared" si="111"/>
        <v/>
      </c>
      <c r="CE363" s="19" t="str">
        <f t="shared" si="112"/>
        <v/>
      </c>
      <c r="CG363" s="41" t="str">
        <f t="shared" si="113"/>
        <v/>
      </c>
    </row>
    <row r="364" spans="1:85" x14ac:dyDescent="0.25">
      <c r="A364" s="11"/>
      <c r="B364" s="41" t="str">
        <f>IF($D364="", "", IFERROR(INDEX(Content!$V$11:$V$510, MATCH($D364, Content!$D$11:$D$510, 0)), ""))</f>
        <v/>
      </c>
      <c r="C364" s="11"/>
      <c r="D364" s="196"/>
      <c r="E364" s="197"/>
      <c r="F364" s="198"/>
      <c r="G364" s="199"/>
      <c r="H364" s="200"/>
      <c r="I364" s="200"/>
      <c r="J364" s="201"/>
      <c r="K364" s="202"/>
      <c r="L364" s="11"/>
      <c r="M364" s="98" t="str">
        <f>IF($AV364="", "", IFERROR(INDEX('Analytics Data'!$CF$12:$CF$511, MATCH($AV364, 'Analytics Data'!$BI$12:$BI$511, 0)), ""))</f>
        <v/>
      </c>
      <c r="N364" s="68"/>
      <c r="O364" s="98" t="str">
        <f>IF($M364="", "", COUNTIF($M$11:$M$510, "&gt;"&amp;$M364)+1+COUNTIF($M$11:$M364, $M364)-1)</f>
        <v/>
      </c>
      <c r="P364" s="68"/>
      <c r="Q364" s="91" t="str">
        <f>IF($AV364="", "", IFERROR(INDEX('Analytics Data'!BA$12:BA$511, MATCH($AV364, 'Analytics Data'!$BI$12:$BI$511, 0)), ""))</f>
        <v/>
      </c>
      <c r="R364" s="92" t="str">
        <f>IF($AV364="", "", IFERROR(INDEX('Analytics Data'!BB$12:BB$511, MATCH($AV364, 'Analytics Data'!$BI$12:$BI$511, 0)), ""))</f>
        <v/>
      </c>
      <c r="S364" s="92" t="str">
        <f>IF($AV364="", "", IFERROR(INDEX('Analytics Data'!BC$12:BC$511, MATCH($AV364, 'Analytics Data'!$BI$12:$BI$511, 0)), ""))</f>
        <v/>
      </c>
      <c r="T364" s="92" t="str">
        <f>IF($AV364="", "", IFERROR(INDEX('Analytics Data'!BD$12:BD$511, MATCH($AV364, 'Analytics Data'!$BI$12:$BI$511, 0)), ""))</f>
        <v/>
      </c>
      <c r="U364" s="93" t="str">
        <f>IF($AV364="", "", IFERROR(INDEX('Analytics Data'!BE$12:BE$511, MATCH($AV364, 'Analytics Data'!$BI$12:$BI$511, 0)), ""))</f>
        <v/>
      </c>
      <c r="V364" s="68"/>
      <c r="AD364" s="65" t="str">
        <f>'Analytics Data'!$CT365</f>
        <v/>
      </c>
      <c r="AF364" s="19" t="str">
        <f t="shared" si="100"/>
        <v/>
      </c>
      <c r="AH364" s="19" t="str">
        <f t="shared" si="97"/>
        <v/>
      </c>
      <c r="AI364" s="19" t="str">
        <f t="shared" si="101"/>
        <v/>
      </c>
      <c r="AJ364" s="19" t="str">
        <f t="shared" si="102"/>
        <v/>
      </c>
      <c r="AK364" s="19" t="str">
        <f t="shared" si="103"/>
        <v/>
      </c>
      <c r="AL364" s="19" t="str">
        <f t="shared" si="98"/>
        <v/>
      </c>
      <c r="AM364" s="19" t="str">
        <f t="shared" si="99"/>
        <v/>
      </c>
      <c r="AN364" s="19" t="str">
        <f t="shared" si="104"/>
        <v/>
      </c>
      <c r="AP364" s="19" t="str">
        <f>IF(OR($B364="", "", 'Analytics Data'!$BL$7=FALSE), "", COUNTIF('Analytics Data'!$BG$12:$BG$511, $B364))</f>
        <v/>
      </c>
      <c r="AR364" s="65" t="str">
        <f>IF($AP364="", "", IF($AP364=1, IFERROR(INDEX('Analytics Data'!$BI$12:$BI$511, MATCH($B364, 'Analytics Data'!$BG$12:$BG$511, 0)), ""), ""))</f>
        <v/>
      </c>
      <c r="AT364" s="65" t="str">
        <f t="shared" si="105"/>
        <v/>
      </c>
      <c r="AV364" s="65" t="str">
        <f>IF(NOT($AT364=""), $AT364, IF($AR364="", "", IF(COUNTIF($AR$11:$AR364, $AR364)&gt;1, "", $AR364)))</f>
        <v/>
      </c>
      <c r="AX364" s="19" t="str">
        <f>IF(OR($AV364="", $AR$7=FALSE), "", IF(COUNTIF('Analytics Data'!$BI$12:$BI$511, $AV364)=1, "", "X"))</f>
        <v/>
      </c>
      <c r="AZ364" s="43" t="str">
        <f t="shared" si="106"/>
        <v/>
      </c>
      <c r="BB364" s="19" t="str">
        <f>IF($D364="", "", IF(COUNTIF(Content!$D$11:$D$510, $D364)=0, MAX($BB$10:$BB363)+1, ""))</f>
        <v/>
      </c>
      <c r="BD364" s="19" t="str">
        <f t="shared" si="107"/>
        <v/>
      </c>
      <c r="BF364" s="19" t="str">
        <f t="shared" si="108"/>
        <v/>
      </c>
      <c r="BG364" s="19" t="str">
        <f t="shared" ca="1" si="114"/>
        <v/>
      </c>
      <c r="BI364" s="173" t="str">
        <f>IF($AV364="", "", IFERROR(INDEX('Analytics Data'!$CA$12:$CA$511, MATCH($AV364, 'Analytics Data'!$BI$12:$BI$511, 0)), ""))</f>
        <v/>
      </c>
      <c r="BK364" s="173" t="str">
        <f>IF($AV364="", "", IFERROR(INDEX('Analytics Data'!$BB$12:$BB$511, MATCH($AV364, 'Analytics Data'!$BI$12:$BI$511, 0)), ""))</f>
        <v/>
      </c>
      <c r="BM364" s="41" t="str">
        <f>IF($D364="", "", IFERROR(INDEX(Content!$AB$11:$AB$510, MATCH($D364, Content!$D$11:$D$510, 0)), ""))</f>
        <v/>
      </c>
      <c r="BN364" s="41" t="str">
        <f>IF($BM364="", "", IF(COUNTIF($BM$11:$BM364, $BM364)&gt;1, "", $BM364))</f>
        <v/>
      </c>
      <c r="BO364" s="156" t="str">
        <f t="shared" si="109"/>
        <v/>
      </c>
      <c r="BP364" s="156" t="str">
        <f t="shared" si="110"/>
        <v/>
      </c>
      <c r="BQ364" s="19" t="str">
        <f>IF($BO364="", "", COUNTIF($BO$11:$BO$510, "&gt;"&amp;$BO364)+1+COUNTIF($BO$11:$BO364, $BO364)-1)</f>
        <v/>
      </c>
      <c r="BS364" s="134" t="str">
        <f>IF($AV364="", "", IFERROR(INDEX('Analytics Data'!BZ$12:BZ$511, MATCH($AV364, 'Analytics Data'!$BI$12:$BI$511, 0)), ""))</f>
        <v/>
      </c>
      <c r="BT364" s="135" t="str">
        <f>IF($AV364="", "", IFERROR(INDEX('Analytics Data'!CA$12:CA$511, MATCH($AV364, 'Analytics Data'!$BI$12:$BI$511, 0)), ""))</f>
        <v/>
      </c>
      <c r="BU364" s="135" t="str">
        <f>IF($AV364="", "", IFERROR(INDEX('Analytics Data'!CB$12:CB$511, MATCH($AV364, 'Analytics Data'!$BI$12:$BI$511, 0)), ""))</f>
        <v/>
      </c>
      <c r="BV364" s="135" t="str">
        <f>IF($AV364="", "", IFERROR(INDEX('Analytics Data'!CC$12:CC$511, MATCH($AV364, 'Analytics Data'!$BI$12:$BI$511, 0)), ""))</f>
        <v/>
      </c>
      <c r="BW364" s="136" t="str">
        <f>IF($AV364="", "", IFERROR(INDEX('Analytics Data'!CD$12:CD$511, MATCH($AV364, 'Analytics Data'!$BI$12:$BI$511, 0)), ""))</f>
        <v/>
      </c>
      <c r="CC364" s="19" t="str">
        <f t="shared" si="111"/>
        <v/>
      </c>
      <c r="CE364" s="19" t="str">
        <f t="shared" si="112"/>
        <v/>
      </c>
      <c r="CG364" s="41" t="str">
        <f t="shared" si="113"/>
        <v/>
      </c>
    </row>
    <row r="365" spans="1:85" x14ac:dyDescent="0.25">
      <c r="A365" s="11"/>
      <c r="B365" s="41" t="str">
        <f>IF($D365="", "", IFERROR(INDEX(Content!$V$11:$V$510, MATCH($D365, Content!$D$11:$D$510, 0)), ""))</f>
        <v/>
      </c>
      <c r="C365" s="11"/>
      <c r="D365" s="196"/>
      <c r="E365" s="197"/>
      <c r="F365" s="198"/>
      <c r="G365" s="199"/>
      <c r="H365" s="200"/>
      <c r="I365" s="200"/>
      <c r="J365" s="201"/>
      <c r="K365" s="202"/>
      <c r="L365" s="11"/>
      <c r="M365" s="98" t="str">
        <f>IF($AV365="", "", IFERROR(INDEX('Analytics Data'!$CF$12:$CF$511, MATCH($AV365, 'Analytics Data'!$BI$12:$BI$511, 0)), ""))</f>
        <v/>
      </c>
      <c r="N365" s="68"/>
      <c r="O365" s="98" t="str">
        <f>IF($M365="", "", COUNTIF($M$11:$M$510, "&gt;"&amp;$M365)+1+COUNTIF($M$11:$M365, $M365)-1)</f>
        <v/>
      </c>
      <c r="P365" s="68"/>
      <c r="Q365" s="91" t="str">
        <f>IF($AV365="", "", IFERROR(INDEX('Analytics Data'!BA$12:BA$511, MATCH($AV365, 'Analytics Data'!$BI$12:$BI$511, 0)), ""))</f>
        <v/>
      </c>
      <c r="R365" s="92" t="str">
        <f>IF($AV365="", "", IFERROR(INDEX('Analytics Data'!BB$12:BB$511, MATCH($AV365, 'Analytics Data'!$BI$12:$BI$511, 0)), ""))</f>
        <v/>
      </c>
      <c r="S365" s="92" t="str">
        <f>IF($AV365="", "", IFERROR(INDEX('Analytics Data'!BC$12:BC$511, MATCH($AV365, 'Analytics Data'!$BI$12:$BI$511, 0)), ""))</f>
        <v/>
      </c>
      <c r="T365" s="92" t="str">
        <f>IF($AV365="", "", IFERROR(INDEX('Analytics Data'!BD$12:BD$511, MATCH($AV365, 'Analytics Data'!$BI$12:$BI$511, 0)), ""))</f>
        <v/>
      </c>
      <c r="U365" s="93" t="str">
        <f>IF($AV365="", "", IFERROR(INDEX('Analytics Data'!BE$12:BE$511, MATCH($AV365, 'Analytics Data'!$BI$12:$BI$511, 0)), ""))</f>
        <v/>
      </c>
      <c r="V365" s="68"/>
      <c r="AD365" s="65" t="str">
        <f>'Analytics Data'!$CT366</f>
        <v/>
      </c>
      <c r="AF365" s="19" t="str">
        <f t="shared" si="100"/>
        <v/>
      </c>
      <c r="AH365" s="19" t="str">
        <f t="shared" si="97"/>
        <v/>
      </c>
      <c r="AI365" s="19" t="str">
        <f t="shared" si="101"/>
        <v/>
      </c>
      <c r="AJ365" s="19" t="str">
        <f t="shared" si="102"/>
        <v/>
      </c>
      <c r="AK365" s="19" t="str">
        <f t="shared" si="103"/>
        <v/>
      </c>
      <c r="AL365" s="19" t="str">
        <f t="shared" si="98"/>
        <v/>
      </c>
      <c r="AM365" s="19" t="str">
        <f t="shared" si="99"/>
        <v/>
      </c>
      <c r="AN365" s="19" t="str">
        <f t="shared" si="104"/>
        <v/>
      </c>
      <c r="AP365" s="19" t="str">
        <f>IF(OR($B365="", "", 'Analytics Data'!$BL$7=FALSE), "", COUNTIF('Analytics Data'!$BG$12:$BG$511, $B365))</f>
        <v/>
      </c>
      <c r="AR365" s="65" t="str">
        <f>IF($AP365="", "", IF($AP365=1, IFERROR(INDEX('Analytics Data'!$BI$12:$BI$511, MATCH($B365, 'Analytics Data'!$BG$12:$BG$511, 0)), ""), ""))</f>
        <v/>
      </c>
      <c r="AT365" s="65" t="str">
        <f t="shared" si="105"/>
        <v/>
      </c>
      <c r="AV365" s="65" t="str">
        <f>IF(NOT($AT365=""), $AT365, IF($AR365="", "", IF(COUNTIF($AR$11:$AR365, $AR365)&gt;1, "", $AR365)))</f>
        <v/>
      </c>
      <c r="AX365" s="19" t="str">
        <f>IF(OR($AV365="", $AR$7=FALSE), "", IF(COUNTIF('Analytics Data'!$BI$12:$BI$511, $AV365)=1, "", "X"))</f>
        <v/>
      </c>
      <c r="AZ365" s="43" t="str">
        <f t="shared" si="106"/>
        <v/>
      </c>
      <c r="BB365" s="19" t="str">
        <f>IF($D365="", "", IF(COUNTIF(Content!$D$11:$D$510, $D365)=0, MAX($BB$10:$BB364)+1, ""))</f>
        <v/>
      </c>
      <c r="BD365" s="19" t="str">
        <f t="shared" si="107"/>
        <v/>
      </c>
      <c r="BF365" s="19" t="str">
        <f t="shared" si="108"/>
        <v/>
      </c>
      <c r="BG365" s="19" t="str">
        <f t="shared" ca="1" si="114"/>
        <v/>
      </c>
      <c r="BI365" s="173" t="str">
        <f>IF($AV365="", "", IFERROR(INDEX('Analytics Data'!$CA$12:$CA$511, MATCH($AV365, 'Analytics Data'!$BI$12:$BI$511, 0)), ""))</f>
        <v/>
      </c>
      <c r="BK365" s="173" t="str">
        <f>IF($AV365="", "", IFERROR(INDEX('Analytics Data'!$BB$12:$BB$511, MATCH($AV365, 'Analytics Data'!$BI$12:$BI$511, 0)), ""))</f>
        <v/>
      </c>
      <c r="BM365" s="41" t="str">
        <f>IF($D365="", "", IFERROR(INDEX(Content!$AB$11:$AB$510, MATCH($D365, Content!$D$11:$D$510, 0)), ""))</f>
        <v/>
      </c>
      <c r="BN365" s="41" t="str">
        <f>IF($BM365="", "", IF(COUNTIF($BM$11:$BM365, $BM365)&gt;1, "", $BM365))</f>
        <v/>
      </c>
      <c r="BO365" s="156" t="str">
        <f t="shared" si="109"/>
        <v/>
      </c>
      <c r="BP365" s="156" t="str">
        <f t="shared" si="110"/>
        <v/>
      </c>
      <c r="BQ365" s="19" t="str">
        <f>IF($BO365="", "", COUNTIF($BO$11:$BO$510, "&gt;"&amp;$BO365)+1+COUNTIF($BO$11:$BO365, $BO365)-1)</f>
        <v/>
      </c>
      <c r="BS365" s="134" t="str">
        <f>IF($AV365="", "", IFERROR(INDEX('Analytics Data'!BZ$12:BZ$511, MATCH($AV365, 'Analytics Data'!$BI$12:$BI$511, 0)), ""))</f>
        <v/>
      </c>
      <c r="BT365" s="135" t="str">
        <f>IF($AV365="", "", IFERROR(INDEX('Analytics Data'!CA$12:CA$511, MATCH($AV365, 'Analytics Data'!$BI$12:$BI$511, 0)), ""))</f>
        <v/>
      </c>
      <c r="BU365" s="135" t="str">
        <f>IF($AV365="", "", IFERROR(INDEX('Analytics Data'!CB$12:CB$511, MATCH($AV365, 'Analytics Data'!$BI$12:$BI$511, 0)), ""))</f>
        <v/>
      </c>
      <c r="BV365" s="135" t="str">
        <f>IF($AV365="", "", IFERROR(INDEX('Analytics Data'!CC$12:CC$511, MATCH($AV365, 'Analytics Data'!$BI$12:$BI$511, 0)), ""))</f>
        <v/>
      </c>
      <c r="BW365" s="136" t="str">
        <f>IF($AV365="", "", IFERROR(INDEX('Analytics Data'!CD$12:CD$511, MATCH($AV365, 'Analytics Data'!$BI$12:$BI$511, 0)), ""))</f>
        <v/>
      </c>
      <c r="CC365" s="19" t="str">
        <f t="shared" si="111"/>
        <v/>
      </c>
      <c r="CE365" s="19" t="str">
        <f t="shared" si="112"/>
        <v/>
      </c>
      <c r="CG365" s="41" t="str">
        <f t="shared" si="113"/>
        <v/>
      </c>
    </row>
    <row r="366" spans="1:85" x14ac:dyDescent="0.25">
      <c r="A366" s="11"/>
      <c r="B366" s="41" t="str">
        <f>IF($D366="", "", IFERROR(INDEX(Content!$V$11:$V$510, MATCH($D366, Content!$D$11:$D$510, 0)), ""))</f>
        <v/>
      </c>
      <c r="C366" s="11"/>
      <c r="D366" s="196"/>
      <c r="E366" s="197"/>
      <c r="F366" s="198"/>
      <c r="G366" s="199"/>
      <c r="H366" s="200"/>
      <c r="I366" s="200"/>
      <c r="J366" s="201"/>
      <c r="K366" s="202"/>
      <c r="L366" s="11"/>
      <c r="M366" s="98" t="str">
        <f>IF($AV366="", "", IFERROR(INDEX('Analytics Data'!$CF$12:$CF$511, MATCH($AV366, 'Analytics Data'!$BI$12:$BI$511, 0)), ""))</f>
        <v/>
      </c>
      <c r="N366" s="68"/>
      <c r="O366" s="98" t="str">
        <f>IF($M366="", "", COUNTIF($M$11:$M$510, "&gt;"&amp;$M366)+1+COUNTIF($M$11:$M366, $M366)-1)</f>
        <v/>
      </c>
      <c r="P366" s="68"/>
      <c r="Q366" s="91" t="str">
        <f>IF($AV366="", "", IFERROR(INDEX('Analytics Data'!BA$12:BA$511, MATCH($AV366, 'Analytics Data'!$BI$12:$BI$511, 0)), ""))</f>
        <v/>
      </c>
      <c r="R366" s="92" t="str">
        <f>IF($AV366="", "", IFERROR(INDEX('Analytics Data'!BB$12:BB$511, MATCH($AV366, 'Analytics Data'!$BI$12:$BI$511, 0)), ""))</f>
        <v/>
      </c>
      <c r="S366" s="92" t="str">
        <f>IF($AV366="", "", IFERROR(INDEX('Analytics Data'!BC$12:BC$511, MATCH($AV366, 'Analytics Data'!$BI$12:$BI$511, 0)), ""))</f>
        <v/>
      </c>
      <c r="T366" s="92" t="str">
        <f>IF($AV366="", "", IFERROR(INDEX('Analytics Data'!BD$12:BD$511, MATCH($AV366, 'Analytics Data'!$BI$12:$BI$511, 0)), ""))</f>
        <v/>
      </c>
      <c r="U366" s="93" t="str">
        <f>IF($AV366="", "", IFERROR(INDEX('Analytics Data'!BE$12:BE$511, MATCH($AV366, 'Analytics Data'!$BI$12:$BI$511, 0)), ""))</f>
        <v/>
      </c>
      <c r="V366" s="68"/>
      <c r="AD366" s="65" t="str">
        <f>'Analytics Data'!$CT367</f>
        <v/>
      </c>
      <c r="AF366" s="19" t="str">
        <f t="shared" si="100"/>
        <v/>
      </c>
      <c r="AH366" s="19" t="str">
        <f t="shared" si="97"/>
        <v/>
      </c>
      <c r="AI366" s="19" t="str">
        <f t="shared" si="101"/>
        <v/>
      </c>
      <c r="AJ366" s="19" t="str">
        <f t="shared" si="102"/>
        <v/>
      </c>
      <c r="AK366" s="19" t="str">
        <f t="shared" si="103"/>
        <v/>
      </c>
      <c r="AL366" s="19" t="str">
        <f t="shared" si="98"/>
        <v/>
      </c>
      <c r="AM366" s="19" t="str">
        <f t="shared" si="99"/>
        <v/>
      </c>
      <c r="AN366" s="19" t="str">
        <f t="shared" si="104"/>
        <v/>
      </c>
      <c r="AP366" s="19" t="str">
        <f>IF(OR($B366="", "", 'Analytics Data'!$BL$7=FALSE), "", COUNTIF('Analytics Data'!$BG$12:$BG$511, $B366))</f>
        <v/>
      </c>
      <c r="AR366" s="65" t="str">
        <f>IF($AP366="", "", IF($AP366=1, IFERROR(INDEX('Analytics Data'!$BI$12:$BI$511, MATCH($B366, 'Analytics Data'!$BG$12:$BG$511, 0)), ""), ""))</f>
        <v/>
      </c>
      <c r="AT366" s="65" t="str">
        <f t="shared" si="105"/>
        <v/>
      </c>
      <c r="AV366" s="65" t="str">
        <f>IF(NOT($AT366=""), $AT366, IF($AR366="", "", IF(COUNTIF($AR$11:$AR366, $AR366)&gt;1, "", $AR366)))</f>
        <v/>
      </c>
      <c r="AX366" s="19" t="str">
        <f>IF(OR($AV366="", $AR$7=FALSE), "", IF(COUNTIF('Analytics Data'!$BI$12:$BI$511, $AV366)=1, "", "X"))</f>
        <v/>
      </c>
      <c r="AZ366" s="43" t="str">
        <f t="shared" si="106"/>
        <v/>
      </c>
      <c r="BB366" s="19" t="str">
        <f>IF($D366="", "", IF(COUNTIF(Content!$D$11:$D$510, $D366)=0, MAX($BB$10:$BB365)+1, ""))</f>
        <v/>
      </c>
      <c r="BD366" s="19" t="str">
        <f t="shared" si="107"/>
        <v/>
      </c>
      <c r="BF366" s="19" t="str">
        <f t="shared" si="108"/>
        <v/>
      </c>
      <c r="BG366" s="19" t="str">
        <f t="shared" ca="1" si="114"/>
        <v/>
      </c>
      <c r="BI366" s="173" t="str">
        <f>IF($AV366="", "", IFERROR(INDEX('Analytics Data'!$CA$12:$CA$511, MATCH($AV366, 'Analytics Data'!$BI$12:$BI$511, 0)), ""))</f>
        <v/>
      </c>
      <c r="BK366" s="173" t="str">
        <f>IF($AV366="", "", IFERROR(INDEX('Analytics Data'!$BB$12:$BB$511, MATCH($AV366, 'Analytics Data'!$BI$12:$BI$511, 0)), ""))</f>
        <v/>
      </c>
      <c r="BM366" s="41" t="str">
        <f>IF($D366="", "", IFERROR(INDEX(Content!$AB$11:$AB$510, MATCH($D366, Content!$D$11:$D$510, 0)), ""))</f>
        <v/>
      </c>
      <c r="BN366" s="41" t="str">
        <f>IF($BM366="", "", IF(COUNTIF($BM$11:$BM366, $BM366)&gt;1, "", $BM366))</f>
        <v/>
      </c>
      <c r="BO366" s="156" t="str">
        <f t="shared" si="109"/>
        <v/>
      </c>
      <c r="BP366" s="156" t="str">
        <f t="shared" si="110"/>
        <v/>
      </c>
      <c r="BQ366" s="19" t="str">
        <f>IF($BO366="", "", COUNTIF($BO$11:$BO$510, "&gt;"&amp;$BO366)+1+COUNTIF($BO$11:$BO366, $BO366)-1)</f>
        <v/>
      </c>
      <c r="BS366" s="134" t="str">
        <f>IF($AV366="", "", IFERROR(INDEX('Analytics Data'!BZ$12:BZ$511, MATCH($AV366, 'Analytics Data'!$BI$12:$BI$511, 0)), ""))</f>
        <v/>
      </c>
      <c r="BT366" s="135" t="str">
        <f>IF($AV366="", "", IFERROR(INDEX('Analytics Data'!CA$12:CA$511, MATCH($AV366, 'Analytics Data'!$BI$12:$BI$511, 0)), ""))</f>
        <v/>
      </c>
      <c r="BU366" s="135" t="str">
        <f>IF($AV366="", "", IFERROR(INDEX('Analytics Data'!CB$12:CB$511, MATCH($AV366, 'Analytics Data'!$BI$12:$BI$511, 0)), ""))</f>
        <v/>
      </c>
      <c r="BV366" s="135" t="str">
        <f>IF($AV366="", "", IFERROR(INDEX('Analytics Data'!CC$12:CC$511, MATCH($AV366, 'Analytics Data'!$BI$12:$BI$511, 0)), ""))</f>
        <v/>
      </c>
      <c r="BW366" s="136" t="str">
        <f>IF($AV366="", "", IFERROR(INDEX('Analytics Data'!CD$12:CD$511, MATCH($AV366, 'Analytics Data'!$BI$12:$BI$511, 0)), ""))</f>
        <v/>
      </c>
      <c r="CC366" s="19" t="str">
        <f t="shared" si="111"/>
        <v/>
      </c>
      <c r="CE366" s="19" t="str">
        <f t="shared" si="112"/>
        <v/>
      </c>
      <c r="CG366" s="41" t="str">
        <f t="shared" si="113"/>
        <v/>
      </c>
    </row>
    <row r="367" spans="1:85" x14ac:dyDescent="0.25">
      <c r="A367" s="11"/>
      <c r="B367" s="41" t="str">
        <f>IF($D367="", "", IFERROR(INDEX(Content!$V$11:$V$510, MATCH($D367, Content!$D$11:$D$510, 0)), ""))</f>
        <v/>
      </c>
      <c r="C367" s="11"/>
      <c r="D367" s="196"/>
      <c r="E367" s="197"/>
      <c r="F367" s="198"/>
      <c r="G367" s="199"/>
      <c r="H367" s="200"/>
      <c r="I367" s="200"/>
      <c r="J367" s="201"/>
      <c r="K367" s="202"/>
      <c r="L367" s="11"/>
      <c r="M367" s="98" t="str">
        <f>IF($AV367="", "", IFERROR(INDEX('Analytics Data'!$CF$12:$CF$511, MATCH($AV367, 'Analytics Data'!$BI$12:$BI$511, 0)), ""))</f>
        <v/>
      </c>
      <c r="N367" s="68"/>
      <c r="O367" s="98" t="str">
        <f>IF($M367="", "", COUNTIF($M$11:$M$510, "&gt;"&amp;$M367)+1+COUNTIF($M$11:$M367, $M367)-1)</f>
        <v/>
      </c>
      <c r="P367" s="68"/>
      <c r="Q367" s="91" t="str">
        <f>IF($AV367="", "", IFERROR(INDEX('Analytics Data'!BA$12:BA$511, MATCH($AV367, 'Analytics Data'!$BI$12:$BI$511, 0)), ""))</f>
        <v/>
      </c>
      <c r="R367" s="92" t="str">
        <f>IF($AV367="", "", IFERROR(INDEX('Analytics Data'!BB$12:BB$511, MATCH($AV367, 'Analytics Data'!$BI$12:$BI$511, 0)), ""))</f>
        <v/>
      </c>
      <c r="S367" s="92" t="str">
        <f>IF($AV367="", "", IFERROR(INDEX('Analytics Data'!BC$12:BC$511, MATCH($AV367, 'Analytics Data'!$BI$12:$BI$511, 0)), ""))</f>
        <v/>
      </c>
      <c r="T367" s="92" t="str">
        <f>IF($AV367="", "", IFERROR(INDEX('Analytics Data'!BD$12:BD$511, MATCH($AV367, 'Analytics Data'!$BI$12:$BI$511, 0)), ""))</f>
        <v/>
      </c>
      <c r="U367" s="93" t="str">
        <f>IF($AV367="", "", IFERROR(INDEX('Analytics Data'!BE$12:BE$511, MATCH($AV367, 'Analytics Data'!$BI$12:$BI$511, 0)), ""))</f>
        <v/>
      </c>
      <c r="V367" s="68"/>
      <c r="AD367" s="65" t="str">
        <f>'Analytics Data'!$CT368</f>
        <v/>
      </c>
      <c r="AF367" s="19" t="str">
        <f t="shared" si="100"/>
        <v/>
      </c>
      <c r="AH367" s="19" t="str">
        <f t="shared" si="97"/>
        <v/>
      </c>
      <c r="AI367" s="19" t="str">
        <f t="shared" si="101"/>
        <v/>
      </c>
      <c r="AJ367" s="19" t="str">
        <f t="shared" si="102"/>
        <v/>
      </c>
      <c r="AK367" s="19" t="str">
        <f t="shared" si="103"/>
        <v/>
      </c>
      <c r="AL367" s="19" t="str">
        <f t="shared" si="98"/>
        <v/>
      </c>
      <c r="AM367" s="19" t="str">
        <f t="shared" si="99"/>
        <v/>
      </c>
      <c r="AN367" s="19" t="str">
        <f t="shared" si="104"/>
        <v/>
      </c>
      <c r="AP367" s="19" t="str">
        <f>IF(OR($B367="", "", 'Analytics Data'!$BL$7=FALSE), "", COUNTIF('Analytics Data'!$BG$12:$BG$511, $B367))</f>
        <v/>
      </c>
      <c r="AR367" s="65" t="str">
        <f>IF($AP367="", "", IF($AP367=1, IFERROR(INDEX('Analytics Data'!$BI$12:$BI$511, MATCH($B367, 'Analytics Data'!$BG$12:$BG$511, 0)), ""), ""))</f>
        <v/>
      </c>
      <c r="AT367" s="65" t="str">
        <f t="shared" si="105"/>
        <v/>
      </c>
      <c r="AV367" s="65" t="str">
        <f>IF(NOT($AT367=""), $AT367, IF($AR367="", "", IF(COUNTIF($AR$11:$AR367, $AR367)&gt;1, "", $AR367)))</f>
        <v/>
      </c>
      <c r="AX367" s="19" t="str">
        <f>IF(OR($AV367="", $AR$7=FALSE), "", IF(COUNTIF('Analytics Data'!$BI$12:$BI$511, $AV367)=1, "", "X"))</f>
        <v/>
      </c>
      <c r="AZ367" s="43" t="str">
        <f t="shared" si="106"/>
        <v/>
      </c>
      <c r="BB367" s="19" t="str">
        <f>IF($D367="", "", IF(COUNTIF(Content!$D$11:$D$510, $D367)=0, MAX($BB$10:$BB366)+1, ""))</f>
        <v/>
      </c>
      <c r="BD367" s="19" t="str">
        <f t="shared" si="107"/>
        <v/>
      </c>
      <c r="BF367" s="19" t="str">
        <f t="shared" si="108"/>
        <v/>
      </c>
      <c r="BG367" s="19" t="str">
        <f t="shared" ca="1" si="114"/>
        <v/>
      </c>
      <c r="BI367" s="173" t="str">
        <f>IF($AV367="", "", IFERROR(INDEX('Analytics Data'!$CA$12:$CA$511, MATCH($AV367, 'Analytics Data'!$BI$12:$BI$511, 0)), ""))</f>
        <v/>
      </c>
      <c r="BK367" s="173" t="str">
        <f>IF($AV367="", "", IFERROR(INDEX('Analytics Data'!$BB$12:$BB$511, MATCH($AV367, 'Analytics Data'!$BI$12:$BI$511, 0)), ""))</f>
        <v/>
      </c>
      <c r="BM367" s="41" t="str">
        <f>IF($D367="", "", IFERROR(INDEX(Content!$AB$11:$AB$510, MATCH($D367, Content!$D$11:$D$510, 0)), ""))</f>
        <v/>
      </c>
      <c r="BN367" s="41" t="str">
        <f>IF($BM367="", "", IF(COUNTIF($BM$11:$BM367, $BM367)&gt;1, "", $BM367))</f>
        <v/>
      </c>
      <c r="BO367" s="156" t="str">
        <f t="shared" si="109"/>
        <v/>
      </c>
      <c r="BP367" s="156" t="str">
        <f t="shared" si="110"/>
        <v/>
      </c>
      <c r="BQ367" s="19" t="str">
        <f>IF($BO367="", "", COUNTIF($BO$11:$BO$510, "&gt;"&amp;$BO367)+1+COUNTIF($BO$11:$BO367, $BO367)-1)</f>
        <v/>
      </c>
      <c r="BS367" s="134" t="str">
        <f>IF($AV367="", "", IFERROR(INDEX('Analytics Data'!BZ$12:BZ$511, MATCH($AV367, 'Analytics Data'!$BI$12:$BI$511, 0)), ""))</f>
        <v/>
      </c>
      <c r="BT367" s="135" t="str">
        <f>IF($AV367="", "", IFERROR(INDEX('Analytics Data'!CA$12:CA$511, MATCH($AV367, 'Analytics Data'!$BI$12:$BI$511, 0)), ""))</f>
        <v/>
      </c>
      <c r="BU367" s="135" t="str">
        <f>IF($AV367="", "", IFERROR(INDEX('Analytics Data'!CB$12:CB$511, MATCH($AV367, 'Analytics Data'!$BI$12:$BI$511, 0)), ""))</f>
        <v/>
      </c>
      <c r="BV367" s="135" t="str">
        <f>IF($AV367="", "", IFERROR(INDEX('Analytics Data'!CC$12:CC$511, MATCH($AV367, 'Analytics Data'!$BI$12:$BI$511, 0)), ""))</f>
        <v/>
      </c>
      <c r="BW367" s="136" t="str">
        <f>IF($AV367="", "", IFERROR(INDEX('Analytics Data'!CD$12:CD$511, MATCH($AV367, 'Analytics Data'!$BI$12:$BI$511, 0)), ""))</f>
        <v/>
      </c>
      <c r="CC367" s="19" t="str">
        <f t="shared" si="111"/>
        <v/>
      </c>
      <c r="CE367" s="19" t="str">
        <f t="shared" si="112"/>
        <v/>
      </c>
      <c r="CG367" s="41" t="str">
        <f t="shared" si="113"/>
        <v/>
      </c>
    </row>
    <row r="368" spans="1:85" x14ac:dyDescent="0.25">
      <c r="A368" s="11"/>
      <c r="B368" s="41" t="str">
        <f>IF($D368="", "", IFERROR(INDEX(Content!$V$11:$V$510, MATCH($D368, Content!$D$11:$D$510, 0)), ""))</f>
        <v/>
      </c>
      <c r="C368" s="11"/>
      <c r="D368" s="196"/>
      <c r="E368" s="197"/>
      <c r="F368" s="198"/>
      <c r="G368" s="199"/>
      <c r="H368" s="200"/>
      <c r="I368" s="200"/>
      <c r="J368" s="201"/>
      <c r="K368" s="202"/>
      <c r="L368" s="11"/>
      <c r="M368" s="98" t="str">
        <f>IF($AV368="", "", IFERROR(INDEX('Analytics Data'!$CF$12:$CF$511, MATCH($AV368, 'Analytics Data'!$BI$12:$BI$511, 0)), ""))</f>
        <v/>
      </c>
      <c r="N368" s="68"/>
      <c r="O368" s="98" t="str">
        <f>IF($M368="", "", COUNTIF($M$11:$M$510, "&gt;"&amp;$M368)+1+COUNTIF($M$11:$M368, $M368)-1)</f>
        <v/>
      </c>
      <c r="P368" s="68"/>
      <c r="Q368" s="91" t="str">
        <f>IF($AV368="", "", IFERROR(INDEX('Analytics Data'!BA$12:BA$511, MATCH($AV368, 'Analytics Data'!$BI$12:$BI$511, 0)), ""))</f>
        <v/>
      </c>
      <c r="R368" s="92" t="str">
        <f>IF($AV368="", "", IFERROR(INDEX('Analytics Data'!BB$12:BB$511, MATCH($AV368, 'Analytics Data'!$BI$12:$BI$511, 0)), ""))</f>
        <v/>
      </c>
      <c r="S368" s="92" t="str">
        <f>IF($AV368="", "", IFERROR(INDEX('Analytics Data'!BC$12:BC$511, MATCH($AV368, 'Analytics Data'!$BI$12:$BI$511, 0)), ""))</f>
        <v/>
      </c>
      <c r="T368" s="92" t="str">
        <f>IF($AV368="", "", IFERROR(INDEX('Analytics Data'!BD$12:BD$511, MATCH($AV368, 'Analytics Data'!$BI$12:$BI$511, 0)), ""))</f>
        <v/>
      </c>
      <c r="U368" s="93" t="str">
        <f>IF($AV368="", "", IFERROR(INDEX('Analytics Data'!BE$12:BE$511, MATCH($AV368, 'Analytics Data'!$BI$12:$BI$511, 0)), ""))</f>
        <v/>
      </c>
      <c r="V368" s="68"/>
      <c r="AD368" s="65" t="str">
        <f>'Analytics Data'!$CT369</f>
        <v/>
      </c>
      <c r="AF368" s="19" t="str">
        <f t="shared" si="100"/>
        <v/>
      </c>
      <c r="AH368" s="19" t="str">
        <f t="shared" si="97"/>
        <v/>
      </c>
      <c r="AI368" s="19" t="str">
        <f t="shared" si="101"/>
        <v/>
      </c>
      <c r="AJ368" s="19" t="str">
        <f t="shared" si="102"/>
        <v/>
      </c>
      <c r="AK368" s="19" t="str">
        <f t="shared" si="103"/>
        <v/>
      </c>
      <c r="AL368" s="19" t="str">
        <f t="shared" si="98"/>
        <v/>
      </c>
      <c r="AM368" s="19" t="str">
        <f t="shared" si="99"/>
        <v/>
      </c>
      <c r="AN368" s="19" t="str">
        <f t="shared" si="104"/>
        <v/>
      </c>
      <c r="AP368" s="19" t="str">
        <f>IF(OR($B368="", "", 'Analytics Data'!$BL$7=FALSE), "", COUNTIF('Analytics Data'!$BG$12:$BG$511, $B368))</f>
        <v/>
      </c>
      <c r="AR368" s="65" t="str">
        <f>IF($AP368="", "", IF($AP368=1, IFERROR(INDEX('Analytics Data'!$BI$12:$BI$511, MATCH($B368, 'Analytics Data'!$BG$12:$BG$511, 0)), ""), ""))</f>
        <v/>
      </c>
      <c r="AT368" s="65" t="str">
        <f t="shared" si="105"/>
        <v/>
      </c>
      <c r="AV368" s="65" t="str">
        <f>IF(NOT($AT368=""), $AT368, IF($AR368="", "", IF(COUNTIF($AR$11:$AR368, $AR368)&gt;1, "", $AR368)))</f>
        <v/>
      </c>
      <c r="AX368" s="19" t="str">
        <f>IF(OR($AV368="", $AR$7=FALSE), "", IF(COUNTIF('Analytics Data'!$BI$12:$BI$511, $AV368)=1, "", "X"))</f>
        <v/>
      </c>
      <c r="AZ368" s="43" t="str">
        <f t="shared" si="106"/>
        <v/>
      </c>
      <c r="BB368" s="19" t="str">
        <f>IF($D368="", "", IF(COUNTIF(Content!$D$11:$D$510, $D368)=0, MAX($BB$10:$BB367)+1, ""))</f>
        <v/>
      </c>
      <c r="BD368" s="19" t="str">
        <f t="shared" si="107"/>
        <v/>
      </c>
      <c r="BF368" s="19" t="str">
        <f t="shared" si="108"/>
        <v/>
      </c>
      <c r="BG368" s="19" t="str">
        <f t="shared" ca="1" si="114"/>
        <v/>
      </c>
      <c r="BI368" s="173" t="str">
        <f>IF($AV368="", "", IFERROR(INDEX('Analytics Data'!$CA$12:$CA$511, MATCH($AV368, 'Analytics Data'!$BI$12:$BI$511, 0)), ""))</f>
        <v/>
      </c>
      <c r="BK368" s="173" t="str">
        <f>IF($AV368="", "", IFERROR(INDEX('Analytics Data'!$BB$12:$BB$511, MATCH($AV368, 'Analytics Data'!$BI$12:$BI$511, 0)), ""))</f>
        <v/>
      </c>
      <c r="BM368" s="41" t="str">
        <f>IF($D368="", "", IFERROR(INDEX(Content!$AB$11:$AB$510, MATCH($D368, Content!$D$11:$D$510, 0)), ""))</f>
        <v/>
      </c>
      <c r="BN368" s="41" t="str">
        <f>IF($BM368="", "", IF(COUNTIF($BM$11:$BM368, $BM368)&gt;1, "", $BM368))</f>
        <v/>
      </c>
      <c r="BO368" s="156" t="str">
        <f t="shared" si="109"/>
        <v/>
      </c>
      <c r="BP368" s="156" t="str">
        <f t="shared" si="110"/>
        <v/>
      </c>
      <c r="BQ368" s="19" t="str">
        <f>IF($BO368="", "", COUNTIF($BO$11:$BO$510, "&gt;"&amp;$BO368)+1+COUNTIF($BO$11:$BO368, $BO368)-1)</f>
        <v/>
      </c>
      <c r="BS368" s="134" t="str">
        <f>IF($AV368="", "", IFERROR(INDEX('Analytics Data'!BZ$12:BZ$511, MATCH($AV368, 'Analytics Data'!$BI$12:$BI$511, 0)), ""))</f>
        <v/>
      </c>
      <c r="BT368" s="135" t="str">
        <f>IF($AV368="", "", IFERROR(INDEX('Analytics Data'!CA$12:CA$511, MATCH($AV368, 'Analytics Data'!$BI$12:$BI$511, 0)), ""))</f>
        <v/>
      </c>
      <c r="BU368" s="135" t="str">
        <f>IF($AV368="", "", IFERROR(INDEX('Analytics Data'!CB$12:CB$511, MATCH($AV368, 'Analytics Data'!$BI$12:$BI$511, 0)), ""))</f>
        <v/>
      </c>
      <c r="BV368" s="135" t="str">
        <f>IF($AV368="", "", IFERROR(INDEX('Analytics Data'!CC$12:CC$511, MATCH($AV368, 'Analytics Data'!$BI$12:$BI$511, 0)), ""))</f>
        <v/>
      </c>
      <c r="BW368" s="136" t="str">
        <f>IF($AV368="", "", IFERROR(INDEX('Analytics Data'!CD$12:CD$511, MATCH($AV368, 'Analytics Data'!$BI$12:$BI$511, 0)), ""))</f>
        <v/>
      </c>
      <c r="CC368" s="19" t="str">
        <f t="shared" si="111"/>
        <v/>
      </c>
      <c r="CE368" s="19" t="str">
        <f t="shared" si="112"/>
        <v/>
      </c>
      <c r="CG368" s="41" t="str">
        <f t="shared" si="113"/>
        <v/>
      </c>
    </row>
    <row r="369" spans="1:85" x14ac:dyDescent="0.25">
      <c r="A369" s="11"/>
      <c r="B369" s="41" t="str">
        <f>IF($D369="", "", IFERROR(INDEX(Content!$V$11:$V$510, MATCH($D369, Content!$D$11:$D$510, 0)), ""))</f>
        <v/>
      </c>
      <c r="C369" s="11"/>
      <c r="D369" s="196"/>
      <c r="E369" s="197"/>
      <c r="F369" s="198"/>
      <c r="G369" s="199"/>
      <c r="H369" s="200"/>
      <c r="I369" s="200"/>
      <c r="J369" s="201"/>
      <c r="K369" s="202"/>
      <c r="L369" s="11"/>
      <c r="M369" s="98" t="str">
        <f>IF($AV369="", "", IFERROR(INDEX('Analytics Data'!$CF$12:$CF$511, MATCH($AV369, 'Analytics Data'!$BI$12:$BI$511, 0)), ""))</f>
        <v/>
      </c>
      <c r="N369" s="68"/>
      <c r="O369" s="98" t="str">
        <f>IF($M369="", "", COUNTIF($M$11:$M$510, "&gt;"&amp;$M369)+1+COUNTIF($M$11:$M369, $M369)-1)</f>
        <v/>
      </c>
      <c r="P369" s="68"/>
      <c r="Q369" s="91" t="str">
        <f>IF($AV369="", "", IFERROR(INDEX('Analytics Data'!BA$12:BA$511, MATCH($AV369, 'Analytics Data'!$BI$12:$BI$511, 0)), ""))</f>
        <v/>
      </c>
      <c r="R369" s="92" t="str">
        <f>IF($AV369="", "", IFERROR(INDEX('Analytics Data'!BB$12:BB$511, MATCH($AV369, 'Analytics Data'!$BI$12:$BI$511, 0)), ""))</f>
        <v/>
      </c>
      <c r="S369" s="92" t="str">
        <f>IF($AV369="", "", IFERROR(INDEX('Analytics Data'!BC$12:BC$511, MATCH($AV369, 'Analytics Data'!$BI$12:$BI$511, 0)), ""))</f>
        <v/>
      </c>
      <c r="T369" s="92" t="str">
        <f>IF($AV369="", "", IFERROR(INDEX('Analytics Data'!BD$12:BD$511, MATCH($AV369, 'Analytics Data'!$BI$12:$BI$511, 0)), ""))</f>
        <v/>
      </c>
      <c r="U369" s="93" t="str">
        <f>IF($AV369="", "", IFERROR(INDEX('Analytics Data'!BE$12:BE$511, MATCH($AV369, 'Analytics Data'!$BI$12:$BI$511, 0)), ""))</f>
        <v/>
      </c>
      <c r="V369" s="68"/>
      <c r="AD369" s="65" t="str">
        <f>'Analytics Data'!$CT370</f>
        <v/>
      </c>
      <c r="AF369" s="19" t="str">
        <f t="shared" si="100"/>
        <v/>
      </c>
      <c r="AH369" s="19" t="str">
        <f t="shared" si="97"/>
        <v/>
      </c>
      <c r="AI369" s="19" t="str">
        <f t="shared" si="101"/>
        <v/>
      </c>
      <c r="AJ369" s="19" t="str">
        <f t="shared" si="102"/>
        <v/>
      </c>
      <c r="AK369" s="19" t="str">
        <f t="shared" si="103"/>
        <v/>
      </c>
      <c r="AL369" s="19" t="str">
        <f t="shared" si="98"/>
        <v/>
      </c>
      <c r="AM369" s="19" t="str">
        <f t="shared" si="99"/>
        <v/>
      </c>
      <c r="AN369" s="19" t="str">
        <f t="shared" si="104"/>
        <v/>
      </c>
      <c r="AP369" s="19" t="str">
        <f>IF(OR($B369="", "", 'Analytics Data'!$BL$7=FALSE), "", COUNTIF('Analytics Data'!$BG$12:$BG$511, $B369))</f>
        <v/>
      </c>
      <c r="AR369" s="65" t="str">
        <f>IF($AP369="", "", IF($AP369=1, IFERROR(INDEX('Analytics Data'!$BI$12:$BI$511, MATCH($B369, 'Analytics Data'!$BG$12:$BG$511, 0)), ""), ""))</f>
        <v/>
      </c>
      <c r="AT369" s="65" t="str">
        <f t="shared" si="105"/>
        <v/>
      </c>
      <c r="AV369" s="65" t="str">
        <f>IF(NOT($AT369=""), $AT369, IF($AR369="", "", IF(COUNTIF($AR$11:$AR369, $AR369)&gt;1, "", $AR369)))</f>
        <v/>
      </c>
      <c r="AX369" s="19" t="str">
        <f>IF(OR($AV369="", $AR$7=FALSE), "", IF(COUNTIF('Analytics Data'!$BI$12:$BI$511, $AV369)=1, "", "X"))</f>
        <v/>
      </c>
      <c r="AZ369" s="43" t="str">
        <f t="shared" si="106"/>
        <v/>
      </c>
      <c r="BB369" s="19" t="str">
        <f>IF($D369="", "", IF(COUNTIF(Content!$D$11:$D$510, $D369)=0, MAX($BB$10:$BB368)+1, ""))</f>
        <v/>
      </c>
      <c r="BD369" s="19" t="str">
        <f t="shared" si="107"/>
        <v/>
      </c>
      <c r="BF369" s="19" t="str">
        <f t="shared" si="108"/>
        <v/>
      </c>
      <c r="BG369" s="19" t="str">
        <f t="shared" ca="1" si="114"/>
        <v/>
      </c>
      <c r="BI369" s="173" t="str">
        <f>IF($AV369="", "", IFERROR(INDEX('Analytics Data'!$CA$12:$CA$511, MATCH($AV369, 'Analytics Data'!$BI$12:$BI$511, 0)), ""))</f>
        <v/>
      </c>
      <c r="BK369" s="173" t="str">
        <f>IF($AV369="", "", IFERROR(INDEX('Analytics Data'!$BB$12:$BB$511, MATCH($AV369, 'Analytics Data'!$BI$12:$BI$511, 0)), ""))</f>
        <v/>
      </c>
      <c r="BM369" s="41" t="str">
        <f>IF($D369="", "", IFERROR(INDEX(Content!$AB$11:$AB$510, MATCH($D369, Content!$D$11:$D$510, 0)), ""))</f>
        <v/>
      </c>
      <c r="BN369" s="41" t="str">
        <f>IF($BM369="", "", IF(COUNTIF($BM$11:$BM369, $BM369)&gt;1, "", $BM369))</f>
        <v/>
      </c>
      <c r="BO369" s="156" t="str">
        <f t="shared" si="109"/>
        <v/>
      </c>
      <c r="BP369" s="156" t="str">
        <f t="shared" si="110"/>
        <v/>
      </c>
      <c r="BQ369" s="19" t="str">
        <f>IF($BO369="", "", COUNTIF($BO$11:$BO$510, "&gt;"&amp;$BO369)+1+COUNTIF($BO$11:$BO369, $BO369)-1)</f>
        <v/>
      </c>
      <c r="BS369" s="134" t="str">
        <f>IF($AV369="", "", IFERROR(INDEX('Analytics Data'!BZ$12:BZ$511, MATCH($AV369, 'Analytics Data'!$BI$12:$BI$511, 0)), ""))</f>
        <v/>
      </c>
      <c r="BT369" s="135" t="str">
        <f>IF($AV369="", "", IFERROR(INDEX('Analytics Data'!CA$12:CA$511, MATCH($AV369, 'Analytics Data'!$BI$12:$BI$511, 0)), ""))</f>
        <v/>
      </c>
      <c r="BU369" s="135" t="str">
        <f>IF($AV369="", "", IFERROR(INDEX('Analytics Data'!CB$12:CB$511, MATCH($AV369, 'Analytics Data'!$BI$12:$BI$511, 0)), ""))</f>
        <v/>
      </c>
      <c r="BV369" s="135" t="str">
        <f>IF($AV369="", "", IFERROR(INDEX('Analytics Data'!CC$12:CC$511, MATCH($AV369, 'Analytics Data'!$BI$12:$BI$511, 0)), ""))</f>
        <v/>
      </c>
      <c r="BW369" s="136" t="str">
        <f>IF($AV369="", "", IFERROR(INDEX('Analytics Data'!CD$12:CD$511, MATCH($AV369, 'Analytics Data'!$BI$12:$BI$511, 0)), ""))</f>
        <v/>
      </c>
      <c r="CC369" s="19" t="str">
        <f t="shared" si="111"/>
        <v/>
      </c>
      <c r="CE369" s="19" t="str">
        <f t="shared" si="112"/>
        <v/>
      </c>
      <c r="CG369" s="41" t="str">
        <f t="shared" si="113"/>
        <v/>
      </c>
    </row>
    <row r="370" spans="1:85" x14ac:dyDescent="0.25">
      <c r="A370" s="11"/>
      <c r="B370" s="41" t="str">
        <f>IF($D370="", "", IFERROR(INDEX(Content!$V$11:$V$510, MATCH($D370, Content!$D$11:$D$510, 0)), ""))</f>
        <v/>
      </c>
      <c r="C370" s="11"/>
      <c r="D370" s="196"/>
      <c r="E370" s="197"/>
      <c r="F370" s="198"/>
      <c r="G370" s="199"/>
      <c r="H370" s="200"/>
      <c r="I370" s="200"/>
      <c r="J370" s="201"/>
      <c r="K370" s="202"/>
      <c r="L370" s="11"/>
      <c r="M370" s="98" t="str">
        <f>IF($AV370="", "", IFERROR(INDEX('Analytics Data'!$CF$12:$CF$511, MATCH($AV370, 'Analytics Data'!$BI$12:$BI$511, 0)), ""))</f>
        <v/>
      </c>
      <c r="N370" s="68"/>
      <c r="O370" s="98" t="str">
        <f>IF($M370="", "", COUNTIF($M$11:$M$510, "&gt;"&amp;$M370)+1+COUNTIF($M$11:$M370, $M370)-1)</f>
        <v/>
      </c>
      <c r="P370" s="68"/>
      <c r="Q370" s="91" t="str">
        <f>IF($AV370="", "", IFERROR(INDEX('Analytics Data'!BA$12:BA$511, MATCH($AV370, 'Analytics Data'!$BI$12:$BI$511, 0)), ""))</f>
        <v/>
      </c>
      <c r="R370" s="92" t="str">
        <f>IF($AV370="", "", IFERROR(INDEX('Analytics Data'!BB$12:BB$511, MATCH($AV370, 'Analytics Data'!$BI$12:$BI$511, 0)), ""))</f>
        <v/>
      </c>
      <c r="S370" s="92" t="str">
        <f>IF($AV370="", "", IFERROR(INDEX('Analytics Data'!BC$12:BC$511, MATCH($AV370, 'Analytics Data'!$BI$12:$BI$511, 0)), ""))</f>
        <v/>
      </c>
      <c r="T370" s="92" t="str">
        <f>IF($AV370="", "", IFERROR(INDEX('Analytics Data'!BD$12:BD$511, MATCH($AV370, 'Analytics Data'!$BI$12:$BI$511, 0)), ""))</f>
        <v/>
      </c>
      <c r="U370" s="93" t="str">
        <f>IF($AV370="", "", IFERROR(INDEX('Analytics Data'!BE$12:BE$511, MATCH($AV370, 'Analytics Data'!$BI$12:$BI$511, 0)), ""))</f>
        <v/>
      </c>
      <c r="V370" s="68"/>
      <c r="AD370" s="65" t="str">
        <f>'Analytics Data'!$CT371</f>
        <v/>
      </c>
      <c r="AF370" s="19" t="str">
        <f t="shared" si="100"/>
        <v/>
      </c>
      <c r="AH370" s="19" t="str">
        <f t="shared" si="97"/>
        <v/>
      </c>
      <c r="AI370" s="19" t="str">
        <f t="shared" si="101"/>
        <v/>
      </c>
      <c r="AJ370" s="19" t="str">
        <f t="shared" si="102"/>
        <v/>
      </c>
      <c r="AK370" s="19" t="str">
        <f t="shared" si="103"/>
        <v/>
      </c>
      <c r="AL370" s="19" t="str">
        <f t="shared" si="98"/>
        <v/>
      </c>
      <c r="AM370" s="19" t="str">
        <f t="shared" si="99"/>
        <v/>
      </c>
      <c r="AN370" s="19" t="str">
        <f t="shared" si="104"/>
        <v/>
      </c>
      <c r="AP370" s="19" t="str">
        <f>IF(OR($B370="", "", 'Analytics Data'!$BL$7=FALSE), "", COUNTIF('Analytics Data'!$BG$12:$BG$511, $B370))</f>
        <v/>
      </c>
      <c r="AR370" s="65" t="str">
        <f>IF($AP370="", "", IF($AP370=1, IFERROR(INDEX('Analytics Data'!$BI$12:$BI$511, MATCH($B370, 'Analytics Data'!$BG$12:$BG$511, 0)), ""), ""))</f>
        <v/>
      </c>
      <c r="AT370" s="65" t="str">
        <f t="shared" si="105"/>
        <v/>
      </c>
      <c r="AV370" s="65" t="str">
        <f>IF(NOT($AT370=""), $AT370, IF($AR370="", "", IF(COUNTIF($AR$11:$AR370, $AR370)&gt;1, "", $AR370)))</f>
        <v/>
      </c>
      <c r="AX370" s="19" t="str">
        <f>IF(OR($AV370="", $AR$7=FALSE), "", IF(COUNTIF('Analytics Data'!$BI$12:$BI$511, $AV370)=1, "", "X"))</f>
        <v/>
      </c>
      <c r="AZ370" s="43" t="str">
        <f t="shared" si="106"/>
        <v/>
      </c>
      <c r="BB370" s="19" t="str">
        <f>IF($D370="", "", IF(COUNTIF(Content!$D$11:$D$510, $D370)=0, MAX($BB$10:$BB369)+1, ""))</f>
        <v/>
      </c>
      <c r="BD370" s="19" t="str">
        <f t="shared" si="107"/>
        <v/>
      </c>
      <c r="BF370" s="19" t="str">
        <f t="shared" si="108"/>
        <v/>
      </c>
      <c r="BG370" s="19" t="str">
        <f t="shared" ca="1" si="114"/>
        <v/>
      </c>
      <c r="BI370" s="173" t="str">
        <f>IF($AV370="", "", IFERROR(INDEX('Analytics Data'!$CA$12:$CA$511, MATCH($AV370, 'Analytics Data'!$BI$12:$BI$511, 0)), ""))</f>
        <v/>
      </c>
      <c r="BK370" s="173" t="str">
        <f>IF($AV370="", "", IFERROR(INDEX('Analytics Data'!$BB$12:$BB$511, MATCH($AV370, 'Analytics Data'!$BI$12:$BI$511, 0)), ""))</f>
        <v/>
      </c>
      <c r="BM370" s="41" t="str">
        <f>IF($D370="", "", IFERROR(INDEX(Content!$AB$11:$AB$510, MATCH($D370, Content!$D$11:$D$510, 0)), ""))</f>
        <v/>
      </c>
      <c r="BN370" s="41" t="str">
        <f>IF($BM370="", "", IF(COUNTIF($BM$11:$BM370, $BM370)&gt;1, "", $BM370))</f>
        <v/>
      </c>
      <c r="BO370" s="156" t="str">
        <f t="shared" si="109"/>
        <v/>
      </c>
      <c r="BP370" s="156" t="str">
        <f t="shared" si="110"/>
        <v/>
      </c>
      <c r="BQ370" s="19" t="str">
        <f>IF($BO370="", "", COUNTIF($BO$11:$BO$510, "&gt;"&amp;$BO370)+1+COUNTIF($BO$11:$BO370, $BO370)-1)</f>
        <v/>
      </c>
      <c r="BS370" s="134" t="str">
        <f>IF($AV370="", "", IFERROR(INDEX('Analytics Data'!BZ$12:BZ$511, MATCH($AV370, 'Analytics Data'!$BI$12:$BI$511, 0)), ""))</f>
        <v/>
      </c>
      <c r="BT370" s="135" t="str">
        <f>IF($AV370="", "", IFERROR(INDEX('Analytics Data'!CA$12:CA$511, MATCH($AV370, 'Analytics Data'!$BI$12:$BI$511, 0)), ""))</f>
        <v/>
      </c>
      <c r="BU370" s="135" t="str">
        <f>IF($AV370="", "", IFERROR(INDEX('Analytics Data'!CB$12:CB$511, MATCH($AV370, 'Analytics Data'!$BI$12:$BI$511, 0)), ""))</f>
        <v/>
      </c>
      <c r="BV370" s="135" t="str">
        <f>IF($AV370="", "", IFERROR(INDEX('Analytics Data'!CC$12:CC$511, MATCH($AV370, 'Analytics Data'!$BI$12:$BI$511, 0)), ""))</f>
        <v/>
      </c>
      <c r="BW370" s="136" t="str">
        <f>IF($AV370="", "", IFERROR(INDEX('Analytics Data'!CD$12:CD$511, MATCH($AV370, 'Analytics Data'!$BI$12:$BI$511, 0)), ""))</f>
        <v/>
      </c>
      <c r="CC370" s="19" t="str">
        <f t="shared" si="111"/>
        <v/>
      </c>
      <c r="CE370" s="19" t="str">
        <f t="shared" si="112"/>
        <v/>
      </c>
      <c r="CG370" s="41" t="str">
        <f t="shared" si="113"/>
        <v/>
      </c>
    </row>
    <row r="371" spans="1:85" x14ac:dyDescent="0.25">
      <c r="A371" s="11"/>
      <c r="B371" s="41" t="str">
        <f>IF($D371="", "", IFERROR(INDEX(Content!$V$11:$V$510, MATCH($D371, Content!$D$11:$D$510, 0)), ""))</f>
        <v/>
      </c>
      <c r="C371" s="11"/>
      <c r="D371" s="196"/>
      <c r="E371" s="197"/>
      <c r="F371" s="198"/>
      <c r="G371" s="199"/>
      <c r="H371" s="200"/>
      <c r="I371" s="200"/>
      <c r="J371" s="201"/>
      <c r="K371" s="202"/>
      <c r="L371" s="11"/>
      <c r="M371" s="98" t="str">
        <f>IF($AV371="", "", IFERROR(INDEX('Analytics Data'!$CF$12:$CF$511, MATCH($AV371, 'Analytics Data'!$BI$12:$BI$511, 0)), ""))</f>
        <v/>
      </c>
      <c r="N371" s="68"/>
      <c r="O371" s="98" t="str">
        <f>IF($M371="", "", COUNTIF($M$11:$M$510, "&gt;"&amp;$M371)+1+COUNTIF($M$11:$M371, $M371)-1)</f>
        <v/>
      </c>
      <c r="P371" s="68"/>
      <c r="Q371" s="91" t="str">
        <f>IF($AV371="", "", IFERROR(INDEX('Analytics Data'!BA$12:BA$511, MATCH($AV371, 'Analytics Data'!$BI$12:$BI$511, 0)), ""))</f>
        <v/>
      </c>
      <c r="R371" s="92" t="str">
        <f>IF($AV371="", "", IFERROR(INDEX('Analytics Data'!BB$12:BB$511, MATCH($AV371, 'Analytics Data'!$BI$12:$BI$511, 0)), ""))</f>
        <v/>
      </c>
      <c r="S371" s="92" t="str">
        <f>IF($AV371="", "", IFERROR(INDEX('Analytics Data'!BC$12:BC$511, MATCH($AV371, 'Analytics Data'!$BI$12:$BI$511, 0)), ""))</f>
        <v/>
      </c>
      <c r="T371" s="92" t="str">
        <f>IF($AV371="", "", IFERROR(INDEX('Analytics Data'!BD$12:BD$511, MATCH($AV371, 'Analytics Data'!$BI$12:$BI$511, 0)), ""))</f>
        <v/>
      </c>
      <c r="U371" s="93" t="str">
        <f>IF($AV371="", "", IFERROR(INDEX('Analytics Data'!BE$12:BE$511, MATCH($AV371, 'Analytics Data'!$BI$12:$BI$511, 0)), ""))</f>
        <v/>
      </c>
      <c r="V371" s="68"/>
      <c r="AD371" s="65" t="str">
        <f>'Analytics Data'!$CT372</f>
        <v/>
      </c>
      <c r="AF371" s="19" t="str">
        <f t="shared" si="100"/>
        <v/>
      </c>
      <c r="AH371" s="19" t="str">
        <f t="shared" si="97"/>
        <v/>
      </c>
      <c r="AI371" s="19" t="str">
        <f t="shared" si="101"/>
        <v/>
      </c>
      <c r="AJ371" s="19" t="str">
        <f t="shared" si="102"/>
        <v/>
      </c>
      <c r="AK371" s="19" t="str">
        <f t="shared" si="103"/>
        <v/>
      </c>
      <c r="AL371" s="19" t="str">
        <f t="shared" si="98"/>
        <v/>
      </c>
      <c r="AM371" s="19" t="str">
        <f t="shared" si="99"/>
        <v/>
      </c>
      <c r="AN371" s="19" t="str">
        <f t="shared" si="104"/>
        <v/>
      </c>
      <c r="AP371" s="19" t="str">
        <f>IF(OR($B371="", "", 'Analytics Data'!$BL$7=FALSE), "", COUNTIF('Analytics Data'!$BG$12:$BG$511, $B371))</f>
        <v/>
      </c>
      <c r="AR371" s="65" t="str">
        <f>IF($AP371="", "", IF($AP371=1, IFERROR(INDEX('Analytics Data'!$BI$12:$BI$511, MATCH($B371, 'Analytics Data'!$BG$12:$BG$511, 0)), ""), ""))</f>
        <v/>
      </c>
      <c r="AT371" s="65" t="str">
        <f t="shared" si="105"/>
        <v/>
      </c>
      <c r="AV371" s="65" t="str">
        <f>IF(NOT($AT371=""), $AT371, IF($AR371="", "", IF(COUNTIF($AR$11:$AR371, $AR371)&gt;1, "", $AR371)))</f>
        <v/>
      </c>
      <c r="AX371" s="19" t="str">
        <f>IF(OR($AV371="", $AR$7=FALSE), "", IF(COUNTIF('Analytics Data'!$BI$12:$BI$511, $AV371)=1, "", "X"))</f>
        <v/>
      </c>
      <c r="AZ371" s="43" t="str">
        <f t="shared" si="106"/>
        <v/>
      </c>
      <c r="BB371" s="19" t="str">
        <f>IF($D371="", "", IF(COUNTIF(Content!$D$11:$D$510, $D371)=0, MAX($BB$10:$BB370)+1, ""))</f>
        <v/>
      </c>
      <c r="BD371" s="19" t="str">
        <f t="shared" si="107"/>
        <v/>
      </c>
      <c r="BF371" s="19" t="str">
        <f t="shared" si="108"/>
        <v/>
      </c>
      <c r="BG371" s="19" t="str">
        <f t="shared" ca="1" si="114"/>
        <v/>
      </c>
      <c r="BI371" s="173" t="str">
        <f>IF($AV371="", "", IFERROR(INDEX('Analytics Data'!$CA$12:$CA$511, MATCH($AV371, 'Analytics Data'!$BI$12:$BI$511, 0)), ""))</f>
        <v/>
      </c>
      <c r="BK371" s="173" t="str">
        <f>IF($AV371="", "", IFERROR(INDEX('Analytics Data'!$BB$12:$BB$511, MATCH($AV371, 'Analytics Data'!$BI$12:$BI$511, 0)), ""))</f>
        <v/>
      </c>
      <c r="BM371" s="41" t="str">
        <f>IF($D371="", "", IFERROR(INDEX(Content!$AB$11:$AB$510, MATCH($D371, Content!$D$11:$D$510, 0)), ""))</f>
        <v/>
      </c>
      <c r="BN371" s="41" t="str">
        <f>IF($BM371="", "", IF(COUNTIF($BM$11:$BM371, $BM371)&gt;1, "", $BM371))</f>
        <v/>
      </c>
      <c r="BO371" s="156" t="str">
        <f t="shared" si="109"/>
        <v/>
      </c>
      <c r="BP371" s="156" t="str">
        <f t="shared" si="110"/>
        <v/>
      </c>
      <c r="BQ371" s="19" t="str">
        <f>IF($BO371="", "", COUNTIF($BO$11:$BO$510, "&gt;"&amp;$BO371)+1+COUNTIF($BO$11:$BO371, $BO371)-1)</f>
        <v/>
      </c>
      <c r="BS371" s="134" t="str">
        <f>IF($AV371="", "", IFERROR(INDEX('Analytics Data'!BZ$12:BZ$511, MATCH($AV371, 'Analytics Data'!$BI$12:$BI$511, 0)), ""))</f>
        <v/>
      </c>
      <c r="BT371" s="135" t="str">
        <f>IF($AV371="", "", IFERROR(INDEX('Analytics Data'!CA$12:CA$511, MATCH($AV371, 'Analytics Data'!$BI$12:$BI$511, 0)), ""))</f>
        <v/>
      </c>
      <c r="BU371" s="135" t="str">
        <f>IF($AV371="", "", IFERROR(INDEX('Analytics Data'!CB$12:CB$511, MATCH($AV371, 'Analytics Data'!$BI$12:$BI$511, 0)), ""))</f>
        <v/>
      </c>
      <c r="BV371" s="135" t="str">
        <f>IF($AV371="", "", IFERROR(INDEX('Analytics Data'!CC$12:CC$511, MATCH($AV371, 'Analytics Data'!$BI$12:$BI$511, 0)), ""))</f>
        <v/>
      </c>
      <c r="BW371" s="136" t="str">
        <f>IF($AV371="", "", IFERROR(INDEX('Analytics Data'!CD$12:CD$511, MATCH($AV371, 'Analytics Data'!$BI$12:$BI$511, 0)), ""))</f>
        <v/>
      </c>
      <c r="CC371" s="19" t="str">
        <f t="shared" si="111"/>
        <v/>
      </c>
      <c r="CE371" s="19" t="str">
        <f t="shared" si="112"/>
        <v/>
      </c>
      <c r="CG371" s="41" t="str">
        <f t="shared" si="113"/>
        <v/>
      </c>
    </row>
    <row r="372" spans="1:85" x14ac:dyDescent="0.25">
      <c r="A372" s="11"/>
      <c r="B372" s="41" t="str">
        <f>IF($D372="", "", IFERROR(INDEX(Content!$V$11:$V$510, MATCH($D372, Content!$D$11:$D$510, 0)), ""))</f>
        <v/>
      </c>
      <c r="C372" s="11"/>
      <c r="D372" s="196"/>
      <c r="E372" s="197"/>
      <c r="F372" s="198"/>
      <c r="G372" s="199"/>
      <c r="H372" s="200"/>
      <c r="I372" s="200"/>
      <c r="J372" s="201"/>
      <c r="K372" s="202"/>
      <c r="L372" s="11"/>
      <c r="M372" s="98" t="str">
        <f>IF($AV372="", "", IFERROR(INDEX('Analytics Data'!$CF$12:$CF$511, MATCH($AV372, 'Analytics Data'!$BI$12:$BI$511, 0)), ""))</f>
        <v/>
      </c>
      <c r="N372" s="68"/>
      <c r="O372" s="98" t="str">
        <f>IF($M372="", "", COUNTIF($M$11:$M$510, "&gt;"&amp;$M372)+1+COUNTIF($M$11:$M372, $M372)-1)</f>
        <v/>
      </c>
      <c r="P372" s="68"/>
      <c r="Q372" s="91" t="str">
        <f>IF($AV372="", "", IFERROR(INDEX('Analytics Data'!BA$12:BA$511, MATCH($AV372, 'Analytics Data'!$BI$12:$BI$511, 0)), ""))</f>
        <v/>
      </c>
      <c r="R372" s="92" t="str">
        <f>IF($AV372="", "", IFERROR(INDEX('Analytics Data'!BB$12:BB$511, MATCH($AV372, 'Analytics Data'!$BI$12:$BI$511, 0)), ""))</f>
        <v/>
      </c>
      <c r="S372" s="92" t="str">
        <f>IF($AV372="", "", IFERROR(INDEX('Analytics Data'!BC$12:BC$511, MATCH($AV372, 'Analytics Data'!$BI$12:$BI$511, 0)), ""))</f>
        <v/>
      </c>
      <c r="T372" s="92" t="str">
        <f>IF($AV372="", "", IFERROR(INDEX('Analytics Data'!BD$12:BD$511, MATCH($AV372, 'Analytics Data'!$BI$12:$BI$511, 0)), ""))</f>
        <v/>
      </c>
      <c r="U372" s="93" t="str">
        <f>IF($AV372="", "", IFERROR(INDEX('Analytics Data'!BE$12:BE$511, MATCH($AV372, 'Analytics Data'!$BI$12:$BI$511, 0)), ""))</f>
        <v/>
      </c>
      <c r="V372" s="68"/>
      <c r="AD372" s="65" t="str">
        <f>'Analytics Data'!$CT373</f>
        <v/>
      </c>
      <c r="AF372" s="19" t="str">
        <f t="shared" si="100"/>
        <v/>
      </c>
      <c r="AH372" s="19" t="str">
        <f t="shared" si="97"/>
        <v/>
      </c>
      <c r="AI372" s="19" t="str">
        <f t="shared" si="101"/>
        <v/>
      </c>
      <c r="AJ372" s="19" t="str">
        <f t="shared" si="102"/>
        <v/>
      </c>
      <c r="AK372" s="19" t="str">
        <f t="shared" si="103"/>
        <v/>
      </c>
      <c r="AL372" s="19" t="str">
        <f t="shared" si="98"/>
        <v/>
      </c>
      <c r="AM372" s="19" t="str">
        <f t="shared" si="99"/>
        <v/>
      </c>
      <c r="AN372" s="19" t="str">
        <f t="shared" si="104"/>
        <v/>
      </c>
      <c r="AP372" s="19" t="str">
        <f>IF(OR($B372="", "", 'Analytics Data'!$BL$7=FALSE), "", COUNTIF('Analytics Data'!$BG$12:$BG$511, $B372))</f>
        <v/>
      </c>
      <c r="AR372" s="65" t="str">
        <f>IF($AP372="", "", IF($AP372=1, IFERROR(INDEX('Analytics Data'!$BI$12:$BI$511, MATCH($B372, 'Analytics Data'!$BG$12:$BG$511, 0)), ""), ""))</f>
        <v/>
      </c>
      <c r="AT372" s="65" t="str">
        <f t="shared" si="105"/>
        <v/>
      </c>
      <c r="AV372" s="65" t="str">
        <f>IF(NOT($AT372=""), $AT372, IF($AR372="", "", IF(COUNTIF($AR$11:$AR372, $AR372)&gt;1, "", $AR372)))</f>
        <v/>
      </c>
      <c r="AX372" s="19" t="str">
        <f>IF(OR($AV372="", $AR$7=FALSE), "", IF(COUNTIF('Analytics Data'!$BI$12:$BI$511, $AV372)=1, "", "X"))</f>
        <v/>
      </c>
      <c r="AZ372" s="43" t="str">
        <f t="shared" si="106"/>
        <v/>
      </c>
      <c r="BB372" s="19" t="str">
        <f>IF($D372="", "", IF(COUNTIF(Content!$D$11:$D$510, $D372)=0, MAX($BB$10:$BB371)+1, ""))</f>
        <v/>
      </c>
      <c r="BD372" s="19" t="str">
        <f t="shared" si="107"/>
        <v/>
      </c>
      <c r="BF372" s="19" t="str">
        <f t="shared" si="108"/>
        <v/>
      </c>
      <c r="BG372" s="19" t="str">
        <f t="shared" ca="1" si="114"/>
        <v/>
      </c>
      <c r="BI372" s="173" t="str">
        <f>IF($AV372="", "", IFERROR(INDEX('Analytics Data'!$CA$12:$CA$511, MATCH($AV372, 'Analytics Data'!$BI$12:$BI$511, 0)), ""))</f>
        <v/>
      </c>
      <c r="BK372" s="173" t="str">
        <f>IF($AV372="", "", IFERROR(INDEX('Analytics Data'!$BB$12:$BB$511, MATCH($AV372, 'Analytics Data'!$BI$12:$BI$511, 0)), ""))</f>
        <v/>
      </c>
      <c r="BM372" s="41" t="str">
        <f>IF($D372="", "", IFERROR(INDEX(Content!$AB$11:$AB$510, MATCH($D372, Content!$D$11:$D$510, 0)), ""))</f>
        <v/>
      </c>
      <c r="BN372" s="41" t="str">
        <f>IF($BM372="", "", IF(COUNTIF($BM$11:$BM372, $BM372)&gt;1, "", $BM372))</f>
        <v/>
      </c>
      <c r="BO372" s="156" t="str">
        <f t="shared" si="109"/>
        <v/>
      </c>
      <c r="BP372" s="156" t="str">
        <f t="shared" si="110"/>
        <v/>
      </c>
      <c r="BQ372" s="19" t="str">
        <f>IF($BO372="", "", COUNTIF($BO$11:$BO$510, "&gt;"&amp;$BO372)+1+COUNTIF($BO$11:$BO372, $BO372)-1)</f>
        <v/>
      </c>
      <c r="BS372" s="134" t="str">
        <f>IF($AV372="", "", IFERROR(INDEX('Analytics Data'!BZ$12:BZ$511, MATCH($AV372, 'Analytics Data'!$BI$12:$BI$511, 0)), ""))</f>
        <v/>
      </c>
      <c r="BT372" s="135" t="str">
        <f>IF($AV372="", "", IFERROR(INDEX('Analytics Data'!CA$12:CA$511, MATCH($AV372, 'Analytics Data'!$BI$12:$BI$511, 0)), ""))</f>
        <v/>
      </c>
      <c r="BU372" s="135" t="str">
        <f>IF($AV372="", "", IFERROR(INDEX('Analytics Data'!CB$12:CB$511, MATCH($AV372, 'Analytics Data'!$BI$12:$BI$511, 0)), ""))</f>
        <v/>
      </c>
      <c r="BV372" s="135" t="str">
        <f>IF($AV372="", "", IFERROR(INDEX('Analytics Data'!CC$12:CC$511, MATCH($AV372, 'Analytics Data'!$BI$12:$BI$511, 0)), ""))</f>
        <v/>
      </c>
      <c r="BW372" s="136" t="str">
        <f>IF($AV372="", "", IFERROR(INDEX('Analytics Data'!CD$12:CD$511, MATCH($AV372, 'Analytics Data'!$BI$12:$BI$511, 0)), ""))</f>
        <v/>
      </c>
      <c r="CC372" s="19" t="str">
        <f t="shared" si="111"/>
        <v/>
      </c>
      <c r="CE372" s="19" t="str">
        <f t="shared" si="112"/>
        <v/>
      </c>
      <c r="CG372" s="41" t="str">
        <f t="shared" si="113"/>
        <v/>
      </c>
    </row>
    <row r="373" spans="1:85" x14ac:dyDescent="0.25">
      <c r="A373" s="11"/>
      <c r="B373" s="41" t="str">
        <f>IF($D373="", "", IFERROR(INDEX(Content!$V$11:$V$510, MATCH($D373, Content!$D$11:$D$510, 0)), ""))</f>
        <v/>
      </c>
      <c r="C373" s="11"/>
      <c r="D373" s="196"/>
      <c r="E373" s="197"/>
      <c r="F373" s="198"/>
      <c r="G373" s="199"/>
      <c r="H373" s="200"/>
      <c r="I373" s="200"/>
      <c r="J373" s="201"/>
      <c r="K373" s="202"/>
      <c r="L373" s="11"/>
      <c r="M373" s="98" t="str">
        <f>IF($AV373="", "", IFERROR(INDEX('Analytics Data'!$CF$12:$CF$511, MATCH($AV373, 'Analytics Data'!$BI$12:$BI$511, 0)), ""))</f>
        <v/>
      </c>
      <c r="N373" s="68"/>
      <c r="O373" s="98" t="str">
        <f>IF($M373="", "", COUNTIF($M$11:$M$510, "&gt;"&amp;$M373)+1+COUNTIF($M$11:$M373, $M373)-1)</f>
        <v/>
      </c>
      <c r="P373" s="68"/>
      <c r="Q373" s="91" t="str">
        <f>IF($AV373="", "", IFERROR(INDEX('Analytics Data'!BA$12:BA$511, MATCH($AV373, 'Analytics Data'!$BI$12:$BI$511, 0)), ""))</f>
        <v/>
      </c>
      <c r="R373" s="92" t="str">
        <f>IF($AV373="", "", IFERROR(INDEX('Analytics Data'!BB$12:BB$511, MATCH($AV373, 'Analytics Data'!$BI$12:$BI$511, 0)), ""))</f>
        <v/>
      </c>
      <c r="S373" s="92" t="str">
        <f>IF($AV373="", "", IFERROR(INDEX('Analytics Data'!BC$12:BC$511, MATCH($AV373, 'Analytics Data'!$BI$12:$BI$511, 0)), ""))</f>
        <v/>
      </c>
      <c r="T373" s="92" t="str">
        <f>IF($AV373="", "", IFERROR(INDEX('Analytics Data'!BD$12:BD$511, MATCH($AV373, 'Analytics Data'!$BI$12:$BI$511, 0)), ""))</f>
        <v/>
      </c>
      <c r="U373" s="93" t="str">
        <f>IF($AV373="", "", IFERROR(INDEX('Analytics Data'!BE$12:BE$511, MATCH($AV373, 'Analytics Data'!$BI$12:$BI$511, 0)), ""))</f>
        <v/>
      </c>
      <c r="V373" s="68"/>
      <c r="AD373" s="65" t="str">
        <f>'Analytics Data'!$CT374</f>
        <v/>
      </c>
      <c r="AF373" s="19" t="str">
        <f t="shared" si="100"/>
        <v/>
      </c>
      <c r="AH373" s="19" t="str">
        <f t="shared" si="97"/>
        <v/>
      </c>
      <c r="AI373" s="19" t="str">
        <f t="shared" si="101"/>
        <v/>
      </c>
      <c r="AJ373" s="19" t="str">
        <f t="shared" si="102"/>
        <v/>
      </c>
      <c r="AK373" s="19" t="str">
        <f t="shared" si="103"/>
        <v/>
      </c>
      <c r="AL373" s="19" t="str">
        <f t="shared" si="98"/>
        <v/>
      </c>
      <c r="AM373" s="19" t="str">
        <f t="shared" si="99"/>
        <v/>
      </c>
      <c r="AN373" s="19" t="str">
        <f t="shared" si="104"/>
        <v/>
      </c>
      <c r="AP373" s="19" t="str">
        <f>IF(OR($B373="", "", 'Analytics Data'!$BL$7=FALSE), "", COUNTIF('Analytics Data'!$BG$12:$BG$511, $B373))</f>
        <v/>
      </c>
      <c r="AR373" s="65" t="str">
        <f>IF($AP373="", "", IF($AP373=1, IFERROR(INDEX('Analytics Data'!$BI$12:$BI$511, MATCH($B373, 'Analytics Data'!$BG$12:$BG$511, 0)), ""), ""))</f>
        <v/>
      </c>
      <c r="AT373" s="65" t="str">
        <f t="shared" si="105"/>
        <v/>
      </c>
      <c r="AV373" s="65" t="str">
        <f>IF(NOT($AT373=""), $AT373, IF($AR373="", "", IF(COUNTIF($AR$11:$AR373, $AR373)&gt;1, "", $AR373)))</f>
        <v/>
      </c>
      <c r="AX373" s="19" t="str">
        <f>IF(OR($AV373="", $AR$7=FALSE), "", IF(COUNTIF('Analytics Data'!$BI$12:$BI$511, $AV373)=1, "", "X"))</f>
        <v/>
      </c>
      <c r="AZ373" s="43" t="str">
        <f t="shared" si="106"/>
        <v/>
      </c>
      <c r="BB373" s="19" t="str">
        <f>IF($D373="", "", IF(COUNTIF(Content!$D$11:$D$510, $D373)=0, MAX($BB$10:$BB372)+1, ""))</f>
        <v/>
      </c>
      <c r="BD373" s="19" t="str">
        <f t="shared" si="107"/>
        <v/>
      </c>
      <c r="BF373" s="19" t="str">
        <f t="shared" si="108"/>
        <v/>
      </c>
      <c r="BG373" s="19" t="str">
        <f t="shared" ca="1" si="114"/>
        <v/>
      </c>
      <c r="BI373" s="173" t="str">
        <f>IF($AV373="", "", IFERROR(INDEX('Analytics Data'!$CA$12:$CA$511, MATCH($AV373, 'Analytics Data'!$BI$12:$BI$511, 0)), ""))</f>
        <v/>
      </c>
      <c r="BK373" s="173" t="str">
        <f>IF($AV373="", "", IFERROR(INDEX('Analytics Data'!$BB$12:$BB$511, MATCH($AV373, 'Analytics Data'!$BI$12:$BI$511, 0)), ""))</f>
        <v/>
      </c>
      <c r="BM373" s="41" t="str">
        <f>IF($D373="", "", IFERROR(INDEX(Content!$AB$11:$AB$510, MATCH($D373, Content!$D$11:$D$510, 0)), ""))</f>
        <v/>
      </c>
      <c r="BN373" s="41" t="str">
        <f>IF($BM373="", "", IF(COUNTIF($BM$11:$BM373, $BM373)&gt;1, "", $BM373))</f>
        <v/>
      </c>
      <c r="BO373" s="156" t="str">
        <f t="shared" si="109"/>
        <v/>
      </c>
      <c r="BP373" s="156" t="str">
        <f t="shared" si="110"/>
        <v/>
      </c>
      <c r="BQ373" s="19" t="str">
        <f>IF($BO373="", "", COUNTIF($BO$11:$BO$510, "&gt;"&amp;$BO373)+1+COUNTIF($BO$11:$BO373, $BO373)-1)</f>
        <v/>
      </c>
      <c r="BS373" s="134" t="str">
        <f>IF($AV373="", "", IFERROR(INDEX('Analytics Data'!BZ$12:BZ$511, MATCH($AV373, 'Analytics Data'!$BI$12:$BI$511, 0)), ""))</f>
        <v/>
      </c>
      <c r="BT373" s="135" t="str">
        <f>IF($AV373="", "", IFERROR(INDEX('Analytics Data'!CA$12:CA$511, MATCH($AV373, 'Analytics Data'!$BI$12:$BI$511, 0)), ""))</f>
        <v/>
      </c>
      <c r="BU373" s="135" t="str">
        <f>IF($AV373="", "", IFERROR(INDEX('Analytics Data'!CB$12:CB$511, MATCH($AV373, 'Analytics Data'!$BI$12:$BI$511, 0)), ""))</f>
        <v/>
      </c>
      <c r="BV373" s="135" t="str">
        <f>IF($AV373="", "", IFERROR(INDEX('Analytics Data'!CC$12:CC$511, MATCH($AV373, 'Analytics Data'!$BI$12:$BI$511, 0)), ""))</f>
        <v/>
      </c>
      <c r="BW373" s="136" t="str">
        <f>IF($AV373="", "", IFERROR(INDEX('Analytics Data'!CD$12:CD$511, MATCH($AV373, 'Analytics Data'!$BI$12:$BI$511, 0)), ""))</f>
        <v/>
      </c>
      <c r="CC373" s="19" t="str">
        <f t="shared" si="111"/>
        <v/>
      </c>
      <c r="CE373" s="19" t="str">
        <f t="shared" si="112"/>
        <v/>
      </c>
      <c r="CG373" s="41" t="str">
        <f t="shared" si="113"/>
        <v/>
      </c>
    </row>
    <row r="374" spans="1:85" x14ac:dyDescent="0.25">
      <c r="A374" s="11"/>
      <c r="B374" s="41" t="str">
        <f>IF($D374="", "", IFERROR(INDEX(Content!$V$11:$V$510, MATCH($D374, Content!$D$11:$D$510, 0)), ""))</f>
        <v/>
      </c>
      <c r="C374" s="11"/>
      <c r="D374" s="196"/>
      <c r="E374" s="197"/>
      <c r="F374" s="198"/>
      <c r="G374" s="199"/>
      <c r="H374" s="200"/>
      <c r="I374" s="200"/>
      <c r="J374" s="201"/>
      <c r="K374" s="202"/>
      <c r="L374" s="11"/>
      <c r="M374" s="98" t="str">
        <f>IF($AV374="", "", IFERROR(INDEX('Analytics Data'!$CF$12:$CF$511, MATCH($AV374, 'Analytics Data'!$BI$12:$BI$511, 0)), ""))</f>
        <v/>
      </c>
      <c r="N374" s="68"/>
      <c r="O374" s="98" t="str">
        <f>IF($M374="", "", COUNTIF($M$11:$M$510, "&gt;"&amp;$M374)+1+COUNTIF($M$11:$M374, $M374)-1)</f>
        <v/>
      </c>
      <c r="P374" s="68"/>
      <c r="Q374" s="91" t="str">
        <f>IF($AV374="", "", IFERROR(INDEX('Analytics Data'!BA$12:BA$511, MATCH($AV374, 'Analytics Data'!$BI$12:$BI$511, 0)), ""))</f>
        <v/>
      </c>
      <c r="R374" s="92" t="str">
        <f>IF($AV374="", "", IFERROR(INDEX('Analytics Data'!BB$12:BB$511, MATCH($AV374, 'Analytics Data'!$BI$12:$BI$511, 0)), ""))</f>
        <v/>
      </c>
      <c r="S374" s="92" t="str">
        <f>IF($AV374="", "", IFERROR(INDEX('Analytics Data'!BC$12:BC$511, MATCH($AV374, 'Analytics Data'!$BI$12:$BI$511, 0)), ""))</f>
        <v/>
      </c>
      <c r="T374" s="92" t="str">
        <f>IF($AV374="", "", IFERROR(INDEX('Analytics Data'!BD$12:BD$511, MATCH($AV374, 'Analytics Data'!$BI$12:$BI$511, 0)), ""))</f>
        <v/>
      </c>
      <c r="U374" s="93" t="str">
        <f>IF($AV374="", "", IFERROR(INDEX('Analytics Data'!BE$12:BE$511, MATCH($AV374, 'Analytics Data'!$BI$12:$BI$511, 0)), ""))</f>
        <v/>
      </c>
      <c r="V374" s="68"/>
      <c r="AD374" s="65" t="str">
        <f>'Analytics Data'!$CT375</f>
        <v/>
      </c>
      <c r="AF374" s="19" t="str">
        <f t="shared" si="100"/>
        <v/>
      </c>
      <c r="AH374" s="19" t="str">
        <f t="shared" si="97"/>
        <v/>
      </c>
      <c r="AI374" s="19" t="str">
        <f t="shared" si="101"/>
        <v/>
      </c>
      <c r="AJ374" s="19" t="str">
        <f t="shared" si="102"/>
        <v/>
      </c>
      <c r="AK374" s="19" t="str">
        <f t="shared" si="103"/>
        <v/>
      </c>
      <c r="AL374" s="19" t="str">
        <f t="shared" si="98"/>
        <v/>
      </c>
      <c r="AM374" s="19" t="str">
        <f t="shared" si="99"/>
        <v/>
      </c>
      <c r="AN374" s="19" t="str">
        <f t="shared" si="104"/>
        <v/>
      </c>
      <c r="AP374" s="19" t="str">
        <f>IF(OR($B374="", "", 'Analytics Data'!$BL$7=FALSE), "", COUNTIF('Analytics Data'!$BG$12:$BG$511, $B374))</f>
        <v/>
      </c>
      <c r="AR374" s="65" t="str">
        <f>IF($AP374="", "", IF($AP374=1, IFERROR(INDEX('Analytics Data'!$BI$12:$BI$511, MATCH($B374, 'Analytics Data'!$BG$12:$BG$511, 0)), ""), ""))</f>
        <v/>
      </c>
      <c r="AT374" s="65" t="str">
        <f t="shared" si="105"/>
        <v/>
      </c>
      <c r="AV374" s="65" t="str">
        <f>IF(NOT($AT374=""), $AT374, IF($AR374="", "", IF(COUNTIF($AR$11:$AR374, $AR374)&gt;1, "", $AR374)))</f>
        <v/>
      </c>
      <c r="AX374" s="19" t="str">
        <f>IF(OR($AV374="", $AR$7=FALSE), "", IF(COUNTIF('Analytics Data'!$BI$12:$BI$511, $AV374)=1, "", "X"))</f>
        <v/>
      </c>
      <c r="AZ374" s="43" t="str">
        <f t="shared" si="106"/>
        <v/>
      </c>
      <c r="BB374" s="19" t="str">
        <f>IF($D374="", "", IF(COUNTIF(Content!$D$11:$D$510, $D374)=0, MAX($BB$10:$BB373)+1, ""))</f>
        <v/>
      </c>
      <c r="BD374" s="19" t="str">
        <f t="shared" si="107"/>
        <v/>
      </c>
      <c r="BF374" s="19" t="str">
        <f t="shared" si="108"/>
        <v/>
      </c>
      <c r="BG374" s="19" t="str">
        <f t="shared" ca="1" si="114"/>
        <v/>
      </c>
      <c r="BI374" s="173" t="str">
        <f>IF($AV374="", "", IFERROR(INDEX('Analytics Data'!$CA$12:$CA$511, MATCH($AV374, 'Analytics Data'!$BI$12:$BI$511, 0)), ""))</f>
        <v/>
      </c>
      <c r="BK374" s="173" t="str">
        <f>IF($AV374="", "", IFERROR(INDEX('Analytics Data'!$BB$12:$BB$511, MATCH($AV374, 'Analytics Data'!$BI$12:$BI$511, 0)), ""))</f>
        <v/>
      </c>
      <c r="BM374" s="41" t="str">
        <f>IF($D374="", "", IFERROR(INDEX(Content!$AB$11:$AB$510, MATCH($D374, Content!$D$11:$D$510, 0)), ""))</f>
        <v/>
      </c>
      <c r="BN374" s="41" t="str">
        <f>IF($BM374="", "", IF(COUNTIF($BM$11:$BM374, $BM374)&gt;1, "", $BM374))</f>
        <v/>
      </c>
      <c r="BO374" s="156" t="str">
        <f t="shared" si="109"/>
        <v/>
      </c>
      <c r="BP374" s="156" t="str">
        <f t="shared" si="110"/>
        <v/>
      </c>
      <c r="BQ374" s="19" t="str">
        <f>IF($BO374="", "", COUNTIF($BO$11:$BO$510, "&gt;"&amp;$BO374)+1+COUNTIF($BO$11:$BO374, $BO374)-1)</f>
        <v/>
      </c>
      <c r="BS374" s="134" t="str">
        <f>IF($AV374="", "", IFERROR(INDEX('Analytics Data'!BZ$12:BZ$511, MATCH($AV374, 'Analytics Data'!$BI$12:$BI$511, 0)), ""))</f>
        <v/>
      </c>
      <c r="BT374" s="135" t="str">
        <f>IF($AV374="", "", IFERROR(INDEX('Analytics Data'!CA$12:CA$511, MATCH($AV374, 'Analytics Data'!$BI$12:$BI$511, 0)), ""))</f>
        <v/>
      </c>
      <c r="BU374" s="135" t="str">
        <f>IF($AV374="", "", IFERROR(INDEX('Analytics Data'!CB$12:CB$511, MATCH($AV374, 'Analytics Data'!$BI$12:$BI$511, 0)), ""))</f>
        <v/>
      </c>
      <c r="BV374" s="135" t="str">
        <f>IF($AV374="", "", IFERROR(INDEX('Analytics Data'!CC$12:CC$511, MATCH($AV374, 'Analytics Data'!$BI$12:$BI$511, 0)), ""))</f>
        <v/>
      </c>
      <c r="BW374" s="136" t="str">
        <f>IF($AV374="", "", IFERROR(INDEX('Analytics Data'!CD$12:CD$511, MATCH($AV374, 'Analytics Data'!$BI$12:$BI$511, 0)), ""))</f>
        <v/>
      </c>
      <c r="CC374" s="19" t="str">
        <f t="shared" si="111"/>
        <v/>
      </c>
      <c r="CE374" s="19" t="str">
        <f t="shared" si="112"/>
        <v/>
      </c>
      <c r="CG374" s="41" t="str">
        <f t="shared" si="113"/>
        <v/>
      </c>
    </row>
    <row r="375" spans="1:85" x14ac:dyDescent="0.25">
      <c r="A375" s="11"/>
      <c r="B375" s="41" t="str">
        <f>IF($D375="", "", IFERROR(INDEX(Content!$V$11:$V$510, MATCH($D375, Content!$D$11:$D$510, 0)), ""))</f>
        <v/>
      </c>
      <c r="C375" s="11"/>
      <c r="D375" s="196"/>
      <c r="E375" s="197"/>
      <c r="F375" s="198"/>
      <c r="G375" s="199"/>
      <c r="H375" s="200"/>
      <c r="I375" s="200"/>
      <c r="J375" s="201"/>
      <c r="K375" s="202"/>
      <c r="L375" s="11"/>
      <c r="M375" s="98" t="str">
        <f>IF($AV375="", "", IFERROR(INDEX('Analytics Data'!$CF$12:$CF$511, MATCH($AV375, 'Analytics Data'!$BI$12:$BI$511, 0)), ""))</f>
        <v/>
      </c>
      <c r="N375" s="68"/>
      <c r="O375" s="98" t="str">
        <f>IF($M375="", "", COUNTIF($M$11:$M$510, "&gt;"&amp;$M375)+1+COUNTIF($M$11:$M375, $M375)-1)</f>
        <v/>
      </c>
      <c r="P375" s="68"/>
      <c r="Q375" s="91" t="str">
        <f>IF($AV375="", "", IFERROR(INDEX('Analytics Data'!BA$12:BA$511, MATCH($AV375, 'Analytics Data'!$BI$12:$BI$511, 0)), ""))</f>
        <v/>
      </c>
      <c r="R375" s="92" t="str">
        <f>IF($AV375="", "", IFERROR(INDEX('Analytics Data'!BB$12:BB$511, MATCH($AV375, 'Analytics Data'!$BI$12:$BI$511, 0)), ""))</f>
        <v/>
      </c>
      <c r="S375" s="92" t="str">
        <f>IF($AV375="", "", IFERROR(INDEX('Analytics Data'!BC$12:BC$511, MATCH($AV375, 'Analytics Data'!$BI$12:$BI$511, 0)), ""))</f>
        <v/>
      </c>
      <c r="T375" s="92" t="str">
        <f>IF($AV375="", "", IFERROR(INDEX('Analytics Data'!BD$12:BD$511, MATCH($AV375, 'Analytics Data'!$BI$12:$BI$511, 0)), ""))</f>
        <v/>
      </c>
      <c r="U375" s="93" t="str">
        <f>IF($AV375="", "", IFERROR(INDEX('Analytics Data'!BE$12:BE$511, MATCH($AV375, 'Analytics Data'!$BI$12:$BI$511, 0)), ""))</f>
        <v/>
      </c>
      <c r="V375" s="68"/>
      <c r="AD375" s="65" t="str">
        <f>'Analytics Data'!$CT376</f>
        <v/>
      </c>
      <c r="AF375" s="19" t="str">
        <f t="shared" si="100"/>
        <v/>
      </c>
      <c r="AH375" s="19" t="str">
        <f t="shared" si="97"/>
        <v/>
      </c>
      <c r="AI375" s="19" t="str">
        <f t="shared" si="101"/>
        <v/>
      </c>
      <c r="AJ375" s="19" t="str">
        <f t="shared" si="102"/>
        <v/>
      </c>
      <c r="AK375" s="19" t="str">
        <f t="shared" si="103"/>
        <v/>
      </c>
      <c r="AL375" s="19" t="str">
        <f t="shared" si="98"/>
        <v/>
      </c>
      <c r="AM375" s="19" t="str">
        <f t="shared" si="99"/>
        <v/>
      </c>
      <c r="AN375" s="19" t="str">
        <f t="shared" si="104"/>
        <v/>
      </c>
      <c r="AP375" s="19" t="str">
        <f>IF(OR($B375="", "", 'Analytics Data'!$BL$7=FALSE), "", COUNTIF('Analytics Data'!$BG$12:$BG$511, $B375))</f>
        <v/>
      </c>
      <c r="AR375" s="65" t="str">
        <f>IF($AP375="", "", IF($AP375=1, IFERROR(INDEX('Analytics Data'!$BI$12:$BI$511, MATCH($B375, 'Analytics Data'!$BG$12:$BG$511, 0)), ""), ""))</f>
        <v/>
      </c>
      <c r="AT375" s="65" t="str">
        <f t="shared" si="105"/>
        <v/>
      </c>
      <c r="AV375" s="65" t="str">
        <f>IF(NOT($AT375=""), $AT375, IF($AR375="", "", IF(COUNTIF($AR$11:$AR375, $AR375)&gt;1, "", $AR375)))</f>
        <v/>
      </c>
      <c r="AX375" s="19" t="str">
        <f>IF(OR($AV375="", $AR$7=FALSE), "", IF(COUNTIF('Analytics Data'!$BI$12:$BI$511, $AV375)=1, "", "X"))</f>
        <v/>
      </c>
      <c r="AZ375" s="43" t="str">
        <f t="shared" si="106"/>
        <v/>
      </c>
      <c r="BB375" s="19" t="str">
        <f>IF($D375="", "", IF(COUNTIF(Content!$D$11:$D$510, $D375)=0, MAX($BB$10:$BB374)+1, ""))</f>
        <v/>
      </c>
      <c r="BD375" s="19" t="str">
        <f t="shared" si="107"/>
        <v/>
      </c>
      <c r="BF375" s="19" t="str">
        <f t="shared" si="108"/>
        <v/>
      </c>
      <c r="BG375" s="19" t="str">
        <f t="shared" ca="1" si="114"/>
        <v/>
      </c>
      <c r="BI375" s="173" t="str">
        <f>IF($AV375="", "", IFERROR(INDEX('Analytics Data'!$CA$12:$CA$511, MATCH($AV375, 'Analytics Data'!$BI$12:$BI$511, 0)), ""))</f>
        <v/>
      </c>
      <c r="BK375" s="173" t="str">
        <f>IF($AV375="", "", IFERROR(INDEX('Analytics Data'!$BB$12:$BB$511, MATCH($AV375, 'Analytics Data'!$BI$12:$BI$511, 0)), ""))</f>
        <v/>
      </c>
      <c r="BM375" s="41" t="str">
        <f>IF($D375="", "", IFERROR(INDEX(Content!$AB$11:$AB$510, MATCH($D375, Content!$D$11:$D$510, 0)), ""))</f>
        <v/>
      </c>
      <c r="BN375" s="41" t="str">
        <f>IF($BM375="", "", IF(COUNTIF($BM$11:$BM375, $BM375)&gt;1, "", $BM375))</f>
        <v/>
      </c>
      <c r="BO375" s="156" t="str">
        <f t="shared" si="109"/>
        <v/>
      </c>
      <c r="BP375" s="156" t="str">
        <f t="shared" si="110"/>
        <v/>
      </c>
      <c r="BQ375" s="19" t="str">
        <f>IF($BO375="", "", COUNTIF($BO$11:$BO$510, "&gt;"&amp;$BO375)+1+COUNTIF($BO$11:$BO375, $BO375)-1)</f>
        <v/>
      </c>
      <c r="BS375" s="134" t="str">
        <f>IF($AV375="", "", IFERROR(INDEX('Analytics Data'!BZ$12:BZ$511, MATCH($AV375, 'Analytics Data'!$BI$12:$BI$511, 0)), ""))</f>
        <v/>
      </c>
      <c r="BT375" s="135" t="str">
        <f>IF($AV375="", "", IFERROR(INDEX('Analytics Data'!CA$12:CA$511, MATCH($AV375, 'Analytics Data'!$BI$12:$BI$511, 0)), ""))</f>
        <v/>
      </c>
      <c r="BU375" s="135" t="str">
        <f>IF($AV375="", "", IFERROR(INDEX('Analytics Data'!CB$12:CB$511, MATCH($AV375, 'Analytics Data'!$BI$12:$BI$511, 0)), ""))</f>
        <v/>
      </c>
      <c r="BV375" s="135" t="str">
        <f>IF($AV375="", "", IFERROR(INDEX('Analytics Data'!CC$12:CC$511, MATCH($AV375, 'Analytics Data'!$BI$12:$BI$511, 0)), ""))</f>
        <v/>
      </c>
      <c r="BW375" s="136" t="str">
        <f>IF($AV375="", "", IFERROR(INDEX('Analytics Data'!CD$12:CD$511, MATCH($AV375, 'Analytics Data'!$BI$12:$BI$511, 0)), ""))</f>
        <v/>
      </c>
      <c r="CC375" s="19" t="str">
        <f t="shared" si="111"/>
        <v/>
      </c>
      <c r="CE375" s="19" t="str">
        <f t="shared" si="112"/>
        <v/>
      </c>
      <c r="CG375" s="41" t="str">
        <f t="shared" si="113"/>
        <v/>
      </c>
    </row>
    <row r="376" spans="1:85" x14ac:dyDescent="0.25">
      <c r="A376" s="11"/>
      <c r="B376" s="41" t="str">
        <f>IF($D376="", "", IFERROR(INDEX(Content!$V$11:$V$510, MATCH($D376, Content!$D$11:$D$510, 0)), ""))</f>
        <v/>
      </c>
      <c r="C376" s="11"/>
      <c r="D376" s="196"/>
      <c r="E376" s="197"/>
      <c r="F376" s="198"/>
      <c r="G376" s="199"/>
      <c r="H376" s="200"/>
      <c r="I376" s="200"/>
      <c r="J376" s="201"/>
      <c r="K376" s="202"/>
      <c r="L376" s="11"/>
      <c r="M376" s="98" t="str">
        <f>IF($AV376="", "", IFERROR(INDEX('Analytics Data'!$CF$12:$CF$511, MATCH($AV376, 'Analytics Data'!$BI$12:$BI$511, 0)), ""))</f>
        <v/>
      </c>
      <c r="N376" s="68"/>
      <c r="O376" s="98" t="str">
        <f>IF($M376="", "", COUNTIF($M$11:$M$510, "&gt;"&amp;$M376)+1+COUNTIF($M$11:$M376, $M376)-1)</f>
        <v/>
      </c>
      <c r="P376" s="68"/>
      <c r="Q376" s="91" t="str">
        <f>IF($AV376="", "", IFERROR(INDEX('Analytics Data'!BA$12:BA$511, MATCH($AV376, 'Analytics Data'!$BI$12:$BI$511, 0)), ""))</f>
        <v/>
      </c>
      <c r="R376" s="92" t="str">
        <f>IF($AV376="", "", IFERROR(INDEX('Analytics Data'!BB$12:BB$511, MATCH($AV376, 'Analytics Data'!$BI$12:$BI$511, 0)), ""))</f>
        <v/>
      </c>
      <c r="S376" s="92" t="str">
        <f>IF($AV376="", "", IFERROR(INDEX('Analytics Data'!BC$12:BC$511, MATCH($AV376, 'Analytics Data'!$BI$12:$BI$511, 0)), ""))</f>
        <v/>
      </c>
      <c r="T376" s="92" t="str">
        <f>IF($AV376="", "", IFERROR(INDEX('Analytics Data'!BD$12:BD$511, MATCH($AV376, 'Analytics Data'!$BI$12:$BI$511, 0)), ""))</f>
        <v/>
      </c>
      <c r="U376" s="93" t="str">
        <f>IF($AV376="", "", IFERROR(INDEX('Analytics Data'!BE$12:BE$511, MATCH($AV376, 'Analytics Data'!$BI$12:$BI$511, 0)), ""))</f>
        <v/>
      </c>
      <c r="V376" s="68"/>
      <c r="AD376" s="65" t="str">
        <f>'Analytics Data'!$CT377</f>
        <v/>
      </c>
      <c r="AF376" s="19" t="str">
        <f t="shared" si="100"/>
        <v/>
      </c>
      <c r="AH376" s="19" t="str">
        <f t="shared" si="97"/>
        <v/>
      </c>
      <c r="AI376" s="19" t="str">
        <f t="shared" si="101"/>
        <v/>
      </c>
      <c r="AJ376" s="19" t="str">
        <f t="shared" si="102"/>
        <v/>
      </c>
      <c r="AK376" s="19" t="str">
        <f t="shared" si="103"/>
        <v/>
      </c>
      <c r="AL376" s="19" t="str">
        <f t="shared" si="98"/>
        <v/>
      </c>
      <c r="AM376" s="19" t="str">
        <f t="shared" si="99"/>
        <v/>
      </c>
      <c r="AN376" s="19" t="str">
        <f t="shared" si="104"/>
        <v/>
      </c>
      <c r="AP376" s="19" t="str">
        <f>IF(OR($B376="", "", 'Analytics Data'!$BL$7=FALSE), "", COUNTIF('Analytics Data'!$BG$12:$BG$511, $B376))</f>
        <v/>
      </c>
      <c r="AR376" s="65" t="str">
        <f>IF($AP376="", "", IF($AP376=1, IFERROR(INDEX('Analytics Data'!$BI$12:$BI$511, MATCH($B376, 'Analytics Data'!$BG$12:$BG$511, 0)), ""), ""))</f>
        <v/>
      </c>
      <c r="AT376" s="65" t="str">
        <f t="shared" si="105"/>
        <v/>
      </c>
      <c r="AV376" s="65" t="str">
        <f>IF(NOT($AT376=""), $AT376, IF($AR376="", "", IF(COUNTIF($AR$11:$AR376, $AR376)&gt;1, "", $AR376)))</f>
        <v/>
      </c>
      <c r="AX376" s="19" t="str">
        <f>IF(OR($AV376="", $AR$7=FALSE), "", IF(COUNTIF('Analytics Data'!$BI$12:$BI$511, $AV376)=1, "", "X"))</f>
        <v/>
      </c>
      <c r="AZ376" s="43" t="str">
        <f t="shared" si="106"/>
        <v/>
      </c>
      <c r="BB376" s="19" t="str">
        <f>IF($D376="", "", IF(COUNTIF(Content!$D$11:$D$510, $D376)=0, MAX($BB$10:$BB375)+1, ""))</f>
        <v/>
      </c>
      <c r="BD376" s="19" t="str">
        <f t="shared" si="107"/>
        <v/>
      </c>
      <c r="BF376" s="19" t="str">
        <f t="shared" si="108"/>
        <v/>
      </c>
      <c r="BG376" s="19" t="str">
        <f t="shared" ca="1" si="114"/>
        <v/>
      </c>
      <c r="BI376" s="173" t="str">
        <f>IF($AV376="", "", IFERROR(INDEX('Analytics Data'!$CA$12:$CA$511, MATCH($AV376, 'Analytics Data'!$BI$12:$BI$511, 0)), ""))</f>
        <v/>
      </c>
      <c r="BK376" s="173" t="str">
        <f>IF($AV376="", "", IFERROR(INDEX('Analytics Data'!$BB$12:$BB$511, MATCH($AV376, 'Analytics Data'!$BI$12:$BI$511, 0)), ""))</f>
        <v/>
      </c>
      <c r="BM376" s="41" t="str">
        <f>IF($D376="", "", IFERROR(INDEX(Content!$AB$11:$AB$510, MATCH($D376, Content!$D$11:$D$510, 0)), ""))</f>
        <v/>
      </c>
      <c r="BN376" s="41" t="str">
        <f>IF($BM376="", "", IF(COUNTIF($BM$11:$BM376, $BM376)&gt;1, "", $BM376))</f>
        <v/>
      </c>
      <c r="BO376" s="156" t="str">
        <f t="shared" si="109"/>
        <v/>
      </c>
      <c r="BP376" s="156" t="str">
        <f t="shared" si="110"/>
        <v/>
      </c>
      <c r="BQ376" s="19" t="str">
        <f>IF($BO376="", "", COUNTIF($BO$11:$BO$510, "&gt;"&amp;$BO376)+1+COUNTIF($BO$11:$BO376, $BO376)-1)</f>
        <v/>
      </c>
      <c r="BS376" s="134" t="str">
        <f>IF($AV376="", "", IFERROR(INDEX('Analytics Data'!BZ$12:BZ$511, MATCH($AV376, 'Analytics Data'!$BI$12:$BI$511, 0)), ""))</f>
        <v/>
      </c>
      <c r="BT376" s="135" t="str">
        <f>IF($AV376="", "", IFERROR(INDEX('Analytics Data'!CA$12:CA$511, MATCH($AV376, 'Analytics Data'!$BI$12:$BI$511, 0)), ""))</f>
        <v/>
      </c>
      <c r="BU376" s="135" t="str">
        <f>IF($AV376="", "", IFERROR(INDEX('Analytics Data'!CB$12:CB$511, MATCH($AV376, 'Analytics Data'!$BI$12:$BI$511, 0)), ""))</f>
        <v/>
      </c>
      <c r="BV376" s="135" t="str">
        <f>IF($AV376="", "", IFERROR(INDEX('Analytics Data'!CC$12:CC$511, MATCH($AV376, 'Analytics Data'!$BI$12:$BI$511, 0)), ""))</f>
        <v/>
      </c>
      <c r="BW376" s="136" t="str">
        <f>IF($AV376="", "", IFERROR(INDEX('Analytics Data'!CD$12:CD$511, MATCH($AV376, 'Analytics Data'!$BI$12:$BI$511, 0)), ""))</f>
        <v/>
      </c>
      <c r="CC376" s="19" t="str">
        <f t="shared" si="111"/>
        <v/>
      </c>
      <c r="CE376" s="19" t="str">
        <f t="shared" si="112"/>
        <v/>
      </c>
      <c r="CG376" s="41" t="str">
        <f t="shared" si="113"/>
        <v/>
      </c>
    </row>
    <row r="377" spans="1:85" x14ac:dyDescent="0.25">
      <c r="A377" s="11"/>
      <c r="B377" s="41" t="str">
        <f>IF($D377="", "", IFERROR(INDEX(Content!$V$11:$V$510, MATCH($D377, Content!$D$11:$D$510, 0)), ""))</f>
        <v/>
      </c>
      <c r="C377" s="11"/>
      <c r="D377" s="196"/>
      <c r="E377" s="197"/>
      <c r="F377" s="198"/>
      <c r="G377" s="199"/>
      <c r="H377" s="200"/>
      <c r="I377" s="200"/>
      <c r="J377" s="201"/>
      <c r="K377" s="202"/>
      <c r="L377" s="11"/>
      <c r="M377" s="98" t="str">
        <f>IF($AV377="", "", IFERROR(INDEX('Analytics Data'!$CF$12:$CF$511, MATCH($AV377, 'Analytics Data'!$BI$12:$BI$511, 0)), ""))</f>
        <v/>
      </c>
      <c r="N377" s="68"/>
      <c r="O377" s="98" t="str">
        <f>IF($M377="", "", COUNTIF($M$11:$M$510, "&gt;"&amp;$M377)+1+COUNTIF($M$11:$M377, $M377)-1)</f>
        <v/>
      </c>
      <c r="P377" s="68"/>
      <c r="Q377" s="91" t="str">
        <f>IF($AV377="", "", IFERROR(INDEX('Analytics Data'!BA$12:BA$511, MATCH($AV377, 'Analytics Data'!$BI$12:$BI$511, 0)), ""))</f>
        <v/>
      </c>
      <c r="R377" s="92" t="str">
        <f>IF($AV377="", "", IFERROR(INDEX('Analytics Data'!BB$12:BB$511, MATCH($AV377, 'Analytics Data'!$BI$12:$BI$511, 0)), ""))</f>
        <v/>
      </c>
      <c r="S377" s="92" t="str">
        <f>IF($AV377="", "", IFERROR(INDEX('Analytics Data'!BC$12:BC$511, MATCH($AV377, 'Analytics Data'!$BI$12:$BI$511, 0)), ""))</f>
        <v/>
      </c>
      <c r="T377" s="92" t="str">
        <f>IF($AV377="", "", IFERROR(INDEX('Analytics Data'!BD$12:BD$511, MATCH($AV377, 'Analytics Data'!$BI$12:$BI$511, 0)), ""))</f>
        <v/>
      </c>
      <c r="U377" s="93" t="str">
        <f>IF($AV377="", "", IFERROR(INDEX('Analytics Data'!BE$12:BE$511, MATCH($AV377, 'Analytics Data'!$BI$12:$BI$511, 0)), ""))</f>
        <v/>
      </c>
      <c r="V377" s="68"/>
      <c r="AD377" s="65" t="str">
        <f>'Analytics Data'!$CT378</f>
        <v/>
      </c>
      <c r="AF377" s="19" t="str">
        <f t="shared" si="100"/>
        <v/>
      </c>
      <c r="AH377" s="19" t="str">
        <f t="shared" si="97"/>
        <v/>
      </c>
      <c r="AI377" s="19" t="str">
        <f t="shared" si="101"/>
        <v/>
      </c>
      <c r="AJ377" s="19" t="str">
        <f t="shared" si="102"/>
        <v/>
      </c>
      <c r="AK377" s="19" t="str">
        <f t="shared" si="103"/>
        <v/>
      </c>
      <c r="AL377" s="19" t="str">
        <f t="shared" si="98"/>
        <v/>
      </c>
      <c r="AM377" s="19" t="str">
        <f t="shared" si="99"/>
        <v/>
      </c>
      <c r="AN377" s="19" t="str">
        <f t="shared" si="104"/>
        <v/>
      </c>
      <c r="AP377" s="19" t="str">
        <f>IF(OR($B377="", "", 'Analytics Data'!$BL$7=FALSE), "", COUNTIF('Analytics Data'!$BG$12:$BG$511, $B377))</f>
        <v/>
      </c>
      <c r="AR377" s="65" t="str">
        <f>IF($AP377="", "", IF($AP377=1, IFERROR(INDEX('Analytics Data'!$BI$12:$BI$511, MATCH($B377, 'Analytics Data'!$BG$12:$BG$511, 0)), ""), ""))</f>
        <v/>
      </c>
      <c r="AT377" s="65" t="str">
        <f t="shared" si="105"/>
        <v/>
      </c>
      <c r="AV377" s="65" t="str">
        <f>IF(NOT($AT377=""), $AT377, IF($AR377="", "", IF(COUNTIF($AR$11:$AR377, $AR377)&gt;1, "", $AR377)))</f>
        <v/>
      </c>
      <c r="AX377" s="19" t="str">
        <f>IF(OR($AV377="", $AR$7=FALSE), "", IF(COUNTIF('Analytics Data'!$BI$12:$BI$511, $AV377)=1, "", "X"))</f>
        <v/>
      </c>
      <c r="AZ377" s="43" t="str">
        <f t="shared" si="106"/>
        <v/>
      </c>
      <c r="BB377" s="19" t="str">
        <f>IF($D377="", "", IF(COUNTIF(Content!$D$11:$D$510, $D377)=0, MAX($BB$10:$BB376)+1, ""))</f>
        <v/>
      </c>
      <c r="BD377" s="19" t="str">
        <f t="shared" si="107"/>
        <v/>
      </c>
      <c r="BF377" s="19" t="str">
        <f t="shared" si="108"/>
        <v/>
      </c>
      <c r="BG377" s="19" t="str">
        <f t="shared" ca="1" si="114"/>
        <v/>
      </c>
      <c r="BI377" s="173" t="str">
        <f>IF($AV377="", "", IFERROR(INDEX('Analytics Data'!$CA$12:$CA$511, MATCH($AV377, 'Analytics Data'!$BI$12:$BI$511, 0)), ""))</f>
        <v/>
      </c>
      <c r="BK377" s="173" t="str">
        <f>IF($AV377="", "", IFERROR(INDEX('Analytics Data'!$BB$12:$BB$511, MATCH($AV377, 'Analytics Data'!$BI$12:$BI$511, 0)), ""))</f>
        <v/>
      </c>
      <c r="BM377" s="41" t="str">
        <f>IF($D377="", "", IFERROR(INDEX(Content!$AB$11:$AB$510, MATCH($D377, Content!$D$11:$D$510, 0)), ""))</f>
        <v/>
      </c>
      <c r="BN377" s="41" t="str">
        <f>IF($BM377="", "", IF(COUNTIF($BM$11:$BM377, $BM377)&gt;1, "", $BM377))</f>
        <v/>
      </c>
      <c r="BO377" s="156" t="str">
        <f t="shared" si="109"/>
        <v/>
      </c>
      <c r="BP377" s="156" t="str">
        <f t="shared" si="110"/>
        <v/>
      </c>
      <c r="BQ377" s="19" t="str">
        <f>IF($BO377="", "", COUNTIF($BO$11:$BO$510, "&gt;"&amp;$BO377)+1+COUNTIF($BO$11:$BO377, $BO377)-1)</f>
        <v/>
      </c>
      <c r="BS377" s="134" t="str">
        <f>IF($AV377="", "", IFERROR(INDEX('Analytics Data'!BZ$12:BZ$511, MATCH($AV377, 'Analytics Data'!$BI$12:$BI$511, 0)), ""))</f>
        <v/>
      </c>
      <c r="BT377" s="135" t="str">
        <f>IF($AV377="", "", IFERROR(INDEX('Analytics Data'!CA$12:CA$511, MATCH($AV377, 'Analytics Data'!$BI$12:$BI$511, 0)), ""))</f>
        <v/>
      </c>
      <c r="BU377" s="135" t="str">
        <f>IF($AV377="", "", IFERROR(INDEX('Analytics Data'!CB$12:CB$511, MATCH($AV377, 'Analytics Data'!$BI$12:$BI$511, 0)), ""))</f>
        <v/>
      </c>
      <c r="BV377" s="135" t="str">
        <f>IF($AV377="", "", IFERROR(INDEX('Analytics Data'!CC$12:CC$511, MATCH($AV377, 'Analytics Data'!$BI$12:$BI$511, 0)), ""))</f>
        <v/>
      </c>
      <c r="BW377" s="136" t="str">
        <f>IF($AV377="", "", IFERROR(INDEX('Analytics Data'!CD$12:CD$511, MATCH($AV377, 'Analytics Data'!$BI$12:$BI$511, 0)), ""))</f>
        <v/>
      </c>
      <c r="CC377" s="19" t="str">
        <f t="shared" si="111"/>
        <v/>
      </c>
      <c r="CE377" s="19" t="str">
        <f t="shared" si="112"/>
        <v/>
      </c>
      <c r="CG377" s="41" t="str">
        <f t="shared" si="113"/>
        <v/>
      </c>
    </row>
    <row r="378" spans="1:85" x14ac:dyDescent="0.25">
      <c r="A378" s="11"/>
      <c r="B378" s="41" t="str">
        <f>IF($D378="", "", IFERROR(INDEX(Content!$V$11:$V$510, MATCH($D378, Content!$D$11:$D$510, 0)), ""))</f>
        <v/>
      </c>
      <c r="C378" s="11"/>
      <c r="D378" s="196"/>
      <c r="E378" s="197"/>
      <c r="F378" s="198"/>
      <c r="G378" s="199"/>
      <c r="H378" s="200"/>
      <c r="I378" s="200"/>
      <c r="J378" s="201"/>
      <c r="K378" s="202"/>
      <c r="L378" s="11"/>
      <c r="M378" s="98" t="str">
        <f>IF($AV378="", "", IFERROR(INDEX('Analytics Data'!$CF$12:$CF$511, MATCH($AV378, 'Analytics Data'!$BI$12:$BI$511, 0)), ""))</f>
        <v/>
      </c>
      <c r="N378" s="68"/>
      <c r="O378" s="98" t="str">
        <f>IF($M378="", "", COUNTIF($M$11:$M$510, "&gt;"&amp;$M378)+1+COUNTIF($M$11:$M378, $M378)-1)</f>
        <v/>
      </c>
      <c r="P378" s="68"/>
      <c r="Q378" s="91" t="str">
        <f>IF($AV378="", "", IFERROR(INDEX('Analytics Data'!BA$12:BA$511, MATCH($AV378, 'Analytics Data'!$BI$12:$BI$511, 0)), ""))</f>
        <v/>
      </c>
      <c r="R378" s="92" t="str">
        <f>IF($AV378="", "", IFERROR(INDEX('Analytics Data'!BB$12:BB$511, MATCH($AV378, 'Analytics Data'!$BI$12:$BI$511, 0)), ""))</f>
        <v/>
      </c>
      <c r="S378" s="92" t="str">
        <f>IF($AV378="", "", IFERROR(INDEX('Analytics Data'!BC$12:BC$511, MATCH($AV378, 'Analytics Data'!$BI$12:$BI$511, 0)), ""))</f>
        <v/>
      </c>
      <c r="T378" s="92" t="str">
        <f>IF($AV378="", "", IFERROR(INDEX('Analytics Data'!BD$12:BD$511, MATCH($AV378, 'Analytics Data'!$BI$12:$BI$511, 0)), ""))</f>
        <v/>
      </c>
      <c r="U378" s="93" t="str">
        <f>IF($AV378="", "", IFERROR(INDEX('Analytics Data'!BE$12:BE$511, MATCH($AV378, 'Analytics Data'!$BI$12:$BI$511, 0)), ""))</f>
        <v/>
      </c>
      <c r="V378" s="68"/>
      <c r="AD378" s="65" t="str">
        <f>'Analytics Data'!$CT379</f>
        <v/>
      </c>
      <c r="AF378" s="19" t="str">
        <f t="shared" si="100"/>
        <v/>
      </c>
      <c r="AH378" s="19" t="str">
        <f t="shared" si="97"/>
        <v/>
      </c>
      <c r="AI378" s="19" t="str">
        <f t="shared" si="101"/>
        <v/>
      </c>
      <c r="AJ378" s="19" t="str">
        <f t="shared" si="102"/>
        <v/>
      </c>
      <c r="AK378" s="19" t="str">
        <f t="shared" si="103"/>
        <v/>
      </c>
      <c r="AL378" s="19" t="str">
        <f t="shared" si="98"/>
        <v/>
      </c>
      <c r="AM378" s="19" t="str">
        <f t="shared" si="99"/>
        <v/>
      </c>
      <c r="AN378" s="19" t="str">
        <f t="shared" si="104"/>
        <v/>
      </c>
      <c r="AP378" s="19" t="str">
        <f>IF(OR($B378="", "", 'Analytics Data'!$BL$7=FALSE), "", COUNTIF('Analytics Data'!$BG$12:$BG$511, $B378))</f>
        <v/>
      </c>
      <c r="AR378" s="65" t="str">
        <f>IF($AP378="", "", IF($AP378=1, IFERROR(INDEX('Analytics Data'!$BI$12:$BI$511, MATCH($B378, 'Analytics Data'!$BG$12:$BG$511, 0)), ""), ""))</f>
        <v/>
      </c>
      <c r="AT378" s="65" t="str">
        <f t="shared" si="105"/>
        <v/>
      </c>
      <c r="AV378" s="65" t="str">
        <f>IF(NOT($AT378=""), $AT378, IF($AR378="", "", IF(COUNTIF($AR$11:$AR378, $AR378)&gt;1, "", $AR378)))</f>
        <v/>
      </c>
      <c r="AX378" s="19" t="str">
        <f>IF(OR($AV378="", $AR$7=FALSE), "", IF(COUNTIF('Analytics Data'!$BI$12:$BI$511, $AV378)=1, "", "X"))</f>
        <v/>
      </c>
      <c r="AZ378" s="43" t="str">
        <f t="shared" si="106"/>
        <v/>
      </c>
      <c r="BB378" s="19" t="str">
        <f>IF($D378="", "", IF(COUNTIF(Content!$D$11:$D$510, $D378)=0, MAX($BB$10:$BB377)+1, ""))</f>
        <v/>
      </c>
      <c r="BD378" s="19" t="str">
        <f t="shared" si="107"/>
        <v/>
      </c>
      <c r="BF378" s="19" t="str">
        <f t="shared" si="108"/>
        <v/>
      </c>
      <c r="BG378" s="19" t="str">
        <f t="shared" ca="1" si="114"/>
        <v/>
      </c>
      <c r="BI378" s="173" t="str">
        <f>IF($AV378="", "", IFERROR(INDEX('Analytics Data'!$CA$12:$CA$511, MATCH($AV378, 'Analytics Data'!$BI$12:$BI$511, 0)), ""))</f>
        <v/>
      </c>
      <c r="BK378" s="173" t="str">
        <f>IF($AV378="", "", IFERROR(INDEX('Analytics Data'!$BB$12:$BB$511, MATCH($AV378, 'Analytics Data'!$BI$12:$BI$511, 0)), ""))</f>
        <v/>
      </c>
      <c r="BM378" s="41" t="str">
        <f>IF($D378="", "", IFERROR(INDEX(Content!$AB$11:$AB$510, MATCH($D378, Content!$D$11:$D$510, 0)), ""))</f>
        <v/>
      </c>
      <c r="BN378" s="41" t="str">
        <f>IF($BM378="", "", IF(COUNTIF($BM$11:$BM378, $BM378)&gt;1, "", $BM378))</f>
        <v/>
      </c>
      <c r="BO378" s="156" t="str">
        <f t="shared" si="109"/>
        <v/>
      </c>
      <c r="BP378" s="156" t="str">
        <f t="shared" si="110"/>
        <v/>
      </c>
      <c r="BQ378" s="19" t="str">
        <f>IF($BO378="", "", COUNTIF($BO$11:$BO$510, "&gt;"&amp;$BO378)+1+COUNTIF($BO$11:$BO378, $BO378)-1)</f>
        <v/>
      </c>
      <c r="BS378" s="134" t="str">
        <f>IF($AV378="", "", IFERROR(INDEX('Analytics Data'!BZ$12:BZ$511, MATCH($AV378, 'Analytics Data'!$BI$12:$BI$511, 0)), ""))</f>
        <v/>
      </c>
      <c r="BT378" s="135" t="str">
        <f>IF($AV378="", "", IFERROR(INDEX('Analytics Data'!CA$12:CA$511, MATCH($AV378, 'Analytics Data'!$BI$12:$BI$511, 0)), ""))</f>
        <v/>
      </c>
      <c r="BU378" s="135" t="str">
        <f>IF($AV378="", "", IFERROR(INDEX('Analytics Data'!CB$12:CB$511, MATCH($AV378, 'Analytics Data'!$BI$12:$BI$511, 0)), ""))</f>
        <v/>
      </c>
      <c r="BV378" s="135" t="str">
        <f>IF($AV378="", "", IFERROR(INDEX('Analytics Data'!CC$12:CC$511, MATCH($AV378, 'Analytics Data'!$BI$12:$BI$511, 0)), ""))</f>
        <v/>
      </c>
      <c r="BW378" s="136" t="str">
        <f>IF($AV378="", "", IFERROR(INDEX('Analytics Data'!CD$12:CD$511, MATCH($AV378, 'Analytics Data'!$BI$12:$BI$511, 0)), ""))</f>
        <v/>
      </c>
      <c r="CC378" s="19" t="str">
        <f t="shared" si="111"/>
        <v/>
      </c>
      <c r="CE378" s="19" t="str">
        <f t="shared" si="112"/>
        <v/>
      </c>
      <c r="CG378" s="41" t="str">
        <f t="shared" si="113"/>
        <v/>
      </c>
    </row>
    <row r="379" spans="1:85" x14ac:dyDescent="0.25">
      <c r="A379" s="11"/>
      <c r="B379" s="41" t="str">
        <f>IF($D379="", "", IFERROR(INDEX(Content!$V$11:$V$510, MATCH($D379, Content!$D$11:$D$510, 0)), ""))</f>
        <v/>
      </c>
      <c r="C379" s="11"/>
      <c r="D379" s="196"/>
      <c r="E379" s="197"/>
      <c r="F379" s="198"/>
      <c r="G379" s="199"/>
      <c r="H379" s="200"/>
      <c r="I379" s="200"/>
      <c r="J379" s="201"/>
      <c r="K379" s="202"/>
      <c r="L379" s="11"/>
      <c r="M379" s="98" t="str">
        <f>IF($AV379="", "", IFERROR(INDEX('Analytics Data'!$CF$12:$CF$511, MATCH($AV379, 'Analytics Data'!$BI$12:$BI$511, 0)), ""))</f>
        <v/>
      </c>
      <c r="N379" s="68"/>
      <c r="O379" s="98" t="str">
        <f>IF($M379="", "", COUNTIF($M$11:$M$510, "&gt;"&amp;$M379)+1+COUNTIF($M$11:$M379, $M379)-1)</f>
        <v/>
      </c>
      <c r="P379" s="68"/>
      <c r="Q379" s="91" t="str">
        <f>IF($AV379="", "", IFERROR(INDEX('Analytics Data'!BA$12:BA$511, MATCH($AV379, 'Analytics Data'!$BI$12:$BI$511, 0)), ""))</f>
        <v/>
      </c>
      <c r="R379" s="92" t="str">
        <f>IF($AV379="", "", IFERROR(INDEX('Analytics Data'!BB$12:BB$511, MATCH($AV379, 'Analytics Data'!$BI$12:$BI$511, 0)), ""))</f>
        <v/>
      </c>
      <c r="S379" s="92" t="str">
        <f>IF($AV379="", "", IFERROR(INDEX('Analytics Data'!BC$12:BC$511, MATCH($AV379, 'Analytics Data'!$BI$12:$BI$511, 0)), ""))</f>
        <v/>
      </c>
      <c r="T379" s="92" t="str">
        <f>IF($AV379="", "", IFERROR(INDEX('Analytics Data'!BD$12:BD$511, MATCH($AV379, 'Analytics Data'!$BI$12:$BI$511, 0)), ""))</f>
        <v/>
      </c>
      <c r="U379" s="93" t="str">
        <f>IF($AV379="", "", IFERROR(INDEX('Analytics Data'!BE$12:BE$511, MATCH($AV379, 'Analytics Data'!$BI$12:$BI$511, 0)), ""))</f>
        <v/>
      </c>
      <c r="V379" s="68"/>
      <c r="AD379" s="65" t="str">
        <f>'Analytics Data'!$CT380</f>
        <v/>
      </c>
      <c r="AF379" s="19" t="str">
        <f t="shared" si="100"/>
        <v/>
      </c>
      <c r="AH379" s="19" t="str">
        <f t="shared" si="97"/>
        <v/>
      </c>
      <c r="AI379" s="19" t="str">
        <f t="shared" si="101"/>
        <v/>
      </c>
      <c r="AJ379" s="19" t="str">
        <f t="shared" si="102"/>
        <v/>
      </c>
      <c r="AK379" s="19" t="str">
        <f t="shared" si="103"/>
        <v/>
      </c>
      <c r="AL379" s="19" t="str">
        <f t="shared" si="98"/>
        <v/>
      </c>
      <c r="AM379" s="19" t="str">
        <f t="shared" si="99"/>
        <v/>
      </c>
      <c r="AN379" s="19" t="str">
        <f t="shared" si="104"/>
        <v/>
      </c>
      <c r="AP379" s="19" t="str">
        <f>IF(OR($B379="", "", 'Analytics Data'!$BL$7=FALSE), "", COUNTIF('Analytics Data'!$BG$12:$BG$511, $B379))</f>
        <v/>
      </c>
      <c r="AR379" s="65" t="str">
        <f>IF($AP379="", "", IF($AP379=1, IFERROR(INDEX('Analytics Data'!$BI$12:$BI$511, MATCH($B379, 'Analytics Data'!$BG$12:$BG$511, 0)), ""), ""))</f>
        <v/>
      </c>
      <c r="AT379" s="65" t="str">
        <f t="shared" si="105"/>
        <v/>
      </c>
      <c r="AV379" s="65" t="str">
        <f>IF(NOT($AT379=""), $AT379, IF($AR379="", "", IF(COUNTIF($AR$11:$AR379, $AR379)&gt;1, "", $AR379)))</f>
        <v/>
      </c>
      <c r="AX379" s="19" t="str">
        <f>IF(OR($AV379="", $AR$7=FALSE), "", IF(COUNTIF('Analytics Data'!$BI$12:$BI$511, $AV379)=1, "", "X"))</f>
        <v/>
      </c>
      <c r="AZ379" s="43" t="str">
        <f t="shared" si="106"/>
        <v/>
      </c>
      <c r="BB379" s="19" t="str">
        <f>IF($D379="", "", IF(COUNTIF(Content!$D$11:$D$510, $D379)=0, MAX($BB$10:$BB378)+1, ""))</f>
        <v/>
      </c>
      <c r="BD379" s="19" t="str">
        <f t="shared" si="107"/>
        <v/>
      </c>
      <c r="BF379" s="19" t="str">
        <f t="shared" si="108"/>
        <v/>
      </c>
      <c r="BG379" s="19" t="str">
        <f t="shared" ca="1" si="114"/>
        <v/>
      </c>
      <c r="BI379" s="173" t="str">
        <f>IF($AV379="", "", IFERROR(INDEX('Analytics Data'!$CA$12:$CA$511, MATCH($AV379, 'Analytics Data'!$BI$12:$BI$511, 0)), ""))</f>
        <v/>
      </c>
      <c r="BK379" s="173" t="str">
        <f>IF($AV379="", "", IFERROR(INDEX('Analytics Data'!$BB$12:$BB$511, MATCH($AV379, 'Analytics Data'!$BI$12:$BI$511, 0)), ""))</f>
        <v/>
      </c>
      <c r="BM379" s="41" t="str">
        <f>IF($D379="", "", IFERROR(INDEX(Content!$AB$11:$AB$510, MATCH($D379, Content!$D$11:$D$510, 0)), ""))</f>
        <v/>
      </c>
      <c r="BN379" s="41" t="str">
        <f>IF($BM379="", "", IF(COUNTIF($BM$11:$BM379, $BM379)&gt;1, "", $BM379))</f>
        <v/>
      </c>
      <c r="BO379" s="156" t="str">
        <f t="shared" si="109"/>
        <v/>
      </c>
      <c r="BP379" s="156" t="str">
        <f t="shared" si="110"/>
        <v/>
      </c>
      <c r="BQ379" s="19" t="str">
        <f>IF($BO379="", "", COUNTIF($BO$11:$BO$510, "&gt;"&amp;$BO379)+1+COUNTIF($BO$11:$BO379, $BO379)-1)</f>
        <v/>
      </c>
      <c r="BS379" s="134" t="str">
        <f>IF($AV379="", "", IFERROR(INDEX('Analytics Data'!BZ$12:BZ$511, MATCH($AV379, 'Analytics Data'!$BI$12:$BI$511, 0)), ""))</f>
        <v/>
      </c>
      <c r="BT379" s="135" t="str">
        <f>IF($AV379="", "", IFERROR(INDEX('Analytics Data'!CA$12:CA$511, MATCH($AV379, 'Analytics Data'!$BI$12:$BI$511, 0)), ""))</f>
        <v/>
      </c>
      <c r="BU379" s="135" t="str">
        <f>IF($AV379="", "", IFERROR(INDEX('Analytics Data'!CB$12:CB$511, MATCH($AV379, 'Analytics Data'!$BI$12:$BI$511, 0)), ""))</f>
        <v/>
      </c>
      <c r="BV379" s="135" t="str">
        <f>IF($AV379="", "", IFERROR(INDEX('Analytics Data'!CC$12:CC$511, MATCH($AV379, 'Analytics Data'!$BI$12:$BI$511, 0)), ""))</f>
        <v/>
      </c>
      <c r="BW379" s="136" t="str">
        <f>IF($AV379="", "", IFERROR(INDEX('Analytics Data'!CD$12:CD$511, MATCH($AV379, 'Analytics Data'!$BI$12:$BI$511, 0)), ""))</f>
        <v/>
      </c>
      <c r="CC379" s="19" t="str">
        <f t="shared" si="111"/>
        <v/>
      </c>
      <c r="CE379" s="19" t="str">
        <f t="shared" si="112"/>
        <v/>
      </c>
      <c r="CG379" s="41" t="str">
        <f t="shared" si="113"/>
        <v/>
      </c>
    </row>
    <row r="380" spans="1:85" x14ac:dyDescent="0.25">
      <c r="A380" s="11"/>
      <c r="B380" s="41" t="str">
        <f>IF($D380="", "", IFERROR(INDEX(Content!$V$11:$V$510, MATCH($D380, Content!$D$11:$D$510, 0)), ""))</f>
        <v/>
      </c>
      <c r="C380" s="11"/>
      <c r="D380" s="196"/>
      <c r="E380" s="197"/>
      <c r="F380" s="198"/>
      <c r="G380" s="199"/>
      <c r="H380" s="200"/>
      <c r="I380" s="200"/>
      <c r="J380" s="201"/>
      <c r="K380" s="202"/>
      <c r="L380" s="11"/>
      <c r="M380" s="98" t="str">
        <f>IF($AV380="", "", IFERROR(INDEX('Analytics Data'!$CF$12:$CF$511, MATCH($AV380, 'Analytics Data'!$BI$12:$BI$511, 0)), ""))</f>
        <v/>
      </c>
      <c r="N380" s="68"/>
      <c r="O380" s="98" t="str">
        <f>IF($M380="", "", COUNTIF($M$11:$M$510, "&gt;"&amp;$M380)+1+COUNTIF($M$11:$M380, $M380)-1)</f>
        <v/>
      </c>
      <c r="P380" s="68"/>
      <c r="Q380" s="91" t="str">
        <f>IF($AV380="", "", IFERROR(INDEX('Analytics Data'!BA$12:BA$511, MATCH($AV380, 'Analytics Data'!$BI$12:$BI$511, 0)), ""))</f>
        <v/>
      </c>
      <c r="R380" s="92" t="str">
        <f>IF($AV380="", "", IFERROR(INDEX('Analytics Data'!BB$12:BB$511, MATCH($AV380, 'Analytics Data'!$BI$12:$BI$511, 0)), ""))</f>
        <v/>
      </c>
      <c r="S380" s="92" t="str">
        <f>IF($AV380="", "", IFERROR(INDEX('Analytics Data'!BC$12:BC$511, MATCH($AV380, 'Analytics Data'!$BI$12:$BI$511, 0)), ""))</f>
        <v/>
      </c>
      <c r="T380" s="92" t="str">
        <f>IF($AV380="", "", IFERROR(INDEX('Analytics Data'!BD$12:BD$511, MATCH($AV380, 'Analytics Data'!$BI$12:$BI$511, 0)), ""))</f>
        <v/>
      </c>
      <c r="U380" s="93" t="str">
        <f>IF($AV380="", "", IFERROR(INDEX('Analytics Data'!BE$12:BE$511, MATCH($AV380, 'Analytics Data'!$BI$12:$BI$511, 0)), ""))</f>
        <v/>
      </c>
      <c r="V380" s="68"/>
      <c r="AD380" s="65" t="str">
        <f>'Analytics Data'!$CT381</f>
        <v/>
      </c>
      <c r="AF380" s="19" t="str">
        <f t="shared" si="100"/>
        <v/>
      </c>
      <c r="AH380" s="19" t="str">
        <f t="shared" si="97"/>
        <v/>
      </c>
      <c r="AI380" s="19" t="str">
        <f t="shared" si="101"/>
        <v/>
      </c>
      <c r="AJ380" s="19" t="str">
        <f t="shared" si="102"/>
        <v/>
      </c>
      <c r="AK380" s="19" t="str">
        <f t="shared" si="103"/>
        <v/>
      </c>
      <c r="AL380" s="19" t="str">
        <f t="shared" si="98"/>
        <v/>
      </c>
      <c r="AM380" s="19" t="str">
        <f t="shared" si="99"/>
        <v/>
      </c>
      <c r="AN380" s="19" t="str">
        <f t="shared" si="104"/>
        <v/>
      </c>
      <c r="AP380" s="19" t="str">
        <f>IF(OR($B380="", "", 'Analytics Data'!$BL$7=FALSE), "", COUNTIF('Analytics Data'!$BG$12:$BG$511, $B380))</f>
        <v/>
      </c>
      <c r="AR380" s="65" t="str">
        <f>IF($AP380="", "", IF($AP380=1, IFERROR(INDEX('Analytics Data'!$BI$12:$BI$511, MATCH($B380, 'Analytics Data'!$BG$12:$BG$511, 0)), ""), ""))</f>
        <v/>
      </c>
      <c r="AT380" s="65" t="str">
        <f t="shared" si="105"/>
        <v/>
      </c>
      <c r="AV380" s="65" t="str">
        <f>IF(NOT($AT380=""), $AT380, IF($AR380="", "", IF(COUNTIF($AR$11:$AR380, $AR380)&gt;1, "", $AR380)))</f>
        <v/>
      </c>
      <c r="AX380" s="19" t="str">
        <f>IF(OR($AV380="", $AR$7=FALSE), "", IF(COUNTIF('Analytics Data'!$BI$12:$BI$511, $AV380)=1, "", "X"))</f>
        <v/>
      </c>
      <c r="AZ380" s="43" t="str">
        <f t="shared" si="106"/>
        <v/>
      </c>
      <c r="BB380" s="19" t="str">
        <f>IF($D380="", "", IF(COUNTIF(Content!$D$11:$D$510, $D380)=0, MAX($BB$10:$BB379)+1, ""))</f>
        <v/>
      </c>
      <c r="BD380" s="19" t="str">
        <f t="shared" si="107"/>
        <v/>
      </c>
      <c r="BF380" s="19" t="str">
        <f t="shared" si="108"/>
        <v/>
      </c>
      <c r="BG380" s="19" t="str">
        <f t="shared" ca="1" si="114"/>
        <v/>
      </c>
      <c r="BI380" s="173" t="str">
        <f>IF($AV380="", "", IFERROR(INDEX('Analytics Data'!$CA$12:$CA$511, MATCH($AV380, 'Analytics Data'!$BI$12:$BI$511, 0)), ""))</f>
        <v/>
      </c>
      <c r="BK380" s="173" t="str">
        <f>IF($AV380="", "", IFERROR(INDEX('Analytics Data'!$BB$12:$BB$511, MATCH($AV380, 'Analytics Data'!$BI$12:$BI$511, 0)), ""))</f>
        <v/>
      </c>
      <c r="BM380" s="41" t="str">
        <f>IF($D380="", "", IFERROR(INDEX(Content!$AB$11:$AB$510, MATCH($D380, Content!$D$11:$D$510, 0)), ""))</f>
        <v/>
      </c>
      <c r="BN380" s="41" t="str">
        <f>IF($BM380="", "", IF(COUNTIF($BM$11:$BM380, $BM380)&gt;1, "", $BM380))</f>
        <v/>
      </c>
      <c r="BO380" s="156" t="str">
        <f t="shared" si="109"/>
        <v/>
      </c>
      <c r="BP380" s="156" t="str">
        <f t="shared" si="110"/>
        <v/>
      </c>
      <c r="BQ380" s="19" t="str">
        <f>IF($BO380="", "", COUNTIF($BO$11:$BO$510, "&gt;"&amp;$BO380)+1+COUNTIF($BO$11:$BO380, $BO380)-1)</f>
        <v/>
      </c>
      <c r="BS380" s="134" t="str">
        <f>IF($AV380="", "", IFERROR(INDEX('Analytics Data'!BZ$12:BZ$511, MATCH($AV380, 'Analytics Data'!$BI$12:$BI$511, 0)), ""))</f>
        <v/>
      </c>
      <c r="BT380" s="135" t="str">
        <f>IF($AV380="", "", IFERROR(INDEX('Analytics Data'!CA$12:CA$511, MATCH($AV380, 'Analytics Data'!$BI$12:$BI$511, 0)), ""))</f>
        <v/>
      </c>
      <c r="BU380" s="135" t="str">
        <f>IF($AV380="", "", IFERROR(INDEX('Analytics Data'!CB$12:CB$511, MATCH($AV380, 'Analytics Data'!$BI$12:$BI$511, 0)), ""))</f>
        <v/>
      </c>
      <c r="BV380" s="135" t="str">
        <f>IF($AV380="", "", IFERROR(INDEX('Analytics Data'!CC$12:CC$511, MATCH($AV380, 'Analytics Data'!$BI$12:$BI$511, 0)), ""))</f>
        <v/>
      </c>
      <c r="BW380" s="136" t="str">
        <f>IF($AV380="", "", IFERROR(INDEX('Analytics Data'!CD$12:CD$511, MATCH($AV380, 'Analytics Data'!$BI$12:$BI$511, 0)), ""))</f>
        <v/>
      </c>
      <c r="CC380" s="19" t="str">
        <f t="shared" si="111"/>
        <v/>
      </c>
      <c r="CE380" s="19" t="str">
        <f t="shared" si="112"/>
        <v/>
      </c>
      <c r="CG380" s="41" t="str">
        <f t="shared" si="113"/>
        <v/>
      </c>
    </row>
    <row r="381" spans="1:85" x14ac:dyDescent="0.25">
      <c r="A381" s="11"/>
      <c r="B381" s="41" t="str">
        <f>IF($D381="", "", IFERROR(INDEX(Content!$V$11:$V$510, MATCH($D381, Content!$D$11:$D$510, 0)), ""))</f>
        <v/>
      </c>
      <c r="C381" s="11"/>
      <c r="D381" s="196"/>
      <c r="E381" s="197"/>
      <c r="F381" s="198"/>
      <c r="G381" s="199"/>
      <c r="H381" s="200"/>
      <c r="I381" s="200"/>
      <c r="J381" s="201"/>
      <c r="K381" s="202"/>
      <c r="L381" s="11"/>
      <c r="M381" s="98" t="str">
        <f>IF($AV381="", "", IFERROR(INDEX('Analytics Data'!$CF$12:$CF$511, MATCH($AV381, 'Analytics Data'!$BI$12:$BI$511, 0)), ""))</f>
        <v/>
      </c>
      <c r="N381" s="68"/>
      <c r="O381" s="98" t="str">
        <f>IF($M381="", "", COUNTIF($M$11:$M$510, "&gt;"&amp;$M381)+1+COUNTIF($M$11:$M381, $M381)-1)</f>
        <v/>
      </c>
      <c r="P381" s="68"/>
      <c r="Q381" s="91" t="str">
        <f>IF($AV381="", "", IFERROR(INDEX('Analytics Data'!BA$12:BA$511, MATCH($AV381, 'Analytics Data'!$BI$12:$BI$511, 0)), ""))</f>
        <v/>
      </c>
      <c r="R381" s="92" t="str">
        <f>IF($AV381="", "", IFERROR(INDEX('Analytics Data'!BB$12:BB$511, MATCH($AV381, 'Analytics Data'!$BI$12:$BI$511, 0)), ""))</f>
        <v/>
      </c>
      <c r="S381" s="92" t="str">
        <f>IF($AV381="", "", IFERROR(INDEX('Analytics Data'!BC$12:BC$511, MATCH($AV381, 'Analytics Data'!$BI$12:$BI$511, 0)), ""))</f>
        <v/>
      </c>
      <c r="T381" s="92" t="str">
        <f>IF($AV381="", "", IFERROR(INDEX('Analytics Data'!BD$12:BD$511, MATCH($AV381, 'Analytics Data'!$BI$12:$BI$511, 0)), ""))</f>
        <v/>
      </c>
      <c r="U381" s="93" t="str">
        <f>IF($AV381="", "", IFERROR(INDEX('Analytics Data'!BE$12:BE$511, MATCH($AV381, 'Analytics Data'!$BI$12:$BI$511, 0)), ""))</f>
        <v/>
      </c>
      <c r="V381" s="68"/>
      <c r="AD381" s="65" t="str">
        <f>'Analytics Data'!$CT382</f>
        <v/>
      </c>
      <c r="AF381" s="19" t="str">
        <f t="shared" si="100"/>
        <v/>
      </c>
      <c r="AH381" s="19" t="str">
        <f t="shared" si="97"/>
        <v/>
      </c>
      <c r="AI381" s="19" t="str">
        <f t="shared" si="101"/>
        <v/>
      </c>
      <c r="AJ381" s="19" t="str">
        <f t="shared" si="102"/>
        <v/>
      </c>
      <c r="AK381" s="19" t="str">
        <f t="shared" si="103"/>
        <v/>
      </c>
      <c r="AL381" s="19" t="str">
        <f t="shared" si="98"/>
        <v/>
      </c>
      <c r="AM381" s="19" t="str">
        <f t="shared" si="99"/>
        <v/>
      </c>
      <c r="AN381" s="19" t="str">
        <f t="shared" si="104"/>
        <v/>
      </c>
      <c r="AP381" s="19" t="str">
        <f>IF(OR($B381="", "", 'Analytics Data'!$BL$7=FALSE), "", COUNTIF('Analytics Data'!$BG$12:$BG$511, $B381))</f>
        <v/>
      </c>
      <c r="AR381" s="65" t="str">
        <f>IF($AP381="", "", IF($AP381=1, IFERROR(INDEX('Analytics Data'!$BI$12:$BI$511, MATCH($B381, 'Analytics Data'!$BG$12:$BG$511, 0)), ""), ""))</f>
        <v/>
      </c>
      <c r="AT381" s="65" t="str">
        <f t="shared" si="105"/>
        <v/>
      </c>
      <c r="AV381" s="65" t="str">
        <f>IF(NOT($AT381=""), $AT381, IF($AR381="", "", IF(COUNTIF($AR$11:$AR381, $AR381)&gt;1, "", $AR381)))</f>
        <v/>
      </c>
      <c r="AX381" s="19" t="str">
        <f>IF(OR($AV381="", $AR$7=FALSE), "", IF(COUNTIF('Analytics Data'!$BI$12:$BI$511, $AV381)=1, "", "X"))</f>
        <v/>
      </c>
      <c r="AZ381" s="43" t="str">
        <f t="shared" si="106"/>
        <v/>
      </c>
      <c r="BB381" s="19" t="str">
        <f>IF($D381="", "", IF(COUNTIF(Content!$D$11:$D$510, $D381)=0, MAX($BB$10:$BB380)+1, ""))</f>
        <v/>
      </c>
      <c r="BD381" s="19" t="str">
        <f t="shared" si="107"/>
        <v/>
      </c>
      <c r="BF381" s="19" t="str">
        <f t="shared" si="108"/>
        <v/>
      </c>
      <c r="BG381" s="19" t="str">
        <f t="shared" ca="1" si="114"/>
        <v/>
      </c>
      <c r="BI381" s="173" t="str">
        <f>IF($AV381="", "", IFERROR(INDEX('Analytics Data'!$CA$12:$CA$511, MATCH($AV381, 'Analytics Data'!$BI$12:$BI$511, 0)), ""))</f>
        <v/>
      </c>
      <c r="BK381" s="173" t="str">
        <f>IF($AV381="", "", IFERROR(INDEX('Analytics Data'!$BB$12:$BB$511, MATCH($AV381, 'Analytics Data'!$BI$12:$BI$511, 0)), ""))</f>
        <v/>
      </c>
      <c r="BM381" s="41" t="str">
        <f>IF($D381="", "", IFERROR(INDEX(Content!$AB$11:$AB$510, MATCH($D381, Content!$D$11:$D$510, 0)), ""))</f>
        <v/>
      </c>
      <c r="BN381" s="41" t="str">
        <f>IF($BM381="", "", IF(COUNTIF($BM$11:$BM381, $BM381)&gt;1, "", $BM381))</f>
        <v/>
      </c>
      <c r="BO381" s="156" t="str">
        <f t="shared" si="109"/>
        <v/>
      </c>
      <c r="BP381" s="156" t="str">
        <f t="shared" si="110"/>
        <v/>
      </c>
      <c r="BQ381" s="19" t="str">
        <f>IF($BO381="", "", COUNTIF($BO$11:$BO$510, "&gt;"&amp;$BO381)+1+COUNTIF($BO$11:$BO381, $BO381)-1)</f>
        <v/>
      </c>
      <c r="BS381" s="134" t="str">
        <f>IF($AV381="", "", IFERROR(INDEX('Analytics Data'!BZ$12:BZ$511, MATCH($AV381, 'Analytics Data'!$BI$12:$BI$511, 0)), ""))</f>
        <v/>
      </c>
      <c r="BT381" s="135" t="str">
        <f>IF($AV381="", "", IFERROR(INDEX('Analytics Data'!CA$12:CA$511, MATCH($AV381, 'Analytics Data'!$BI$12:$BI$511, 0)), ""))</f>
        <v/>
      </c>
      <c r="BU381" s="135" t="str">
        <f>IF($AV381="", "", IFERROR(INDEX('Analytics Data'!CB$12:CB$511, MATCH($AV381, 'Analytics Data'!$BI$12:$BI$511, 0)), ""))</f>
        <v/>
      </c>
      <c r="BV381" s="135" t="str">
        <f>IF($AV381="", "", IFERROR(INDEX('Analytics Data'!CC$12:CC$511, MATCH($AV381, 'Analytics Data'!$BI$12:$BI$511, 0)), ""))</f>
        <v/>
      </c>
      <c r="BW381" s="136" t="str">
        <f>IF($AV381="", "", IFERROR(INDEX('Analytics Data'!CD$12:CD$511, MATCH($AV381, 'Analytics Data'!$BI$12:$BI$511, 0)), ""))</f>
        <v/>
      </c>
      <c r="CC381" s="19" t="str">
        <f t="shared" si="111"/>
        <v/>
      </c>
      <c r="CE381" s="19" t="str">
        <f t="shared" si="112"/>
        <v/>
      </c>
      <c r="CG381" s="41" t="str">
        <f t="shared" si="113"/>
        <v/>
      </c>
    </row>
    <row r="382" spans="1:85" x14ac:dyDescent="0.25">
      <c r="A382" s="11"/>
      <c r="B382" s="41" t="str">
        <f>IF($D382="", "", IFERROR(INDEX(Content!$V$11:$V$510, MATCH($D382, Content!$D$11:$D$510, 0)), ""))</f>
        <v/>
      </c>
      <c r="C382" s="11"/>
      <c r="D382" s="196"/>
      <c r="E382" s="197"/>
      <c r="F382" s="198"/>
      <c r="G382" s="199"/>
      <c r="H382" s="200"/>
      <c r="I382" s="200"/>
      <c r="J382" s="201"/>
      <c r="K382" s="202"/>
      <c r="L382" s="11"/>
      <c r="M382" s="98" t="str">
        <f>IF($AV382="", "", IFERROR(INDEX('Analytics Data'!$CF$12:$CF$511, MATCH($AV382, 'Analytics Data'!$BI$12:$BI$511, 0)), ""))</f>
        <v/>
      </c>
      <c r="N382" s="68"/>
      <c r="O382" s="98" t="str">
        <f>IF($M382="", "", COUNTIF($M$11:$M$510, "&gt;"&amp;$M382)+1+COUNTIF($M$11:$M382, $M382)-1)</f>
        <v/>
      </c>
      <c r="P382" s="68"/>
      <c r="Q382" s="91" t="str">
        <f>IF($AV382="", "", IFERROR(INDEX('Analytics Data'!BA$12:BA$511, MATCH($AV382, 'Analytics Data'!$BI$12:$BI$511, 0)), ""))</f>
        <v/>
      </c>
      <c r="R382" s="92" t="str">
        <f>IF($AV382="", "", IFERROR(INDEX('Analytics Data'!BB$12:BB$511, MATCH($AV382, 'Analytics Data'!$BI$12:$BI$511, 0)), ""))</f>
        <v/>
      </c>
      <c r="S382" s="92" t="str">
        <f>IF($AV382="", "", IFERROR(INDEX('Analytics Data'!BC$12:BC$511, MATCH($AV382, 'Analytics Data'!$BI$12:$BI$511, 0)), ""))</f>
        <v/>
      </c>
      <c r="T382" s="92" t="str">
        <f>IF($AV382="", "", IFERROR(INDEX('Analytics Data'!BD$12:BD$511, MATCH($AV382, 'Analytics Data'!$BI$12:$BI$511, 0)), ""))</f>
        <v/>
      </c>
      <c r="U382" s="93" t="str">
        <f>IF($AV382="", "", IFERROR(INDEX('Analytics Data'!BE$12:BE$511, MATCH($AV382, 'Analytics Data'!$BI$12:$BI$511, 0)), ""))</f>
        <v/>
      </c>
      <c r="V382" s="68"/>
      <c r="AD382" s="65" t="str">
        <f>'Analytics Data'!$CT383</f>
        <v/>
      </c>
      <c r="AF382" s="19" t="str">
        <f t="shared" si="100"/>
        <v/>
      </c>
      <c r="AH382" s="19" t="str">
        <f t="shared" si="97"/>
        <v/>
      </c>
      <c r="AI382" s="19" t="str">
        <f t="shared" si="101"/>
        <v/>
      </c>
      <c r="AJ382" s="19" t="str">
        <f t="shared" si="102"/>
        <v/>
      </c>
      <c r="AK382" s="19" t="str">
        <f t="shared" si="103"/>
        <v/>
      </c>
      <c r="AL382" s="19" t="str">
        <f t="shared" si="98"/>
        <v/>
      </c>
      <c r="AM382" s="19" t="str">
        <f t="shared" si="99"/>
        <v/>
      </c>
      <c r="AN382" s="19" t="str">
        <f t="shared" si="104"/>
        <v/>
      </c>
      <c r="AP382" s="19" t="str">
        <f>IF(OR($B382="", "", 'Analytics Data'!$BL$7=FALSE), "", COUNTIF('Analytics Data'!$BG$12:$BG$511, $B382))</f>
        <v/>
      </c>
      <c r="AR382" s="65" t="str">
        <f>IF($AP382="", "", IF($AP382=1, IFERROR(INDEX('Analytics Data'!$BI$12:$BI$511, MATCH($B382, 'Analytics Data'!$BG$12:$BG$511, 0)), ""), ""))</f>
        <v/>
      </c>
      <c r="AT382" s="65" t="str">
        <f t="shared" si="105"/>
        <v/>
      </c>
      <c r="AV382" s="65" t="str">
        <f>IF(NOT($AT382=""), $AT382, IF($AR382="", "", IF(COUNTIF($AR$11:$AR382, $AR382)&gt;1, "", $AR382)))</f>
        <v/>
      </c>
      <c r="AX382" s="19" t="str">
        <f>IF(OR($AV382="", $AR$7=FALSE), "", IF(COUNTIF('Analytics Data'!$BI$12:$BI$511, $AV382)=1, "", "X"))</f>
        <v/>
      </c>
      <c r="AZ382" s="43" t="str">
        <f t="shared" si="106"/>
        <v/>
      </c>
      <c r="BB382" s="19" t="str">
        <f>IF($D382="", "", IF(COUNTIF(Content!$D$11:$D$510, $D382)=0, MAX($BB$10:$BB381)+1, ""))</f>
        <v/>
      </c>
      <c r="BD382" s="19" t="str">
        <f t="shared" si="107"/>
        <v/>
      </c>
      <c r="BF382" s="19" t="str">
        <f t="shared" si="108"/>
        <v/>
      </c>
      <c r="BG382" s="19" t="str">
        <f t="shared" ca="1" si="114"/>
        <v/>
      </c>
      <c r="BI382" s="173" t="str">
        <f>IF($AV382="", "", IFERROR(INDEX('Analytics Data'!$CA$12:$CA$511, MATCH($AV382, 'Analytics Data'!$BI$12:$BI$511, 0)), ""))</f>
        <v/>
      </c>
      <c r="BK382" s="173" t="str">
        <f>IF($AV382="", "", IFERROR(INDEX('Analytics Data'!$BB$12:$BB$511, MATCH($AV382, 'Analytics Data'!$BI$12:$BI$511, 0)), ""))</f>
        <v/>
      </c>
      <c r="BM382" s="41" t="str">
        <f>IF($D382="", "", IFERROR(INDEX(Content!$AB$11:$AB$510, MATCH($D382, Content!$D$11:$D$510, 0)), ""))</f>
        <v/>
      </c>
      <c r="BN382" s="41" t="str">
        <f>IF($BM382="", "", IF(COUNTIF($BM$11:$BM382, $BM382)&gt;1, "", $BM382))</f>
        <v/>
      </c>
      <c r="BO382" s="156" t="str">
        <f t="shared" si="109"/>
        <v/>
      </c>
      <c r="BP382" s="156" t="str">
        <f t="shared" si="110"/>
        <v/>
      </c>
      <c r="BQ382" s="19" t="str">
        <f>IF($BO382="", "", COUNTIF($BO$11:$BO$510, "&gt;"&amp;$BO382)+1+COUNTIF($BO$11:$BO382, $BO382)-1)</f>
        <v/>
      </c>
      <c r="BS382" s="134" t="str">
        <f>IF($AV382="", "", IFERROR(INDEX('Analytics Data'!BZ$12:BZ$511, MATCH($AV382, 'Analytics Data'!$BI$12:$BI$511, 0)), ""))</f>
        <v/>
      </c>
      <c r="BT382" s="135" t="str">
        <f>IF($AV382="", "", IFERROR(INDEX('Analytics Data'!CA$12:CA$511, MATCH($AV382, 'Analytics Data'!$BI$12:$BI$511, 0)), ""))</f>
        <v/>
      </c>
      <c r="BU382" s="135" t="str">
        <f>IF($AV382="", "", IFERROR(INDEX('Analytics Data'!CB$12:CB$511, MATCH($AV382, 'Analytics Data'!$BI$12:$BI$511, 0)), ""))</f>
        <v/>
      </c>
      <c r="BV382" s="135" t="str">
        <f>IF($AV382="", "", IFERROR(INDEX('Analytics Data'!CC$12:CC$511, MATCH($AV382, 'Analytics Data'!$BI$12:$BI$511, 0)), ""))</f>
        <v/>
      </c>
      <c r="BW382" s="136" t="str">
        <f>IF($AV382="", "", IFERROR(INDEX('Analytics Data'!CD$12:CD$511, MATCH($AV382, 'Analytics Data'!$BI$12:$BI$511, 0)), ""))</f>
        <v/>
      </c>
      <c r="CC382" s="19" t="str">
        <f t="shared" si="111"/>
        <v/>
      </c>
      <c r="CE382" s="19" t="str">
        <f t="shared" si="112"/>
        <v/>
      </c>
      <c r="CG382" s="41" t="str">
        <f t="shared" si="113"/>
        <v/>
      </c>
    </row>
    <row r="383" spans="1:85" x14ac:dyDescent="0.25">
      <c r="A383" s="11"/>
      <c r="B383" s="41" t="str">
        <f>IF($D383="", "", IFERROR(INDEX(Content!$V$11:$V$510, MATCH($D383, Content!$D$11:$D$510, 0)), ""))</f>
        <v/>
      </c>
      <c r="C383" s="11"/>
      <c r="D383" s="196"/>
      <c r="E383" s="197"/>
      <c r="F383" s="198"/>
      <c r="G383" s="199"/>
      <c r="H383" s="200"/>
      <c r="I383" s="200"/>
      <c r="J383" s="201"/>
      <c r="K383" s="202"/>
      <c r="L383" s="11"/>
      <c r="M383" s="98" t="str">
        <f>IF($AV383="", "", IFERROR(INDEX('Analytics Data'!$CF$12:$CF$511, MATCH($AV383, 'Analytics Data'!$BI$12:$BI$511, 0)), ""))</f>
        <v/>
      </c>
      <c r="N383" s="68"/>
      <c r="O383" s="98" t="str">
        <f>IF($M383="", "", COUNTIF($M$11:$M$510, "&gt;"&amp;$M383)+1+COUNTIF($M$11:$M383, $M383)-1)</f>
        <v/>
      </c>
      <c r="P383" s="68"/>
      <c r="Q383" s="91" t="str">
        <f>IF($AV383="", "", IFERROR(INDEX('Analytics Data'!BA$12:BA$511, MATCH($AV383, 'Analytics Data'!$BI$12:$BI$511, 0)), ""))</f>
        <v/>
      </c>
      <c r="R383" s="92" t="str">
        <f>IF($AV383="", "", IFERROR(INDEX('Analytics Data'!BB$12:BB$511, MATCH($AV383, 'Analytics Data'!$BI$12:$BI$511, 0)), ""))</f>
        <v/>
      </c>
      <c r="S383" s="92" t="str">
        <f>IF($AV383="", "", IFERROR(INDEX('Analytics Data'!BC$12:BC$511, MATCH($AV383, 'Analytics Data'!$BI$12:$BI$511, 0)), ""))</f>
        <v/>
      </c>
      <c r="T383" s="92" t="str">
        <f>IF($AV383="", "", IFERROR(INDEX('Analytics Data'!BD$12:BD$511, MATCH($AV383, 'Analytics Data'!$BI$12:$BI$511, 0)), ""))</f>
        <v/>
      </c>
      <c r="U383" s="93" t="str">
        <f>IF($AV383="", "", IFERROR(INDEX('Analytics Data'!BE$12:BE$511, MATCH($AV383, 'Analytics Data'!$BI$12:$BI$511, 0)), ""))</f>
        <v/>
      </c>
      <c r="V383" s="68"/>
      <c r="AD383" s="65" t="str">
        <f>'Analytics Data'!$CT384</f>
        <v/>
      </c>
      <c r="AF383" s="19" t="str">
        <f t="shared" si="100"/>
        <v/>
      </c>
      <c r="AH383" s="19" t="str">
        <f t="shared" si="97"/>
        <v/>
      </c>
      <c r="AI383" s="19" t="str">
        <f t="shared" si="101"/>
        <v/>
      </c>
      <c r="AJ383" s="19" t="str">
        <f t="shared" si="102"/>
        <v/>
      </c>
      <c r="AK383" s="19" t="str">
        <f t="shared" si="103"/>
        <v/>
      </c>
      <c r="AL383" s="19" t="str">
        <f t="shared" si="98"/>
        <v/>
      </c>
      <c r="AM383" s="19" t="str">
        <f t="shared" si="99"/>
        <v/>
      </c>
      <c r="AN383" s="19" t="str">
        <f t="shared" si="104"/>
        <v/>
      </c>
      <c r="AP383" s="19" t="str">
        <f>IF(OR($B383="", "", 'Analytics Data'!$BL$7=FALSE), "", COUNTIF('Analytics Data'!$BG$12:$BG$511, $B383))</f>
        <v/>
      </c>
      <c r="AR383" s="65" t="str">
        <f>IF($AP383="", "", IF($AP383=1, IFERROR(INDEX('Analytics Data'!$BI$12:$BI$511, MATCH($B383, 'Analytics Data'!$BG$12:$BG$511, 0)), ""), ""))</f>
        <v/>
      </c>
      <c r="AT383" s="65" t="str">
        <f t="shared" si="105"/>
        <v/>
      </c>
      <c r="AV383" s="65" t="str">
        <f>IF(NOT($AT383=""), $AT383, IF($AR383="", "", IF(COUNTIF($AR$11:$AR383, $AR383)&gt;1, "", $AR383)))</f>
        <v/>
      </c>
      <c r="AX383" s="19" t="str">
        <f>IF(OR($AV383="", $AR$7=FALSE), "", IF(COUNTIF('Analytics Data'!$BI$12:$BI$511, $AV383)=1, "", "X"))</f>
        <v/>
      </c>
      <c r="AZ383" s="43" t="str">
        <f t="shared" si="106"/>
        <v/>
      </c>
      <c r="BB383" s="19" t="str">
        <f>IF($D383="", "", IF(COUNTIF(Content!$D$11:$D$510, $D383)=0, MAX($BB$10:$BB382)+1, ""))</f>
        <v/>
      </c>
      <c r="BD383" s="19" t="str">
        <f t="shared" si="107"/>
        <v/>
      </c>
      <c r="BF383" s="19" t="str">
        <f t="shared" si="108"/>
        <v/>
      </c>
      <c r="BG383" s="19" t="str">
        <f t="shared" ca="1" si="114"/>
        <v/>
      </c>
      <c r="BI383" s="173" t="str">
        <f>IF($AV383="", "", IFERROR(INDEX('Analytics Data'!$CA$12:$CA$511, MATCH($AV383, 'Analytics Data'!$BI$12:$BI$511, 0)), ""))</f>
        <v/>
      </c>
      <c r="BK383" s="173" t="str">
        <f>IF($AV383="", "", IFERROR(INDEX('Analytics Data'!$BB$12:$BB$511, MATCH($AV383, 'Analytics Data'!$BI$12:$BI$511, 0)), ""))</f>
        <v/>
      </c>
      <c r="BM383" s="41" t="str">
        <f>IF($D383="", "", IFERROR(INDEX(Content!$AB$11:$AB$510, MATCH($D383, Content!$D$11:$D$510, 0)), ""))</f>
        <v/>
      </c>
      <c r="BN383" s="41" t="str">
        <f>IF($BM383="", "", IF(COUNTIF($BM$11:$BM383, $BM383)&gt;1, "", $BM383))</f>
        <v/>
      </c>
      <c r="BO383" s="156" t="str">
        <f t="shared" si="109"/>
        <v/>
      </c>
      <c r="BP383" s="156" t="str">
        <f t="shared" si="110"/>
        <v/>
      </c>
      <c r="BQ383" s="19" t="str">
        <f>IF($BO383="", "", COUNTIF($BO$11:$BO$510, "&gt;"&amp;$BO383)+1+COUNTIF($BO$11:$BO383, $BO383)-1)</f>
        <v/>
      </c>
      <c r="BS383" s="134" t="str">
        <f>IF($AV383="", "", IFERROR(INDEX('Analytics Data'!BZ$12:BZ$511, MATCH($AV383, 'Analytics Data'!$BI$12:$BI$511, 0)), ""))</f>
        <v/>
      </c>
      <c r="BT383" s="135" t="str">
        <f>IF($AV383="", "", IFERROR(INDEX('Analytics Data'!CA$12:CA$511, MATCH($AV383, 'Analytics Data'!$BI$12:$BI$511, 0)), ""))</f>
        <v/>
      </c>
      <c r="BU383" s="135" t="str">
        <f>IF($AV383="", "", IFERROR(INDEX('Analytics Data'!CB$12:CB$511, MATCH($AV383, 'Analytics Data'!$BI$12:$BI$511, 0)), ""))</f>
        <v/>
      </c>
      <c r="BV383" s="135" t="str">
        <f>IF($AV383="", "", IFERROR(INDEX('Analytics Data'!CC$12:CC$511, MATCH($AV383, 'Analytics Data'!$BI$12:$BI$511, 0)), ""))</f>
        <v/>
      </c>
      <c r="BW383" s="136" t="str">
        <f>IF($AV383="", "", IFERROR(INDEX('Analytics Data'!CD$12:CD$511, MATCH($AV383, 'Analytics Data'!$BI$12:$BI$511, 0)), ""))</f>
        <v/>
      </c>
      <c r="CC383" s="19" t="str">
        <f t="shared" si="111"/>
        <v/>
      </c>
      <c r="CE383" s="19" t="str">
        <f t="shared" si="112"/>
        <v/>
      </c>
      <c r="CG383" s="41" t="str">
        <f t="shared" si="113"/>
        <v/>
      </c>
    </row>
    <row r="384" spans="1:85" x14ac:dyDescent="0.25">
      <c r="A384" s="11"/>
      <c r="B384" s="41" t="str">
        <f>IF($D384="", "", IFERROR(INDEX(Content!$V$11:$V$510, MATCH($D384, Content!$D$11:$D$510, 0)), ""))</f>
        <v/>
      </c>
      <c r="C384" s="11"/>
      <c r="D384" s="196"/>
      <c r="E384" s="197"/>
      <c r="F384" s="198"/>
      <c r="G384" s="199"/>
      <c r="H384" s="200"/>
      <c r="I384" s="200"/>
      <c r="J384" s="201"/>
      <c r="K384" s="202"/>
      <c r="L384" s="11"/>
      <c r="M384" s="98" t="str">
        <f>IF($AV384="", "", IFERROR(INDEX('Analytics Data'!$CF$12:$CF$511, MATCH($AV384, 'Analytics Data'!$BI$12:$BI$511, 0)), ""))</f>
        <v/>
      </c>
      <c r="N384" s="68"/>
      <c r="O384" s="98" t="str">
        <f>IF($M384="", "", COUNTIF($M$11:$M$510, "&gt;"&amp;$M384)+1+COUNTIF($M$11:$M384, $M384)-1)</f>
        <v/>
      </c>
      <c r="P384" s="68"/>
      <c r="Q384" s="91" t="str">
        <f>IF($AV384="", "", IFERROR(INDEX('Analytics Data'!BA$12:BA$511, MATCH($AV384, 'Analytics Data'!$BI$12:$BI$511, 0)), ""))</f>
        <v/>
      </c>
      <c r="R384" s="92" t="str">
        <f>IF($AV384="", "", IFERROR(INDEX('Analytics Data'!BB$12:BB$511, MATCH($AV384, 'Analytics Data'!$BI$12:$BI$511, 0)), ""))</f>
        <v/>
      </c>
      <c r="S384" s="92" t="str">
        <f>IF($AV384="", "", IFERROR(INDEX('Analytics Data'!BC$12:BC$511, MATCH($AV384, 'Analytics Data'!$BI$12:$BI$511, 0)), ""))</f>
        <v/>
      </c>
      <c r="T384" s="92" t="str">
        <f>IF($AV384="", "", IFERROR(INDEX('Analytics Data'!BD$12:BD$511, MATCH($AV384, 'Analytics Data'!$BI$12:$BI$511, 0)), ""))</f>
        <v/>
      </c>
      <c r="U384" s="93" t="str">
        <f>IF($AV384="", "", IFERROR(INDEX('Analytics Data'!BE$12:BE$511, MATCH($AV384, 'Analytics Data'!$BI$12:$BI$511, 0)), ""))</f>
        <v/>
      </c>
      <c r="V384" s="68"/>
      <c r="AD384" s="65" t="str">
        <f>'Analytics Data'!$CT385</f>
        <v/>
      </c>
      <c r="AF384" s="19" t="str">
        <f t="shared" si="100"/>
        <v/>
      </c>
      <c r="AH384" s="19" t="str">
        <f t="shared" si="97"/>
        <v/>
      </c>
      <c r="AI384" s="19" t="str">
        <f t="shared" si="101"/>
        <v/>
      </c>
      <c r="AJ384" s="19" t="str">
        <f t="shared" si="102"/>
        <v/>
      </c>
      <c r="AK384" s="19" t="str">
        <f t="shared" si="103"/>
        <v/>
      </c>
      <c r="AL384" s="19" t="str">
        <f t="shared" si="98"/>
        <v/>
      </c>
      <c r="AM384" s="19" t="str">
        <f t="shared" si="99"/>
        <v/>
      </c>
      <c r="AN384" s="19" t="str">
        <f t="shared" si="104"/>
        <v/>
      </c>
      <c r="AP384" s="19" t="str">
        <f>IF(OR($B384="", "", 'Analytics Data'!$BL$7=FALSE), "", COUNTIF('Analytics Data'!$BG$12:$BG$511, $B384))</f>
        <v/>
      </c>
      <c r="AR384" s="65" t="str">
        <f>IF($AP384="", "", IF($AP384=1, IFERROR(INDEX('Analytics Data'!$BI$12:$BI$511, MATCH($B384, 'Analytics Data'!$BG$12:$BG$511, 0)), ""), ""))</f>
        <v/>
      </c>
      <c r="AT384" s="65" t="str">
        <f t="shared" si="105"/>
        <v/>
      </c>
      <c r="AV384" s="65" t="str">
        <f>IF(NOT($AT384=""), $AT384, IF($AR384="", "", IF(COUNTIF($AR$11:$AR384, $AR384)&gt;1, "", $AR384)))</f>
        <v/>
      </c>
      <c r="AX384" s="19" t="str">
        <f>IF(OR($AV384="", $AR$7=FALSE), "", IF(COUNTIF('Analytics Data'!$BI$12:$BI$511, $AV384)=1, "", "X"))</f>
        <v/>
      </c>
      <c r="AZ384" s="43" t="str">
        <f t="shared" si="106"/>
        <v/>
      </c>
      <c r="BB384" s="19" t="str">
        <f>IF($D384="", "", IF(COUNTIF(Content!$D$11:$D$510, $D384)=0, MAX($BB$10:$BB383)+1, ""))</f>
        <v/>
      </c>
      <c r="BD384" s="19" t="str">
        <f t="shared" si="107"/>
        <v/>
      </c>
      <c r="BF384" s="19" t="str">
        <f t="shared" si="108"/>
        <v/>
      </c>
      <c r="BG384" s="19" t="str">
        <f t="shared" ca="1" si="114"/>
        <v/>
      </c>
      <c r="BI384" s="173" t="str">
        <f>IF($AV384="", "", IFERROR(INDEX('Analytics Data'!$CA$12:$CA$511, MATCH($AV384, 'Analytics Data'!$BI$12:$BI$511, 0)), ""))</f>
        <v/>
      </c>
      <c r="BK384" s="173" t="str">
        <f>IF($AV384="", "", IFERROR(INDEX('Analytics Data'!$BB$12:$BB$511, MATCH($AV384, 'Analytics Data'!$BI$12:$BI$511, 0)), ""))</f>
        <v/>
      </c>
      <c r="BM384" s="41" t="str">
        <f>IF($D384="", "", IFERROR(INDEX(Content!$AB$11:$AB$510, MATCH($D384, Content!$D$11:$D$510, 0)), ""))</f>
        <v/>
      </c>
      <c r="BN384" s="41" t="str">
        <f>IF($BM384="", "", IF(COUNTIF($BM$11:$BM384, $BM384)&gt;1, "", $BM384))</f>
        <v/>
      </c>
      <c r="BO384" s="156" t="str">
        <f t="shared" si="109"/>
        <v/>
      </c>
      <c r="BP384" s="156" t="str">
        <f t="shared" si="110"/>
        <v/>
      </c>
      <c r="BQ384" s="19" t="str">
        <f>IF($BO384="", "", COUNTIF($BO$11:$BO$510, "&gt;"&amp;$BO384)+1+COUNTIF($BO$11:$BO384, $BO384)-1)</f>
        <v/>
      </c>
      <c r="BS384" s="134" t="str">
        <f>IF($AV384="", "", IFERROR(INDEX('Analytics Data'!BZ$12:BZ$511, MATCH($AV384, 'Analytics Data'!$BI$12:$BI$511, 0)), ""))</f>
        <v/>
      </c>
      <c r="BT384" s="135" t="str">
        <f>IF($AV384="", "", IFERROR(INDEX('Analytics Data'!CA$12:CA$511, MATCH($AV384, 'Analytics Data'!$BI$12:$BI$511, 0)), ""))</f>
        <v/>
      </c>
      <c r="BU384" s="135" t="str">
        <f>IF($AV384="", "", IFERROR(INDEX('Analytics Data'!CB$12:CB$511, MATCH($AV384, 'Analytics Data'!$BI$12:$BI$511, 0)), ""))</f>
        <v/>
      </c>
      <c r="BV384" s="135" t="str">
        <f>IF($AV384="", "", IFERROR(INDEX('Analytics Data'!CC$12:CC$511, MATCH($AV384, 'Analytics Data'!$BI$12:$BI$511, 0)), ""))</f>
        <v/>
      </c>
      <c r="BW384" s="136" t="str">
        <f>IF($AV384="", "", IFERROR(INDEX('Analytics Data'!CD$12:CD$511, MATCH($AV384, 'Analytics Data'!$BI$12:$BI$511, 0)), ""))</f>
        <v/>
      </c>
      <c r="CC384" s="19" t="str">
        <f t="shared" si="111"/>
        <v/>
      </c>
      <c r="CE384" s="19" t="str">
        <f t="shared" si="112"/>
        <v/>
      </c>
      <c r="CG384" s="41" t="str">
        <f t="shared" si="113"/>
        <v/>
      </c>
    </row>
    <row r="385" spans="1:85" x14ac:dyDescent="0.25">
      <c r="A385" s="11"/>
      <c r="B385" s="41" t="str">
        <f>IF($D385="", "", IFERROR(INDEX(Content!$V$11:$V$510, MATCH($D385, Content!$D$11:$D$510, 0)), ""))</f>
        <v/>
      </c>
      <c r="C385" s="11"/>
      <c r="D385" s="196"/>
      <c r="E385" s="197"/>
      <c r="F385" s="198"/>
      <c r="G385" s="199"/>
      <c r="H385" s="200"/>
      <c r="I385" s="200"/>
      <c r="J385" s="201"/>
      <c r="K385" s="202"/>
      <c r="L385" s="11"/>
      <c r="M385" s="98" t="str">
        <f>IF($AV385="", "", IFERROR(INDEX('Analytics Data'!$CF$12:$CF$511, MATCH($AV385, 'Analytics Data'!$BI$12:$BI$511, 0)), ""))</f>
        <v/>
      </c>
      <c r="N385" s="68"/>
      <c r="O385" s="98" t="str">
        <f>IF($M385="", "", COUNTIF($M$11:$M$510, "&gt;"&amp;$M385)+1+COUNTIF($M$11:$M385, $M385)-1)</f>
        <v/>
      </c>
      <c r="P385" s="68"/>
      <c r="Q385" s="91" t="str">
        <f>IF($AV385="", "", IFERROR(INDEX('Analytics Data'!BA$12:BA$511, MATCH($AV385, 'Analytics Data'!$BI$12:$BI$511, 0)), ""))</f>
        <v/>
      </c>
      <c r="R385" s="92" t="str">
        <f>IF($AV385="", "", IFERROR(INDEX('Analytics Data'!BB$12:BB$511, MATCH($AV385, 'Analytics Data'!$BI$12:$BI$511, 0)), ""))</f>
        <v/>
      </c>
      <c r="S385" s="92" t="str">
        <f>IF($AV385="", "", IFERROR(INDEX('Analytics Data'!BC$12:BC$511, MATCH($AV385, 'Analytics Data'!$BI$12:$BI$511, 0)), ""))</f>
        <v/>
      </c>
      <c r="T385" s="92" t="str">
        <f>IF($AV385="", "", IFERROR(INDEX('Analytics Data'!BD$12:BD$511, MATCH($AV385, 'Analytics Data'!$BI$12:$BI$511, 0)), ""))</f>
        <v/>
      </c>
      <c r="U385" s="93" t="str">
        <f>IF($AV385="", "", IFERROR(INDEX('Analytics Data'!BE$12:BE$511, MATCH($AV385, 'Analytics Data'!$BI$12:$BI$511, 0)), ""))</f>
        <v/>
      </c>
      <c r="V385" s="68"/>
      <c r="AD385" s="65" t="str">
        <f>'Analytics Data'!$CT386</f>
        <v/>
      </c>
      <c r="AF385" s="19" t="str">
        <f t="shared" si="100"/>
        <v/>
      </c>
      <c r="AH385" s="19" t="str">
        <f t="shared" si="97"/>
        <v/>
      </c>
      <c r="AI385" s="19" t="str">
        <f t="shared" si="101"/>
        <v/>
      </c>
      <c r="AJ385" s="19" t="str">
        <f t="shared" si="102"/>
        <v/>
      </c>
      <c r="AK385" s="19" t="str">
        <f t="shared" si="103"/>
        <v/>
      </c>
      <c r="AL385" s="19" t="str">
        <f t="shared" si="98"/>
        <v/>
      </c>
      <c r="AM385" s="19" t="str">
        <f t="shared" si="99"/>
        <v/>
      </c>
      <c r="AN385" s="19" t="str">
        <f t="shared" si="104"/>
        <v/>
      </c>
      <c r="AP385" s="19" t="str">
        <f>IF(OR($B385="", "", 'Analytics Data'!$BL$7=FALSE), "", COUNTIF('Analytics Data'!$BG$12:$BG$511, $B385))</f>
        <v/>
      </c>
      <c r="AR385" s="65" t="str">
        <f>IF($AP385="", "", IF($AP385=1, IFERROR(INDEX('Analytics Data'!$BI$12:$BI$511, MATCH($B385, 'Analytics Data'!$BG$12:$BG$511, 0)), ""), ""))</f>
        <v/>
      </c>
      <c r="AT385" s="65" t="str">
        <f t="shared" si="105"/>
        <v/>
      </c>
      <c r="AV385" s="65" t="str">
        <f>IF(NOT($AT385=""), $AT385, IF($AR385="", "", IF(COUNTIF($AR$11:$AR385, $AR385)&gt;1, "", $AR385)))</f>
        <v/>
      </c>
      <c r="AX385" s="19" t="str">
        <f>IF(OR($AV385="", $AR$7=FALSE), "", IF(COUNTIF('Analytics Data'!$BI$12:$BI$511, $AV385)=1, "", "X"))</f>
        <v/>
      </c>
      <c r="AZ385" s="43" t="str">
        <f t="shared" si="106"/>
        <v/>
      </c>
      <c r="BB385" s="19" t="str">
        <f>IF($D385="", "", IF(COUNTIF(Content!$D$11:$D$510, $D385)=0, MAX($BB$10:$BB384)+1, ""))</f>
        <v/>
      </c>
      <c r="BD385" s="19" t="str">
        <f t="shared" si="107"/>
        <v/>
      </c>
      <c r="BF385" s="19" t="str">
        <f t="shared" si="108"/>
        <v/>
      </c>
      <c r="BG385" s="19" t="str">
        <f t="shared" ca="1" si="114"/>
        <v/>
      </c>
      <c r="BI385" s="173" t="str">
        <f>IF($AV385="", "", IFERROR(INDEX('Analytics Data'!$CA$12:$CA$511, MATCH($AV385, 'Analytics Data'!$BI$12:$BI$511, 0)), ""))</f>
        <v/>
      </c>
      <c r="BK385" s="173" t="str">
        <f>IF($AV385="", "", IFERROR(INDEX('Analytics Data'!$BB$12:$BB$511, MATCH($AV385, 'Analytics Data'!$BI$12:$BI$511, 0)), ""))</f>
        <v/>
      </c>
      <c r="BM385" s="41" t="str">
        <f>IF($D385="", "", IFERROR(INDEX(Content!$AB$11:$AB$510, MATCH($D385, Content!$D$11:$D$510, 0)), ""))</f>
        <v/>
      </c>
      <c r="BN385" s="41" t="str">
        <f>IF($BM385="", "", IF(COUNTIF($BM$11:$BM385, $BM385)&gt;1, "", $BM385))</f>
        <v/>
      </c>
      <c r="BO385" s="156" t="str">
        <f t="shared" si="109"/>
        <v/>
      </c>
      <c r="BP385" s="156" t="str">
        <f t="shared" si="110"/>
        <v/>
      </c>
      <c r="BQ385" s="19" t="str">
        <f>IF($BO385="", "", COUNTIF($BO$11:$BO$510, "&gt;"&amp;$BO385)+1+COUNTIF($BO$11:$BO385, $BO385)-1)</f>
        <v/>
      </c>
      <c r="BS385" s="134" t="str">
        <f>IF($AV385="", "", IFERROR(INDEX('Analytics Data'!BZ$12:BZ$511, MATCH($AV385, 'Analytics Data'!$BI$12:$BI$511, 0)), ""))</f>
        <v/>
      </c>
      <c r="BT385" s="135" t="str">
        <f>IF($AV385="", "", IFERROR(INDEX('Analytics Data'!CA$12:CA$511, MATCH($AV385, 'Analytics Data'!$BI$12:$BI$511, 0)), ""))</f>
        <v/>
      </c>
      <c r="BU385" s="135" t="str">
        <f>IF($AV385="", "", IFERROR(INDEX('Analytics Data'!CB$12:CB$511, MATCH($AV385, 'Analytics Data'!$BI$12:$BI$511, 0)), ""))</f>
        <v/>
      </c>
      <c r="BV385" s="135" t="str">
        <f>IF($AV385="", "", IFERROR(INDEX('Analytics Data'!CC$12:CC$511, MATCH($AV385, 'Analytics Data'!$BI$12:$BI$511, 0)), ""))</f>
        <v/>
      </c>
      <c r="BW385" s="136" t="str">
        <f>IF($AV385="", "", IFERROR(INDEX('Analytics Data'!CD$12:CD$511, MATCH($AV385, 'Analytics Data'!$BI$12:$BI$511, 0)), ""))</f>
        <v/>
      </c>
      <c r="CC385" s="19" t="str">
        <f t="shared" si="111"/>
        <v/>
      </c>
      <c r="CE385" s="19" t="str">
        <f t="shared" si="112"/>
        <v/>
      </c>
      <c r="CG385" s="41" t="str">
        <f t="shared" si="113"/>
        <v/>
      </c>
    </row>
    <row r="386" spans="1:85" x14ac:dyDescent="0.25">
      <c r="A386" s="11"/>
      <c r="B386" s="41" t="str">
        <f>IF($D386="", "", IFERROR(INDEX(Content!$V$11:$V$510, MATCH($D386, Content!$D$11:$D$510, 0)), ""))</f>
        <v/>
      </c>
      <c r="C386" s="11"/>
      <c r="D386" s="196"/>
      <c r="E386" s="197"/>
      <c r="F386" s="198"/>
      <c r="G386" s="199"/>
      <c r="H386" s="200"/>
      <c r="I386" s="200"/>
      <c r="J386" s="201"/>
      <c r="K386" s="202"/>
      <c r="L386" s="11"/>
      <c r="M386" s="98" t="str">
        <f>IF($AV386="", "", IFERROR(INDEX('Analytics Data'!$CF$12:$CF$511, MATCH($AV386, 'Analytics Data'!$BI$12:$BI$511, 0)), ""))</f>
        <v/>
      </c>
      <c r="N386" s="68"/>
      <c r="O386" s="98" t="str">
        <f>IF($M386="", "", COUNTIF($M$11:$M$510, "&gt;"&amp;$M386)+1+COUNTIF($M$11:$M386, $M386)-1)</f>
        <v/>
      </c>
      <c r="P386" s="68"/>
      <c r="Q386" s="91" t="str">
        <f>IF($AV386="", "", IFERROR(INDEX('Analytics Data'!BA$12:BA$511, MATCH($AV386, 'Analytics Data'!$BI$12:$BI$511, 0)), ""))</f>
        <v/>
      </c>
      <c r="R386" s="92" t="str">
        <f>IF($AV386="", "", IFERROR(INDEX('Analytics Data'!BB$12:BB$511, MATCH($AV386, 'Analytics Data'!$BI$12:$BI$511, 0)), ""))</f>
        <v/>
      </c>
      <c r="S386" s="92" t="str">
        <f>IF($AV386="", "", IFERROR(INDEX('Analytics Data'!BC$12:BC$511, MATCH($AV386, 'Analytics Data'!$BI$12:$BI$511, 0)), ""))</f>
        <v/>
      </c>
      <c r="T386" s="92" t="str">
        <f>IF($AV386="", "", IFERROR(INDEX('Analytics Data'!BD$12:BD$511, MATCH($AV386, 'Analytics Data'!$BI$12:$BI$511, 0)), ""))</f>
        <v/>
      </c>
      <c r="U386" s="93" t="str">
        <f>IF($AV386="", "", IFERROR(INDEX('Analytics Data'!BE$12:BE$511, MATCH($AV386, 'Analytics Data'!$BI$12:$BI$511, 0)), ""))</f>
        <v/>
      </c>
      <c r="V386" s="68"/>
      <c r="AD386" s="65" t="str">
        <f>'Analytics Data'!$CT387</f>
        <v/>
      </c>
      <c r="AF386" s="19" t="str">
        <f t="shared" si="100"/>
        <v/>
      </c>
      <c r="AH386" s="19" t="str">
        <f t="shared" si="97"/>
        <v/>
      </c>
      <c r="AI386" s="19" t="str">
        <f t="shared" si="101"/>
        <v/>
      </c>
      <c r="AJ386" s="19" t="str">
        <f t="shared" si="102"/>
        <v/>
      </c>
      <c r="AK386" s="19" t="str">
        <f t="shared" si="103"/>
        <v/>
      </c>
      <c r="AL386" s="19" t="str">
        <f t="shared" si="98"/>
        <v/>
      </c>
      <c r="AM386" s="19" t="str">
        <f t="shared" si="99"/>
        <v/>
      </c>
      <c r="AN386" s="19" t="str">
        <f t="shared" si="104"/>
        <v/>
      </c>
      <c r="AP386" s="19" t="str">
        <f>IF(OR($B386="", "", 'Analytics Data'!$BL$7=FALSE), "", COUNTIF('Analytics Data'!$BG$12:$BG$511, $B386))</f>
        <v/>
      </c>
      <c r="AR386" s="65" t="str">
        <f>IF($AP386="", "", IF($AP386=1, IFERROR(INDEX('Analytics Data'!$BI$12:$BI$511, MATCH($B386, 'Analytics Data'!$BG$12:$BG$511, 0)), ""), ""))</f>
        <v/>
      </c>
      <c r="AT386" s="65" t="str">
        <f t="shared" si="105"/>
        <v/>
      </c>
      <c r="AV386" s="65" t="str">
        <f>IF(NOT($AT386=""), $AT386, IF($AR386="", "", IF(COUNTIF($AR$11:$AR386, $AR386)&gt;1, "", $AR386)))</f>
        <v/>
      </c>
      <c r="AX386" s="19" t="str">
        <f>IF(OR($AV386="", $AR$7=FALSE), "", IF(COUNTIF('Analytics Data'!$BI$12:$BI$511, $AV386)=1, "", "X"))</f>
        <v/>
      </c>
      <c r="AZ386" s="43" t="str">
        <f t="shared" si="106"/>
        <v/>
      </c>
      <c r="BB386" s="19" t="str">
        <f>IF($D386="", "", IF(COUNTIF(Content!$D$11:$D$510, $D386)=0, MAX($BB$10:$BB385)+1, ""))</f>
        <v/>
      </c>
      <c r="BD386" s="19" t="str">
        <f t="shared" si="107"/>
        <v/>
      </c>
      <c r="BF386" s="19" t="str">
        <f t="shared" si="108"/>
        <v/>
      </c>
      <c r="BG386" s="19" t="str">
        <f t="shared" ca="1" si="114"/>
        <v/>
      </c>
      <c r="BI386" s="173" t="str">
        <f>IF($AV386="", "", IFERROR(INDEX('Analytics Data'!$CA$12:$CA$511, MATCH($AV386, 'Analytics Data'!$BI$12:$BI$511, 0)), ""))</f>
        <v/>
      </c>
      <c r="BK386" s="173" t="str">
        <f>IF($AV386="", "", IFERROR(INDEX('Analytics Data'!$BB$12:$BB$511, MATCH($AV386, 'Analytics Data'!$BI$12:$BI$511, 0)), ""))</f>
        <v/>
      </c>
      <c r="BM386" s="41" t="str">
        <f>IF($D386="", "", IFERROR(INDEX(Content!$AB$11:$AB$510, MATCH($D386, Content!$D$11:$D$510, 0)), ""))</f>
        <v/>
      </c>
      <c r="BN386" s="41" t="str">
        <f>IF($BM386="", "", IF(COUNTIF($BM$11:$BM386, $BM386)&gt;1, "", $BM386))</f>
        <v/>
      </c>
      <c r="BO386" s="156" t="str">
        <f t="shared" si="109"/>
        <v/>
      </c>
      <c r="BP386" s="156" t="str">
        <f t="shared" si="110"/>
        <v/>
      </c>
      <c r="BQ386" s="19" t="str">
        <f>IF($BO386="", "", COUNTIF($BO$11:$BO$510, "&gt;"&amp;$BO386)+1+COUNTIF($BO$11:$BO386, $BO386)-1)</f>
        <v/>
      </c>
      <c r="BS386" s="134" t="str">
        <f>IF($AV386="", "", IFERROR(INDEX('Analytics Data'!BZ$12:BZ$511, MATCH($AV386, 'Analytics Data'!$BI$12:$BI$511, 0)), ""))</f>
        <v/>
      </c>
      <c r="BT386" s="135" t="str">
        <f>IF($AV386="", "", IFERROR(INDEX('Analytics Data'!CA$12:CA$511, MATCH($AV386, 'Analytics Data'!$BI$12:$BI$511, 0)), ""))</f>
        <v/>
      </c>
      <c r="BU386" s="135" t="str">
        <f>IF($AV386="", "", IFERROR(INDEX('Analytics Data'!CB$12:CB$511, MATCH($AV386, 'Analytics Data'!$BI$12:$BI$511, 0)), ""))</f>
        <v/>
      </c>
      <c r="BV386" s="135" t="str">
        <f>IF($AV386="", "", IFERROR(INDEX('Analytics Data'!CC$12:CC$511, MATCH($AV386, 'Analytics Data'!$BI$12:$BI$511, 0)), ""))</f>
        <v/>
      </c>
      <c r="BW386" s="136" t="str">
        <f>IF($AV386="", "", IFERROR(INDEX('Analytics Data'!CD$12:CD$511, MATCH($AV386, 'Analytics Data'!$BI$12:$BI$511, 0)), ""))</f>
        <v/>
      </c>
      <c r="CC386" s="19" t="str">
        <f t="shared" si="111"/>
        <v/>
      </c>
      <c r="CE386" s="19" t="str">
        <f t="shared" si="112"/>
        <v/>
      </c>
      <c r="CG386" s="41" t="str">
        <f t="shared" si="113"/>
        <v/>
      </c>
    </row>
    <row r="387" spans="1:85" x14ac:dyDescent="0.25">
      <c r="A387" s="11"/>
      <c r="B387" s="41" t="str">
        <f>IF($D387="", "", IFERROR(INDEX(Content!$V$11:$V$510, MATCH($D387, Content!$D$11:$D$510, 0)), ""))</f>
        <v/>
      </c>
      <c r="C387" s="11"/>
      <c r="D387" s="196"/>
      <c r="E387" s="197"/>
      <c r="F387" s="198"/>
      <c r="G387" s="199"/>
      <c r="H387" s="200"/>
      <c r="I387" s="200"/>
      <c r="J387" s="201"/>
      <c r="K387" s="202"/>
      <c r="L387" s="11"/>
      <c r="M387" s="98" t="str">
        <f>IF($AV387="", "", IFERROR(INDEX('Analytics Data'!$CF$12:$CF$511, MATCH($AV387, 'Analytics Data'!$BI$12:$BI$511, 0)), ""))</f>
        <v/>
      </c>
      <c r="N387" s="68"/>
      <c r="O387" s="98" t="str">
        <f>IF($M387="", "", COUNTIF($M$11:$M$510, "&gt;"&amp;$M387)+1+COUNTIF($M$11:$M387, $M387)-1)</f>
        <v/>
      </c>
      <c r="P387" s="68"/>
      <c r="Q387" s="91" t="str">
        <f>IF($AV387="", "", IFERROR(INDEX('Analytics Data'!BA$12:BA$511, MATCH($AV387, 'Analytics Data'!$BI$12:$BI$511, 0)), ""))</f>
        <v/>
      </c>
      <c r="R387" s="92" t="str">
        <f>IF($AV387="", "", IFERROR(INDEX('Analytics Data'!BB$12:BB$511, MATCH($AV387, 'Analytics Data'!$BI$12:$BI$511, 0)), ""))</f>
        <v/>
      </c>
      <c r="S387" s="92" t="str">
        <f>IF($AV387="", "", IFERROR(INDEX('Analytics Data'!BC$12:BC$511, MATCH($AV387, 'Analytics Data'!$BI$12:$BI$511, 0)), ""))</f>
        <v/>
      </c>
      <c r="T387" s="92" t="str">
        <f>IF($AV387="", "", IFERROR(INDEX('Analytics Data'!BD$12:BD$511, MATCH($AV387, 'Analytics Data'!$BI$12:$BI$511, 0)), ""))</f>
        <v/>
      </c>
      <c r="U387" s="93" t="str">
        <f>IF($AV387="", "", IFERROR(INDEX('Analytics Data'!BE$12:BE$511, MATCH($AV387, 'Analytics Data'!$BI$12:$BI$511, 0)), ""))</f>
        <v/>
      </c>
      <c r="V387" s="68"/>
      <c r="AD387" s="65" t="str">
        <f>'Analytics Data'!$CT388</f>
        <v/>
      </c>
      <c r="AF387" s="19" t="str">
        <f t="shared" si="100"/>
        <v/>
      </c>
      <c r="AH387" s="19" t="str">
        <f t="shared" si="97"/>
        <v/>
      </c>
      <c r="AI387" s="19" t="str">
        <f t="shared" si="101"/>
        <v/>
      </c>
      <c r="AJ387" s="19" t="str">
        <f t="shared" si="102"/>
        <v/>
      </c>
      <c r="AK387" s="19" t="str">
        <f t="shared" si="103"/>
        <v/>
      </c>
      <c r="AL387" s="19" t="str">
        <f t="shared" si="98"/>
        <v/>
      </c>
      <c r="AM387" s="19" t="str">
        <f t="shared" si="99"/>
        <v/>
      </c>
      <c r="AN387" s="19" t="str">
        <f t="shared" si="104"/>
        <v/>
      </c>
      <c r="AP387" s="19" t="str">
        <f>IF(OR($B387="", "", 'Analytics Data'!$BL$7=FALSE), "", COUNTIF('Analytics Data'!$BG$12:$BG$511, $B387))</f>
        <v/>
      </c>
      <c r="AR387" s="65" t="str">
        <f>IF($AP387="", "", IF($AP387=1, IFERROR(INDEX('Analytics Data'!$BI$12:$BI$511, MATCH($B387, 'Analytics Data'!$BG$12:$BG$511, 0)), ""), ""))</f>
        <v/>
      </c>
      <c r="AT387" s="65" t="str">
        <f t="shared" si="105"/>
        <v/>
      </c>
      <c r="AV387" s="65" t="str">
        <f>IF(NOT($AT387=""), $AT387, IF($AR387="", "", IF(COUNTIF($AR$11:$AR387, $AR387)&gt;1, "", $AR387)))</f>
        <v/>
      </c>
      <c r="AX387" s="19" t="str">
        <f>IF(OR($AV387="", $AR$7=FALSE), "", IF(COUNTIF('Analytics Data'!$BI$12:$BI$511, $AV387)=1, "", "X"))</f>
        <v/>
      </c>
      <c r="AZ387" s="43" t="str">
        <f t="shared" si="106"/>
        <v/>
      </c>
      <c r="BB387" s="19" t="str">
        <f>IF($D387="", "", IF(COUNTIF(Content!$D$11:$D$510, $D387)=0, MAX($BB$10:$BB386)+1, ""))</f>
        <v/>
      </c>
      <c r="BD387" s="19" t="str">
        <f t="shared" si="107"/>
        <v/>
      </c>
      <c r="BF387" s="19" t="str">
        <f t="shared" si="108"/>
        <v/>
      </c>
      <c r="BG387" s="19" t="str">
        <f t="shared" ca="1" si="114"/>
        <v/>
      </c>
      <c r="BI387" s="173" t="str">
        <f>IF($AV387="", "", IFERROR(INDEX('Analytics Data'!$CA$12:$CA$511, MATCH($AV387, 'Analytics Data'!$BI$12:$BI$511, 0)), ""))</f>
        <v/>
      </c>
      <c r="BK387" s="173" t="str">
        <f>IF($AV387="", "", IFERROR(INDEX('Analytics Data'!$BB$12:$BB$511, MATCH($AV387, 'Analytics Data'!$BI$12:$BI$511, 0)), ""))</f>
        <v/>
      </c>
      <c r="BM387" s="41" t="str">
        <f>IF($D387="", "", IFERROR(INDEX(Content!$AB$11:$AB$510, MATCH($D387, Content!$D$11:$D$510, 0)), ""))</f>
        <v/>
      </c>
      <c r="BN387" s="41" t="str">
        <f>IF($BM387="", "", IF(COUNTIF($BM$11:$BM387, $BM387)&gt;1, "", $BM387))</f>
        <v/>
      </c>
      <c r="BO387" s="156" t="str">
        <f t="shared" si="109"/>
        <v/>
      </c>
      <c r="BP387" s="156" t="str">
        <f t="shared" si="110"/>
        <v/>
      </c>
      <c r="BQ387" s="19" t="str">
        <f>IF($BO387="", "", COUNTIF($BO$11:$BO$510, "&gt;"&amp;$BO387)+1+COUNTIF($BO$11:$BO387, $BO387)-1)</f>
        <v/>
      </c>
      <c r="BS387" s="134" t="str">
        <f>IF($AV387="", "", IFERROR(INDEX('Analytics Data'!BZ$12:BZ$511, MATCH($AV387, 'Analytics Data'!$BI$12:$BI$511, 0)), ""))</f>
        <v/>
      </c>
      <c r="BT387" s="135" t="str">
        <f>IF($AV387="", "", IFERROR(INDEX('Analytics Data'!CA$12:CA$511, MATCH($AV387, 'Analytics Data'!$BI$12:$BI$511, 0)), ""))</f>
        <v/>
      </c>
      <c r="BU387" s="135" t="str">
        <f>IF($AV387="", "", IFERROR(INDEX('Analytics Data'!CB$12:CB$511, MATCH($AV387, 'Analytics Data'!$BI$12:$BI$511, 0)), ""))</f>
        <v/>
      </c>
      <c r="BV387" s="135" t="str">
        <f>IF($AV387="", "", IFERROR(INDEX('Analytics Data'!CC$12:CC$511, MATCH($AV387, 'Analytics Data'!$BI$12:$BI$511, 0)), ""))</f>
        <v/>
      </c>
      <c r="BW387" s="136" t="str">
        <f>IF($AV387="", "", IFERROR(INDEX('Analytics Data'!CD$12:CD$511, MATCH($AV387, 'Analytics Data'!$BI$12:$BI$511, 0)), ""))</f>
        <v/>
      </c>
      <c r="CC387" s="19" t="str">
        <f t="shared" si="111"/>
        <v/>
      </c>
      <c r="CE387" s="19" t="str">
        <f t="shared" si="112"/>
        <v/>
      </c>
      <c r="CG387" s="41" t="str">
        <f t="shared" si="113"/>
        <v/>
      </c>
    </row>
    <row r="388" spans="1:85" x14ac:dyDescent="0.25">
      <c r="A388" s="11"/>
      <c r="B388" s="41" t="str">
        <f>IF($D388="", "", IFERROR(INDEX(Content!$V$11:$V$510, MATCH($D388, Content!$D$11:$D$510, 0)), ""))</f>
        <v/>
      </c>
      <c r="C388" s="11"/>
      <c r="D388" s="196"/>
      <c r="E388" s="197"/>
      <c r="F388" s="198"/>
      <c r="G388" s="199"/>
      <c r="H388" s="200"/>
      <c r="I388" s="200"/>
      <c r="J388" s="201"/>
      <c r="K388" s="202"/>
      <c r="L388" s="11"/>
      <c r="M388" s="98" t="str">
        <f>IF($AV388="", "", IFERROR(INDEX('Analytics Data'!$CF$12:$CF$511, MATCH($AV388, 'Analytics Data'!$BI$12:$BI$511, 0)), ""))</f>
        <v/>
      </c>
      <c r="N388" s="68"/>
      <c r="O388" s="98" t="str">
        <f>IF($M388="", "", COUNTIF($M$11:$M$510, "&gt;"&amp;$M388)+1+COUNTIF($M$11:$M388, $M388)-1)</f>
        <v/>
      </c>
      <c r="P388" s="68"/>
      <c r="Q388" s="91" t="str">
        <f>IF($AV388="", "", IFERROR(INDEX('Analytics Data'!BA$12:BA$511, MATCH($AV388, 'Analytics Data'!$BI$12:$BI$511, 0)), ""))</f>
        <v/>
      </c>
      <c r="R388" s="92" t="str">
        <f>IF($AV388="", "", IFERROR(INDEX('Analytics Data'!BB$12:BB$511, MATCH($AV388, 'Analytics Data'!$BI$12:$BI$511, 0)), ""))</f>
        <v/>
      </c>
      <c r="S388" s="92" t="str">
        <f>IF($AV388="", "", IFERROR(INDEX('Analytics Data'!BC$12:BC$511, MATCH($AV388, 'Analytics Data'!$BI$12:$BI$511, 0)), ""))</f>
        <v/>
      </c>
      <c r="T388" s="92" t="str">
        <f>IF($AV388="", "", IFERROR(INDEX('Analytics Data'!BD$12:BD$511, MATCH($AV388, 'Analytics Data'!$BI$12:$BI$511, 0)), ""))</f>
        <v/>
      </c>
      <c r="U388" s="93" t="str">
        <f>IF($AV388="", "", IFERROR(INDEX('Analytics Data'!BE$12:BE$511, MATCH($AV388, 'Analytics Data'!$BI$12:$BI$511, 0)), ""))</f>
        <v/>
      </c>
      <c r="V388" s="68"/>
      <c r="AD388" s="65" t="str">
        <f>'Analytics Data'!$CT389</f>
        <v/>
      </c>
      <c r="AF388" s="19" t="str">
        <f t="shared" si="100"/>
        <v/>
      </c>
      <c r="AH388" s="19" t="str">
        <f t="shared" si="97"/>
        <v/>
      </c>
      <c r="AI388" s="19" t="str">
        <f t="shared" si="101"/>
        <v/>
      </c>
      <c r="AJ388" s="19" t="str">
        <f t="shared" si="102"/>
        <v/>
      </c>
      <c r="AK388" s="19" t="str">
        <f t="shared" si="103"/>
        <v/>
      </c>
      <c r="AL388" s="19" t="str">
        <f t="shared" si="98"/>
        <v/>
      </c>
      <c r="AM388" s="19" t="str">
        <f t="shared" si="99"/>
        <v/>
      </c>
      <c r="AN388" s="19" t="str">
        <f t="shared" si="104"/>
        <v/>
      </c>
      <c r="AP388" s="19" t="str">
        <f>IF(OR($B388="", "", 'Analytics Data'!$BL$7=FALSE), "", COUNTIF('Analytics Data'!$BG$12:$BG$511, $B388))</f>
        <v/>
      </c>
      <c r="AR388" s="65" t="str">
        <f>IF($AP388="", "", IF($AP388=1, IFERROR(INDEX('Analytics Data'!$BI$12:$BI$511, MATCH($B388, 'Analytics Data'!$BG$12:$BG$511, 0)), ""), ""))</f>
        <v/>
      </c>
      <c r="AT388" s="65" t="str">
        <f t="shared" si="105"/>
        <v/>
      </c>
      <c r="AV388" s="65" t="str">
        <f>IF(NOT($AT388=""), $AT388, IF($AR388="", "", IF(COUNTIF($AR$11:$AR388, $AR388)&gt;1, "", $AR388)))</f>
        <v/>
      </c>
      <c r="AX388" s="19" t="str">
        <f>IF(OR($AV388="", $AR$7=FALSE), "", IF(COUNTIF('Analytics Data'!$BI$12:$BI$511, $AV388)=1, "", "X"))</f>
        <v/>
      </c>
      <c r="AZ388" s="43" t="str">
        <f t="shared" si="106"/>
        <v/>
      </c>
      <c r="BB388" s="19" t="str">
        <f>IF($D388="", "", IF(COUNTIF(Content!$D$11:$D$510, $D388)=0, MAX($BB$10:$BB387)+1, ""))</f>
        <v/>
      </c>
      <c r="BD388" s="19" t="str">
        <f t="shared" si="107"/>
        <v/>
      </c>
      <c r="BF388" s="19" t="str">
        <f t="shared" si="108"/>
        <v/>
      </c>
      <c r="BG388" s="19" t="str">
        <f t="shared" ca="1" si="114"/>
        <v/>
      </c>
      <c r="BI388" s="173" t="str">
        <f>IF($AV388="", "", IFERROR(INDEX('Analytics Data'!$CA$12:$CA$511, MATCH($AV388, 'Analytics Data'!$BI$12:$BI$511, 0)), ""))</f>
        <v/>
      </c>
      <c r="BK388" s="173" t="str">
        <f>IF($AV388="", "", IFERROR(INDEX('Analytics Data'!$BB$12:$BB$511, MATCH($AV388, 'Analytics Data'!$BI$12:$BI$511, 0)), ""))</f>
        <v/>
      </c>
      <c r="BM388" s="41" t="str">
        <f>IF($D388="", "", IFERROR(INDEX(Content!$AB$11:$AB$510, MATCH($D388, Content!$D$11:$D$510, 0)), ""))</f>
        <v/>
      </c>
      <c r="BN388" s="41" t="str">
        <f>IF($BM388="", "", IF(COUNTIF($BM$11:$BM388, $BM388)&gt;1, "", $BM388))</f>
        <v/>
      </c>
      <c r="BO388" s="156" t="str">
        <f t="shared" si="109"/>
        <v/>
      </c>
      <c r="BP388" s="156" t="str">
        <f t="shared" si="110"/>
        <v/>
      </c>
      <c r="BQ388" s="19" t="str">
        <f>IF($BO388="", "", COUNTIF($BO$11:$BO$510, "&gt;"&amp;$BO388)+1+COUNTIF($BO$11:$BO388, $BO388)-1)</f>
        <v/>
      </c>
      <c r="BS388" s="134" t="str">
        <f>IF($AV388="", "", IFERROR(INDEX('Analytics Data'!BZ$12:BZ$511, MATCH($AV388, 'Analytics Data'!$BI$12:$BI$511, 0)), ""))</f>
        <v/>
      </c>
      <c r="BT388" s="135" t="str">
        <f>IF($AV388="", "", IFERROR(INDEX('Analytics Data'!CA$12:CA$511, MATCH($AV388, 'Analytics Data'!$BI$12:$BI$511, 0)), ""))</f>
        <v/>
      </c>
      <c r="BU388" s="135" t="str">
        <f>IF($AV388="", "", IFERROR(INDEX('Analytics Data'!CB$12:CB$511, MATCH($AV388, 'Analytics Data'!$BI$12:$BI$511, 0)), ""))</f>
        <v/>
      </c>
      <c r="BV388" s="135" t="str">
        <f>IF($AV388="", "", IFERROR(INDEX('Analytics Data'!CC$12:CC$511, MATCH($AV388, 'Analytics Data'!$BI$12:$BI$511, 0)), ""))</f>
        <v/>
      </c>
      <c r="BW388" s="136" t="str">
        <f>IF($AV388="", "", IFERROR(INDEX('Analytics Data'!CD$12:CD$511, MATCH($AV388, 'Analytics Data'!$BI$12:$BI$511, 0)), ""))</f>
        <v/>
      </c>
      <c r="CC388" s="19" t="str">
        <f t="shared" si="111"/>
        <v/>
      </c>
      <c r="CE388" s="19" t="str">
        <f t="shared" si="112"/>
        <v/>
      </c>
      <c r="CG388" s="41" t="str">
        <f t="shared" si="113"/>
        <v/>
      </c>
    </row>
    <row r="389" spans="1:85" x14ac:dyDescent="0.25">
      <c r="A389" s="11"/>
      <c r="B389" s="41" t="str">
        <f>IF($D389="", "", IFERROR(INDEX(Content!$V$11:$V$510, MATCH($D389, Content!$D$11:$D$510, 0)), ""))</f>
        <v/>
      </c>
      <c r="C389" s="11"/>
      <c r="D389" s="196"/>
      <c r="E389" s="197"/>
      <c r="F389" s="198"/>
      <c r="G389" s="199"/>
      <c r="H389" s="200"/>
      <c r="I389" s="200"/>
      <c r="J389" s="201"/>
      <c r="K389" s="202"/>
      <c r="L389" s="11"/>
      <c r="M389" s="98" t="str">
        <f>IF($AV389="", "", IFERROR(INDEX('Analytics Data'!$CF$12:$CF$511, MATCH($AV389, 'Analytics Data'!$BI$12:$BI$511, 0)), ""))</f>
        <v/>
      </c>
      <c r="N389" s="68"/>
      <c r="O389" s="98" t="str">
        <f>IF($M389="", "", COUNTIF($M$11:$M$510, "&gt;"&amp;$M389)+1+COUNTIF($M$11:$M389, $M389)-1)</f>
        <v/>
      </c>
      <c r="P389" s="68"/>
      <c r="Q389" s="91" t="str">
        <f>IF($AV389="", "", IFERROR(INDEX('Analytics Data'!BA$12:BA$511, MATCH($AV389, 'Analytics Data'!$BI$12:$BI$511, 0)), ""))</f>
        <v/>
      </c>
      <c r="R389" s="92" t="str">
        <f>IF($AV389="", "", IFERROR(INDEX('Analytics Data'!BB$12:BB$511, MATCH($AV389, 'Analytics Data'!$BI$12:$BI$511, 0)), ""))</f>
        <v/>
      </c>
      <c r="S389" s="92" t="str">
        <f>IF($AV389="", "", IFERROR(INDEX('Analytics Data'!BC$12:BC$511, MATCH($AV389, 'Analytics Data'!$BI$12:$BI$511, 0)), ""))</f>
        <v/>
      </c>
      <c r="T389" s="92" t="str">
        <f>IF($AV389="", "", IFERROR(INDEX('Analytics Data'!BD$12:BD$511, MATCH($AV389, 'Analytics Data'!$BI$12:$BI$511, 0)), ""))</f>
        <v/>
      </c>
      <c r="U389" s="93" t="str">
        <f>IF($AV389="", "", IFERROR(INDEX('Analytics Data'!BE$12:BE$511, MATCH($AV389, 'Analytics Data'!$BI$12:$BI$511, 0)), ""))</f>
        <v/>
      </c>
      <c r="V389" s="68"/>
      <c r="AD389" s="65" t="str">
        <f>'Analytics Data'!$CT390</f>
        <v/>
      </c>
      <c r="AF389" s="19" t="str">
        <f t="shared" si="100"/>
        <v/>
      </c>
      <c r="AH389" s="19" t="str">
        <f t="shared" si="97"/>
        <v/>
      </c>
      <c r="AI389" s="19" t="str">
        <f t="shared" si="101"/>
        <v/>
      </c>
      <c r="AJ389" s="19" t="str">
        <f t="shared" si="102"/>
        <v/>
      </c>
      <c r="AK389" s="19" t="str">
        <f t="shared" si="103"/>
        <v/>
      </c>
      <c r="AL389" s="19" t="str">
        <f t="shared" si="98"/>
        <v/>
      </c>
      <c r="AM389" s="19" t="str">
        <f t="shared" si="99"/>
        <v/>
      </c>
      <c r="AN389" s="19" t="str">
        <f t="shared" si="104"/>
        <v/>
      </c>
      <c r="AP389" s="19" t="str">
        <f>IF(OR($B389="", "", 'Analytics Data'!$BL$7=FALSE), "", COUNTIF('Analytics Data'!$BG$12:$BG$511, $B389))</f>
        <v/>
      </c>
      <c r="AR389" s="65" t="str">
        <f>IF($AP389="", "", IF($AP389=1, IFERROR(INDEX('Analytics Data'!$BI$12:$BI$511, MATCH($B389, 'Analytics Data'!$BG$12:$BG$511, 0)), ""), ""))</f>
        <v/>
      </c>
      <c r="AT389" s="65" t="str">
        <f t="shared" si="105"/>
        <v/>
      </c>
      <c r="AV389" s="65" t="str">
        <f>IF(NOT($AT389=""), $AT389, IF($AR389="", "", IF(COUNTIF($AR$11:$AR389, $AR389)&gt;1, "", $AR389)))</f>
        <v/>
      </c>
      <c r="AX389" s="19" t="str">
        <f>IF(OR($AV389="", $AR$7=FALSE), "", IF(COUNTIF('Analytics Data'!$BI$12:$BI$511, $AV389)=1, "", "X"))</f>
        <v/>
      </c>
      <c r="AZ389" s="43" t="str">
        <f t="shared" si="106"/>
        <v/>
      </c>
      <c r="BB389" s="19" t="str">
        <f>IF($D389="", "", IF(COUNTIF(Content!$D$11:$D$510, $D389)=0, MAX($BB$10:$BB388)+1, ""))</f>
        <v/>
      </c>
      <c r="BD389" s="19" t="str">
        <f t="shared" si="107"/>
        <v/>
      </c>
      <c r="BF389" s="19" t="str">
        <f t="shared" si="108"/>
        <v/>
      </c>
      <c r="BG389" s="19" t="str">
        <f t="shared" ca="1" si="114"/>
        <v/>
      </c>
      <c r="BI389" s="173" t="str">
        <f>IF($AV389="", "", IFERROR(INDEX('Analytics Data'!$CA$12:$CA$511, MATCH($AV389, 'Analytics Data'!$BI$12:$BI$511, 0)), ""))</f>
        <v/>
      </c>
      <c r="BK389" s="173" t="str">
        <f>IF($AV389="", "", IFERROR(INDEX('Analytics Data'!$BB$12:$BB$511, MATCH($AV389, 'Analytics Data'!$BI$12:$BI$511, 0)), ""))</f>
        <v/>
      </c>
      <c r="BM389" s="41" t="str">
        <f>IF($D389="", "", IFERROR(INDEX(Content!$AB$11:$AB$510, MATCH($D389, Content!$D$11:$D$510, 0)), ""))</f>
        <v/>
      </c>
      <c r="BN389" s="41" t="str">
        <f>IF($BM389="", "", IF(COUNTIF($BM$11:$BM389, $BM389)&gt;1, "", $BM389))</f>
        <v/>
      </c>
      <c r="BO389" s="156" t="str">
        <f t="shared" si="109"/>
        <v/>
      </c>
      <c r="BP389" s="156" t="str">
        <f t="shared" si="110"/>
        <v/>
      </c>
      <c r="BQ389" s="19" t="str">
        <f>IF($BO389="", "", COUNTIF($BO$11:$BO$510, "&gt;"&amp;$BO389)+1+COUNTIF($BO$11:$BO389, $BO389)-1)</f>
        <v/>
      </c>
      <c r="BS389" s="134" t="str">
        <f>IF($AV389="", "", IFERROR(INDEX('Analytics Data'!BZ$12:BZ$511, MATCH($AV389, 'Analytics Data'!$BI$12:$BI$511, 0)), ""))</f>
        <v/>
      </c>
      <c r="BT389" s="135" t="str">
        <f>IF($AV389="", "", IFERROR(INDEX('Analytics Data'!CA$12:CA$511, MATCH($AV389, 'Analytics Data'!$BI$12:$BI$511, 0)), ""))</f>
        <v/>
      </c>
      <c r="BU389" s="135" t="str">
        <f>IF($AV389="", "", IFERROR(INDEX('Analytics Data'!CB$12:CB$511, MATCH($AV389, 'Analytics Data'!$BI$12:$BI$511, 0)), ""))</f>
        <v/>
      </c>
      <c r="BV389" s="135" t="str">
        <f>IF($AV389="", "", IFERROR(INDEX('Analytics Data'!CC$12:CC$511, MATCH($AV389, 'Analytics Data'!$BI$12:$BI$511, 0)), ""))</f>
        <v/>
      </c>
      <c r="BW389" s="136" t="str">
        <f>IF($AV389="", "", IFERROR(INDEX('Analytics Data'!CD$12:CD$511, MATCH($AV389, 'Analytics Data'!$BI$12:$BI$511, 0)), ""))</f>
        <v/>
      </c>
      <c r="CC389" s="19" t="str">
        <f t="shared" si="111"/>
        <v/>
      </c>
      <c r="CE389" s="19" t="str">
        <f t="shared" si="112"/>
        <v/>
      </c>
      <c r="CG389" s="41" t="str">
        <f t="shared" si="113"/>
        <v/>
      </c>
    </row>
    <row r="390" spans="1:85" x14ac:dyDescent="0.25">
      <c r="A390" s="11"/>
      <c r="B390" s="41" t="str">
        <f>IF($D390="", "", IFERROR(INDEX(Content!$V$11:$V$510, MATCH($D390, Content!$D$11:$D$510, 0)), ""))</f>
        <v/>
      </c>
      <c r="C390" s="11"/>
      <c r="D390" s="196"/>
      <c r="E390" s="197"/>
      <c r="F390" s="198"/>
      <c r="G390" s="199"/>
      <c r="H390" s="200"/>
      <c r="I390" s="200"/>
      <c r="J390" s="201"/>
      <c r="K390" s="202"/>
      <c r="L390" s="11"/>
      <c r="M390" s="98" t="str">
        <f>IF($AV390="", "", IFERROR(INDEX('Analytics Data'!$CF$12:$CF$511, MATCH($AV390, 'Analytics Data'!$BI$12:$BI$511, 0)), ""))</f>
        <v/>
      </c>
      <c r="N390" s="68"/>
      <c r="O390" s="98" t="str">
        <f>IF($M390="", "", COUNTIF($M$11:$M$510, "&gt;"&amp;$M390)+1+COUNTIF($M$11:$M390, $M390)-1)</f>
        <v/>
      </c>
      <c r="P390" s="68"/>
      <c r="Q390" s="91" t="str">
        <f>IF($AV390="", "", IFERROR(INDEX('Analytics Data'!BA$12:BA$511, MATCH($AV390, 'Analytics Data'!$BI$12:$BI$511, 0)), ""))</f>
        <v/>
      </c>
      <c r="R390" s="92" t="str">
        <f>IF($AV390="", "", IFERROR(INDEX('Analytics Data'!BB$12:BB$511, MATCH($AV390, 'Analytics Data'!$BI$12:$BI$511, 0)), ""))</f>
        <v/>
      </c>
      <c r="S390" s="92" t="str">
        <f>IF($AV390="", "", IFERROR(INDEX('Analytics Data'!BC$12:BC$511, MATCH($AV390, 'Analytics Data'!$BI$12:$BI$511, 0)), ""))</f>
        <v/>
      </c>
      <c r="T390" s="92" t="str">
        <f>IF($AV390="", "", IFERROR(INDEX('Analytics Data'!BD$12:BD$511, MATCH($AV390, 'Analytics Data'!$BI$12:$BI$511, 0)), ""))</f>
        <v/>
      </c>
      <c r="U390" s="93" t="str">
        <f>IF($AV390="", "", IFERROR(INDEX('Analytics Data'!BE$12:BE$511, MATCH($AV390, 'Analytics Data'!$BI$12:$BI$511, 0)), ""))</f>
        <v/>
      </c>
      <c r="V390" s="68"/>
      <c r="AD390" s="65" t="str">
        <f>'Analytics Data'!$CT391</f>
        <v/>
      </c>
      <c r="AF390" s="19" t="str">
        <f t="shared" si="100"/>
        <v/>
      </c>
      <c r="AH390" s="19" t="str">
        <f t="shared" si="97"/>
        <v/>
      </c>
      <c r="AI390" s="19" t="str">
        <f t="shared" si="101"/>
        <v/>
      </c>
      <c r="AJ390" s="19" t="str">
        <f t="shared" si="102"/>
        <v/>
      </c>
      <c r="AK390" s="19" t="str">
        <f t="shared" si="103"/>
        <v/>
      </c>
      <c r="AL390" s="19" t="str">
        <f t="shared" si="98"/>
        <v/>
      </c>
      <c r="AM390" s="19" t="str">
        <f t="shared" si="99"/>
        <v/>
      </c>
      <c r="AN390" s="19" t="str">
        <f t="shared" si="104"/>
        <v/>
      </c>
      <c r="AP390" s="19" t="str">
        <f>IF(OR($B390="", "", 'Analytics Data'!$BL$7=FALSE), "", COUNTIF('Analytics Data'!$BG$12:$BG$511, $B390))</f>
        <v/>
      </c>
      <c r="AR390" s="65" t="str">
        <f>IF($AP390="", "", IF($AP390=1, IFERROR(INDEX('Analytics Data'!$BI$12:$BI$511, MATCH($B390, 'Analytics Data'!$BG$12:$BG$511, 0)), ""), ""))</f>
        <v/>
      </c>
      <c r="AT390" s="65" t="str">
        <f t="shared" si="105"/>
        <v/>
      </c>
      <c r="AV390" s="65" t="str">
        <f>IF(NOT($AT390=""), $AT390, IF($AR390="", "", IF(COUNTIF($AR$11:$AR390, $AR390)&gt;1, "", $AR390)))</f>
        <v/>
      </c>
      <c r="AX390" s="19" t="str">
        <f>IF(OR($AV390="", $AR$7=FALSE), "", IF(COUNTIF('Analytics Data'!$BI$12:$BI$511, $AV390)=1, "", "X"))</f>
        <v/>
      </c>
      <c r="AZ390" s="43" t="str">
        <f t="shared" si="106"/>
        <v/>
      </c>
      <c r="BB390" s="19" t="str">
        <f>IF($D390="", "", IF(COUNTIF(Content!$D$11:$D$510, $D390)=0, MAX($BB$10:$BB389)+1, ""))</f>
        <v/>
      </c>
      <c r="BD390" s="19" t="str">
        <f t="shared" si="107"/>
        <v/>
      </c>
      <c r="BF390" s="19" t="str">
        <f t="shared" si="108"/>
        <v/>
      </c>
      <c r="BG390" s="19" t="str">
        <f t="shared" ca="1" si="114"/>
        <v/>
      </c>
      <c r="BI390" s="173" t="str">
        <f>IF($AV390="", "", IFERROR(INDEX('Analytics Data'!$CA$12:$CA$511, MATCH($AV390, 'Analytics Data'!$BI$12:$BI$511, 0)), ""))</f>
        <v/>
      </c>
      <c r="BK390" s="173" t="str">
        <f>IF($AV390="", "", IFERROR(INDEX('Analytics Data'!$BB$12:$BB$511, MATCH($AV390, 'Analytics Data'!$BI$12:$BI$511, 0)), ""))</f>
        <v/>
      </c>
      <c r="BM390" s="41" t="str">
        <f>IF($D390="", "", IFERROR(INDEX(Content!$AB$11:$AB$510, MATCH($D390, Content!$D$11:$D$510, 0)), ""))</f>
        <v/>
      </c>
      <c r="BN390" s="41" t="str">
        <f>IF($BM390="", "", IF(COUNTIF($BM$11:$BM390, $BM390)&gt;1, "", $BM390))</f>
        <v/>
      </c>
      <c r="BO390" s="156" t="str">
        <f t="shared" si="109"/>
        <v/>
      </c>
      <c r="BP390" s="156" t="str">
        <f t="shared" si="110"/>
        <v/>
      </c>
      <c r="BQ390" s="19" t="str">
        <f>IF($BO390="", "", COUNTIF($BO$11:$BO$510, "&gt;"&amp;$BO390)+1+COUNTIF($BO$11:$BO390, $BO390)-1)</f>
        <v/>
      </c>
      <c r="BS390" s="134" t="str">
        <f>IF($AV390="", "", IFERROR(INDEX('Analytics Data'!BZ$12:BZ$511, MATCH($AV390, 'Analytics Data'!$BI$12:$BI$511, 0)), ""))</f>
        <v/>
      </c>
      <c r="BT390" s="135" t="str">
        <f>IF($AV390="", "", IFERROR(INDEX('Analytics Data'!CA$12:CA$511, MATCH($AV390, 'Analytics Data'!$BI$12:$BI$511, 0)), ""))</f>
        <v/>
      </c>
      <c r="BU390" s="135" t="str">
        <f>IF($AV390="", "", IFERROR(INDEX('Analytics Data'!CB$12:CB$511, MATCH($AV390, 'Analytics Data'!$BI$12:$BI$511, 0)), ""))</f>
        <v/>
      </c>
      <c r="BV390" s="135" t="str">
        <f>IF($AV390="", "", IFERROR(INDEX('Analytics Data'!CC$12:CC$511, MATCH($AV390, 'Analytics Data'!$BI$12:$BI$511, 0)), ""))</f>
        <v/>
      </c>
      <c r="BW390" s="136" t="str">
        <f>IF($AV390="", "", IFERROR(INDEX('Analytics Data'!CD$12:CD$511, MATCH($AV390, 'Analytics Data'!$BI$12:$BI$511, 0)), ""))</f>
        <v/>
      </c>
      <c r="CC390" s="19" t="str">
        <f t="shared" si="111"/>
        <v/>
      </c>
      <c r="CE390" s="19" t="str">
        <f t="shared" si="112"/>
        <v/>
      </c>
      <c r="CG390" s="41" t="str">
        <f t="shared" si="113"/>
        <v/>
      </c>
    </row>
    <row r="391" spans="1:85" x14ac:dyDescent="0.25">
      <c r="A391" s="11"/>
      <c r="B391" s="41" t="str">
        <f>IF($D391="", "", IFERROR(INDEX(Content!$V$11:$V$510, MATCH($D391, Content!$D$11:$D$510, 0)), ""))</f>
        <v/>
      </c>
      <c r="C391" s="11"/>
      <c r="D391" s="196"/>
      <c r="E391" s="197"/>
      <c r="F391" s="198"/>
      <c r="G391" s="199"/>
      <c r="H391" s="200"/>
      <c r="I391" s="200"/>
      <c r="J391" s="201"/>
      <c r="K391" s="202"/>
      <c r="L391" s="11"/>
      <c r="M391" s="98" t="str">
        <f>IF($AV391="", "", IFERROR(INDEX('Analytics Data'!$CF$12:$CF$511, MATCH($AV391, 'Analytics Data'!$BI$12:$BI$511, 0)), ""))</f>
        <v/>
      </c>
      <c r="N391" s="68"/>
      <c r="O391" s="98" t="str">
        <f>IF($M391="", "", COUNTIF($M$11:$M$510, "&gt;"&amp;$M391)+1+COUNTIF($M$11:$M391, $M391)-1)</f>
        <v/>
      </c>
      <c r="P391" s="68"/>
      <c r="Q391" s="91" t="str">
        <f>IF($AV391="", "", IFERROR(INDEX('Analytics Data'!BA$12:BA$511, MATCH($AV391, 'Analytics Data'!$BI$12:$BI$511, 0)), ""))</f>
        <v/>
      </c>
      <c r="R391" s="92" t="str">
        <f>IF($AV391="", "", IFERROR(INDEX('Analytics Data'!BB$12:BB$511, MATCH($AV391, 'Analytics Data'!$BI$12:$BI$511, 0)), ""))</f>
        <v/>
      </c>
      <c r="S391" s="92" t="str">
        <f>IF($AV391="", "", IFERROR(INDEX('Analytics Data'!BC$12:BC$511, MATCH($AV391, 'Analytics Data'!$BI$12:$BI$511, 0)), ""))</f>
        <v/>
      </c>
      <c r="T391" s="92" t="str">
        <f>IF($AV391="", "", IFERROR(INDEX('Analytics Data'!BD$12:BD$511, MATCH($AV391, 'Analytics Data'!$BI$12:$BI$511, 0)), ""))</f>
        <v/>
      </c>
      <c r="U391" s="93" t="str">
        <f>IF($AV391="", "", IFERROR(INDEX('Analytics Data'!BE$12:BE$511, MATCH($AV391, 'Analytics Data'!$BI$12:$BI$511, 0)), ""))</f>
        <v/>
      </c>
      <c r="V391" s="68"/>
      <c r="AD391" s="65" t="str">
        <f>'Analytics Data'!$CT392</f>
        <v/>
      </c>
      <c r="AF391" s="19" t="str">
        <f t="shared" si="100"/>
        <v/>
      </c>
      <c r="AH391" s="19" t="str">
        <f t="shared" si="97"/>
        <v/>
      </c>
      <c r="AI391" s="19" t="str">
        <f t="shared" si="101"/>
        <v/>
      </c>
      <c r="AJ391" s="19" t="str">
        <f t="shared" si="102"/>
        <v/>
      </c>
      <c r="AK391" s="19" t="str">
        <f t="shared" si="103"/>
        <v/>
      </c>
      <c r="AL391" s="19" t="str">
        <f t="shared" si="98"/>
        <v/>
      </c>
      <c r="AM391" s="19" t="str">
        <f t="shared" si="99"/>
        <v/>
      </c>
      <c r="AN391" s="19" t="str">
        <f t="shared" si="104"/>
        <v/>
      </c>
      <c r="AP391" s="19" t="str">
        <f>IF(OR($B391="", "", 'Analytics Data'!$BL$7=FALSE), "", COUNTIF('Analytics Data'!$BG$12:$BG$511, $B391))</f>
        <v/>
      </c>
      <c r="AR391" s="65" t="str">
        <f>IF($AP391="", "", IF($AP391=1, IFERROR(INDEX('Analytics Data'!$BI$12:$BI$511, MATCH($B391, 'Analytics Data'!$BG$12:$BG$511, 0)), ""), ""))</f>
        <v/>
      </c>
      <c r="AT391" s="65" t="str">
        <f t="shared" si="105"/>
        <v/>
      </c>
      <c r="AV391" s="65" t="str">
        <f>IF(NOT($AT391=""), $AT391, IF($AR391="", "", IF(COUNTIF($AR$11:$AR391, $AR391)&gt;1, "", $AR391)))</f>
        <v/>
      </c>
      <c r="AX391" s="19" t="str">
        <f>IF(OR($AV391="", $AR$7=FALSE), "", IF(COUNTIF('Analytics Data'!$BI$12:$BI$511, $AV391)=1, "", "X"))</f>
        <v/>
      </c>
      <c r="AZ391" s="43" t="str">
        <f t="shared" si="106"/>
        <v/>
      </c>
      <c r="BB391" s="19" t="str">
        <f>IF($D391="", "", IF(COUNTIF(Content!$D$11:$D$510, $D391)=0, MAX($BB$10:$BB390)+1, ""))</f>
        <v/>
      </c>
      <c r="BD391" s="19" t="str">
        <f t="shared" si="107"/>
        <v/>
      </c>
      <c r="BF391" s="19" t="str">
        <f t="shared" si="108"/>
        <v/>
      </c>
      <c r="BG391" s="19" t="str">
        <f t="shared" ca="1" si="114"/>
        <v/>
      </c>
      <c r="BI391" s="173" t="str">
        <f>IF($AV391="", "", IFERROR(INDEX('Analytics Data'!$CA$12:$CA$511, MATCH($AV391, 'Analytics Data'!$BI$12:$BI$511, 0)), ""))</f>
        <v/>
      </c>
      <c r="BK391" s="173" t="str">
        <f>IF($AV391="", "", IFERROR(INDEX('Analytics Data'!$BB$12:$BB$511, MATCH($AV391, 'Analytics Data'!$BI$12:$BI$511, 0)), ""))</f>
        <v/>
      </c>
      <c r="BM391" s="41" t="str">
        <f>IF($D391="", "", IFERROR(INDEX(Content!$AB$11:$AB$510, MATCH($D391, Content!$D$11:$D$510, 0)), ""))</f>
        <v/>
      </c>
      <c r="BN391" s="41" t="str">
        <f>IF($BM391="", "", IF(COUNTIF($BM$11:$BM391, $BM391)&gt;1, "", $BM391))</f>
        <v/>
      </c>
      <c r="BO391" s="156" t="str">
        <f t="shared" si="109"/>
        <v/>
      </c>
      <c r="BP391" s="156" t="str">
        <f t="shared" si="110"/>
        <v/>
      </c>
      <c r="BQ391" s="19" t="str">
        <f>IF($BO391="", "", COUNTIF($BO$11:$BO$510, "&gt;"&amp;$BO391)+1+COUNTIF($BO$11:$BO391, $BO391)-1)</f>
        <v/>
      </c>
      <c r="BS391" s="134" t="str">
        <f>IF($AV391="", "", IFERROR(INDEX('Analytics Data'!BZ$12:BZ$511, MATCH($AV391, 'Analytics Data'!$BI$12:$BI$511, 0)), ""))</f>
        <v/>
      </c>
      <c r="BT391" s="135" t="str">
        <f>IF($AV391="", "", IFERROR(INDEX('Analytics Data'!CA$12:CA$511, MATCH($AV391, 'Analytics Data'!$BI$12:$BI$511, 0)), ""))</f>
        <v/>
      </c>
      <c r="BU391" s="135" t="str">
        <f>IF($AV391="", "", IFERROR(INDEX('Analytics Data'!CB$12:CB$511, MATCH($AV391, 'Analytics Data'!$BI$12:$BI$511, 0)), ""))</f>
        <v/>
      </c>
      <c r="BV391" s="135" t="str">
        <f>IF($AV391="", "", IFERROR(INDEX('Analytics Data'!CC$12:CC$511, MATCH($AV391, 'Analytics Data'!$BI$12:$BI$511, 0)), ""))</f>
        <v/>
      </c>
      <c r="BW391" s="136" t="str">
        <f>IF($AV391="", "", IFERROR(INDEX('Analytics Data'!CD$12:CD$511, MATCH($AV391, 'Analytics Data'!$BI$12:$BI$511, 0)), ""))</f>
        <v/>
      </c>
      <c r="CC391" s="19" t="str">
        <f t="shared" si="111"/>
        <v/>
      </c>
      <c r="CE391" s="19" t="str">
        <f t="shared" si="112"/>
        <v/>
      </c>
      <c r="CG391" s="41" t="str">
        <f t="shared" si="113"/>
        <v/>
      </c>
    </row>
    <row r="392" spans="1:85" x14ac:dyDescent="0.25">
      <c r="A392" s="11"/>
      <c r="B392" s="41" t="str">
        <f>IF($D392="", "", IFERROR(INDEX(Content!$V$11:$V$510, MATCH($D392, Content!$D$11:$D$510, 0)), ""))</f>
        <v/>
      </c>
      <c r="C392" s="11"/>
      <c r="D392" s="196"/>
      <c r="E392" s="197"/>
      <c r="F392" s="198"/>
      <c r="G392" s="199"/>
      <c r="H392" s="200"/>
      <c r="I392" s="200"/>
      <c r="J392" s="201"/>
      <c r="K392" s="202"/>
      <c r="L392" s="11"/>
      <c r="M392" s="98" t="str">
        <f>IF($AV392="", "", IFERROR(INDEX('Analytics Data'!$CF$12:$CF$511, MATCH($AV392, 'Analytics Data'!$BI$12:$BI$511, 0)), ""))</f>
        <v/>
      </c>
      <c r="N392" s="68"/>
      <c r="O392" s="98" t="str">
        <f>IF($M392="", "", COUNTIF($M$11:$M$510, "&gt;"&amp;$M392)+1+COUNTIF($M$11:$M392, $M392)-1)</f>
        <v/>
      </c>
      <c r="P392" s="68"/>
      <c r="Q392" s="91" t="str">
        <f>IF($AV392="", "", IFERROR(INDEX('Analytics Data'!BA$12:BA$511, MATCH($AV392, 'Analytics Data'!$BI$12:$BI$511, 0)), ""))</f>
        <v/>
      </c>
      <c r="R392" s="92" t="str">
        <f>IF($AV392="", "", IFERROR(INDEX('Analytics Data'!BB$12:BB$511, MATCH($AV392, 'Analytics Data'!$BI$12:$BI$511, 0)), ""))</f>
        <v/>
      </c>
      <c r="S392" s="92" t="str">
        <f>IF($AV392="", "", IFERROR(INDEX('Analytics Data'!BC$12:BC$511, MATCH($AV392, 'Analytics Data'!$BI$12:$BI$511, 0)), ""))</f>
        <v/>
      </c>
      <c r="T392" s="92" t="str">
        <f>IF($AV392="", "", IFERROR(INDEX('Analytics Data'!BD$12:BD$511, MATCH($AV392, 'Analytics Data'!$BI$12:$BI$511, 0)), ""))</f>
        <v/>
      </c>
      <c r="U392" s="93" t="str">
        <f>IF($AV392="", "", IFERROR(INDEX('Analytics Data'!BE$12:BE$511, MATCH($AV392, 'Analytics Data'!$BI$12:$BI$511, 0)), ""))</f>
        <v/>
      </c>
      <c r="V392" s="68"/>
      <c r="AD392" s="65" t="str">
        <f>'Analytics Data'!$CT393</f>
        <v/>
      </c>
      <c r="AF392" s="19" t="str">
        <f t="shared" si="100"/>
        <v/>
      </c>
      <c r="AH392" s="19" t="str">
        <f t="shared" si="97"/>
        <v/>
      </c>
      <c r="AI392" s="19" t="str">
        <f t="shared" si="101"/>
        <v/>
      </c>
      <c r="AJ392" s="19" t="str">
        <f t="shared" si="102"/>
        <v/>
      </c>
      <c r="AK392" s="19" t="str">
        <f t="shared" si="103"/>
        <v/>
      </c>
      <c r="AL392" s="19" t="str">
        <f t="shared" si="98"/>
        <v/>
      </c>
      <c r="AM392" s="19" t="str">
        <f t="shared" si="99"/>
        <v/>
      </c>
      <c r="AN392" s="19" t="str">
        <f t="shared" si="104"/>
        <v/>
      </c>
      <c r="AP392" s="19" t="str">
        <f>IF(OR($B392="", "", 'Analytics Data'!$BL$7=FALSE), "", COUNTIF('Analytics Data'!$BG$12:$BG$511, $B392))</f>
        <v/>
      </c>
      <c r="AR392" s="65" t="str">
        <f>IF($AP392="", "", IF($AP392=1, IFERROR(INDEX('Analytics Data'!$BI$12:$BI$511, MATCH($B392, 'Analytics Data'!$BG$12:$BG$511, 0)), ""), ""))</f>
        <v/>
      </c>
      <c r="AT392" s="65" t="str">
        <f t="shared" si="105"/>
        <v/>
      </c>
      <c r="AV392" s="65" t="str">
        <f>IF(NOT($AT392=""), $AT392, IF($AR392="", "", IF(COUNTIF($AR$11:$AR392, $AR392)&gt;1, "", $AR392)))</f>
        <v/>
      </c>
      <c r="AX392" s="19" t="str">
        <f>IF(OR($AV392="", $AR$7=FALSE), "", IF(COUNTIF('Analytics Data'!$BI$12:$BI$511, $AV392)=1, "", "X"))</f>
        <v/>
      </c>
      <c r="AZ392" s="43" t="str">
        <f t="shared" si="106"/>
        <v/>
      </c>
      <c r="BB392" s="19" t="str">
        <f>IF($D392="", "", IF(COUNTIF(Content!$D$11:$D$510, $D392)=0, MAX($BB$10:$BB391)+1, ""))</f>
        <v/>
      </c>
      <c r="BD392" s="19" t="str">
        <f t="shared" si="107"/>
        <v/>
      </c>
      <c r="BF392" s="19" t="str">
        <f t="shared" si="108"/>
        <v/>
      </c>
      <c r="BG392" s="19" t="str">
        <f t="shared" ca="1" si="114"/>
        <v/>
      </c>
      <c r="BI392" s="173" t="str">
        <f>IF($AV392="", "", IFERROR(INDEX('Analytics Data'!$CA$12:$CA$511, MATCH($AV392, 'Analytics Data'!$BI$12:$BI$511, 0)), ""))</f>
        <v/>
      </c>
      <c r="BK392" s="173" t="str">
        <f>IF($AV392="", "", IFERROR(INDEX('Analytics Data'!$BB$12:$BB$511, MATCH($AV392, 'Analytics Data'!$BI$12:$BI$511, 0)), ""))</f>
        <v/>
      </c>
      <c r="BM392" s="41" t="str">
        <f>IF($D392="", "", IFERROR(INDEX(Content!$AB$11:$AB$510, MATCH($D392, Content!$D$11:$D$510, 0)), ""))</f>
        <v/>
      </c>
      <c r="BN392" s="41" t="str">
        <f>IF($BM392="", "", IF(COUNTIF($BM$11:$BM392, $BM392)&gt;1, "", $BM392))</f>
        <v/>
      </c>
      <c r="BO392" s="156" t="str">
        <f t="shared" si="109"/>
        <v/>
      </c>
      <c r="BP392" s="156" t="str">
        <f t="shared" si="110"/>
        <v/>
      </c>
      <c r="BQ392" s="19" t="str">
        <f>IF($BO392="", "", COUNTIF($BO$11:$BO$510, "&gt;"&amp;$BO392)+1+COUNTIF($BO$11:$BO392, $BO392)-1)</f>
        <v/>
      </c>
      <c r="BS392" s="134" t="str">
        <f>IF($AV392="", "", IFERROR(INDEX('Analytics Data'!BZ$12:BZ$511, MATCH($AV392, 'Analytics Data'!$BI$12:$BI$511, 0)), ""))</f>
        <v/>
      </c>
      <c r="BT392" s="135" t="str">
        <f>IF($AV392="", "", IFERROR(INDEX('Analytics Data'!CA$12:CA$511, MATCH($AV392, 'Analytics Data'!$BI$12:$BI$511, 0)), ""))</f>
        <v/>
      </c>
      <c r="BU392" s="135" t="str">
        <f>IF($AV392="", "", IFERROR(INDEX('Analytics Data'!CB$12:CB$511, MATCH($AV392, 'Analytics Data'!$BI$12:$BI$511, 0)), ""))</f>
        <v/>
      </c>
      <c r="BV392" s="135" t="str">
        <f>IF($AV392="", "", IFERROR(INDEX('Analytics Data'!CC$12:CC$511, MATCH($AV392, 'Analytics Data'!$BI$12:$BI$511, 0)), ""))</f>
        <v/>
      </c>
      <c r="BW392" s="136" t="str">
        <f>IF($AV392="", "", IFERROR(INDEX('Analytics Data'!CD$12:CD$511, MATCH($AV392, 'Analytics Data'!$BI$12:$BI$511, 0)), ""))</f>
        <v/>
      </c>
      <c r="CC392" s="19" t="str">
        <f t="shared" si="111"/>
        <v/>
      </c>
      <c r="CE392" s="19" t="str">
        <f t="shared" si="112"/>
        <v/>
      </c>
      <c r="CG392" s="41" t="str">
        <f t="shared" si="113"/>
        <v/>
      </c>
    </row>
    <row r="393" spans="1:85" x14ac:dyDescent="0.25">
      <c r="A393" s="11"/>
      <c r="B393" s="41" t="str">
        <f>IF($D393="", "", IFERROR(INDEX(Content!$V$11:$V$510, MATCH($D393, Content!$D$11:$D$510, 0)), ""))</f>
        <v/>
      </c>
      <c r="C393" s="11"/>
      <c r="D393" s="196"/>
      <c r="E393" s="197"/>
      <c r="F393" s="198"/>
      <c r="G393" s="199"/>
      <c r="H393" s="200"/>
      <c r="I393" s="200"/>
      <c r="J393" s="201"/>
      <c r="K393" s="202"/>
      <c r="L393" s="11"/>
      <c r="M393" s="98" t="str">
        <f>IF($AV393="", "", IFERROR(INDEX('Analytics Data'!$CF$12:$CF$511, MATCH($AV393, 'Analytics Data'!$BI$12:$BI$511, 0)), ""))</f>
        <v/>
      </c>
      <c r="N393" s="68"/>
      <c r="O393" s="98" t="str">
        <f>IF($M393="", "", COUNTIF($M$11:$M$510, "&gt;"&amp;$M393)+1+COUNTIF($M$11:$M393, $M393)-1)</f>
        <v/>
      </c>
      <c r="P393" s="68"/>
      <c r="Q393" s="91" t="str">
        <f>IF($AV393="", "", IFERROR(INDEX('Analytics Data'!BA$12:BA$511, MATCH($AV393, 'Analytics Data'!$BI$12:$BI$511, 0)), ""))</f>
        <v/>
      </c>
      <c r="R393" s="92" t="str">
        <f>IF($AV393="", "", IFERROR(INDEX('Analytics Data'!BB$12:BB$511, MATCH($AV393, 'Analytics Data'!$BI$12:$BI$511, 0)), ""))</f>
        <v/>
      </c>
      <c r="S393" s="92" t="str">
        <f>IF($AV393="", "", IFERROR(INDEX('Analytics Data'!BC$12:BC$511, MATCH($AV393, 'Analytics Data'!$BI$12:$BI$511, 0)), ""))</f>
        <v/>
      </c>
      <c r="T393" s="92" t="str">
        <f>IF($AV393="", "", IFERROR(INDEX('Analytics Data'!BD$12:BD$511, MATCH($AV393, 'Analytics Data'!$BI$12:$BI$511, 0)), ""))</f>
        <v/>
      </c>
      <c r="U393" s="93" t="str">
        <f>IF($AV393="", "", IFERROR(INDEX('Analytics Data'!BE$12:BE$511, MATCH($AV393, 'Analytics Data'!$BI$12:$BI$511, 0)), ""))</f>
        <v/>
      </c>
      <c r="V393" s="68"/>
      <c r="AD393" s="65" t="str">
        <f>'Analytics Data'!$CT394</f>
        <v/>
      </c>
      <c r="AF393" s="19" t="str">
        <f t="shared" si="100"/>
        <v/>
      </c>
      <c r="AH393" s="19" t="str">
        <f t="shared" si="97"/>
        <v/>
      </c>
      <c r="AI393" s="19" t="str">
        <f t="shared" si="101"/>
        <v/>
      </c>
      <c r="AJ393" s="19" t="str">
        <f t="shared" si="102"/>
        <v/>
      </c>
      <c r="AK393" s="19" t="str">
        <f t="shared" si="103"/>
        <v/>
      </c>
      <c r="AL393" s="19" t="str">
        <f t="shared" si="98"/>
        <v/>
      </c>
      <c r="AM393" s="19" t="str">
        <f t="shared" si="99"/>
        <v/>
      </c>
      <c r="AN393" s="19" t="str">
        <f t="shared" si="104"/>
        <v/>
      </c>
      <c r="AP393" s="19" t="str">
        <f>IF(OR($B393="", "", 'Analytics Data'!$BL$7=FALSE), "", COUNTIF('Analytics Data'!$BG$12:$BG$511, $B393))</f>
        <v/>
      </c>
      <c r="AR393" s="65" t="str">
        <f>IF($AP393="", "", IF($AP393=1, IFERROR(INDEX('Analytics Data'!$BI$12:$BI$511, MATCH($B393, 'Analytics Data'!$BG$12:$BG$511, 0)), ""), ""))</f>
        <v/>
      </c>
      <c r="AT393" s="65" t="str">
        <f t="shared" si="105"/>
        <v/>
      </c>
      <c r="AV393" s="65" t="str">
        <f>IF(NOT($AT393=""), $AT393, IF($AR393="", "", IF(COUNTIF($AR$11:$AR393, $AR393)&gt;1, "", $AR393)))</f>
        <v/>
      </c>
      <c r="AX393" s="19" t="str">
        <f>IF(OR($AV393="", $AR$7=FALSE), "", IF(COUNTIF('Analytics Data'!$BI$12:$BI$511, $AV393)=1, "", "X"))</f>
        <v/>
      </c>
      <c r="AZ393" s="43" t="str">
        <f t="shared" si="106"/>
        <v/>
      </c>
      <c r="BB393" s="19" t="str">
        <f>IF($D393="", "", IF(COUNTIF(Content!$D$11:$D$510, $D393)=0, MAX($BB$10:$BB392)+1, ""))</f>
        <v/>
      </c>
      <c r="BD393" s="19" t="str">
        <f t="shared" si="107"/>
        <v/>
      </c>
      <c r="BF393" s="19" t="str">
        <f t="shared" si="108"/>
        <v/>
      </c>
      <c r="BG393" s="19" t="str">
        <f t="shared" ca="1" si="114"/>
        <v/>
      </c>
      <c r="BI393" s="173" t="str">
        <f>IF($AV393="", "", IFERROR(INDEX('Analytics Data'!$CA$12:$CA$511, MATCH($AV393, 'Analytics Data'!$BI$12:$BI$511, 0)), ""))</f>
        <v/>
      </c>
      <c r="BK393" s="173" t="str">
        <f>IF($AV393="", "", IFERROR(INDEX('Analytics Data'!$BB$12:$BB$511, MATCH($AV393, 'Analytics Data'!$BI$12:$BI$511, 0)), ""))</f>
        <v/>
      </c>
      <c r="BM393" s="41" t="str">
        <f>IF($D393="", "", IFERROR(INDEX(Content!$AB$11:$AB$510, MATCH($D393, Content!$D$11:$D$510, 0)), ""))</f>
        <v/>
      </c>
      <c r="BN393" s="41" t="str">
        <f>IF($BM393="", "", IF(COUNTIF($BM$11:$BM393, $BM393)&gt;1, "", $BM393))</f>
        <v/>
      </c>
      <c r="BO393" s="156" t="str">
        <f t="shared" si="109"/>
        <v/>
      </c>
      <c r="BP393" s="156" t="str">
        <f t="shared" si="110"/>
        <v/>
      </c>
      <c r="BQ393" s="19" t="str">
        <f>IF($BO393="", "", COUNTIF($BO$11:$BO$510, "&gt;"&amp;$BO393)+1+COUNTIF($BO$11:$BO393, $BO393)-1)</f>
        <v/>
      </c>
      <c r="BS393" s="134" t="str">
        <f>IF($AV393="", "", IFERROR(INDEX('Analytics Data'!BZ$12:BZ$511, MATCH($AV393, 'Analytics Data'!$BI$12:$BI$511, 0)), ""))</f>
        <v/>
      </c>
      <c r="BT393" s="135" t="str">
        <f>IF($AV393="", "", IFERROR(INDEX('Analytics Data'!CA$12:CA$511, MATCH($AV393, 'Analytics Data'!$BI$12:$BI$511, 0)), ""))</f>
        <v/>
      </c>
      <c r="BU393" s="135" t="str">
        <f>IF($AV393="", "", IFERROR(INDEX('Analytics Data'!CB$12:CB$511, MATCH($AV393, 'Analytics Data'!$BI$12:$BI$511, 0)), ""))</f>
        <v/>
      </c>
      <c r="BV393" s="135" t="str">
        <f>IF($AV393="", "", IFERROR(INDEX('Analytics Data'!CC$12:CC$511, MATCH($AV393, 'Analytics Data'!$BI$12:$BI$511, 0)), ""))</f>
        <v/>
      </c>
      <c r="BW393" s="136" t="str">
        <f>IF($AV393="", "", IFERROR(INDEX('Analytics Data'!CD$12:CD$511, MATCH($AV393, 'Analytics Data'!$BI$12:$BI$511, 0)), ""))</f>
        <v/>
      </c>
      <c r="CC393" s="19" t="str">
        <f t="shared" si="111"/>
        <v/>
      </c>
      <c r="CE393" s="19" t="str">
        <f t="shared" si="112"/>
        <v/>
      </c>
      <c r="CG393" s="41" t="str">
        <f t="shared" si="113"/>
        <v/>
      </c>
    </row>
    <row r="394" spans="1:85" x14ac:dyDescent="0.25">
      <c r="A394" s="11"/>
      <c r="B394" s="41" t="str">
        <f>IF($D394="", "", IFERROR(INDEX(Content!$V$11:$V$510, MATCH($D394, Content!$D$11:$D$510, 0)), ""))</f>
        <v/>
      </c>
      <c r="C394" s="11"/>
      <c r="D394" s="196"/>
      <c r="E394" s="197"/>
      <c r="F394" s="198"/>
      <c r="G394" s="199"/>
      <c r="H394" s="200"/>
      <c r="I394" s="200"/>
      <c r="J394" s="201"/>
      <c r="K394" s="202"/>
      <c r="L394" s="11"/>
      <c r="M394" s="98" t="str">
        <f>IF($AV394="", "", IFERROR(INDEX('Analytics Data'!$CF$12:$CF$511, MATCH($AV394, 'Analytics Data'!$BI$12:$BI$511, 0)), ""))</f>
        <v/>
      </c>
      <c r="N394" s="68"/>
      <c r="O394" s="98" t="str">
        <f>IF($M394="", "", COUNTIF($M$11:$M$510, "&gt;"&amp;$M394)+1+COUNTIF($M$11:$M394, $M394)-1)</f>
        <v/>
      </c>
      <c r="P394" s="68"/>
      <c r="Q394" s="91" t="str">
        <f>IF($AV394="", "", IFERROR(INDEX('Analytics Data'!BA$12:BA$511, MATCH($AV394, 'Analytics Data'!$BI$12:$BI$511, 0)), ""))</f>
        <v/>
      </c>
      <c r="R394" s="92" t="str">
        <f>IF($AV394="", "", IFERROR(INDEX('Analytics Data'!BB$12:BB$511, MATCH($AV394, 'Analytics Data'!$BI$12:$BI$511, 0)), ""))</f>
        <v/>
      </c>
      <c r="S394" s="92" t="str">
        <f>IF($AV394="", "", IFERROR(INDEX('Analytics Data'!BC$12:BC$511, MATCH($AV394, 'Analytics Data'!$BI$12:$BI$511, 0)), ""))</f>
        <v/>
      </c>
      <c r="T394" s="92" t="str">
        <f>IF($AV394="", "", IFERROR(INDEX('Analytics Data'!BD$12:BD$511, MATCH($AV394, 'Analytics Data'!$BI$12:$BI$511, 0)), ""))</f>
        <v/>
      </c>
      <c r="U394" s="93" t="str">
        <f>IF($AV394="", "", IFERROR(INDEX('Analytics Data'!BE$12:BE$511, MATCH($AV394, 'Analytics Data'!$BI$12:$BI$511, 0)), ""))</f>
        <v/>
      </c>
      <c r="V394" s="68"/>
      <c r="AD394" s="65" t="str">
        <f>'Analytics Data'!$CT395</f>
        <v/>
      </c>
      <c r="AF394" s="19" t="str">
        <f t="shared" si="100"/>
        <v/>
      </c>
      <c r="AH394" s="19" t="str">
        <f t="shared" si="97"/>
        <v/>
      </c>
      <c r="AI394" s="19" t="str">
        <f t="shared" si="101"/>
        <v/>
      </c>
      <c r="AJ394" s="19" t="str">
        <f t="shared" si="102"/>
        <v/>
      </c>
      <c r="AK394" s="19" t="str">
        <f t="shared" si="103"/>
        <v/>
      </c>
      <c r="AL394" s="19" t="str">
        <f t="shared" si="98"/>
        <v/>
      </c>
      <c r="AM394" s="19" t="str">
        <f t="shared" si="99"/>
        <v/>
      </c>
      <c r="AN394" s="19" t="str">
        <f t="shared" si="104"/>
        <v/>
      </c>
      <c r="AP394" s="19" t="str">
        <f>IF(OR($B394="", "", 'Analytics Data'!$BL$7=FALSE), "", COUNTIF('Analytics Data'!$BG$12:$BG$511, $B394))</f>
        <v/>
      </c>
      <c r="AR394" s="65" t="str">
        <f>IF($AP394="", "", IF($AP394=1, IFERROR(INDEX('Analytics Data'!$BI$12:$BI$511, MATCH($B394, 'Analytics Data'!$BG$12:$BG$511, 0)), ""), ""))</f>
        <v/>
      </c>
      <c r="AT394" s="65" t="str">
        <f t="shared" si="105"/>
        <v/>
      </c>
      <c r="AV394" s="65" t="str">
        <f>IF(NOT($AT394=""), $AT394, IF($AR394="", "", IF(COUNTIF($AR$11:$AR394, $AR394)&gt;1, "", $AR394)))</f>
        <v/>
      </c>
      <c r="AX394" s="19" t="str">
        <f>IF(OR($AV394="", $AR$7=FALSE), "", IF(COUNTIF('Analytics Data'!$BI$12:$BI$511, $AV394)=1, "", "X"))</f>
        <v/>
      </c>
      <c r="AZ394" s="43" t="str">
        <f t="shared" si="106"/>
        <v/>
      </c>
      <c r="BB394" s="19" t="str">
        <f>IF($D394="", "", IF(COUNTIF(Content!$D$11:$D$510, $D394)=0, MAX($BB$10:$BB393)+1, ""))</f>
        <v/>
      </c>
      <c r="BD394" s="19" t="str">
        <f t="shared" si="107"/>
        <v/>
      </c>
      <c r="BF394" s="19" t="str">
        <f t="shared" si="108"/>
        <v/>
      </c>
      <c r="BG394" s="19" t="str">
        <f t="shared" ca="1" si="114"/>
        <v/>
      </c>
      <c r="BI394" s="173" t="str">
        <f>IF($AV394="", "", IFERROR(INDEX('Analytics Data'!$CA$12:$CA$511, MATCH($AV394, 'Analytics Data'!$BI$12:$BI$511, 0)), ""))</f>
        <v/>
      </c>
      <c r="BK394" s="173" t="str">
        <f>IF($AV394="", "", IFERROR(INDEX('Analytics Data'!$BB$12:$BB$511, MATCH($AV394, 'Analytics Data'!$BI$12:$BI$511, 0)), ""))</f>
        <v/>
      </c>
      <c r="BM394" s="41" t="str">
        <f>IF($D394="", "", IFERROR(INDEX(Content!$AB$11:$AB$510, MATCH($D394, Content!$D$11:$D$510, 0)), ""))</f>
        <v/>
      </c>
      <c r="BN394" s="41" t="str">
        <f>IF($BM394="", "", IF(COUNTIF($BM$11:$BM394, $BM394)&gt;1, "", $BM394))</f>
        <v/>
      </c>
      <c r="BO394" s="156" t="str">
        <f t="shared" si="109"/>
        <v/>
      </c>
      <c r="BP394" s="156" t="str">
        <f t="shared" si="110"/>
        <v/>
      </c>
      <c r="BQ394" s="19" t="str">
        <f>IF($BO394="", "", COUNTIF($BO$11:$BO$510, "&gt;"&amp;$BO394)+1+COUNTIF($BO$11:$BO394, $BO394)-1)</f>
        <v/>
      </c>
      <c r="BS394" s="134" t="str">
        <f>IF($AV394="", "", IFERROR(INDEX('Analytics Data'!BZ$12:BZ$511, MATCH($AV394, 'Analytics Data'!$BI$12:$BI$511, 0)), ""))</f>
        <v/>
      </c>
      <c r="BT394" s="135" t="str">
        <f>IF($AV394="", "", IFERROR(INDEX('Analytics Data'!CA$12:CA$511, MATCH($AV394, 'Analytics Data'!$BI$12:$BI$511, 0)), ""))</f>
        <v/>
      </c>
      <c r="BU394" s="135" t="str">
        <f>IF($AV394="", "", IFERROR(INDEX('Analytics Data'!CB$12:CB$511, MATCH($AV394, 'Analytics Data'!$BI$12:$BI$511, 0)), ""))</f>
        <v/>
      </c>
      <c r="BV394" s="135" t="str">
        <f>IF($AV394="", "", IFERROR(INDEX('Analytics Data'!CC$12:CC$511, MATCH($AV394, 'Analytics Data'!$BI$12:$BI$511, 0)), ""))</f>
        <v/>
      </c>
      <c r="BW394" s="136" t="str">
        <f>IF($AV394="", "", IFERROR(INDEX('Analytics Data'!CD$12:CD$511, MATCH($AV394, 'Analytics Data'!$BI$12:$BI$511, 0)), ""))</f>
        <v/>
      </c>
      <c r="CC394" s="19" t="str">
        <f t="shared" si="111"/>
        <v/>
      </c>
      <c r="CE394" s="19" t="str">
        <f t="shared" si="112"/>
        <v/>
      </c>
      <c r="CG394" s="41" t="str">
        <f t="shared" si="113"/>
        <v/>
      </c>
    </row>
    <row r="395" spans="1:85" x14ac:dyDescent="0.25">
      <c r="A395" s="11"/>
      <c r="B395" s="41" t="str">
        <f>IF($D395="", "", IFERROR(INDEX(Content!$V$11:$V$510, MATCH($D395, Content!$D$11:$D$510, 0)), ""))</f>
        <v/>
      </c>
      <c r="C395" s="11"/>
      <c r="D395" s="196"/>
      <c r="E395" s="197"/>
      <c r="F395" s="198"/>
      <c r="G395" s="199"/>
      <c r="H395" s="200"/>
      <c r="I395" s="200"/>
      <c r="J395" s="201"/>
      <c r="K395" s="202"/>
      <c r="L395" s="11"/>
      <c r="M395" s="98" t="str">
        <f>IF($AV395="", "", IFERROR(INDEX('Analytics Data'!$CF$12:$CF$511, MATCH($AV395, 'Analytics Data'!$BI$12:$BI$511, 0)), ""))</f>
        <v/>
      </c>
      <c r="N395" s="68"/>
      <c r="O395" s="98" t="str">
        <f>IF($M395="", "", COUNTIF($M$11:$M$510, "&gt;"&amp;$M395)+1+COUNTIF($M$11:$M395, $M395)-1)</f>
        <v/>
      </c>
      <c r="P395" s="68"/>
      <c r="Q395" s="91" t="str">
        <f>IF($AV395="", "", IFERROR(INDEX('Analytics Data'!BA$12:BA$511, MATCH($AV395, 'Analytics Data'!$BI$12:$BI$511, 0)), ""))</f>
        <v/>
      </c>
      <c r="R395" s="92" t="str">
        <f>IF($AV395="", "", IFERROR(INDEX('Analytics Data'!BB$12:BB$511, MATCH($AV395, 'Analytics Data'!$BI$12:$BI$511, 0)), ""))</f>
        <v/>
      </c>
      <c r="S395" s="92" t="str">
        <f>IF($AV395="", "", IFERROR(INDEX('Analytics Data'!BC$12:BC$511, MATCH($AV395, 'Analytics Data'!$BI$12:$BI$511, 0)), ""))</f>
        <v/>
      </c>
      <c r="T395" s="92" t="str">
        <f>IF($AV395="", "", IFERROR(INDEX('Analytics Data'!BD$12:BD$511, MATCH($AV395, 'Analytics Data'!$BI$12:$BI$511, 0)), ""))</f>
        <v/>
      </c>
      <c r="U395" s="93" t="str">
        <f>IF($AV395="", "", IFERROR(INDEX('Analytics Data'!BE$12:BE$511, MATCH($AV395, 'Analytics Data'!$BI$12:$BI$511, 0)), ""))</f>
        <v/>
      </c>
      <c r="V395" s="68"/>
      <c r="AD395" s="65" t="str">
        <f>'Analytics Data'!$CT396</f>
        <v/>
      </c>
      <c r="AF395" s="19" t="str">
        <f t="shared" si="100"/>
        <v/>
      </c>
      <c r="AH395" s="19" t="str">
        <f t="shared" ref="AH395:AH458" si="115">IF($AF395="", "", IF(AND(AH$5="X", D395=""), $AF$6, IF(AND(NOT(D395=""), OR(ISNUMBER(D395)=FALSE, COUNTIF($D$11:$D$510, $D395)&gt;1)), $AF$7, "")))</f>
        <v/>
      </c>
      <c r="AI395" s="19" t="str">
        <f t="shared" si="101"/>
        <v/>
      </c>
      <c r="AJ395" s="19" t="str">
        <f t="shared" si="102"/>
        <v/>
      </c>
      <c r="AK395" s="19" t="str">
        <f t="shared" si="103"/>
        <v/>
      </c>
      <c r="AL395" s="19" t="str">
        <f t="shared" ref="AL395:AL458" si="116">IF($AF395="", "", IF(AND(AL$5="X", H395=""), $AF$6, IF(AND(NOT(H395=""), COUNTIF(AB$11:AB$30, H395)=0), $AF$7, "")))</f>
        <v/>
      </c>
      <c r="AM395" s="19" t="str">
        <f t="shared" ref="AM395:AM458" si="117">IF($AF395="", "", IF(AND(AM$5="X", I395=""), $AF$6, IF(AND(NOT(I395=""), COUNTIF(AC$11:AC$18, I395)=0), $AF$7, "")))</f>
        <v/>
      </c>
      <c r="AN395" s="19" t="str">
        <f t="shared" si="104"/>
        <v/>
      </c>
      <c r="AP395" s="19" t="str">
        <f>IF(OR($B395="", "", 'Analytics Data'!$BL$7=FALSE), "", COUNTIF('Analytics Data'!$BG$12:$BG$511, $B395))</f>
        <v/>
      </c>
      <c r="AR395" s="65" t="str">
        <f>IF($AP395="", "", IF($AP395=1, IFERROR(INDEX('Analytics Data'!$BI$12:$BI$511, MATCH($B395, 'Analytics Data'!$BG$12:$BG$511, 0)), ""), ""))</f>
        <v/>
      </c>
      <c r="AT395" s="65" t="str">
        <f t="shared" si="105"/>
        <v/>
      </c>
      <c r="AV395" s="65" t="str">
        <f>IF(NOT($AT395=""), $AT395, IF($AR395="", "", IF(COUNTIF($AR$11:$AR395, $AR395)&gt;1, "", $AR395)))</f>
        <v/>
      </c>
      <c r="AX395" s="19" t="str">
        <f>IF(OR($AV395="", $AR$7=FALSE), "", IF(COUNTIF('Analytics Data'!$BI$12:$BI$511, $AV395)=1, "", "X"))</f>
        <v/>
      </c>
      <c r="AZ395" s="43" t="str">
        <f t="shared" si="106"/>
        <v/>
      </c>
      <c r="BB395" s="19" t="str">
        <f>IF($D395="", "", IF(COUNTIF(Content!$D$11:$D$510, $D395)=0, MAX($BB$10:$BB394)+1, ""))</f>
        <v/>
      </c>
      <c r="BD395" s="19" t="str">
        <f t="shared" si="107"/>
        <v/>
      </c>
      <c r="BF395" s="19" t="str">
        <f t="shared" si="108"/>
        <v/>
      </c>
      <c r="BG395" s="19" t="str">
        <f t="shared" ca="1" si="114"/>
        <v/>
      </c>
      <c r="BI395" s="173" t="str">
        <f>IF($AV395="", "", IFERROR(INDEX('Analytics Data'!$CA$12:$CA$511, MATCH($AV395, 'Analytics Data'!$BI$12:$BI$511, 0)), ""))</f>
        <v/>
      </c>
      <c r="BK395" s="173" t="str">
        <f>IF($AV395="", "", IFERROR(INDEX('Analytics Data'!$BB$12:$BB$511, MATCH($AV395, 'Analytics Data'!$BI$12:$BI$511, 0)), ""))</f>
        <v/>
      </c>
      <c r="BM395" s="41" t="str">
        <f>IF($D395="", "", IFERROR(INDEX(Content!$AB$11:$AB$510, MATCH($D395, Content!$D$11:$D$510, 0)), ""))</f>
        <v/>
      </c>
      <c r="BN395" s="41" t="str">
        <f>IF($BM395="", "", IF(COUNTIF($BM$11:$BM395, $BM395)&gt;1, "", $BM395))</f>
        <v/>
      </c>
      <c r="BO395" s="156" t="str">
        <f t="shared" si="109"/>
        <v/>
      </c>
      <c r="BP395" s="156" t="str">
        <f t="shared" si="110"/>
        <v/>
      </c>
      <c r="BQ395" s="19" t="str">
        <f>IF($BO395="", "", COUNTIF($BO$11:$BO$510, "&gt;"&amp;$BO395)+1+COUNTIF($BO$11:$BO395, $BO395)-1)</f>
        <v/>
      </c>
      <c r="BS395" s="134" t="str">
        <f>IF($AV395="", "", IFERROR(INDEX('Analytics Data'!BZ$12:BZ$511, MATCH($AV395, 'Analytics Data'!$BI$12:$BI$511, 0)), ""))</f>
        <v/>
      </c>
      <c r="BT395" s="135" t="str">
        <f>IF($AV395="", "", IFERROR(INDEX('Analytics Data'!CA$12:CA$511, MATCH($AV395, 'Analytics Data'!$BI$12:$BI$511, 0)), ""))</f>
        <v/>
      </c>
      <c r="BU395" s="135" t="str">
        <f>IF($AV395="", "", IFERROR(INDEX('Analytics Data'!CB$12:CB$511, MATCH($AV395, 'Analytics Data'!$BI$12:$BI$511, 0)), ""))</f>
        <v/>
      </c>
      <c r="BV395" s="135" t="str">
        <f>IF($AV395="", "", IFERROR(INDEX('Analytics Data'!CC$12:CC$511, MATCH($AV395, 'Analytics Data'!$BI$12:$BI$511, 0)), ""))</f>
        <v/>
      </c>
      <c r="BW395" s="136" t="str">
        <f>IF($AV395="", "", IFERROR(INDEX('Analytics Data'!CD$12:CD$511, MATCH($AV395, 'Analytics Data'!$BI$12:$BI$511, 0)), ""))</f>
        <v/>
      </c>
      <c r="CC395" s="19" t="str">
        <f t="shared" si="111"/>
        <v/>
      </c>
      <c r="CE395" s="19" t="str">
        <f t="shared" si="112"/>
        <v/>
      </c>
      <c r="CG395" s="41" t="str">
        <f t="shared" si="113"/>
        <v/>
      </c>
    </row>
    <row r="396" spans="1:85" x14ac:dyDescent="0.25">
      <c r="A396" s="11"/>
      <c r="B396" s="41" t="str">
        <f>IF($D396="", "", IFERROR(INDEX(Content!$V$11:$V$510, MATCH($D396, Content!$D$11:$D$510, 0)), ""))</f>
        <v/>
      </c>
      <c r="C396" s="11"/>
      <c r="D396" s="196"/>
      <c r="E396" s="197"/>
      <c r="F396" s="198"/>
      <c r="G396" s="199"/>
      <c r="H396" s="200"/>
      <c r="I396" s="200"/>
      <c r="J396" s="201"/>
      <c r="K396" s="202"/>
      <c r="L396" s="11"/>
      <c r="M396" s="98" t="str">
        <f>IF($AV396="", "", IFERROR(INDEX('Analytics Data'!$CF$12:$CF$511, MATCH($AV396, 'Analytics Data'!$BI$12:$BI$511, 0)), ""))</f>
        <v/>
      </c>
      <c r="N396" s="68"/>
      <c r="O396" s="98" t="str">
        <f>IF($M396="", "", COUNTIF($M$11:$M$510, "&gt;"&amp;$M396)+1+COUNTIF($M$11:$M396, $M396)-1)</f>
        <v/>
      </c>
      <c r="P396" s="68"/>
      <c r="Q396" s="91" t="str">
        <f>IF($AV396="", "", IFERROR(INDEX('Analytics Data'!BA$12:BA$511, MATCH($AV396, 'Analytics Data'!$BI$12:$BI$511, 0)), ""))</f>
        <v/>
      </c>
      <c r="R396" s="92" t="str">
        <f>IF($AV396="", "", IFERROR(INDEX('Analytics Data'!BB$12:BB$511, MATCH($AV396, 'Analytics Data'!$BI$12:$BI$511, 0)), ""))</f>
        <v/>
      </c>
      <c r="S396" s="92" t="str">
        <f>IF($AV396="", "", IFERROR(INDEX('Analytics Data'!BC$12:BC$511, MATCH($AV396, 'Analytics Data'!$BI$12:$BI$511, 0)), ""))</f>
        <v/>
      </c>
      <c r="T396" s="92" t="str">
        <f>IF($AV396="", "", IFERROR(INDEX('Analytics Data'!BD$12:BD$511, MATCH($AV396, 'Analytics Data'!$BI$12:$BI$511, 0)), ""))</f>
        <v/>
      </c>
      <c r="U396" s="93" t="str">
        <f>IF($AV396="", "", IFERROR(INDEX('Analytics Data'!BE$12:BE$511, MATCH($AV396, 'Analytics Data'!$BI$12:$BI$511, 0)), ""))</f>
        <v/>
      </c>
      <c r="V396" s="68"/>
      <c r="AD396" s="65" t="str">
        <f>'Analytics Data'!$CT397</f>
        <v/>
      </c>
      <c r="AF396" s="19" t="str">
        <f t="shared" ref="AF396:AF459" si="118">IF(COUNTIF($D396:$J396, "")=7, "", "X")</f>
        <v/>
      </c>
      <c r="AH396" s="19" t="str">
        <f t="shared" si="115"/>
        <v/>
      </c>
      <c r="AI396" s="19" t="str">
        <f t="shared" ref="AI396:AI459" si="119">IF($AF396="", "", IF(AND(AI$5="X", E396=""), $AF$6, IF(AND(NOT(E396=""), OR(ISNUMBER(E396)=FALSE, E396&lt;$Y$5, E396&gt;$Y$6)), $AF$7, "")))</f>
        <v/>
      </c>
      <c r="AJ396" s="19" t="str">
        <f t="shared" ref="AJ396:AJ459" si="120">IF($AF396="", "", IF(AND(AJ$5="X", F396=""), $AF$6, IF(AND(NOT(F396=""), ISNUMBER(F396)=FALSE), $AF$7, "")))</f>
        <v/>
      </c>
      <c r="AK396" s="19" t="str">
        <f t="shared" ref="AK396:AK459" si="121">IF($AF396="", "", IF(AND(AK$5="X", G396="", NOT($E396=""), $E396&lt;=$Y$7), $AF$6, IF(AND(NOT(G396=""), COUNTIF(AA$11:AA$11, G396)=0), $AF$7, "")))</f>
        <v/>
      </c>
      <c r="AL396" s="19" t="str">
        <f t="shared" si="116"/>
        <v/>
      </c>
      <c r="AM396" s="19" t="str">
        <f t="shared" si="117"/>
        <v/>
      </c>
      <c r="AN396" s="19" t="str">
        <f t="shared" ref="AN396:AN459" si="122">IF($AF396="", "", IF(AND(AN$5="X", J396="", $AR$7=TRUE, $AR396="", $Y$7&gt;$AZ396), $AF$6, IF(AND(NOT(J396=""), $AX396="X"), $AF$7, "")))</f>
        <v/>
      </c>
      <c r="AP396" s="19" t="str">
        <f>IF(OR($B396="", "", 'Analytics Data'!$BL$7=FALSE), "", COUNTIF('Analytics Data'!$BG$12:$BG$511, $B396))</f>
        <v/>
      </c>
      <c r="AR396" s="65" t="str">
        <f>IF($AP396="", "", IF($AP396=1, IFERROR(INDEX('Analytics Data'!$BI$12:$BI$511, MATCH($B396, 'Analytics Data'!$BG$12:$BG$511, 0)), ""), ""))</f>
        <v/>
      </c>
      <c r="AT396" s="65" t="str">
        <f t="shared" ref="AT396:AT459" si="123">IF(NOT($J396=""), $J396, "")</f>
        <v/>
      </c>
      <c r="AV396" s="65" t="str">
        <f>IF(NOT($AT396=""), $AT396, IF($AR396="", "", IF(COUNTIF($AR$11:$AR396, $AR396)&gt;1, "", $AR396)))</f>
        <v/>
      </c>
      <c r="AX396" s="19" t="str">
        <f>IF(OR($AV396="", $AR$7=FALSE), "", IF(COUNTIF('Analytics Data'!$BI$12:$BI$511, $AV396)=1, "", "X"))</f>
        <v/>
      </c>
      <c r="AZ396" s="43" t="str">
        <f t="shared" ref="AZ396:AZ459" si="124">IF($E396="", "", IFERROR(DATE(YEAR($E396), MONTH($E396)+1, 1)-1, ""))</f>
        <v/>
      </c>
      <c r="BB396" s="19" t="str">
        <f>IF($D396="", "", IF(COUNTIF(Content!$D$11:$D$510, $D396)=0, MAX($BB$10:$BB395)+1, ""))</f>
        <v/>
      </c>
      <c r="BD396" s="19" t="str">
        <f t="shared" ref="BD396:BD459" si="125">IF($E396="", "", TEXT($E396, "mmm yyyy"))</f>
        <v/>
      </c>
      <c r="BF396" s="19" t="str">
        <f t="shared" ref="BF396:BF459" si="126">IF($AF396="", "", IF(AND($G396="", $E396+$F396&lt;$BF$7), "X", ""))</f>
        <v/>
      </c>
      <c r="BG396" s="19" t="str">
        <f t="shared" ca="1" si="114"/>
        <v/>
      </c>
      <c r="BI396" s="173" t="str">
        <f>IF($AV396="", "", IFERROR(INDEX('Analytics Data'!$CA$12:$CA$511, MATCH($AV396, 'Analytics Data'!$BI$12:$BI$511, 0)), ""))</f>
        <v/>
      </c>
      <c r="BK396" s="173" t="str">
        <f>IF($AV396="", "", IFERROR(INDEX('Analytics Data'!$BB$12:$BB$511, MATCH($AV396, 'Analytics Data'!$BI$12:$BI$511, 0)), ""))</f>
        <v/>
      </c>
      <c r="BM396" s="41" t="str">
        <f>IF($D396="", "", IFERROR(INDEX(Content!$AB$11:$AB$510, MATCH($D396, Content!$D$11:$D$510, 0)), ""))</f>
        <v/>
      </c>
      <c r="BN396" s="41" t="str">
        <f>IF($BM396="", "", IF(COUNTIF($BM$11:$BM396, $BM396)&gt;1, "", $BM396))</f>
        <v/>
      </c>
      <c r="BO396" s="156" t="str">
        <f t="shared" ref="BO396:BO459" si="127">IF($BN396="", "", IFERROR(AVERAGEIF($BN$11:$BN$510, $BN396, $BI$11:$BI$510), ""))</f>
        <v/>
      </c>
      <c r="BP396" s="156" t="str">
        <f t="shared" ref="BP396:BP459" si="128">IF($BN396="", "", IFERROR(AVERAGEIF($BN$11:$BN$510, $BN396, $BK$11:$BK$510), ""))</f>
        <v/>
      </c>
      <c r="BQ396" s="19" t="str">
        <f>IF($BO396="", "", COUNTIF($BO$11:$BO$510, "&gt;"&amp;$BO396)+1+COUNTIF($BO$11:$BO396, $BO396)-1)</f>
        <v/>
      </c>
      <c r="BS396" s="134" t="str">
        <f>IF($AV396="", "", IFERROR(INDEX('Analytics Data'!BZ$12:BZ$511, MATCH($AV396, 'Analytics Data'!$BI$12:$BI$511, 0)), ""))</f>
        <v/>
      </c>
      <c r="BT396" s="135" t="str">
        <f>IF($AV396="", "", IFERROR(INDEX('Analytics Data'!CA$12:CA$511, MATCH($AV396, 'Analytics Data'!$BI$12:$BI$511, 0)), ""))</f>
        <v/>
      </c>
      <c r="BU396" s="135" t="str">
        <f>IF($AV396="", "", IFERROR(INDEX('Analytics Data'!CB$12:CB$511, MATCH($AV396, 'Analytics Data'!$BI$12:$BI$511, 0)), ""))</f>
        <v/>
      </c>
      <c r="BV396" s="135" t="str">
        <f>IF($AV396="", "", IFERROR(INDEX('Analytics Data'!CC$12:CC$511, MATCH($AV396, 'Analytics Data'!$BI$12:$BI$511, 0)), ""))</f>
        <v/>
      </c>
      <c r="BW396" s="136" t="str">
        <f>IF($AV396="", "", IFERROR(INDEX('Analytics Data'!CD$12:CD$511, MATCH($AV396, 'Analytics Data'!$BI$12:$BI$511, 0)), ""))</f>
        <v/>
      </c>
      <c r="CC396" s="19" t="str">
        <f t="shared" ref="CC396:CC459" si="129">IF($F396="", "", IFERROR(INDEX($CA$11:$CA$22, MATCH($F396, $BY$11:$BY$22, 1)), ""))</f>
        <v/>
      </c>
      <c r="CE396" s="19" t="str">
        <f t="shared" ref="CE396:CE459" si="130">IF($E396="", "", TEXT($E396, "ddd"))</f>
        <v/>
      </c>
      <c r="CG396" s="41" t="str">
        <f t="shared" ref="CG396:CG459" si="131">IF(OR($H396="", $I396=""), "", CONCATENATE($H396, " - ", $I396))</f>
        <v/>
      </c>
    </row>
    <row r="397" spans="1:85" x14ac:dyDescent="0.25">
      <c r="A397" s="11"/>
      <c r="B397" s="41" t="str">
        <f>IF($D397="", "", IFERROR(INDEX(Content!$V$11:$V$510, MATCH($D397, Content!$D$11:$D$510, 0)), ""))</f>
        <v/>
      </c>
      <c r="C397" s="11"/>
      <c r="D397" s="196"/>
      <c r="E397" s="197"/>
      <c r="F397" s="198"/>
      <c r="G397" s="199"/>
      <c r="H397" s="200"/>
      <c r="I397" s="200"/>
      <c r="J397" s="201"/>
      <c r="K397" s="202"/>
      <c r="L397" s="11"/>
      <c r="M397" s="98" t="str">
        <f>IF($AV397="", "", IFERROR(INDEX('Analytics Data'!$CF$12:$CF$511, MATCH($AV397, 'Analytics Data'!$BI$12:$BI$511, 0)), ""))</f>
        <v/>
      </c>
      <c r="N397" s="68"/>
      <c r="O397" s="98" t="str">
        <f>IF($M397="", "", COUNTIF($M$11:$M$510, "&gt;"&amp;$M397)+1+COUNTIF($M$11:$M397, $M397)-1)</f>
        <v/>
      </c>
      <c r="P397" s="68"/>
      <c r="Q397" s="91" t="str">
        <f>IF($AV397="", "", IFERROR(INDEX('Analytics Data'!BA$12:BA$511, MATCH($AV397, 'Analytics Data'!$BI$12:$BI$511, 0)), ""))</f>
        <v/>
      </c>
      <c r="R397" s="92" t="str">
        <f>IF($AV397="", "", IFERROR(INDEX('Analytics Data'!BB$12:BB$511, MATCH($AV397, 'Analytics Data'!$BI$12:$BI$511, 0)), ""))</f>
        <v/>
      </c>
      <c r="S397" s="92" t="str">
        <f>IF($AV397="", "", IFERROR(INDEX('Analytics Data'!BC$12:BC$511, MATCH($AV397, 'Analytics Data'!$BI$12:$BI$511, 0)), ""))</f>
        <v/>
      </c>
      <c r="T397" s="92" t="str">
        <f>IF($AV397="", "", IFERROR(INDEX('Analytics Data'!BD$12:BD$511, MATCH($AV397, 'Analytics Data'!$BI$12:$BI$511, 0)), ""))</f>
        <v/>
      </c>
      <c r="U397" s="93" t="str">
        <f>IF($AV397="", "", IFERROR(INDEX('Analytics Data'!BE$12:BE$511, MATCH($AV397, 'Analytics Data'!$BI$12:$BI$511, 0)), ""))</f>
        <v/>
      </c>
      <c r="V397" s="68"/>
      <c r="AD397" s="65" t="str">
        <f>'Analytics Data'!$CT398</f>
        <v/>
      </c>
      <c r="AF397" s="19" t="str">
        <f t="shared" si="118"/>
        <v/>
      </c>
      <c r="AH397" s="19" t="str">
        <f t="shared" si="115"/>
        <v/>
      </c>
      <c r="AI397" s="19" t="str">
        <f t="shared" si="119"/>
        <v/>
      </c>
      <c r="AJ397" s="19" t="str">
        <f t="shared" si="120"/>
        <v/>
      </c>
      <c r="AK397" s="19" t="str">
        <f t="shared" si="121"/>
        <v/>
      </c>
      <c r="AL397" s="19" t="str">
        <f t="shared" si="116"/>
        <v/>
      </c>
      <c r="AM397" s="19" t="str">
        <f t="shared" si="117"/>
        <v/>
      </c>
      <c r="AN397" s="19" t="str">
        <f t="shared" si="122"/>
        <v/>
      </c>
      <c r="AP397" s="19" t="str">
        <f>IF(OR($B397="", "", 'Analytics Data'!$BL$7=FALSE), "", COUNTIF('Analytics Data'!$BG$12:$BG$511, $B397))</f>
        <v/>
      </c>
      <c r="AR397" s="65" t="str">
        <f>IF($AP397="", "", IF($AP397=1, IFERROR(INDEX('Analytics Data'!$BI$12:$BI$511, MATCH($B397, 'Analytics Data'!$BG$12:$BG$511, 0)), ""), ""))</f>
        <v/>
      </c>
      <c r="AT397" s="65" t="str">
        <f t="shared" si="123"/>
        <v/>
      </c>
      <c r="AV397" s="65" t="str">
        <f>IF(NOT($AT397=""), $AT397, IF($AR397="", "", IF(COUNTIF($AR$11:$AR397, $AR397)&gt;1, "", $AR397)))</f>
        <v/>
      </c>
      <c r="AX397" s="19" t="str">
        <f>IF(OR($AV397="", $AR$7=FALSE), "", IF(COUNTIF('Analytics Data'!$BI$12:$BI$511, $AV397)=1, "", "X"))</f>
        <v/>
      </c>
      <c r="AZ397" s="43" t="str">
        <f t="shared" si="124"/>
        <v/>
      </c>
      <c r="BB397" s="19" t="str">
        <f>IF($D397="", "", IF(COUNTIF(Content!$D$11:$D$510, $D397)=0, MAX($BB$10:$BB396)+1, ""))</f>
        <v/>
      </c>
      <c r="BD397" s="19" t="str">
        <f t="shared" si="125"/>
        <v/>
      </c>
      <c r="BF397" s="19" t="str">
        <f t="shared" si="126"/>
        <v/>
      </c>
      <c r="BG397" s="19" t="str">
        <f t="shared" ca="1" si="114"/>
        <v/>
      </c>
      <c r="BI397" s="173" t="str">
        <f>IF($AV397="", "", IFERROR(INDEX('Analytics Data'!$CA$12:$CA$511, MATCH($AV397, 'Analytics Data'!$BI$12:$BI$511, 0)), ""))</f>
        <v/>
      </c>
      <c r="BK397" s="173" t="str">
        <f>IF($AV397="", "", IFERROR(INDEX('Analytics Data'!$BB$12:$BB$511, MATCH($AV397, 'Analytics Data'!$BI$12:$BI$511, 0)), ""))</f>
        <v/>
      </c>
      <c r="BM397" s="41" t="str">
        <f>IF($D397="", "", IFERROR(INDEX(Content!$AB$11:$AB$510, MATCH($D397, Content!$D$11:$D$510, 0)), ""))</f>
        <v/>
      </c>
      <c r="BN397" s="41" t="str">
        <f>IF($BM397="", "", IF(COUNTIF($BM$11:$BM397, $BM397)&gt;1, "", $BM397))</f>
        <v/>
      </c>
      <c r="BO397" s="156" t="str">
        <f t="shared" si="127"/>
        <v/>
      </c>
      <c r="BP397" s="156" t="str">
        <f t="shared" si="128"/>
        <v/>
      </c>
      <c r="BQ397" s="19" t="str">
        <f>IF($BO397="", "", COUNTIF($BO$11:$BO$510, "&gt;"&amp;$BO397)+1+COUNTIF($BO$11:$BO397, $BO397)-1)</f>
        <v/>
      </c>
      <c r="BS397" s="134" t="str">
        <f>IF($AV397="", "", IFERROR(INDEX('Analytics Data'!BZ$12:BZ$511, MATCH($AV397, 'Analytics Data'!$BI$12:$BI$511, 0)), ""))</f>
        <v/>
      </c>
      <c r="BT397" s="135" t="str">
        <f>IF($AV397="", "", IFERROR(INDEX('Analytics Data'!CA$12:CA$511, MATCH($AV397, 'Analytics Data'!$BI$12:$BI$511, 0)), ""))</f>
        <v/>
      </c>
      <c r="BU397" s="135" t="str">
        <f>IF($AV397="", "", IFERROR(INDEX('Analytics Data'!CB$12:CB$511, MATCH($AV397, 'Analytics Data'!$BI$12:$BI$511, 0)), ""))</f>
        <v/>
      </c>
      <c r="BV397" s="135" t="str">
        <f>IF($AV397="", "", IFERROR(INDEX('Analytics Data'!CC$12:CC$511, MATCH($AV397, 'Analytics Data'!$BI$12:$BI$511, 0)), ""))</f>
        <v/>
      </c>
      <c r="BW397" s="136" t="str">
        <f>IF($AV397="", "", IFERROR(INDEX('Analytics Data'!CD$12:CD$511, MATCH($AV397, 'Analytics Data'!$BI$12:$BI$511, 0)), ""))</f>
        <v/>
      </c>
      <c r="CC397" s="19" t="str">
        <f t="shared" si="129"/>
        <v/>
      </c>
      <c r="CE397" s="19" t="str">
        <f t="shared" si="130"/>
        <v/>
      </c>
      <c r="CG397" s="41" t="str">
        <f t="shared" si="131"/>
        <v/>
      </c>
    </row>
    <row r="398" spans="1:85" x14ac:dyDescent="0.25">
      <c r="A398" s="11"/>
      <c r="B398" s="41" t="str">
        <f>IF($D398="", "", IFERROR(INDEX(Content!$V$11:$V$510, MATCH($D398, Content!$D$11:$D$510, 0)), ""))</f>
        <v/>
      </c>
      <c r="C398" s="11"/>
      <c r="D398" s="196"/>
      <c r="E398" s="197"/>
      <c r="F398" s="198"/>
      <c r="G398" s="199"/>
      <c r="H398" s="200"/>
      <c r="I398" s="200"/>
      <c r="J398" s="201"/>
      <c r="K398" s="202"/>
      <c r="L398" s="11"/>
      <c r="M398" s="98" t="str">
        <f>IF($AV398="", "", IFERROR(INDEX('Analytics Data'!$CF$12:$CF$511, MATCH($AV398, 'Analytics Data'!$BI$12:$BI$511, 0)), ""))</f>
        <v/>
      </c>
      <c r="N398" s="68"/>
      <c r="O398" s="98" t="str">
        <f>IF($M398="", "", COUNTIF($M$11:$M$510, "&gt;"&amp;$M398)+1+COUNTIF($M$11:$M398, $M398)-1)</f>
        <v/>
      </c>
      <c r="P398" s="68"/>
      <c r="Q398" s="91" t="str">
        <f>IF($AV398="", "", IFERROR(INDEX('Analytics Data'!BA$12:BA$511, MATCH($AV398, 'Analytics Data'!$BI$12:$BI$511, 0)), ""))</f>
        <v/>
      </c>
      <c r="R398" s="92" t="str">
        <f>IF($AV398="", "", IFERROR(INDEX('Analytics Data'!BB$12:BB$511, MATCH($AV398, 'Analytics Data'!$BI$12:$BI$511, 0)), ""))</f>
        <v/>
      </c>
      <c r="S398" s="92" t="str">
        <f>IF($AV398="", "", IFERROR(INDEX('Analytics Data'!BC$12:BC$511, MATCH($AV398, 'Analytics Data'!$BI$12:$BI$511, 0)), ""))</f>
        <v/>
      </c>
      <c r="T398" s="92" t="str">
        <f>IF($AV398="", "", IFERROR(INDEX('Analytics Data'!BD$12:BD$511, MATCH($AV398, 'Analytics Data'!$BI$12:$BI$511, 0)), ""))</f>
        <v/>
      </c>
      <c r="U398" s="93" t="str">
        <f>IF($AV398="", "", IFERROR(INDEX('Analytics Data'!BE$12:BE$511, MATCH($AV398, 'Analytics Data'!$BI$12:$BI$511, 0)), ""))</f>
        <v/>
      </c>
      <c r="V398" s="68"/>
      <c r="AD398" s="65" t="str">
        <f>'Analytics Data'!$CT399</f>
        <v/>
      </c>
      <c r="AF398" s="19" t="str">
        <f t="shared" si="118"/>
        <v/>
      </c>
      <c r="AH398" s="19" t="str">
        <f t="shared" si="115"/>
        <v/>
      </c>
      <c r="AI398" s="19" t="str">
        <f t="shared" si="119"/>
        <v/>
      </c>
      <c r="AJ398" s="19" t="str">
        <f t="shared" si="120"/>
        <v/>
      </c>
      <c r="AK398" s="19" t="str">
        <f t="shared" si="121"/>
        <v/>
      </c>
      <c r="AL398" s="19" t="str">
        <f t="shared" si="116"/>
        <v/>
      </c>
      <c r="AM398" s="19" t="str">
        <f t="shared" si="117"/>
        <v/>
      </c>
      <c r="AN398" s="19" t="str">
        <f t="shared" si="122"/>
        <v/>
      </c>
      <c r="AP398" s="19" t="str">
        <f>IF(OR($B398="", "", 'Analytics Data'!$BL$7=FALSE), "", COUNTIF('Analytics Data'!$BG$12:$BG$511, $B398))</f>
        <v/>
      </c>
      <c r="AR398" s="65" t="str">
        <f>IF($AP398="", "", IF($AP398=1, IFERROR(INDEX('Analytics Data'!$BI$12:$BI$511, MATCH($B398, 'Analytics Data'!$BG$12:$BG$511, 0)), ""), ""))</f>
        <v/>
      </c>
      <c r="AT398" s="65" t="str">
        <f t="shared" si="123"/>
        <v/>
      </c>
      <c r="AV398" s="65" t="str">
        <f>IF(NOT($AT398=""), $AT398, IF($AR398="", "", IF(COUNTIF($AR$11:$AR398, $AR398)&gt;1, "", $AR398)))</f>
        <v/>
      </c>
      <c r="AX398" s="19" t="str">
        <f>IF(OR($AV398="", $AR$7=FALSE), "", IF(COUNTIF('Analytics Data'!$BI$12:$BI$511, $AV398)=1, "", "X"))</f>
        <v/>
      </c>
      <c r="AZ398" s="43" t="str">
        <f t="shared" si="124"/>
        <v/>
      </c>
      <c r="BB398" s="19" t="str">
        <f>IF($D398="", "", IF(COUNTIF(Content!$D$11:$D$510, $D398)=0, MAX($BB$10:$BB397)+1, ""))</f>
        <v/>
      </c>
      <c r="BD398" s="19" t="str">
        <f t="shared" si="125"/>
        <v/>
      </c>
      <c r="BF398" s="19" t="str">
        <f t="shared" si="126"/>
        <v/>
      </c>
      <c r="BG398" s="19" t="str">
        <f t="shared" ca="1" si="114"/>
        <v/>
      </c>
      <c r="BI398" s="173" t="str">
        <f>IF($AV398="", "", IFERROR(INDEX('Analytics Data'!$CA$12:$CA$511, MATCH($AV398, 'Analytics Data'!$BI$12:$BI$511, 0)), ""))</f>
        <v/>
      </c>
      <c r="BK398" s="173" t="str">
        <f>IF($AV398="", "", IFERROR(INDEX('Analytics Data'!$BB$12:$BB$511, MATCH($AV398, 'Analytics Data'!$BI$12:$BI$511, 0)), ""))</f>
        <v/>
      </c>
      <c r="BM398" s="41" t="str">
        <f>IF($D398="", "", IFERROR(INDEX(Content!$AB$11:$AB$510, MATCH($D398, Content!$D$11:$D$510, 0)), ""))</f>
        <v/>
      </c>
      <c r="BN398" s="41" t="str">
        <f>IF($BM398="", "", IF(COUNTIF($BM$11:$BM398, $BM398)&gt;1, "", $BM398))</f>
        <v/>
      </c>
      <c r="BO398" s="156" t="str">
        <f t="shared" si="127"/>
        <v/>
      </c>
      <c r="BP398" s="156" t="str">
        <f t="shared" si="128"/>
        <v/>
      </c>
      <c r="BQ398" s="19" t="str">
        <f>IF($BO398="", "", COUNTIF($BO$11:$BO$510, "&gt;"&amp;$BO398)+1+COUNTIF($BO$11:$BO398, $BO398)-1)</f>
        <v/>
      </c>
      <c r="BS398" s="134" t="str">
        <f>IF($AV398="", "", IFERROR(INDEX('Analytics Data'!BZ$12:BZ$511, MATCH($AV398, 'Analytics Data'!$BI$12:$BI$511, 0)), ""))</f>
        <v/>
      </c>
      <c r="BT398" s="135" t="str">
        <f>IF($AV398="", "", IFERROR(INDEX('Analytics Data'!CA$12:CA$511, MATCH($AV398, 'Analytics Data'!$BI$12:$BI$511, 0)), ""))</f>
        <v/>
      </c>
      <c r="BU398" s="135" t="str">
        <f>IF($AV398="", "", IFERROR(INDEX('Analytics Data'!CB$12:CB$511, MATCH($AV398, 'Analytics Data'!$BI$12:$BI$511, 0)), ""))</f>
        <v/>
      </c>
      <c r="BV398" s="135" t="str">
        <f>IF($AV398="", "", IFERROR(INDEX('Analytics Data'!CC$12:CC$511, MATCH($AV398, 'Analytics Data'!$BI$12:$BI$511, 0)), ""))</f>
        <v/>
      </c>
      <c r="BW398" s="136" t="str">
        <f>IF($AV398="", "", IFERROR(INDEX('Analytics Data'!CD$12:CD$511, MATCH($AV398, 'Analytics Data'!$BI$12:$BI$511, 0)), ""))</f>
        <v/>
      </c>
      <c r="CC398" s="19" t="str">
        <f t="shared" si="129"/>
        <v/>
      </c>
      <c r="CE398" s="19" t="str">
        <f t="shared" si="130"/>
        <v/>
      </c>
      <c r="CG398" s="41" t="str">
        <f t="shared" si="131"/>
        <v/>
      </c>
    </row>
    <row r="399" spans="1:85" x14ac:dyDescent="0.25">
      <c r="A399" s="11"/>
      <c r="B399" s="41" t="str">
        <f>IF($D399="", "", IFERROR(INDEX(Content!$V$11:$V$510, MATCH($D399, Content!$D$11:$D$510, 0)), ""))</f>
        <v/>
      </c>
      <c r="C399" s="11"/>
      <c r="D399" s="196"/>
      <c r="E399" s="197"/>
      <c r="F399" s="198"/>
      <c r="G399" s="199"/>
      <c r="H399" s="200"/>
      <c r="I399" s="200"/>
      <c r="J399" s="201"/>
      <c r="K399" s="202"/>
      <c r="L399" s="11"/>
      <c r="M399" s="98" t="str">
        <f>IF($AV399="", "", IFERROR(INDEX('Analytics Data'!$CF$12:$CF$511, MATCH($AV399, 'Analytics Data'!$BI$12:$BI$511, 0)), ""))</f>
        <v/>
      </c>
      <c r="N399" s="68"/>
      <c r="O399" s="98" t="str">
        <f>IF($M399="", "", COUNTIF($M$11:$M$510, "&gt;"&amp;$M399)+1+COUNTIF($M$11:$M399, $M399)-1)</f>
        <v/>
      </c>
      <c r="P399" s="68"/>
      <c r="Q399" s="91" t="str">
        <f>IF($AV399="", "", IFERROR(INDEX('Analytics Data'!BA$12:BA$511, MATCH($AV399, 'Analytics Data'!$BI$12:$BI$511, 0)), ""))</f>
        <v/>
      </c>
      <c r="R399" s="92" t="str">
        <f>IF($AV399="", "", IFERROR(INDEX('Analytics Data'!BB$12:BB$511, MATCH($AV399, 'Analytics Data'!$BI$12:$BI$511, 0)), ""))</f>
        <v/>
      </c>
      <c r="S399" s="92" t="str">
        <f>IF($AV399="", "", IFERROR(INDEX('Analytics Data'!BC$12:BC$511, MATCH($AV399, 'Analytics Data'!$BI$12:$BI$511, 0)), ""))</f>
        <v/>
      </c>
      <c r="T399" s="92" t="str">
        <f>IF($AV399="", "", IFERROR(INDEX('Analytics Data'!BD$12:BD$511, MATCH($AV399, 'Analytics Data'!$BI$12:$BI$511, 0)), ""))</f>
        <v/>
      </c>
      <c r="U399" s="93" t="str">
        <f>IF($AV399="", "", IFERROR(INDEX('Analytics Data'!BE$12:BE$511, MATCH($AV399, 'Analytics Data'!$BI$12:$BI$511, 0)), ""))</f>
        <v/>
      </c>
      <c r="V399" s="68"/>
      <c r="AD399" s="65" t="str">
        <f>'Analytics Data'!$CT400</f>
        <v/>
      </c>
      <c r="AF399" s="19" t="str">
        <f t="shared" si="118"/>
        <v/>
      </c>
      <c r="AH399" s="19" t="str">
        <f t="shared" si="115"/>
        <v/>
      </c>
      <c r="AI399" s="19" t="str">
        <f t="shared" si="119"/>
        <v/>
      </c>
      <c r="AJ399" s="19" t="str">
        <f t="shared" si="120"/>
        <v/>
      </c>
      <c r="AK399" s="19" t="str">
        <f t="shared" si="121"/>
        <v/>
      </c>
      <c r="AL399" s="19" t="str">
        <f t="shared" si="116"/>
        <v/>
      </c>
      <c r="AM399" s="19" t="str">
        <f t="shared" si="117"/>
        <v/>
      </c>
      <c r="AN399" s="19" t="str">
        <f t="shared" si="122"/>
        <v/>
      </c>
      <c r="AP399" s="19" t="str">
        <f>IF(OR($B399="", "", 'Analytics Data'!$BL$7=FALSE), "", COUNTIF('Analytics Data'!$BG$12:$BG$511, $B399))</f>
        <v/>
      </c>
      <c r="AR399" s="65" t="str">
        <f>IF($AP399="", "", IF($AP399=1, IFERROR(INDEX('Analytics Data'!$BI$12:$BI$511, MATCH($B399, 'Analytics Data'!$BG$12:$BG$511, 0)), ""), ""))</f>
        <v/>
      </c>
      <c r="AT399" s="65" t="str">
        <f t="shared" si="123"/>
        <v/>
      </c>
      <c r="AV399" s="65" t="str">
        <f>IF(NOT($AT399=""), $AT399, IF($AR399="", "", IF(COUNTIF($AR$11:$AR399, $AR399)&gt;1, "", $AR399)))</f>
        <v/>
      </c>
      <c r="AX399" s="19" t="str">
        <f>IF(OR($AV399="", $AR$7=FALSE), "", IF(COUNTIF('Analytics Data'!$BI$12:$BI$511, $AV399)=1, "", "X"))</f>
        <v/>
      </c>
      <c r="AZ399" s="43" t="str">
        <f t="shared" si="124"/>
        <v/>
      </c>
      <c r="BB399" s="19" t="str">
        <f>IF($D399="", "", IF(COUNTIF(Content!$D$11:$D$510, $D399)=0, MAX($BB$10:$BB398)+1, ""))</f>
        <v/>
      </c>
      <c r="BD399" s="19" t="str">
        <f t="shared" si="125"/>
        <v/>
      </c>
      <c r="BF399" s="19" t="str">
        <f t="shared" si="126"/>
        <v/>
      </c>
      <c r="BG399" s="19" t="str">
        <f t="shared" ca="1" si="114"/>
        <v/>
      </c>
      <c r="BI399" s="173" t="str">
        <f>IF($AV399="", "", IFERROR(INDEX('Analytics Data'!$CA$12:$CA$511, MATCH($AV399, 'Analytics Data'!$BI$12:$BI$511, 0)), ""))</f>
        <v/>
      </c>
      <c r="BK399" s="173" t="str">
        <f>IF($AV399="", "", IFERROR(INDEX('Analytics Data'!$BB$12:$BB$511, MATCH($AV399, 'Analytics Data'!$BI$12:$BI$511, 0)), ""))</f>
        <v/>
      </c>
      <c r="BM399" s="41" t="str">
        <f>IF($D399="", "", IFERROR(INDEX(Content!$AB$11:$AB$510, MATCH($D399, Content!$D$11:$D$510, 0)), ""))</f>
        <v/>
      </c>
      <c r="BN399" s="41" t="str">
        <f>IF($BM399="", "", IF(COUNTIF($BM$11:$BM399, $BM399)&gt;1, "", $BM399))</f>
        <v/>
      </c>
      <c r="BO399" s="156" t="str">
        <f t="shared" si="127"/>
        <v/>
      </c>
      <c r="BP399" s="156" t="str">
        <f t="shared" si="128"/>
        <v/>
      </c>
      <c r="BQ399" s="19" t="str">
        <f>IF($BO399="", "", COUNTIF($BO$11:$BO$510, "&gt;"&amp;$BO399)+1+COUNTIF($BO$11:$BO399, $BO399)-1)</f>
        <v/>
      </c>
      <c r="BS399" s="134" t="str">
        <f>IF($AV399="", "", IFERROR(INDEX('Analytics Data'!BZ$12:BZ$511, MATCH($AV399, 'Analytics Data'!$BI$12:$BI$511, 0)), ""))</f>
        <v/>
      </c>
      <c r="BT399" s="135" t="str">
        <f>IF($AV399="", "", IFERROR(INDEX('Analytics Data'!CA$12:CA$511, MATCH($AV399, 'Analytics Data'!$BI$12:$BI$511, 0)), ""))</f>
        <v/>
      </c>
      <c r="BU399" s="135" t="str">
        <f>IF($AV399="", "", IFERROR(INDEX('Analytics Data'!CB$12:CB$511, MATCH($AV399, 'Analytics Data'!$BI$12:$BI$511, 0)), ""))</f>
        <v/>
      </c>
      <c r="BV399" s="135" t="str">
        <f>IF($AV399="", "", IFERROR(INDEX('Analytics Data'!CC$12:CC$511, MATCH($AV399, 'Analytics Data'!$BI$12:$BI$511, 0)), ""))</f>
        <v/>
      </c>
      <c r="BW399" s="136" t="str">
        <f>IF($AV399="", "", IFERROR(INDEX('Analytics Data'!CD$12:CD$511, MATCH($AV399, 'Analytics Data'!$BI$12:$BI$511, 0)), ""))</f>
        <v/>
      </c>
      <c r="CC399" s="19" t="str">
        <f t="shared" si="129"/>
        <v/>
      </c>
      <c r="CE399" s="19" t="str">
        <f t="shared" si="130"/>
        <v/>
      </c>
      <c r="CG399" s="41" t="str">
        <f t="shared" si="131"/>
        <v/>
      </c>
    </row>
    <row r="400" spans="1:85" x14ac:dyDescent="0.25">
      <c r="A400" s="11"/>
      <c r="B400" s="41" t="str">
        <f>IF($D400="", "", IFERROR(INDEX(Content!$V$11:$V$510, MATCH($D400, Content!$D$11:$D$510, 0)), ""))</f>
        <v/>
      </c>
      <c r="C400" s="11"/>
      <c r="D400" s="196"/>
      <c r="E400" s="197"/>
      <c r="F400" s="198"/>
      <c r="G400" s="199"/>
      <c r="H400" s="200"/>
      <c r="I400" s="200"/>
      <c r="J400" s="201"/>
      <c r="K400" s="202"/>
      <c r="L400" s="11"/>
      <c r="M400" s="98" t="str">
        <f>IF($AV400="", "", IFERROR(INDEX('Analytics Data'!$CF$12:$CF$511, MATCH($AV400, 'Analytics Data'!$BI$12:$BI$511, 0)), ""))</f>
        <v/>
      </c>
      <c r="N400" s="68"/>
      <c r="O400" s="98" t="str">
        <f>IF($M400="", "", COUNTIF($M$11:$M$510, "&gt;"&amp;$M400)+1+COUNTIF($M$11:$M400, $M400)-1)</f>
        <v/>
      </c>
      <c r="P400" s="68"/>
      <c r="Q400" s="91" t="str">
        <f>IF($AV400="", "", IFERROR(INDEX('Analytics Data'!BA$12:BA$511, MATCH($AV400, 'Analytics Data'!$BI$12:$BI$511, 0)), ""))</f>
        <v/>
      </c>
      <c r="R400" s="92" t="str">
        <f>IF($AV400="", "", IFERROR(INDEX('Analytics Data'!BB$12:BB$511, MATCH($AV400, 'Analytics Data'!$BI$12:$BI$511, 0)), ""))</f>
        <v/>
      </c>
      <c r="S400" s="92" t="str">
        <f>IF($AV400="", "", IFERROR(INDEX('Analytics Data'!BC$12:BC$511, MATCH($AV400, 'Analytics Data'!$BI$12:$BI$511, 0)), ""))</f>
        <v/>
      </c>
      <c r="T400" s="92" t="str">
        <f>IF($AV400="", "", IFERROR(INDEX('Analytics Data'!BD$12:BD$511, MATCH($AV400, 'Analytics Data'!$BI$12:$BI$511, 0)), ""))</f>
        <v/>
      </c>
      <c r="U400" s="93" t="str">
        <f>IF($AV400="", "", IFERROR(INDEX('Analytics Data'!BE$12:BE$511, MATCH($AV400, 'Analytics Data'!$BI$12:$BI$511, 0)), ""))</f>
        <v/>
      </c>
      <c r="V400" s="68"/>
      <c r="AD400" s="65" t="str">
        <f>'Analytics Data'!$CT401</f>
        <v/>
      </c>
      <c r="AF400" s="19" t="str">
        <f t="shared" si="118"/>
        <v/>
      </c>
      <c r="AH400" s="19" t="str">
        <f t="shared" si="115"/>
        <v/>
      </c>
      <c r="AI400" s="19" t="str">
        <f t="shared" si="119"/>
        <v/>
      </c>
      <c r="AJ400" s="19" t="str">
        <f t="shared" si="120"/>
        <v/>
      </c>
      <c r="AK400" s="19" t="str">
        <f t="shared" si="121"/>
        <v/>
      </c>
      <c r="AL400" s="19" t="str">
        <f t="shared" si="116"/>
        <v/>
      </c>
      <c r="AM400" s="19" t="str">
        <f t="shared" si="117"/>
        <v/>
      </c>
      <c r="AN400" s="19" t="str">
        <f t="shared" si="122"/>
        <v/>
      </c>
      <c r="AP400" s="19" t="str">
        <f>IF(OR($B400="", "", 'Analytics Data'!$BL$7=FALSE), "", COUNTIF('Analytics Data'!$BG$12:$BG$511, $B400))</f>
        <v/>
      </c>
      <c r="AR400" s="65" t="str">
        <f>IF($AP400="", "", IF($AP400=1, IFERROR(INDEX('Analytics Data'!$BI$12:$BI$511, MATCH($B400, 'Analytics Data'!$BG$12:$BG$511, 0)), ""), ""))</f>
        <v/>
      </c>
      <c r="AT400" s="65" t="str">
        <f t="shared" si="123"/>
        <v/>
      </c>
      <c r="AV400" s="65" t="str">
        <f>IF(NOT($AT400=""), $AT400, IF($AR400="", "", IF(COUNTIF($AR$11:$AR400, $AR400)&gt;1, "", $AR400)))</f>
        <v/>
      </c>
      <c r="AX400" s="19" t="str">
        <f>IF(OR($AV400="", $AR$7=FALSE), "", IF(COUNTIF('Analytics Data'!$BI$12:$BI$511, $AV400)=1, "", "X"))</f>
        <v/>
      </c>
      <c r="AZ400" s="43" t="str">
        <f t="shared" si="124"/>
        <v/>
      </c>
      <c r="BB400" s="19" t="str">
        <f>IF($D400="", "", IF(COUNTIF(Content!$D$11:$D$510, $D400)=0, MAX($BB$10:$BB399)+1, ""))</f>
        <v/>
      </c>
      <c r="BD400" s="19" t="str">
        <f t="shared" si="125"/>
        <v/>
      </c>
      <c r="BF400" s="19" t="str">
        <f t="shared" si="126"/>
        <v/>
      </c>
      <c r="BG400" s="19" t="str">
        <f t="shared" ca="1" si="114"/>
        <v/>
      </c>
      <c r="BI400" s="173" t="str">
        <f>IF($AV400="", "", IFERROR(INDEX('Analytics Data'!$CA$12:$CA$511, MATCH($AV400, 'Analytics Data'!$BI$12:$BI$511, 0)), ""))</f>
        <v/>
      </c>
      <c r="BK400" s="173" t="str">
        <f>IF($AV400="", "", IFERROR(INDEX('Analytics Data'!$BB$12:$BB$511, MATCH($AV400, 'Analytics Data'!$BI$12:$BI$511, 0)), ""))</f>
        <v/>
      </c>
      <c r="BM400" s="41" t="str">
        <f>IF($D400="", "", IFERROR(INDEX(Content!$AB$11:$AB$510, MATCH($D400, Content!$D$11:$D$510, 0)), ""))</f>
        <v/>
      </c>
      <c r="BN400" s="41" t="str">
        <f>IF($BM400="", "", IF(COUNTIF($BM$11:$BM400, $BM400)&gt;1, "", $BM400))</f>
        <v/>
      </c>
      <c r="BO400" s="156" t="str">
        <f t="shared" si="127"/>
        <v/>
      </c>
      <c r="BP400" s="156" t="str">
        <f t="shared" si="128"/>
        <v/>
      </c>
      <c r="BQ400" s="19" t="str">
        <f>IF($BO400="", "", COUNTIF($BO$11:$BO$510, "&gt;"&amp;$BO400)+1+COUNTIF($BO$11:$BO400, $BO400)-1)</f>
        <v/>
      </c>
      <c r="BS400" s="134" t="str">
        <f>IF($AV400="", "", IFERROR(INDEX('Analytics Data'!BZ$12:BZ$511, MATCH($AV400, 'Analytics Data'!$BI$12:$BI$511, 0)), ""))</f>
        <v/>
      </c>
      <c r="BT400" s="135" t="str">
        <f>IF($AV400="", "", IFERROR(INDEX('Analytics Data'!CA$12:CA$511, MATCH($AV400, 'Analytics Data'!$BI$12:$BI$511, 0)), ""))</f>
        <v/>
      </c>
      <c r="BU400" s="135" t="str">
        <f>IF($AV400="", "", IFERROR(INDEX('Analytics Data'!CB$12:CB$511, MATCH($AV400, 'Analytics Data'!$BI$12:$BI$511, 0)), ""))</f>
        <v/>
      </c>
      <c r="BV400" s="135" t="str">
        <f>IF($AV400="", "", IFERROR(INDEX('Analytics Data'!CC$12:CC$511, MATCH($AV400, 'Analytics Data'!$BI$12:$BI$511, 0)), ""))</f>
        <v/>
      </c>
      <c r="BW400" s="136" t="str">
        <f>IF($AV400="", "", IFERROR(INDEX('Analytics Data'!CD$12:CD$511, MATCH($AV400, 'Analytics Data'!$BI$12:$BI$511, 0)), ""))</f>
        <v/>
      </c>
      <c r="CC400" s="19" t="str">
        <f t="shared" si="129"/>
        <v/>
      </c>
      <c r="CE400" s="19" t="str">
        <f t="shared" si="130"/>
        <v/>
      </c>
      <c r="CG400" s="41" t="str">
        <f t="shared" si="131"/>
        <v/>
      </c>
    </row>
    <row r="401" spans="1:85" x14ac:dyDescent="0.25">
      <c r="A401" s="11"/>
      <c r="B401" s="41" t="str">
        <f>IF($D401="", "", IFERROR(INDEX(Content!$V$11:$V$510, MATCH($D401, Content!$D$11:$D$510, 0)), ""))</f>
        <v/>
      </c>
      <c r="C401" s="11"/>
      <c r="D401" s="196"/>
      <c r="E401" s="197"/>
      <c r="F401" s="198"/>
      <c r="G401" s="199"/>
      <c r="H401" s="200"/>
      <c r="I401" s="200"/>
      <c r="J401" s="201"/>
      <c r="K401" s="202"/>
      <c r="L401" s="11"/>
      <c r="M401" s="98" t="str">
        <f>IF($AV401="", "", IFERROR(INDEX('Analytics Data'!$CF$12:$CF$511, MATCH($AV401, 'Analytics Data'!$BI$12:$BI$511, 0)), ""))</f>
        <v/>
      </c>
      <c r="N401" s="68"/>
      <c r="O401" s="98" t="str">
        <f>IF($M401="", "", COUNTIF($M$11:$M$510, "&gt;"&amp;$M401)+1+COUNTIF($M$11:$M401, $M401)-1)</f>
        <v/>
      </c>
      <c r="P401" s="68"/>
      <c r="Q401" s="91" t="str">
        <f>IF($AV401="", "", IFERROR(INDEX('Analytics Data'!BA$12:BA$511, MATCH($AV401, 'Analytics Data'!$BI$12:$BI$511, 0)), ""))</f>
        <v/>
      </c>
      <c r="R401" s="92" t="str">
        <f>IF($AV401="", "", IFERROR(INDEX('Analytics Data'!BB$12:BB$511, MATCH($AV401, 'Analytics Data'!$BI$12:$BI$511, 0)), ""))</f>
        <v/>
      </c>
      <c r="S401" s="92" t="str">
        <f>IF($AV401="", "", IFERROR(INDEX('Analytics Data'!BC$12:BC$511, MATCH($AV401, 'Analytics Data'!$BI$12:$BI$511, 0)), ""))</f>
        <v/>
      </c>
      <c r="T401" s="92" t="str">
        <f>IF($AV401="", "", IFERROR(INDEX('Analytics Data'!BD$12:BD$511, MATCH($AV401, 'Analytics Data'!$BI$12:$BI$511, 0)), ""))</f>
        <v/>
      </c>
      <c r="U401" s="93" t="str">
        <f>IF($AV401="", "", IFERROR(INDEX('Analytics Data'!BE$12:BE$511, MATCH($AV401, 'Analytics Data'!$BI$12:$BI$511, 0)), ""))</f>
        <v/>
      </c>
      <c r="V401" s="68"/>
      <c r="AD401" s="65" t="str">
        <f>'Analytics Data'!$CT402</f>
        <v/>
      </c>
      <c r="AF401" s="19" t="str">
        <f t="shared" si="118"/>
        <v/>
      </c>
      <c r="AH401" s="19" t="str">
        <f t="shared" si="115"/>
        <v/>
      </c>
      <c r="AI401" s="19" t="str">
        <f t="shared" si="119"/>
        <v/>
      </c>
      <c r="AJ401" s="19" t="str">
        <f t="shared" si="120"/>
        <v/>
      </c>
      <c r="AK401" s="19" t="str">
        <f t="shared" si="121"/>
        <v/>
      </c>
      <c r="AL401" s="19" t="str">
        <f t="shared" si="116"/>
        <v/>
      </c>
      <c r="AM401" s="19" t="str">
        <f t="shared" si="117"/>
        <v/>
      </c>
      <c r="AN401" s="19" t="str">
        <f t="shared" si="122"/>
        <v/>
      </c>
      <c r="AP401" s="19" t="str">
        <f>IF(OR($B401="", "", 'Analytics Data'!$BL$7=FALSE), "", COUNTIF('Analytics Data'!$BG$12:$BG$511, $B401))</f>
        <v/>
      </c>
      <c r="AR401" s="65" t="str">
        <f>IF($AP401="", "", IF($AP401=1, IFERROR(INDEX('Analytics Data'!$BI$12:$BI$511, MATCH($B401, 'Analytics Data'!$BG$12:$BG$511, 0)), ""), ""))</f>
        <v/>
      </c>
      <c r="AT401" s="65" t="str">
        <f t="shared" si="123"/>
        <v/>
      </c>
      <c r="AV401" s="65" t="str">
        <f>IF(NOT($AT401=""), $AT401, IF($AR401="", "", IF(COUNTIF($AR$11:$AR401, $AR401)&gt;1, "", $AR401)))</f>
        <v/>
      </c>
      <c r="AX401" s="19" t="str">
        <f>IF(OR($AV401="", $AR$7=FALSE), "", IF(COUNTIF('Analytics Data'!$BI$12:$BI$511, $AV401)=1, "", "X"))</f>
        <v/>
      </c>
      <c r="AZ401" s="43" t="str">
        <f t="shared" si="124"/>
        <v/>
      </c>
      <c r="BB401" s="19" t="str">
        <f>IF($D401="", "", IF(COUNTIF(Content!$D$11:$D$510, $D401)=0, MAX($BB$10:$BB400)+1, ""))</f>
        <v/>
      </c>
      <c r="BD401" s="19" t="str">
        <f t="shared" si="125"/>
        <v/>
      </c>
      <c r="BF401" s="19" t="str">
        <f t="shared" si="126"/>
        <v/>
      </c>
      <c r="BG401" s="19" t="str">
        <f t="shared" ca="1" si="114"/>
        <v/>
      </c>
      <c r="BI401" s="173" t="str">
        <f>IF($AV401="", "", IFERROR(INDEX('Analytics Data'!$CA$12:$CA$511, MATCH($AV401, 'Analytics Data'!$BI$12:$BI$511, 0)), ""))</f>
        <v/>
      </c>
      <c r="BK401" s="173" t="str">
        <f>IF($AV401="", "", IFERROR(INDEX('Analytics Data'!$BB$12:$BB$511, MATCH($AV401, 'Analytics Data'!$BI$12:$BI$511, 0)), ""))</f>
        <v/>
      </c>
      <c r="BM401" s="41" t="str">
        <f>IF($D401="", "", IFERROR(INDEX(Content!$AB$11:$AB$510, MATCH($D401, Content!$D$11:$D$510, 0)), ""))</f>
        <v/>
      </c>
      <c r="BN401" s="41" t="str">
        <f>IF($BM401="", "", IF(COUNTIF($BM$11:$BM401, $BM401)&gt;1, "", $BM401))</f>
        <v/>
      </c>
      <c r="BO401" s="156" t="str">
        <f t="shared" si="127"/>
        <v/>
      </c>
      <c r="BP401" s="156" t="str">
        <f t="shared" si="128"/>
        <v/>
      </c>
      <c r="BQ401" s="19" t="str">
        <f>IF($BO401="", "", COUNTIF($BO$11:$BO$510, "&gt;"&amp;$BO401)+1+COUNTIF($BO$11:$BO401, $BO401)-1)</f>
        <v/>
      </c>
      <c r="BS401" s="134" t="str">
        <f>IF($AV401="", "", IFERROR(INDEX('Analytics Data'!BZ$12:BZ$511, MATCH($AV401, 'Analytics Data'!$BI$12:$BI$511, 0)), ""))</f>
        <v/>
      </c>
      <c r="BT401" s="135" t="str">
        <f>IF($AV401="", "", IFERROR(INDEX('Analytics Data'!CA$12:CA$511, MATCH($AV401, 'Analytics Data'!$BI$12:$BI$511, 0)), ""))</f>
        <v/>
      </c>
      <c r="BU401" s="135" t="str">
        <f>IF($AV401="", "", IFERROR(INDEX('Analytics Data'!CB$12:CB$511, MATCH($AV401, 'Analytics Data'!$BI$12:$BI$511, 0)), ""))</f>
        <v/>
      </c>
      <c r="BV401" s="135" t="str">
        <f>IF($AV401="", "", IFERROR(INDEX('Analytics Data'!CC$12:CC$511, MATCH($AV401, 'Analytics Data'!$BI$12:$BI$511, 0)), ""))</f>
        <v/>
      </c>
      <c r="BW401" s="136" t="str">
        <f>IF($AV401="", "", IFERROR(INDEX('Analytics Data'!CD$12:CD$511, MATCH($AV401, 'Analytics Data'!$BI$12:$BI$511, 0)), ""))</f>
        <v/>
      </c>
      <c r="CC401" s="19" t="str">
        <f t="shared" si="129"/>
        <v/>
      </c>
      <c r="CE401" s="19" t="str">
        <f t="shared" si="130"/>
        <v/>
      </c>
      <c r="CG401" s="41" t="str">
        <f t="shared" si="131"/>
        <v/>
      </c>
    </row>
    <row r="402" spans="1:85" x14ac:dyDescent="0.25">
      <c r="A402" s="11"/>
      <c r="B402" s="41" t="str">
        <f>IF($D402="", "", IFERROR(INDEX(Content!$V$11:$V$510, MATCH($D402, Content!$D$11:$D$510, 0)), ""))</f>
        <v/>
      </c>
      <c r="C402" s="11"/>
      <c r="D402" s="196"/>
      <c r="E402" s="197"/>
      <c r="F402" s="198"/>
      <c r="G402" s="199"/>
      <c r="H402" s="200"/>
      <c r="I402" s="200"/>
      <c r="J402" s="201"/>
      <c r="K402" s="202"/>
      <c r="L402" s="11"/>
      <c r="M402" s="98" t="str">
        <f>IF($AV402="", "", IFERROR(INDEX('Analytics Data'!$CF$12:$CF$511, MATCH($AV402, 'Analytics Data'!$BI$12:$BI$511, 0)), ""))</f>
        <v/>
      </c>
      <c r="N402" s="68"/>
      <c r="O402" s="98" t="str">
        <f>IF($M402="", "", COUNTIF($M$11:$M$510, "&gt;"&amp;$M402)+1+COUNTIF($M$11:$M402, $M402)-1)</f>
        <v/>
      </c>
      <c r="P402" s="68"/>
      <c r="Q402" s="91" t="str">
        <f>IF($AV402="", "", IFERROR(INDEX('Analytics Data'!BA$12:BA$511, MATCH($AV402, 'Analytics Data'!$BI$12:$BI$511, 0)), ""))</f>
        <v/>
      </c>
      <c r="R402" s="92" t="str">
        <f>IF($AV402="", "", IFERROR(INDEX('Analytics Data'!BB$12:BB$511, MATCH($AV402, 'Analytics Data'!$BI$12:$BI$511, 0)), ""))</f>
        <v/>
      </c>
      <c r="S402" s="92" t="str">
        <f>IF($AV402="", "", IFERROR(INDEX('Analytics Data'!BC$12:BC$511, MATCH($AV402, 'Analytics Data'!$BI$12:$BI$511, 0)), ""))</f>
        <v/>
      </c>
      <c r="T402" s="92" t="str">
        <f>IF($AV402="", "", IFERROR(INDEX('Analytics Data'!BD$12:BD$511, MATCH($AV402, 'Analytics Data'!$BI$12:$BI$511, 0)), ""))</f>
        <v/>
      </c>
      <c r="U402" s="93" t="str">
        <f>IF($AV402="", "", IFERROR(INDEX('Analytics Data'!BE$12:BE$511, MATCH($AV402, 'Analytics Data'!$BI$12:$BI$511, 0)), ""))</f>
        <v/>
      </c>
      <c r="V402" s="68"/>
      <c r="AD402" s="65" t="str">
        <f>'Analytics Data'!$CT403</f>
        <v/>
      </c>
      <c r="AF402" s="19" t="str">
        <f t="shared" si="118"/>
        <v/>
      </c>
      <c r="AH402" s="19" t="str">
        <f t="shared" si="115"/>
        <v/>
      </c>
      <c r="AI402" s="19" t="str">
        <f t="shared" si="119"/>
        <v/>
      </c>
      <c r="AJ402" s="19" t="str">
        <f t="shared" si="120"/>
        <v/>
      </c>
      <c r="AK402" s="19" t="str">
        <f t="shared" si="121"/>
        <v/>
      </c>
      <c r="AL402" s="19" t="str">
        <f t="shared" si="116"/>
        <v/>
      </c>
      <c r="AM402" s="19" t="str">
        <f t="shared" si="117"/>
        <v/>
      </c>
      <c r="AN402" s="19" t="str">
        <f t="shared" si="122"/>
        <v/>
      </c>
      <c r="AP402" s="19" t="str">
        <f>IF(OR($B402="", "", 'Analytics Data'!$BL$7=FALSE), "", COUNTIF('Analytics Data'!$BG$12:$BG$511, $B402))</f>
        <v/>
      </c>
      <c r="AR402" s="65" t="str">
        <f>IF($AP402="", "", IF($AP402=1, IFERROR(INDEX('Analytics Data'!$BI$12:$BI$511, MATCH($B402, 'Analytics Data'!$BG$12:$BG$511, 0)), ""), ""))</f>
        <v/>
      </c>
      <c r="AT402" s="65" t="str">
        <f t="shared" si="123"/>
        <v/>
      </c>
      <c r="AV402" s="65" t="str">
        <f>IF(NOT($AT402=""), $AT402, IF($AR402="", "", IF(COUNTIF($AR$11:$AR402, $AR402)&gt;1, "", $AR402)))</f>
        <v/>
      </c>
      <c r="AX402" s="19" t="str">
        <f>IF(OR($AV402="", $AR$7=FALSE), "", IF(COUNTIF('Analytics Data'!$BI$12:$BI$511, $AV402)=1, "", "X"))</f>
        <v/>
      </c>
      <c r="AZ402" s="43" t="str">
        <f t="shared" si="124"/>
        <v/>
      </c>
      <c r="BB402" s="19" t="str">
        <f>IF($D402="", "", IF(COUNTIF(Content!$D$11:$D$510, $D402)=0, MAX($BB$10:$BB401)+1, ""))</f>
        <v/>
      </c>
      <c r="BD402" s="19" t="str">
        <f t="shared" si="125"/>
        <v/>
      </c>
      <c r="BF402" s="19" t="str">
        <f t="shared" si="126"/>
        <v/>
      </c>
      <c r="BG402" s="19" t="str">
        <f t="shared" ca="1" si="114"/>
        <v/>
      </c>
      <c r="BI402" s="173" t="str">
        <f>IF($AV402="", "", IFERROR(INDEX('Analytics Data'!$CA$12:$CA$511, MATCH($AV402, 'Analytics Data'!$BI$12:$BI$511, 0)), ""))</f>
        <v/>
      </c>
      <c r="BK402" s="173" t="str">
        <f>IF($AV402="", "", IFERROR(INDEX('Analytics Data'!$BB$12:$BB$511, MATCH($AV402, 'Analytics Data'!$BI$12:$BI$511, 0)), ""))</f>
        <v/>
      </c>
      <c r="BM402" s="41" t="str">
        <f>IF($D402="", "", IFERROR(INDEX(Content!$AB$11:$AB$510, MATCH($D402, Content!$D$11:$D$510, 0)), ""))</f>
        <v/>
      </c>
      <c r="BN402" s="41" t="str">
        <f>IF($BM402="", "", IF(COUNTIF($BM$11:$BM402, $BM402)&gt;1, "", $BM402))</f>
        <v/>
      </c>
      <c r="BO402" s="156" t="str">
        <f t="shared" si="127"/>
        <v/>
      </c>
      <c r="BP402" s="156" t="str">
        <f t="shared" si="128"/>
        <v/>
      </c>
      <c r="BQ402" s="19" t="str">
        <f>IF($BO402="", "", COUNTIF($BO$11:$BO$510, "&gt;"&amp;$BO402)+1+COUNTIF($BO$11:$BO402, $BO402)-1)</f>
        <v/>
      </c>
      <c r="BS402" s="134" t="str">
        <f>IF($AV402="", "", IFERROR(INDEX('Analytics Data'!BZ$12:BZ$511, MATCH($AV402, 'Analytics Data'!$BI$12:$BI$511, 0)), ""))</f>
        <v/>
      </c>
      <c r="BT402" s="135" t="str">
        <f>IF($AV402="", "", IFERROR(INDEX('Analytics Data'!CA$12:CA$511, MATCH($AV402, 'Analytics Data'!$BI$12:$BI$511, 0)), ""))</f>
        <v/>
      </c>
      <c r="BU402" s="135" t="str">
        <f>IF($AV402="", "", IFERROR(INDEX('Analytics Data'!CB$12:CB$511, MATCH($AV402, 'Analytics Data'!$BI$12:$BI$511, 0)), ""))</f>
        <v/>
      </c>
      <c r="BV402" s="135" t="str">
        <f>IF($AV402="", "", IFERROR(INDEX('Analytics Data'!CC$12:CC$511, MATCH($AV402, 'Analytics Data'!$BI$12:$BI$511, 0)), ""))</f>
        <v/>
      </c>
      <c r="BW402" s="136" t="str">
        <f>IF($AV402="", "", IFERROR(INDEX('Analytics Data'!CD$12:CD$511, MATCH($AV402, 'Analytics Data'!$BI$12:$BI$511, 0)), ""))</f>
        <v/>
      </c>
      <c r="CC402" s="19" t="str">
        <f t="shared" si="129"/>
        <v/>
      </c>
      <c r="CE402" s="19" t="str">
        <f t="shared" si="130"/>
        <v/>
      </c>
      <c r="CG402" s="41" t="str">
        <f t="shared" si="131"/>
        <v/>
      </c>
    </row>
    <row r="403" spans="1:85" x14ac:dyDescent="0.25">
      <c r="A403" s="11"/>
      <c r="B403" s="41" t="str">
        <f>IF($D403="", "", IFERROR(INDEX(Content!$V$11:$V$510, MATCH($D403, Content!$D$11:$D$510, 0)), ""))</f>
        <v/>
      </c>
      <c r="C403" s="11"/>
      <c r="D403" s="196"/>
      <c r="E403" s="197"/>
      <c r="F403" s="198"/>
      <c r="G403" s="199"/>
      <c r="H403" s="200"/>
      <c r="I403" s="200"/>
      <c r="J403" s="201"/>
      <c r="K403" s="202"/>
      <c r="L403" s="11"/>
      <c r="M403" s="98" t="str">
        <f>IF($AV403="", "", IFERROR(INDEX('Analytics Data'!$CF$12:$CF$511, MATCH($AV403, 'Analytics Data'!$BI$12:$BI$511, 0)), ""))</f>
        <v/>
      </c>
      <c r="N403" s="68"/>
      <c r="O403" s="98" t="str">
        <f>IF($M403="", "", COUNTIF($M$11:$M$510, "&gt;"&amp;$M403)+1+COUNTIF($M$11:$M403, $M403)-1)</f>
        <v/>
      </c>
      <c r="P403" s="68"/>
      <c r="Q403" s="91" t="str">
        <f>IF($AV403="", "", IFERROR(INDEX('Analytics Data'!BA$12:BA$511, MATCH($AV403, 'Analytics Data'!$BI$12:$BI$511, 0)), ""))</f>
        <v/>
      </c>
      <c r="R403" s="92" t="str">
        <f>IF($AV403="", "", IFERROR(INDEX('Analytics Data'!BB$12:BB$511, MATCH($AV403, 'Analytics Data'!$BI$12:$BI$511, 0)), ""))</f>
        <v/>
      </c>
      <c r="S403" s="92" t="str">
        <f>IF($AV403="", "", IFERROR(INDEX('Analytics Data'!BC$12:BC$511, MATCH($AV403, 'Analytics Data'!$BI$12:$BI$511, 0)), ""))</f>
        <v/>
      </c>
      <c r="T403" s="92" t="str">
        <f>IF($AV403="", "", IFERROR(INDEX('Analytics Data'!BD$12:BD$511, MATCH($AV403, 'Analytics Data'!$BI$12:$BI$511, 0)), ""))</f>
        <v/>
      </c>
      <c r="U403" s="93" t="str">
        <f>IF($AV403="", "", IFERROR(INDEX('Analytics Data'!BE$12:BE$511, MATCH($AV403, 'Analytics Data'!$BI$12:$BI$511, 0)), ""))</f>
        <v/>
      </c>
      <c r="V403" s="68"/>
      <c r="AD403" s="65" t="str">
        <f>'Analytics Data'!$CT404</f>
        <v/>
      </c>
      <c r="AF403" s="19" t="str">
        <f t="shared" si="118"/>
        <v/>
      </c>
      <c r="AH403" s="19" t="str">
        <f t="shared" si="115"/>
        <v/>
      </c>
      <c r="AI403" s="19" t="str">
        <f t="shared" si="119"/>
        <v/>
      </c>
      <c r="AJ403" s="19" t="str">
        <f t="shared" si="120"/>
        <v/>
      </c>
      <c r="AK403" s="19" t="str">
        <f t="shared" si="121"/>
        <v/>
      </c>
      <c r="AL403" s="19" t="str">
        <f t="shared" si="116"/>
        <v/>
      </c>
      <c r="AM403" s="19" t="str">
        <f t="shared" si="117"/>
        <v/>
      </c>
      <c r="AN403" s="19" t="str">
        <f t="shared" si="122"/>
        <v/>
      </c>
      <c r="AP403" s="19" t="str">
        <f>IF(OR($B403="", "", 'Analytics Data'!$BL$7=FALSE), "", COUNTIF('Analytics Data'!$BG$12:$BG$511, $B403))</f>
        <v/>
      </c>
      <c r="AR403" s="65" t="str">
        <f>IF($AP403="", "", IF($AP403=1, IFERROR(INDEX('Analytics Data'!$BI$12:$BI$511, MATCH($B403, 'Analytics Data'!$BG$12:$BG$511, 0)), ""), ""))</f>
        <v/>
      </c>
      <c r="AT403" s="65" t="str">
        <f t="shared" si="123"/>
        <v/>
      </c>
      <c r="AV403" s="65" t="str">
        <f>IF(NOT($AT403=""), $AT403, IF($AR403="", "", IF(COUNTIF($AR$11:$AR403, $AR403)&gt;1, "", $AR403)))</f>
        <v/>
      </c>
      <c r="AX403" s="19" t="str">
        <f>IF(OR($AV403="", $AR$7=FALSE), "", IF(COUNTIF('Analytics Data'!$BI$12:$BI$511, $AV403)=1, "", "X"))</f>
        <v/>
      </c>
      <c r="AZ403" s="43" t="str">
        <f t="shared" si="124"/>
        <v/>
      </c>
      <c r="BB403" s="19" t="str">
        <f>IF($D403="", "", IF(COUNTIF(Content!$D$11:$D$510, $D403)=0, MAX($BB$10:$BB402)+1, ""))</f>
        <v/>
      </c>
      <c r="BD403" s="19" t="str">
        <f t="shared" si="125"/>
        <v/>
      </c>
      <c r="BF403" s="19" t="str">
        <f t="shared" si="126"/>
        <v/>
      </c>
      <c r="BG403" s="19" t="str">
        <f t="shared" ca="1" si="114"/>
        <v/>
      </c>
      <c r="BI403" s="173" t="str">
        <f>IF($AV403="", "", IFERROR(INDEX('Analytics Data'!$CA$12:$CA$511, MATCH($AV403, 'Analytics Data'!$BI$12:$BI$511, 0)), ""))</f>
        <v/>
      </c>
      <c r="BK403" s="173" t="str">
        <f>IF($AV403="", "", IFERROR(INDEX('Analytics Data'!$BB$12:$BB$511, MATCH($AV403, 'Analytics Data'!$BI$12:$BI$511, 0)), ""))</f>
        <v/>
      </c>
      <c r="BM403" s="41" t="str">
        <f>IF($D403="", "", IFERROR(INDEX(Content!$AB$11:$AB$510, MATCH($D403, Content!$D$11:$D$510, 0)), ""))</f>
        <v/>
      </c>
      <c r="BN403" s="41" t="str">
        <f>IF($BM403="", "", IF(COUNTIF($BM$11:$BM403, $BM403)&gt;1, "", $BM403))</f>
        <v/>
      </c>
      <c r="BO403" s="156" t="str">
        <f t="shared" si="127"/>
        <v/>
      </c>
      <c r="BP403" s="156" t="str">
        <f t="shared" si="128"/>
        <v/>
      </c>
      <c r="BQ403" s="19" t="str">
        <f>IF($BO403="", "", COUNTIF($BO$11:$BO$510, "&gt;"&amp;$BO403)+1+COUNTIF($BO$11:$BO403, $BO403)-1)</f>
        <v/>
      </c>
      <c r="BS403" s="134" t="str">
        <f>IF($AV403="", "", IFERROR(INDEX('Analytics Data'!BZ$12:BZ$511, MATCH($AV403, 'Analytics Data'!$BI$12:$BI$511, 0)), ""))</f>
        <v/>
      </c>
      <c r="BT403" s="135" t="str">
        <f>IF($AV403="", "", IFERROR(INDEX('Analytics Data'!CA$12:CA$511, MATCH($AV403, 'Analytics Data'!$BI$12:$BI$511, 0)), ""))</f>
        <v/>
      </c>
      <c r="BU403" s="135" t="str">
        <f>IF($AV403="", "", IFERROR(INDEX('Analytics Data'!CB$12:CB$511, MATCH($AV403, 'Analytics Data'!$BI$12:$BI$511, 0)), ""))</f>
        <v/>
      </c>
      <c r="BV403" s="135" t="str">
        <f>IF($AV403="", "", IFERROR(INDEX('Analytics Data'!CC$12:CC$511, MATCH($AV403, 'Analytics Data'!$BI$12:$BI$511, 0)), ""))</f>
        <v/>
      </c>
      <c r="BW403" s="136" t="str">
        <f>IF($AV403="", "", IFERROR(INDEX('Analytics Data'!CD$12:CD$511, MATCH($AV403, 'Analytics Data'!$BI$12:$BI$511, 0)), ""))</f>
        <v/>
      </c>
      <c r="CC403" s="19" t="str">
        <f t="shared" si="129"/>
        <v/>
      </c>
      <c r="CE403" s="19" t="str">
        <f t="shared" si="130"/>
        <v/>
      </c>
      <c r="CG403" s="41" t="str">
        <f t="shared" si="131"/>
        <v/>
      </c>
    </row>
    <row r="404" spans="1:85" x14ac:dyDescent="0.25">
      <c r="A404" s="11"/>
      <c r="B404" s="41" t="str">
        <f>IF($D404="", "", IFERROR(INDEX(Content!$V$11:$V$510, MATCH($D404, Content!$D$11:$D$510, 0)), ""))</f>
        <v/>
      </c>
      <c r="C404" s="11"/>
      <c r="D404" s="196"/>
      <c r="E404" s="197"/>
      <c r="F404" s="198"/>
      <c r="G404" s="199"/>
      <c r="H404" s="200"/>
      <c r="I404" s="200"/>
      <c r="J404" s="201"/>
      <c r="K404" s="202"/>
      <c r="L404" s="11"/>
      <c r="M404" s="98" t="str">
        <f>IF($AV404="", "", IFERROR(INDEX('Analytics Data'!$CF$12:$CF$511, MATCH($AV404, 'Analytics Data'!$BI$12:$BI$511, 0)), ""))</f>
        <v/>
      </c>
      <c r="N404" s="68"/>
      <c r="O404" s="98" t="str">
        <f>IF($M404="", "", COUNTIF($M$11:$M$510, "&gt;"&amp;$M404)+1+COUNTIF($M$11:$M404, $M404)-1)</f>
        <v/>
      </c>
      <c r="P404" s="68"/>
      <c r="Q404" s="91" t="str">
        <f>IF($AV404="", "", IFERROR(INDEX('Analytics Data'!BA$12:BA$511, MATCH($AV404, 'Analytics Data'!$BI$12:$BI$511, 0)), ""))</f>
        <v/>
      </c>
      <c r="R404" s="92" t="str">
        <f>IF($AV404="", "", IFERROR(INDEX('Analytics Data'!BB$12:BB$511, MATCH($AV404, 'Analytics Data'!$BI$12:$BI$511, 0)), ""))</f>
        <v/>
      </c>
      <c r="S404" s="92" t="str">
        <f>IF($AV404="", "", IFERROR(INDEX('Analytics Data'!BC$12:BC$511, MATCH($AV404, 'Analytics Data'!$BI$12:$BI$511, 0)), ""))</f>
        <v/>
      </c>
      <c r="T404" s="92" t="str">
        <f>IF($AV404="", "", IFERROR(INDEX('Analytics Data'!BD$12:BD$511, MATCH($AV404, 'Analytics Data'!$BI$12:$BI$511, 0)), ""))</f>
        <v/>
      </c>
      <c r="U404" s="93" t="str">
        <f>IF($AV404="", "", IFERROR(INDEX('Analytics Data'!BE$12:BE$511, MATCH($AV404, 'Analytics Data'!$BI$12:$BI$511, 0)), ""))</f>
        <v/>
      </c>
      <c r="V404" s="68"/>
      <c r="AD404" s="65" t="str">
        <f>'Analytics Data'!$CT405</f>
        <v/>
      </c>
      <c r="AF404" s="19" t="str">
        <f t="shared" si="118"/>
        <v/>
      </c>
      <c r="AH404" s="19" t="str">
        <f t="shared" si="115"/>
        <v/>
      </c>
      <c r="AI404" s="19" t="str">
        <f t="shared" si="119"/>
        <v/>
      </c>
      <c r="AJ404" s="19" t="str">
        <f t="shared" si="120"/>
        <v/>
      </c>
      <c r="AK404" s="19" t="str">
        <f t="shared" si="121"/>
        <v/>
      </c>
      <c r="AL404" s="19" t="str">
        <f t="shared" si="116"/>
        <v/>
      </c>
      <c r="AM404" s="19" t="str">
        <f t="shared" si="117"/>
        <v/>
      </c>
      <c r="AN404" s="19" t="str">
        <f t="shared" si="122"/>
        <v/>
      </c>
      <c r="AP404" s="19" t="str">
        <f>IF(OR($B404="", "", 'Analytics Data'!$BL$7=FALSE), "", COUNTIF('Analytics Data'!$BG$12:$BG$511, $B404))</f>
        <v/>
      </c>
      <c r="AR404" s="65" t="str">
        <f>IF($AP404="", "", IF($AP404=1, IFERROR(INDEX('Analytics Data'!$BI$12:$BI$511, MATCH($B404, 'Analytics Data'!$BG$12:$BG$511, 0)), ""), ""))</f>
        <v/>
      </c>
      <c r="AT404" s="65" t="str">
        <f t="shared" si="123"/>
        <v/>
      </c>
      <c r="AV404" s="65" t="str">
        <f>IF(NOT($AT404=""), $AT404, IF($AR404="", "", IF(COUNTIF($AR$11:$AR404, $AR404)&gt;1, "", $AR404)))</f>
        <v/>
      </c>
      <c r="AX404" s="19" t="str">
        <f>IF(OR($AV404="", $AR$7=FALSE), "", IF(COUNTIF('Analytics Data'!$BI$12:$BI$511, $AV404)=1, "", "X"))</f>
        <v/>
      </c>
      <c r="AZ404" s="43" t="str">
        <f t="shared" si="124"/>
        <v/>
      </c>
      <c r="BB404" s="19" t="str">
        <f>IF($D404="", "", IF(COUNTIF(Content!$D$11:$D$510, $D404)=0, MAX($BB$10:$BB403)+1, ""))</f>
        <v/>
      </c>
      <c r="BD404" s="19" t="str">
        <f t="shared" si="125"/>
        <v/>
      </c>
      <c r="BF404" s="19" t="str">
        <f t="shared" si="126"/>
        <v/>
      </c>
      <c r="BG404" s="19" t="str">
        <f t="shared" ref="BG404:BG467" ca="1" si="132">IF(AND($G404=$Y$2, $E404&gt;$Y$7), "X", "")</f>
        <v/>
      </c>
      <c r="BI404" s="173" t="str">
        <f>IF($AV404="", "", IFERROR(INDEX('Analytics Data'!$CA$12:$CA$511, MATCH($AV404, 'Analytics Data'!$BI$12:$BI$511, 0)), ""))</f>
        <v/>
      </c>
      <c r="BK404" s="173" t="str">
        <f>IF($AV404="", "", IFERROR(INDEX('Analytics Data'!$BB$12:$BB$511, MATCH($AV404, 'Analytics Data'!$BI$12:$BI$511, 0)), ""))</f>
        <v/>
      </c>
      <c r="BM404" s="41" t="str">
        <f>IF($D404="", "", IFERROR(INDEX(Content!$AB$11:$AB$510, MATCH($D404, Content!$D$11:$D$510, 0)), ""))</f>
        <v/>
      </c>
      <c r="BN404" s="41" t="str">
        <f>IF($BM404="", "", IF(COUNTIF($BM$11:$BM404, $BM404)&gt;1, "", $BM404))</f>
        <v/>
      </c>
      <c r="BO404" s="156" t="str">
        <f t="shared" si="127"/>
        <v/>
      </c>
      <c r="BP404" s="156" t="str">
        <f t="shared" si="128"/>
        <v/>
      </c>
      <c r="BQ404" s="19" t="str">
        <f>IF($BO404="", "", COUNTIF($BO$11:$BO$510, "&gt;"&amp;$BO404)+1+COUNTIF($BO$11:$BO404, $BO404)-1)</f>
        <v/>
      </c>
      <c r="BS404" s="134" t="str">
        <f>IF($AV404="", "", IFERROR(INDEX('Analytics Data'!BZ$12:BZ$511, MATCH($AV404, 'Analytics Data'!$BI$12:$BI$511, 0)), ""))</f>
        <v/>
      </c>
      <c r="BT404" s="135" t="str">
        <f>IF($AV404="", "", IFERROR(INDEX('Analytics Data'!CA$12:CA$511, MATCH($AV404, 'Analytics Data'!$BI$12:$BI$511, 0)), ""))</f>
        <v/>
      </c>
      <c r="BU404" s="135" t="str">
        <f>IF($AV404="", "", IFERROR(INDEX('Analytics Data'!CB$12:CB$511, MATCH($AV404, 'Analytics Data'!$BI$12:$BI$511, 0)), ""))</f>
        <v/>
      </c>
      <c r="BV404" s="135" t="str">
        <f>IF($AV404="", "", IFERROR(INDEX('Analytics Data'!CC$12:CC$511, MATCH($AV404, 'Analytics Data'!$BI$12:$BI$511, 0)), ""))</f>
        <v/>
      </c>
      <c r="BW404" s="136" t="str">
        <f>IF($AV404="", "", IFERROR(INDEX('Analytics Data'!CD$12:CD$511, MATCH($AV404, 'Analytics Data'!$BI$12:$BI$511, 0)), ""))</f>
        <v/>
      </c>
      <c r="CC404" s="19" t="str">
        <f t="shared" si="129"/>
        <v/>
      </c>
      <c r="CE404" s="19" t="str">
        <f t="shared" si="130"/>
        <v/>
      </c>
      <c r="CG404" s="41" t="str">
        <f t="shared" si="131"/>
        <v/>
      </c>
    </row>
    <row r="405" spans="1:85" x14ac:dyDescent="0.25">
      <c r="A405" s="11"/>
      <c r="B405" s="41" t="str">
        <f>IF($D405="", "", IFERROR(INDEX(Content!$V$11:$V$510, MATCH($D405, Content!$D$11:$D$510, 0)), ""))</f>
        <v/>
      </c>
      <c r="C405" s="11"/>
      <c r="D405" s="196"/>
      <c r="E405" s="197"/>
      <c r="F405" s="198"/>
      <c r="G405" s="199"/>
      <c r="H405" s="200"/>
      <c r="I405" s="200"/>
      <c r="J405" s="201"/>
      <c r="K405" s="202"/>
      <c r="L405" s="11"/>
      <c r="M405" s="98" t="str">
        <f>IF($AV405="", "", IFERROR(INDEX('Analytics Data'!$CF$12:$CF$511, MATCH($AV405, 'Analytics Data'!$BI$12:$BI$511, 0)), ""))</f>
        <v/>
      </c>
      <c r="N405" s="68"/>
      <c r="O405" s="98" t="str">
        <f>IF($M405="", "", COUNTIF($M$11:$M$510, "&gt;"&amp;$M405)+1+COUNTIF($M$11:$M405, $M405)-1)</f>
        <v/>
      </c>
      <c r="P405" s="68"/>
      <c r="Q405" s="91" t="str">
        <f>IF($AV405="", "", IFERROR(INDEX('Analytics Data'!BA$12:BA$511, MATCH($AV405, 'Analytics Data'!$BI$12:$BI$511, 0)), ""))</f>
        <v/>
      </c>
      <c r="R405" s="92" t="str">
        <f>IF($AV405="", "", IFERROR(INDEX('Analytics Data'!BB$12:BB$511, MATCH($AV405, 'Analytics Data'!$BI$12:$BI$511, 0)), ""))</f>
        <v/>
      </c>
      <c r="S405" s="92" t="str">
        <f>IF($AV405="", "", IFERROR(INDEX('Analytics Data'!BC$12:BC$511, MATCH($AV405, 'Analytics Data'!$BI$12:$BI$511, 0)), ""))</f>
        <v/>
      </c>
      <c r="T405" s="92" t="str">
        <f>IF($AV405="", "", IFERROR(INDEX('Analytics Data'!BD$12:BD$511, MATCH($AV405, 'Analytics Data'!$BI$12:$BI$511, 0)), ""))</f>
        <v/>
      </c>
      <c r="U405" s="93" t="str">
        <f>IF($AV405="", "", IFERROR(INDEX('Analytics Data'!BE$12:BE$511, MATCH($AV405, 'Analytics Data'!$BI$12:$BI$511, 0)), ""))</f>
        <v/>
      </c>
      <c r="V405" s="68"/>
      <c r="AD405" s="65" t="str">
        <f>'Analytics Data'!$CT406</f>
        <v/>
      </c>
      <c r="AF405" s="19" t="str">
        <f t="shared" si="118"/>
        <v/>
      </c>
      <c r="AH405" s="19" t="str">
        <f t="shared" si="115"/>
        <v/>
      </c>
      <c r="AI405" s="19" t="str">
        <f t="shared" si="119"/>
        <v/>
      </c>
      <c r="AJ405" s="19" t="str">
        <f t="shared" si="120"/>
        <v/>
      </c>
      <c r="AK405" s="19" t="str">
        <f t="shared" si="121"/>
        <v/>
      </c>
      <c r="AL405" s="19" t="str">
        <f t="shared" si="116"/>
        <v/>
      </c>
      <c r="AM405" s="19" t="str">
        <f t="shared" si="117"/>
        <v/>
      </c>
      <c r="AN405" s="19" t="str">
        <f t="shared" si="122"/>
        <v/>
      </c>
      <c r="AP405" s="19" t="str">
        <f>IF(OR($B405="", "", 'Analytics Data'!$BL$7=FALSE), "", COUNTIF('Analytics Data'!$BG$12:$BG$511, $B405))</f>
        <v/>
      </c>
      <c r="AR405" s="65" t="str">
        <f>IF($AP405="", "", IF($AP405=1, IFERROR(INDEX('Analytics Data'!$BI$12:$BI$511, MATCH($B405, 'Analytics Data'!$BG$12:$BG$511, 0)), ""), ""))</f>
        <v/>
      </c>
      <c r="AT405" s="65" t="str">
        <f t="shared" si="123"/>
        <v/>
      </c>
      <c r="AV405" s="65" t="str">
        <f>IF(NOT($AT405=""), $AT405, IF($AR405="", "", IF(COUNTIF($AR$11:$AR405, $AR405)&gt;1, "", $AR405)))</f>
        <v/>
      </c>
      <c r="AX405" s="19" t="str">
        <f>IF(OR($AV405="", $AR$7=FALSE), "", IF(COUNTIF('Analytics Data'!$BI$12:$BI$511, $AV405)=1, "", "X"))</f>
        <v/>
      </c>
      <c r="AZ405" s="43" t="str">
        <f t="shared" si="124"/>
        <v/>
      </c>
      <c r="BB405" s="19" t="str">
        <f>IF($D405="", "", IF(COUNTIF(Content!$D$11:$D$510, $D405)=0, MAX($BB$10:$BB404)+1, ""))</f>
        <v/>
      </c>
      <c r="BD405" s="19" t="str">
        <f t="shared" si="125"/>
        <v/>
      </c>
      <c r="BF405" s="19" t="str">
        <f t="shared" si="126"/>
        <v/>
      </c>
      <c r="BG405" s="19" t="str">
        <f t="shared" ca="1" si="132"/>
        <v/>
      </c>
      <c r="BI405" s="173" t="str">
        <f>IF($AV405="", "", IFERROR(INDEX('Analytics Data'!$CA$12:$CA$511, MATCH($AV405, 'Analytics Data'!$BI$12:$BI$511, 0)), ""))</f>
        <v/>
      </c>
      <c r="BK405" s="173" t="str">
        <f>IF($AV405="", "", IFERROR(INDEX('Analytics Data'!$BB$12:$BB$511, MATCH($AV405, 'Analytics Data'!$BI$12:$BI$511, 0)), ""))</f>
        <v/>
      </c>
      <c r="BM405" s="41" t="str">
        <f>IF($D405="", "", IFERROR(INDEX(Content!$AB$11:$AB$510, MATCH($D405, Content!$D$11:$D$510, 0)), ""))</f>
        <v/>
      </c>
      <c r="BN405" s="41" t="str">
        <f>IF($BM405="", "", IF(COUNTIF($BM$11:$BM405, $BM405)&gt;1, "", $BM405))</f>
        <v/>
      </c>
      <c r="BO405" s="156" t="str">
        <f t="shared" si="127"/>
        <v/>
      </c>
      <c r="BP405" s="156" t="str">
        <f t="shared" si="128"/>
        <v/>
      </c>
      <c r="BQ405" s="19" t="str">
        <f>IF($BO405="", "", COUNTIF($BO$11:$BO$510, "&gt;"&amp;$BO405)+1+COUNTIF($BO$11:$BO405, $BO405)-1)</f>
        <v/>
      </c>
      <c r="BS405" s="134" t="str">
        <f>IF($AV405="", "", IFERROR(INDEX('Analytics Data'!BZ$12:BZ$511, MATCH($AV405, 'Analytics Data'!$BI$12:$BI$511, 0)), ""))</f>
        <v/>
      </c>
      <c r="BT405" s="135" t="str">
        <f>IF($AV405="", "", IFERROR(INDEX('Analytics Data'!CA$12:CA$511, MATCH($AV405, 'Analytics Data'!$BI$12:$BI$511, 0)), ""))</f>
        <v/>
      </c>
      <c r="BU405" s="135" t="str">
        <f>IF($AV405="", "", IFERROR(INDEX('Analytics Data'!CB$12:CB$511, MATCH($AV405, 'Analytics Data'!$BI$12:$BI$511, 0)), ""))</f>
        <v/>
      </c>
      <c r="BV405" s="135" t="str">
        <f>IF($AV405="", "", IFERROR(INDEX('Analytics Data'!CC$12:CC$511, MATCH($AV405, 'Analytics Data'!$BI$12:$BI$511, 0)), ""))</f>
        <v/>
      </c>
      <c r="BW405" s="136" t="str">
        <f>IF($AV405="", "", IFERROR(INDEX('Analytics Data'!CD$12:CD$511, MATCH($AV405, 'Analytics Data'!$BI$12:$BI$511, 0)), ""))</f>
        <v/>
      </c>
      <c r="CC405" s="19" t="str">
        <f t="shared" si="129"/>
        <v/>
      </c>
      <c r="CE405" s="19" t="str">
        <f t="shared" si="130"/>
        <v/>
      </c>
      <c r="CG405" s="41" t="str">
        <f t="shared" si="131"/>
        <v/>
      </c>
    </row>
    <row r="406" spans="1:85" x14ac:dyDescent="0.25">
      <c r="A406" s="11"/>
      <c r="B406" s="41" t="str">
        <f>IF($D406="", "", IFERROR(INDEX(Content!$V$11:$V$510, MATCH($D406, Content!$D$11:$D$510, 0)), ""))</f>
        <v/>
      </c>
      <c r="C406" s="11"/>
      <c r="D406" s="196"/>
      <c r="E406" s="197"/>
      <c r="F406" s="198"/>
      <c r="G406" s="199"/>
      <c r="H406" s="200"/>
      <c r="I406" s="200"/>
      <c r="J406" s="201"/>
      <c r="K406" s="202"/>
      <c r="L406" s="11"/>
      <c r="M406" s="98" t="str">
        <f>IF($AV406="", "", IFERROR(INDEX('Analytics Data'!$CF$12:$CF$511, MATCH($AV406, 'Analytics Data'!$BI$12:$BI$511, 0)), ""))</f>
        <v/>
      </c>
      <c r="N406" s="68"/>
      <c r="O406" s="98" t="str">
        <f>IF($M406="", "", COUNTIF($M$11:$M$510, "&gt;"&amp;$M406)+1+COUNTIF($M$11:$M406, $M406)-1)</f>
        <v/>
      </c>
      <c r="P406" s="68"/>
      <c r="Q406" s="91" t="str">
        <f>IF($AV406="", "", IFERROR(INDEX('Analytics Data'!BA$12:BA$511, MATCH($AV406, 'Analytics Data'!$BI$12:$BI$511, 0)), ""))</f>
        <v/>
      </c>
      <c r="R406" s="92" t="str">
        <f>IF($AV406="", "", IFERROR(INDEX('Analytics Data'!BB$12:BB$511, MATCH($AV406, 'Analytics Data'!$BI$12:$BI$511, 0)), ""))</f>
        <v/>
      </c>
      <c r="S406" s="92" t="str">
        <f>IF($AV406="", "", IFERROR(INDEX('Analytics Data'!BC$12:BC$511, MATCH($AV406, 'Analytics Data'!$BI$12:$BI$511, 0)), ""))</f>
        <v/>
      </c>
      <c r="T406" s="92" t="str">
        <f>IF($AV406="", "", IFERROR(INDEX('Analytics Data'!BD$12:BD$511, MATCH($AV406, 'Analytics Data'!$BI$12:$BI$511, 0)), ""))</f>
        <v/>
      </c>
      <c r="U406" s="93" t="str">
        <f>IF($AV406="", "", IFERROR(INDEX('Analytics Data'!BE$12:BE$511, MATCH($AV406, 'Analytics Data'!$BI$12:$BI$511, 0)), ""))</f>
        <v/>
      </c>
      <c r="V406" s="68"/>
      <c r="AD406" s="65" t="str">
        <f>'Analytics Data'!$CT407</f>
        <v/>
      </c>
      <c r="AF406" s="19" t="str">
        <f t="shared" si="118"/>
        <v/>
      </c>
      <c r="AH406" s="19" t="str">
        <f t="shared" si="115"/>
        <v/>
      </c>
      <c r="AI406" s="19" t="str">
        <f t="shared" si="119"/>
        <v/>
      </c>
      <c r="AJ406" s="19" t="str">
        <f t="shared" si="120"/>
        <v/>
      </c>
      <c r="AK406" s="19" t="str">
        <f t="shared" si="121"/>
        <v/>
      </c>
      <c r="AL406" s="19" t="str">
        <f t="shared" si="116"/>
        <v/>
      </c>
      <c r="AM406" s="19" t="str">
        <f t="shared" si="117"/>
        <v/>
      </c>
      <c r="AN406" s="19" t="str">
        <f t="shared" si="122"/>
        <v/>
      </c>
      <c r="AP406" s="19" t="str">
        <f>IF(OR($B406="", "", 'Analytics Data'!$BL$7=FALSE), "", COUNTIF('Analytics Data'!$BG$12:$BG$511, $B406))</f>
        <v/>
      </c>
      <c r="AR406" s="65" t="str">
        <f>IF($AP406="", "", IF($AP406=1, IFERROR(INDEX('Analytics Data'!$BI$12:$BI$511, MATCH($B406, 'Analytics Data'!$BG$12:$BG$511, 0)), ""), ""))</f>
        <v/>
      </c>
      <c r="AT406" s="65" t="str">
        <f t="shared" si="123"/>
        <v/>
      </c>
      <c r="AV406" s="65" t="str">
        <f>IF(NOT($AT406=""), $AT406, IF($AR406="", "", IF(COUNTIF($AR$11:$AR406, $AR406)&gt;1, "", $AR406)))</f>
        <v/>
      </c>
      <c r="AX406" s="19" t="str">
        <f>IF(OR($AV406="", $AR$7=FALSE), "", IF(COUNTIF('Analytics Data'!$BI$12:$BI$511, $AV406)=1, "", "X"))</f>
        <v/>
      </c>
      <c r="AZ406" s="43" t="str">
        <f t="shared" si="124"/>
        <v/>
      </c>
      <c r="BB406" s="19" t="str">
        <f>IF($D406="", "", IF(COUNTIF(Content!$D$11:$D$510, $D406)=0, MAX($BB$10:$BB405)+1, ""))</f>
        <v/>
      </c>
      <c r="BD406" s="19" t="str">
        <f t="shared" si="125"/>
        <v/>
      </c>
      <c r="BF406" s="19" t="str">
        <f t="shared" si="126"/>
        <v/>
      </c>
      <c r="BG406" s="19" t="str">
        <f t="shared" ca="1" si="132"/>
        <v/>
      </c>
      <c r="BI406" s="173" t="str">
        <f>IF($AV406="", "", IFERROR(INDEX('Analytics Data'!$CA$12:$CA$511, MATCH($AV406, 'Analytics Data'!$BI$12:$BI$511, 0)), ""))</f>
        <v/>
      </c>
      <c r="BK406" s="173" t="str">
        <f>IF($AV406="", "", IFERROR(INDEX('Analytics Data'!$BB$12:$BB$511, MATCH($AV406, 'Analytics Data'!$BI$12:$BI$511, 0)), ""))</f>
        <v/>
      </c>
      <c r="BM406" s="41" t="str">
        <f>IF($D406="", "", IFERROR(INDEX(Content!$AB$11:$AB$510, MATCH($D406, Content!$D$11:$D$510, 0)), ""))</f>
        <v/>
      </c>
      <c r="BN406" s="41" t="str">
        <f>IF($BM406="", "", IF(COUNTIF($BM$11:$BM406, $BM406)&gt;1, "", $BM406))</f>
        <v/>
      </c>
      <c r="BO406" s="156" t="str">
        <f t="shared" si="127"/>
        <v/>
      </c>
      <c r="BP406" s="156" t="str">
        <f t="shared" si="128"/>
        <v/>
      </c>
      <c r="BQ406" s="19" t="str">
        <f>IF($BO406="", "", COUNTIF($BO$11:$BO$510, "&gt;"&amp;$BO406)+1+COUNTIF($BO$11:$BO406, $BO406)-1)</f>
        <v/>
      </c>
      <c r="BS406" s="134" t="str">
        <f>IF($AV406="", "", IFERROR(INDEX('Analytics Data'!BZ$12:BZ$511, MATCH($AV406, 'Analytics Data'!$BI$12:$BI$511, 0)), ""))</f>
        <v/>
      </c>
      <c r="BT406" s="135" t="str">
        <f>IF($AV406="", "", IFERROR(INDEX('Analytics Data'!CA$12:CA$511, MATCH($AV406, 'Analytics Data'!$BI$12:$BI$511, 0)), ""))</f>
        <v/>
      </c>
      <c r="BU406" s="135" t="str">
        <f>IF($AV406="", "", IFERROR(INDEX('Analytics Data'!CB$12:CB$511, MATCH($AV406, 'Analytics Data'!$BI$12:$BI$511, 0)), ""))</f>
        <v/>
      </c>
      <c r="BV406" s="135" t="str">
        <f>IF($AV406="", "", IFERROR(INDEX('Analytics Data'!CC$12:CC$511, MATCH($AV406, 'Analytics Data'!$BI$12:$BI$511, 0)), ""))</f>
        <v/>
      </c>
      <c r="BW406" s="136" t="str">
        <f>IF($AV406="", "", IFERROR(INDEX('Analytics Data'!CD$12:CD$511, MATCH($AV406, 'Analytics Data'!$BI$12:$BI$511, 0)), ""))</f>
        <v/>
      </c>
      <c r="CC406" s="19" t="str">
        <f t="shared" si="129"/>
        <v/>
      </c>
      <c r="CE406" s="19" t="str">
        <f t="shared" si="130"/>
        <v/>
      </c>
      <c r="CG406" s="41" t="str">
        <f t="shared" si="131"/>
        <v/>
      </c>
    </row>
    <row r="407" spans="1:85" x14ac:dyDescent="0.25">
      <c r="A407" s="11"/>
      <c r="B407" s="41" t="str">
        <f>IF($D407="", "", IFERROR(INDEX(Content!$V$11:$V$510, MATCH($D407, Content!$D$11:$D$510, 0)), ""))</f>
        <v/>
      </c>
      <c r="C407" s="11"/>
      <c r="D407" s="196"/>
      <c r="E407" s="197"/>
      <c r="F407" s="198"/>
      <c r="G407" s="199"/>
      <c r="H407" s="200"/>
      <c r="I407" s="200"/>
      <c r="J407" s="201"/>
      <c r="K407" s="202"/>
      <c r="L407" s="11"/>
      <c r="M407" s="98" t="str">
        <f>IF($AV407="", "", IFERROR(INDEX('Analytics Data'!$CF$12:$CF$511, MATCH($AV407, 'Analytics Data'!$BI$12:$BI$511, 0)), ""))</f>
        <v/>
      </c>
      <c r="N407" s="68"/>
      <c r="O407" s="98" t="str">
        <f>IF($M407="", "", COUNTIF($M$11:$M$510, "&gt;"&amp;$M407)+1+COUNTIF($M$11:$M407, $M407)-1)</f>
        <v/>
      </c>
      <c r="P407" s="68"/>
      <c r="Q407" s="91" t="str">
        <f>IF($AV407="", "", IFERROR(INDEX('Analytics Data'!BA$12:BA$511, MATCH($AV407, 'Analytics Data'!$BI$12:$BI$511, 0)), ""))</f>
        <v/>
      </c>
      <c r="R407" s="92" t="str">
        <f>IF($AV407="", "", IFERROR(INDEX('Analytics Data'!BB$12:BB$511, MATCH($AV407, 'Analytics Data'!$BI$12:$BI$511, 0)), ""))</f>
        <v/>
      </c>
      <c r="S407" s="92" t="str">
        <f>IF($AV407="", "", IFERROR(INDEX('Analytics Data'!BC$12:BC$511, MATCH($AV407, 'Analytics Data'!$BI$12:$BI$511, 0)), ""))</f>
        <v/>
      </c>
      <c r="T407" s="92" t="str">
        <f>IF($AV407="", "", IFERROR(INDEX('Analytics Data'!BD$12:BD$511, MATCH($AV407, 'Analytics Data'!$BI$12:$BI$511, 0)), ""))</f>
        <v/>
      </c>
      <c r="U407" s="93" t="str">
        <f>IF($AV407="", "", IFERROR(INDEX('Analytics Data'!BE$12:BE$511, MATCH($AV407, 'Analytics Data'!$BI$12:$BI$511, 0)), ""))</f>
        <v/>
      </c>
      <c r="V407" s="68"/>
      <c r="AD407" s="65" t="str">
        <f>'Analytics Data'!$CT408</f>
        <v/>
      </c>
      <c r="AF407" s="19" t="str">
        <f t="shared" si="118"/>
        <v/>
      </c>
      <c r="AH407" s="19" t="str">
        <f t="shared" si="115"/>
        <v/>
      </c>
      <c r="AI407" s="19" t="str">
        <f t="shared" si="119"/>
        <v/>
      </c>
      <c r="AJ407" s="19" t="str">
        <f t="shared" si="120"/>
        <v/>
      </c>
      <c r="AK407" s="19" t="str">
        <f t="shared" si="121"/>
        <v/>
      </c>
      <c r="AL407" s="19" t="str">
        <f t="shared" si="116"/>
        <v/>
      </c>
      <c r="AM407" s="19" t="str">
        <f t="shared" si="117"/>
        <v/>
      </c>
      <c r="AN407" s="19" t="str">
        <f t="shared" si="122"/>
        <v/>
      </c>
      <c r="AP407" s="19" t="str">
        <f>IF(OR($B407="", "", 'Analytics Data'!$BL$7=FALSE), "", COUNTIF('Analytics Data'!$BG$12:$BG$511, $B407))</f>
        <v/>
      </c>
      <c r="AR407" s="65" t="str">
        <f>IF($AP407="", "", IF($AP407=1, IFERROR(INDEX('Analytics Data'!$BI$12:$BI$511, MATCH($B407, 'Analytics Data'!$BG$12:$BG$511, 0)), ""), ""))</f>
        <v/>
      </c>
      <c r="AT407" s="65" t="str">
        <f t="shared" si="123"/>
        <v/>
      </c>
      <c r="AV407" s="65" t="str">
        <f>IF(NOT($AT407=""), $AT407, IF($AR407="", "", IF(COUNTIF($AR$11:$AR407, $AR407)&gt;1, "", $AR407)))</f>
        <v/>
      </c>
      <c r="AX407" s="19" t="str">
        <f>IF(OR($AV407="", $AR$7=FALSE), "", IF(COUNTIF('Analytics Data'!$BI$12:$BI$511, $AV407)=1, "", "X"))</f>
        <v/>
      </c>
      <c r="AZ407" s="43" t="str">
        <f t="shared" si="124"/>
        <v/>
      </c>
      <c r="BB407" s="19" t="str">
        <f>IF($D407="", "", IF(COUNTIF(Content!$D$11:$D$510, $D407)=0, MAX($BB$10:$BB406)+1, ""))</f>
        <v/>
      </c>
      <c r="BD407" s="19" t="str">
        <f t="shared" si="125"/>
        <v/>
      </c>
      <c r="BF407" s="19" t="str">
        <f t="shared" si="126"/>
        <v/>
      </c>
      <c r="BG407" s="19" t="str">
        <f t="shared" ca="1" si="132"/>
        <v/>
      </c>
      <c r="BI407" s="173" t="str">
        <f>IF($AV407="", "", IFERROR(INDEX('Analytics Data'!$CA$12:$CA$511, MATCH($AV407, 'Analytics Data'!$BI$12:$BI$511, 0)), ""))</f>
        <v/>
      </c>
      <c r="BK407" s="173" t="str">
        <f>IF($AV407="", "", IFERROR(INDEX('Analytics Data'!$BB$12:$BB$511, MATCH($AV407, 'Analytics Data'!$BI$12:$BI$511, 0)), ""))</f>
        <v/>
      </c>
      <c r="BM407" s="41" t="str">
        <f>IF($D407="", "", IFERROR(INDEX(Content!$AB$11:$AB$510, MATCH($D407, Content!$D$11:$D$510, 0)), ""))</f>
        <v/>
      </c>
      <c r="BN407" s="41" t="str">
        <f>IF($BM407="", "", IF(COUNTIF($BM$11:$BM407, $BM407)&gt;1, "", $BM407))</f>
        <v/>
      </c>
      <c r="BO407" s="156" t="str">
        <f t="shared" si="127"/>
        <v/>
      </c>
      <c r="BP407" s="156" t="str">
        <f t="shared" si="128"/>
        <v/>
      </c>
      <c r="BQ407" s="19" t="str">
        <f>IF($BO407="", "", COUNTIF($BO$11:$BO$510, "&gt;"&amp;$BO407)+1+COUNTIF($BO$11:$BO407, $BO407)-1)</f>
        <v/>
      </c>
      <c r="BS407" s="134" t="str">
        <f>IF($AV407="", "", IFERROR(INDEX('Analytics Data'!BZ$12:BZ$511, MATCH($AV407, 'Analytics Data'!$BI$12:$BI$511, 0)), ""))</f>
        <v/>
      </c>
      <c r="BT407" s="135" t="str">
        <f>IF($AV407="", "", IFERROR(INDEX('Analytics Data'!CA$12:CA$511, MATCH($AV407, 'Analytics Data'!$BI$12:$BI$511, 0)), ""))</f>
        <v/>
      </c>
      <c r="BU407" s="135" t="str">
        <f>IF($AV407="", "", IFERROR(INDEX('Analytics Data'!CB$12:CB$511, MATCH($AV407, 'Analytics Data'!$BI$12:$BI$511, 0)), ""))</f>
        <v/>
      </c>
      <c r="BV407" s="135" t="str">
        <f>IF($AV407="", "", IFERROR(INDEX('Analytics Data'!CC$12:CC$511, MATCH($AV407, 'Analytics Data'!$BI$12:$BI$511, 0)), ""))</f>
        <v/>
      </c>
      <c r="BW407" s="136" t="str">
        <f>IF($AV407="", "", IFERROR(INDEX('Analytics Data'!CD$12:CD$511, MATCH($AV407, 'Analytics Data'!$BI$12:$BI$511, 0)), ""))</f>
        <v/>
      </c>
      <c r="CC407" s="19" t="str">
        <f t="shared" si="129"/>
        <v/>
      </c>
      <c r="CE407" s="19" t="str">
        <f t="shared" si="130"/>
        <v/>
      </c>
      <c r="CG407" s="41" t="str">
        <f t="shared" si="131"/>
        <v/>
      </c>
    </row>
    <row r="408" spans="1:85" x14ac:dyDescent="0.25">
      <c r="A408" s="11"/>
      <c r="B408" s="41" t="str">
        <f>IF($D408="", "", IFERROR(INDEX(Content!$V$11:$V$510, MATCH($D408, Content!$D$11:$D$510, 0)), ""))</f>
        <v/>
      </c>
      <c r="C408" s="11"/>
      <c r="D408" s="196"/>
      <c r="E408" s="197"/>
      <c r="F408" s="198"/>
      <c r="G408" s="199"/>
      <c r="H408" s="200"/>
      <c r="I408" s="200"/>
      <c r="J408" s="201"/>
      <c r="K408" s="202"/>
      <c r="L408" s="11"/>
      <c r="M408" s="98" t="str">
        <f>IF($AV408="", "", IFERROR(INDEX('Analytics Data'!$CF$12:$CF$511, MATCH($AV408, 'Analytics Data'!$BI$12:$BI$511, 0)), ""))</f>
        <v/>
      </c>
      <c r="N408" s="68"/>
      <c r="O408" s="98" t="str">
        <f>IF($M408="", "", COUNTIF($M$11:$M$510, "&gt;"&amp;$M408)+1+COUNTIF($M$11:$M408, $M408)-1)</f>
        <v/>
      </c>
      <c r="P408" s="68"/>
      <c r="Q408" s="91" t="str">
        <f>IF($AV408="", "", IFERROR(INDEX('Analytics Data'!BA$12:BA$511, MATCH($AV408, 'Analytics Data'!$BI$12:$BI$511, 0)), ""))</f>
        <v/>
      </c>
      <c r="R408" s="92" t="str">
        <f>IF($AV408="", "", IFERROR(INDEX('Analytics Data'!BB$12:BB$511, MATCH($AV408, 'Analytics Data'!$BI$12:$BI$511, 0)), ""))</f>
        <v/>
      </c>
      <c r="S408" s="92" t="str">
        <f>IF($AV408="", "", IFERROR(INDEX('Analytics Data'!BC$12:BC$511, MATCH($AV408, 'Analytics Data'!$BI$12:$BI$511, 0)), ""))</f>
        <v/>
      </c>
      <c r="T408" s="92" t="str">
        <f>IF($AV408="", "", IFERROR(INDEX('Analytics Data'!BD$12:BD$511, MATCH($AV408, 'Analytics Data'!$BI$12:$BI$511, 0)), ""))</f>
        <v/>
      </c>
      <c r="U408" s="93" t="str">
        <f>IF($AV408="", "", IFERROR(INDEX('Analytics Data'!BE$12:BE$511, MATCH($AV408, 'Analytics Data'!$BI$12:$BI$511, 0)), ""))</f>
        <v/>
      </c>
      <c r="V408" s="68"/>
      <c r="AD408" s="65" t="str">
        <f>'Analytics Data'!$CT409</f>
        <v/>
      </c>
      <c r="AF408" s="19" t="str">
        <f t="shared" si="118"/>
        <v/>
      </c>
      <c r="AH408" s="19" t="str">
        <f t="shared" si="115"/>
        <v/>
      </c>
      <c r="AI408" s="19" t="str">
        <f t="shared" si="119"/>
        <v/>
      </c>
      <c r="AJ408" s="19" t="str">
        <f t="shared" si="120"/>
        <v/>
      </c>
      <c r="AK408" s="19" t="str">
        <f t="shared" si="121"/>
        <v/>
      </c>
      <c r="AL408" s="19" t="str">
        <f t="shared" si="116"/>
        <v/>
      </c>
      <c r="AM408" s="19" t="str">
        <f t="shared" si="117"/>
        <v/>
      </c>
      <c r="AN408" s="19" t="str">
        <f t="shared" si="122"/>
        <v/>
      </c>
      <c r="AP408" s="19" t="str">
        <f>IF(OR($B408="", "", 'Analytics Data'!$BL$7=FALSE), "", COUNTIF('Analytics Data'!$BG$12:$BG$511, $B408))</f>
        <v/>
      </c>
      <c r="AR408" s="65" t="str">
        <f>IF($AP408="", "", IF($AP408=1, IFERROR(INDEX('Analytics Data'!$BI$12:$BI$511, MATCH($B408, 'Analytics Data'!$BG$12:$BG$511, 0)), ""), ""))</f>
        <v/>
      </c>
      <c r="AT408" s="65" t="str">
        <f t="shared" si="123"/>
        <v/>
      </c>
      <c r="AV408" s="65" t="str">
        <f>IF(NOT($AT408=""), $AT408, IF($AR408="", "", IF(COUNTIF($AR$11:$AR408, $AR408)&gt;1, "", $AR408)))</f>
        <v/>
      </c>
      <c r="AX408" s="19" t="str">
        <f>IF(OR($AV408="", $AR$7=FALSE), "", IF(COUNTIF('Analytics Data'!$BI$12:$BI$511, $AV408)=1, "", "X"))</f>
        <v/>
      </c>
      <c r="AZ408" s="43" t="str">
        <f t="shared" si="124"/>
        <v/>
      </c>
      <c r="BB408" s="19" t="str">
        <f>IF($D408="", "", IF(COUNTIF(Content!$D$11:$D$510, $D408)=0, MAX($BB$10:$BB407)+1, ""))</f>
        <v/>
      </c>
      <c r="BD408" s="19" t="str">
        <f t="shared" si="125"/>
        <v/>
      </c>
      <c r="BF408" s="19" t="str">
        <f t="shared" si="126"/>
        <v/>
      </c>
      <c r="BG408" s="19" t="str">
        <f t="shared" ca="1" si="132"/>
        <v/>
      </c>
      <c r="BI408" s="173" t="str">
        <f>IF($AV408="", "", IFERROR(INDEX('Analytics Data'!$CA$12:$CA$511, MATCH($AV408, 'Analytics Data'!$BI$12:$BI$511, 0)), ""))</f>
        <v/>
      </c>
      <c r="BK408" s="173" t="str">
        <f>IF($AV408="", "", IFERROR(INDEX('Analytics Data'!$BB$12:$BB$511, MATCH($AV408, 'Analytics Data'!$BI$12:$BI$511, 0)), ""))</f>
        <v/>
      </c>
      <c r="BM408" s="41" t="str">
        <f>IF($D408="", "", IFERROR(INDEX(Content!$AB$11:$AB$510, MATCH($D408, Content!$D$11:$D$510, 0)), ""))</f>
        <v/>
      </c>
      <c r="BN408" s="41" t="str">
        <f>IF($BM408="", "", IF(COUNTIF($BM$11:$BM408, $BM408)&gt;1, "", $BM408))</f>
        <v/>
      </c>
      <c r="BO408" s="156" t="str">
        <f t="shared" si="127"/>
        <v/>
      </c>
      <c r="BP408" s="156" t="str">
        <f t="shared" si="128"/>
        <v/>
      </c>
      <c r="BQ408" s="19" t="str">
        <f>IF($BO408="", "", COUNTIF($BO$11:$BO$510, "&gt;"&amp;$BO408)+1+COUNTIF($BO$11:$BO408, $BO408)-1)</f>
        <v/>
      </c>
      <c r="BS408" s="134" t="str">
        <f>IF($AV408="", "", IFERROR(INDEX('Analytics Data'!BZ$12:BZ$511, MATCH($AV408, 'Analytics Data'!$BI$12:$BI$511, 0)), ""))</f>
        <v/>
      </c>
      <c r="BT408" s="135" t="str">
        <f>IF($AV408="", "", IFERROR(INDEX('Analytics Data'!CA$12:CA$511, MATCH($AV408, 'Analytics Data'!$BI$12:$BI$511, 0)), ""))</f>
        <v/>
      </c>
      <c r="BU408" s="135" t="str">
        <f>IF($AV408="", "", IFERROR(INDEX('Analytics Data'!CB$12:CB$511, MATCH($AV408, 'Analytics Data'!$BI$12:$BI$511, 0)), ""))</f>
        <v/>
      </c>
      <c r="BV408" s="135" t="str">
        <f>IF($AV408="", "", IFERROR(INDEX('Analytics Data'!CC$12:CC$511, MATCH($AV408, 'Analytics Data'!$BI$12:$BI$511, 0)), ""))</f>
        <v/>
      </c>
      <c r="BW408" s="136" t="str">
        <f>IF($AV408="", "", IFERROR(INDEX('Analytics Data'!CD$12:CD$511, MATCH($AV408, 'Analytics Data'!$BI$12:$BI$511, 0)), ""))</f>
        <v/>
      </c>
      <c r="CC408" s="19" t="str">
        <f t="shared" si="129"/>
        <v/>
      </c>
      <c r="CE408" s="19" t="str">
        <f t="shared" si="130"/>
        <v/>
      </c>
      <c r="CG408" s="41" t="str">
        <f t="shared" si="131"/>
        <v/>
      </c>
    </row>
    <row r="409" spans="1:85" x14ac:dyDescent="0.25">
      <c r="A409" s="11"/>
      <c r="B409" s="41" t="str">
        <f>IF($D409="", "", IFERROR(INDEX(Content!$V$11:$V$510, MATCH($D409, Content!$D$11:$D$510, 0)), ""))</f>
        <v/>
      </c>
      <c r="C409" s="11"/>
      <c r="D409" s="196"/>
      <c r="E409" s="197"/>
      <c r="F409" s="198"/>
      <c r="G409" s="199"/>
      <c r="H409" s="200"/>
      <c r="I409" s="200"/>
      <c r="J409" s="201"/>
      <c r="K409" s="202"/>
      <c r="L409" s="11"/>
      <c r="M409" s="98" t="str">
        <f>IF($AV409="", "", IFERROR(INDEX('Analytics Data'!$CF$12:$CF$511, MATCH($AV409, 'Analytics Data'!$BI$12:$BI$511, 0)), ""))</f>
        <v/>
      </c>
      <c r="N409" s="68"/>
      <c r="O409" s="98" t="str">
        <f>IF($M409="", "", COUNTIF($M$11:$M$510, "&gt;"&amp;$M409)+1+COUNTIF($M$11:$M409, $M409)-1)</f>
        <v/>
      </c>
      <c r="P409" s="68"/>
      <c r="Q409" s="91" t="str">
        <f>IF($AV409="", "", IFERROR(INDEX('Analytics Data'!BA$12:BA$511, MATCH($AV409, 'Analytics Data'!$BI$12:$BI$511, 0)), ""))</f>
        <v/>
      </c>
      <c r="R409" s="92" t="str">
        <f>IF($AV409="", "", IFERROR(INDEX('Analytics Data'!BB$12:BB$511, MATCH($AV409, 'Analytics Data'!$BI$12:$BI$511, 0)), ""))</f>
        <v/>
      </c>
      <c r="S409" s="92" t="str">
        <f>IF($AV409="", "", IFERROR(INDEX('Analytics Data'!BC$12:BC$511, MATCH($AV409, 'Analytics Data'!$BI$12:$BI$511, 0)), ""))</f>
        <v/>
      </c>
      <c r="T409" s="92" t="str">
        <f>IF($AV409="", "", IFERROR(INDEX('Analytics Data'!BD$12:BD$511, MATCH($AV409, 'Analytics Data'!$BI$12:$BI$511, 0)), ""))</f>
        <v/>
      </c>
      <c r="U409" s="93" t="str">
        <f>IF($AV409="", "", IFERROR(INDEX('Analytics Data'!BE$12:BE$511, MATCH($AV409, 'Analytics Data'!$BI$12:$BI$511, 0)), ""))</f>
        <v/>
      </c>
      <c r="V409" s="68"/>
      <c r="AD409" s="65" t="str">
        <f>'Analytics Data'!$CT410</f>
        <v/>
      </c>
      <c r="AF409" s="19" t="str">
        <f t="shared" si="118"/>
        <v/>
      </c>
      <c r="AH409" s="19" t="str">
        <f t="shared" si="115"/>
        <v/>
      </c>
      <c r="AI409" s="19" t="str">
        <f t="shared" si="119"/>
        <v/>
      </c>
      <c r="AJ409" s="19" t="str">
        <f t="shared" si="120"/>
        <v/>
      </c>
      <c r="AK409" s="19" t="str">
        <f t="shared" si="121"/>
        <v/>
      </c>
      <c r="AL409" s="19" t="str">
        <f t="shared" si="116"/>
        <v/>
      </c>
      <c r="AM409" s="19" t="str">
        <f t="shared" si="117"/>
        <v/>
      </c>
      <c r="AN409" s="19" t="str">
        <f t="shared" si="122"/>
        <v/>
      </c>
      <c r="AP409" s="19" t="str">
        <f>IF(OR($B409="", "", 'Analytics Data'!$BL$7=FALSE), "", COUNTIF('Analytics Data'!$BG$12:$BG$511, $B409))</f>
        <v/>
      </c>
      <c r="AR409" s="65" t="str">
        <f>IF($AP409="", "", IF($AP409=1, IFERROR(INDEX('Analytics Data'!$BI$12:$BI$511, MATCH($B409, 'Analytics Data'!$BG$12:$BG$511, 0)), ""), ""))</f>
        <v/>
      </c>
      <c r="AT409" s="65" t="str">
        <f t="shared" si="123"/>
        <v/>
      </c>
      <c r="AV409" s="65" t="str">
        <f>IF(NOT($AT409=""), $AT409, IF($AR409="", "", IF(COUNTIF($AR$11:$AR409, $AR409)&gt;1, "", $AR409)))</f>
        <v/>
      </c>
      <c r="AX409" s="19" t="str">
        <f>IF(OR($AV409="", $AR$7=FALSE), "", IF(COUNTIF('Analytics Data'!$BI$12:$BI$511, $AV409)=1, "", "X"))</f>
        <v/>
      </c>
      <c r="AZ409" s="43" t="str">
        <f t="shared" si="124"/>
        <v/>
      </c>
      <c r="BB409" s="19" t="str">
        <f>IF($D409="", "", IF(COUNTIF(Content!$D$11:$D$510, $D409)=0, MAX($BB$10:$BB408)+1, ""))</f>
        <v/>
      </c>
      <c r="BD409" s="19" t="str">
        <f t="shared" si="125"/>
        <v/>
      </c>
      <c r="BF409" s="19" t="str">
        <f t="shared" si="126"/>
        <v/>
      </c>
      <c r="BG409" s="19" t="str">
        <f t="shared" ca="1" si="132"/>
        <v/>
      </c>
      <c r="BI409" s="173" t="str">
        <f>IF($AV409="", "", IFERROR(INDEX('Analytics Data'!$CA$12:$CA$511, MATCH($AV409, 'Analytics Data'!$BI$12:$BI$511, 0)), ""))</f>
        <v/>
      </c>
      <c r="BK409" s="173" t="str">
        <f>IF($AV409="", "", IFERROR(INDEX('Analytics Data'!$BB$12:$BB$511, MATCH($AV409, 'Analytics Data'!$BI$12:$BI$511, 0)), ""))</f>
        <v/>
      </c>
      <c r="BM409" s="41" t="str">
        <f>IF($D409="", "", IFERROR(INDEX(Content!$AB$11:$AB$510, MATCH($D409, Content!$D$11:$D$510, 0)), ""))</f>
        <v/>
      </c>
      <c r="BN409" s="41" t="str">
        <f>IF($BM409="", "", IF(COUNTIF($BM$11:$BM409, $BM409)&gt;1, "", $BM409))</f>
        <v/>
      </c>
      <c r="BO409" s="156" t="str">
        <f t="shared" si="127"/>
        <v/>
      </c>
      <c r="BP409" s="156" t="str">
        <f t="shared" si="128"/>
        <v/>
      </c>
      <c r="BQ409" s="19" t="str">
        <f>IF($BO409="", "", COUNTIF($BO$11:$BO$510, "&gt;"&amp;$BO409)+1+COUNTIF($BO$11:$BO409, $BO409)-1)</f>
        <v/>
      </c>
      <c r="BS409" s="134" t="str">
        <f>IF($AV409="", "", IFERROR(INDEX('Analytics Data'!BZ$12:BZ$511, MATCH($AV409, 'Analytics Data'!$BI$12:$BI$511, 0)), ""))</f>
        <v/>
      </c>
      <c r="BT409" s="135" t="str">
        <f>IF($AV409="", "", IFERROR(INDEX('Analytics Data'!CA$12:CA$511, MATCH($AV409, 'Analytics Data'!$BI$12:$BI$511, 0)), ""))</f>
        <v/>
      </c>
      <c r="BU409" s="135" t="str">
        <f>IF($AV409="", "", IFERROR(INDEX('Analytics Data'!CB$12:CB$511, MATCH($AV409, 'Analytics Data'!$BI$12:$BI$511, 0)), ""))</f>
        <v/>
      </c>
      <c r="BV409" s="135" t="str">
        <f>IF($AV409="", "", IFERROR(INDEX('Analytics Data'!CC$12:CC$511, MATCH($AV409, 'Analytics Data'!$BI$12:$BI$511, 0)), ""))</f>
        <v/>
      </c>
      <c r="BW409" s="136" t="str">
        <f>IF($AV409="", "", IFERROR(INDEX('Analytics Data'!CD$12:CD$511, MATCH($AV409, 'Analytics Data'!$BI$12:$BI$511, 0)), ""))</f>
        <v/>
      </c>
      <c r="CC409" s="19" t="str">
        <f t="shared" si="129"/>
        <v/>
      </c>
      <c r="CE409" s="19" t="str">
        <f t="shared" si="130"/>
        <v/>
      </c>
      <c r="CG409" s="41" t="str">
        <f t="shared" si="131"/>
        <v/>
      </c>
    </row>
    <row r="410" spans="1:85" x14ac:dyDescent="0.25">
      <c r="A410" s="11"/>
      <c r="B410" s="41" t="str">
        <f>IF($D410="", "", IFERROR(INDEX(Content!$V$11:$V$510, MATCH($D410, Content!$D$11:$D$510, 0)), ""))</f>
        <v/>
      </c>
      <c r="C410" s="11"/>
      <c r="D410" s="196"/>
      <c r="E410" s="197"/>
      <c r="F410" s="198"/>
      <c r="G410" s="199"/>
      <c r="H410" s="200"/>
      <c r="I410" s="200"/>
      <c r="J410" s="201"/>
      <c r="K410" s="202"/>
      <c r="L410" s="11"/>
      <c r="M410" s="98" t="str">
        <f>IF($AV410="", "", IFERROR(INDEX('Analytics Data'!$CF$12:$CF$511, MATCH($AV410, 'Analytics Data'!$BI$12:$BI$511, 0)), ""))</f>
        <v/>
      </c>
      <c r="N410" s="68"/>
      <c r="O410" s="98" t="str">
        <f>IF($M410="", "", COUNTIF($M$11:$M$510, "&gt;"&amp;$M410)+1+COUNTIF($M$11:$M410, $M410)-1)</f>
        <v/>
      </c>
      <c r="P410" s="68"/>
      <c r="Q410" s="91" t="str">
        <f>IF($AV410="", "", IFERROR(INDEX('Analytics Data'!BA$12:BA$511, MATCH($AV410, 'Analytics Data'!$BI$12:$BI$511, 0)), ""))</f>
        <v/>
      </c>
      <c r="R410" s="92" t="str">
        <f>IF($AV410="", "", IFERROR(INDEX('Analytics Data'!BB$12:BB$511, MATCH($AV410, 'Analytics Data'!$BI$12:$BI$511, 0)), ""))</f>
        <v/>
      </c>
      <c r="S410" s="92" t="str">
        <f>IF($AV410="", "", IFERROR(INDEX('Analytics Data'!BC$12:BC$511, MATCH($AV410, 'Analytics Data'!$BI$12:$BI$511, 0)), ""))</f>
        <v/>
      </c>
      <c r="T410" s="92" t="str">
        <f>IF($AV410="", "", IFERROR(INDEX('Analytics Data'!BD$12:BD$511, MATCH($AV410, 'Analytics Data'!$BI$12:$BI$511, 0)), ""))</f>
        <v/>
      </c>
      <c r="U410" s="93" t="str">
        <f>IF($AV410="", "", IFERROR(INDEX('Analytics Data'!BE$12:BE$511, MATCH($AV410, 'Analytics Data'!$BI$12:$BI$511, 0)), ""))</f>
        <v/>
      </c>
      <c r="V410" s="68"/>
      <c r="AD410" s="65" t="str">
        <f>'Analytics Data'!$CT411</f>
        <v/>
      </c>
      <c r="AF410" s="19" t="str">
        <f t="shared" si="118"/>
        <v/>
      </c>
      <c r="AH410" s="19" t="str">
        <f t="shared" si="115"/>
        <v/>
      </c>
      <c r="AI410" s="19" t="str">
        <f t="shared" si="119"/>
        <v/>
      </c>
      <c r="AJ410" s="19" t="str">
        <f t="shared" si="120"/>
        <v/>
      </c>
      <c r="AK410" s="19" t="str">
        <f t="shared" si="121"/>
        <v/>
      </c>
      <c r="AL410" s="19" t="str">
        <f t="shared" si="116"/>
        <v/>
      </c>
      <c r="AM410" s="19" t="str">
        <f t="shared" si="117"/>
        <v/>
      </c>
      <c r="AN410" s="19" t="str">
        <f t="shared" si="122"/>
        <v/>
      </c>
      <c r="AP410" s="19" t="str">
        <f>IF(OR($B410="", "", 'Analytics Data'!$BL$7=FALSE), "", COUNTIF('Analytics Data'!$BG$12:$BG$511, $B410))</f>
        <v/>
      </c>
      <c r="AR410" s="65" t="str">
        <f>IF($AP410="", "", IF($AP410=1, IFERROR(INDEX('Analytics Data'!$BI$12:$BI$511, MATCH($B410, 'Analytics Data'!$BG$12:$BG$511, 0)), ""), ""))</f>
        <v/>
      </c>
      <c r="AT410" s="65" t="str">
        <f t="shared" si="123"/>
        <v/>
      </c>
      <c r="AV410" s="65" t="str">
        <f>IF(NOT($AT410=""), $AT410, IF($AR410="", "", IF(COUNTIF($AR$11:$AR410, $AR410)&gt;1, "", $AR410)))</f>
        <v/>
      </c>
      <c r="AX410" s="19" t="str">
        <f>IF(OR($AV410="", $AR$7=FALSE), "", IF(COUNTIF('Analytics Data'!$BI$12:$BI$511, $AV410)=1, "", "X"))</f>
        <v/>
      </c>
      <c r="AZ410" s="43" t="str">
        <f t="shared" si="124"/>
        <v/>
      </c>
      <c r="BB410" s="19" t="str">
        <f>IF($D410="", "", IF(COUNTIF(Content!$D$11:$D$510, $D410)=0, MAX($BB$10:$BB409)+1, ""))</f>
        <v/>
      </c>
      <c r="BD410" s="19" t="str">
        <f t="shared" si="125"/>
        <v/>
      </c>
      <c r="BF410" s="19" t="str">
        <f t="shared" si="126"/>
        <v/>
      </c>
      <c r="BG410" s="19" t="str">
        <f t="shared" ca="1" si="132"/>
        <v/>
      </c>
      <c r="BI410" s="173" t="str">
        <f>IF($AV410="", "", IFERROR(INDEX('Analytics Data'!$CA$12:$CA$511, MATCH($AV410, 'Analytics Data'!$BI$12:$BI$511, 0)), ""))</f>
        <v/>
      </c>
      <c r="BK410" s="173" t="str">
        <f>IF($AV410="", "", IFERROR(INDEX('Analytics Data'!$BB$12:$BB$511, MATCH($AV410, 'Analytics Data'!$BI$12:$BI$511, 0)), ""))</f>
        <v/>
      </c>
      <c r="BM410" s="41" t="str">
        <f>IF($D410="", "", IFERROR(INDEX(Content!$AB$11:$AB$510, MATCH($D410, Content!$D$11:$D$510, 0)), ""))</f>
        <v/>
      </c>
      <c r="BN410" s="41" t="str">
        <f>IF($BM410="", "", IF(COUNTIF($BM$11:$BM410, $BM410)&gt;1, "", $BM410))</f>
        <v/>
      </c>
      <c r="BO410" s="156" t="str">
        <f t="shared" si="127"/>
        <v/>
      </c>
      <c r="BP410" s="156" t="str">
        <f t="shared" si="128"/>
        <v/>
      </c>
      <c r="BQ410" s="19" t="str">
        <f>IF($BO410="", "", COUNTIF($BO$11:$BO$510, "&gt;"&amp;$BO410)+1+COUNTIF($BO$11:$BO410, $BO410)-1)</f>
        <v/>
      </c>
      <c r="BS410" s="134" t="str">
        <f>IF($AV410="", "", IFERROR(INDEX('Analytics Data'!BZ$12:BZ$511, MATCH($AV410, 'Analytics Data'!$BI$12:$BI$511, 0)), ""))</f>
        <v/>
      </c>
      <c r="BT410" s="135" t="str">
        <f>IF($AV410="", "", IFERROR(INDEX('Analytics Data'!CA$12:CA$511, MATCH($AV410, 'Analytics Data'!$BI$12:$BI$511, 0)), ""))</f>
        <v/>
      </c>
      <c r="BU410" s="135" t="str">
        <f>IF($AV410="", "", IFERROR(INDEX('Analytics Data'!CB$12:CB$511, MATCH($AV410, 'Analytics Data'!$BI$12:$BI$511, 0)), ""))</f>
        <v/>
      </c>
      <c r="BV410" s="135" t="str">
        <f>IF($AV410="", "", IFERROR(INDEX('Analytics Data'!CC$12:CC$511, MATCH($AV410, 'Analytics Data'!$BI$12:$BI$511, 0)), ""))</f>
        <v/>
      </c>
      <c r="BW410" s="136" t="str">
        <f>IF($AV410="", "", IFERROR(INDEX('Analytics Data'!CD$12:CD$511, MATCH($AV410, 'Analytics Data'!$BI$12:$BI$511, 0)), ""))</f>
        <v/>
      </c>
      <c r="CC410" s="19" t="str">
        <f t="shared" si="129"/>
        <v/>
      </c>
      <c r="CE410" s="19" t="str">
        <f t="shared" si="130"/>
        <v/>
      </c>
      <c r="CG410" s="41" t="str">
        <f t="shared" si="131"/>
        <v/>
      </c>
    </row>
    <row r="411" spans="1:85" x14ac:dyDescent="0.25">
      <c r="A411" s="11"/>
      <c r="B411" s="41" t="str">
        <f>IF($D411="", "", IFERROR(INDEX(Content!$V$11:$V$510, MATCH($D411, Content!$D$11:$D$510, 0)), ""))</f>
        <v/>
      </c>
      <c r="C411" s="11"/>
      <c r="D411" s="196"/>
      <c r="E411" s="197"/>
      <c r="F411" s="198"/>
      <c r="G411" s="199"/>
      <c r="H411" s="200"/>
      <c r="I411" s="200"/>
      <c r="J411" s="201"/>
      <c r="K411" s="202"/>
      <c r="L411" s="11"/>
      <c r="M411" s="98" t="str">
        <f>IF($AV411="", "", IFERROR(INDEX('Analytics Data'!$CF$12:$CF$511, MATCH($AV411, 'Analytics Data'!$BI$12:$BI$511, 0)), ""))</f>
        <v/>
      </c>
      <c r="N411" s="68"/>
      <c r="O411" s="98" t="str">
        <f>IF($M411="", "", COUNTIF($M$11:$M$510, "&gt;"&amp;$M411)+1+COUNTIF($M$11:$M411, $M411)-1)</f>
        <v/>
      </c>
      <c r="P411" s="68"/>
      <c r="Q411" s="91" t="str">
        <f>IF($AV411="", "", IFERROR(INDEX('Analytics Data'!BA$12:BA$511, MATCH($AV411, 'Analytics Data'!$BI$12:$BI$511, 0)), ""))</f>
        <v/>
      </c>
      <c r="R411" s="92" t="str">
        <f>IF($AV411="", "", IFERROR(INDEX('Analytics Data'!BB$12:BB$511, MATCH($AV411, 'Analytics Data'!$BI$12:$BI$511, 0)), ""))</f>
        <v/>
      </c>
      <c r="S411" s="92" t="str">
        <f>IF($AV411="", "", IFERROR(INDEX('Analytics Data'!BC$12:BC$511, MATCH($AV411, 'Analytics Data'!$BI$12:$BI$511, 0)), ""))</f>
        <v/>
      </c>
      <c r="T411" s="92" t="str">
        <f>IF($AV411="", "", IFERROR(INDEX('Analytics Data'!BD$12:BD$511, MATCH($AV411, 'Analytics Data'!$BI$12:$BI$511, 0)), ""))</f>
        <v/>
      </c>
      <c r="U411" s="93" t="str">
        <f>IF($AV411="", "", IFERROR(INDEX('Analytics Data'!BE$12:BE$511, MATCH($AV411, 'Analytics Data'!$BI$12:$BI$511, 0)), ""))</f>
        <v/>
      </c>
      <c r="V411" s="68"/>
      <c r="AD411" s="65" t="str">
        <f>'Analytics Data'!$CT412</f>
        <v/>
      </c>
      <c r="AF411" s="19" t="str">
        <f t="shared" si="118"/>
        <v/>
      </c>
      <c r="AH411" s="19" t="str">
        <f t="shared" si="115"/>
        <v/>
      </c>
      <c r="AI411" s="19" t="str">
        <f t="shared" si="119"/>
        <v/>
      </c>
      <c r="AJ411" s="19" t="str">
        <f t="shared" si="120"/>
        <v/>
      </c>
      <c r="AK411" s="19" t="str">
        <f t="shared" si="121"/>
        <v/>
      </c>
      <c r="AL411" s="19" t="str">
        <f t="shared" si="116"/>
        <v/>
      </c>
      <c r="AM411" s="19" t="str">
        <f t="shared" si="117"/>
        <v/>
      </c>
      <c r="AN411" s="19" t="str">
        <f t="shared" si="122"/>
        <v/>
      </c>
      <c r="AP411" s="19" t="str">
        <f>IF(OR($B411="", "", 'Analytics Data'!$BL$7=FALSE), "", COUNTIF('Analytics Data'!$BG$12:$BG$511, $B411))</f>
        <v/>
      </c>
      <c r="AR411" s="65" t="str">
        <f>IF($AP411="", "", IF($AP411=1, IFERROR(INDEX('Analytics Data'!$BI$12:$BI$511, MATCH($B411, 'Analytics Data'!$BG$12:$BG$511, 0)), ""), ""))</f>
        <v/>
      </c>
      <c r="AT411" s="65" t="str">
        <f t="shared" si="123"/>
        <v/>
      </c>
      <c r="AV411" s="65" t="str">
        <f>IF(NOT($AT411=""), $AT411, IF($AR411="", "", IF(COUNTIF($AR$11:$AR411, $AR411)&gt;1, "", $AR411)))</f>
        <v/>
      </c>
      <c r="AX411" s="19" t="str">
        <f>IF(OR($AV411="", $AR$7=FALSE), "", IF(COUNTIF('Analytics Data'!$BI$12:$BI$511, $AV411)=1, "", "X"))</f>
        <v/>
      </c>
      <c r="AZ411" s="43" t="str">
        <f t="shared" si="124"/>
        <v/>
      </c>
      <c r="BB411" s="19" t="str">
        <f>IF($D411="", "", IF(COUNTIF(Content!$D$11:$D$510, $D411)=0, MAX($BB$10:$BB410)+1, ""))</f>
        <v/>
      </c>
      <c r="BD411" s="19" t="str">
        <f t="shared" si="125"/>
        <v/>
      </c>
      <c r="BF411" s="19" t="str">
        <f t="shared" si="126"/>
        <v/>
      </c>
      <c r="BG411" s="19" t="str">
        <f t="shared" ca="1" si="132"/>
        <v/>
      </c>
      <c r="BI411" s="173" t="str">
        <f>IF($AV411="", "", IFERROR(INDEX('Analytics Data'!$CA$12:$CA$511, MATCH($AV411, 'Analytics Data'!$BI$12:$BI$511, 0)), ""))</f>
        <v/>
      </c>
      <c r="BK411" s="173" t="str">
        <f>IF($AV411="", "", IFERROR(INDEX('Analytics Data'!$BB$12:$BB$511, MATCH($AV411, 'Analytics Data'!$BI$12:$BI$511, 0)), ""))</f>
        <v/>
      </c>
      <c r="BM411" s="41" t="str">
        <f>IF($D411="", "", IFERROR(INDEX(Content!$AB$11:$AB$510, MATCH($D411, Content!$D$11:$D$510, 0)), ""))</f>
        <v/>
      </c>
      <c r="BN411" s="41" t="str">
        <f>IF($BM411="", "", IF(COUNTIF($BM$11:$BM411, $BM411)&gt;1, "", $BM411))</f>
        <v/>
      </c>
      <c r="BO411" s="156" t="str">
        <f t="shared" si="127"/>
        <v/>
      </c>
      <c r="BP411" s="156" t="str">
        <f t="shared" si="128"/>
        <v/>
      </c>
      <c r="BQ411" s="19" t="str">
        <f>IF($BO411="", "", COUNTIF($BO$11:$BO$510, "&gt;"&amp;$BO411)+1+COUNTIF($BO$11:$BO411, $BO411)-1)</f>
        <v/>
      </c>
      <c r="BS411" s="134" t="str">
        <f>IF($AV411="", "", IFERROR(INDEX('Analytics Data'!BZ$12:BZ$511, MATCH($AV411, 'Analytics Data'!$BI$12:$BI$511, 0)), ""))</f>
        <v/>
      </c>
      <c r="BT411" s="135" t="str">
        <f>IF($AV411="", "", IFERROR(INDEX('Analytics Data'!CA$12:CA$511, MATCH($AV411, 'Analytics Data'!$BI$12:$BI$511, 0)), ""))</f>
        <v/>
      </c>
      <c r="BU411" s="135" t="str">
        <f>IF($AV411="", "", IFERROR(INDEX('Analytics Data'!CB$12:CB$511, MATCH($AV411, 'Analytics Data'!$BI$12:$BI$511, 0)), ""))</f>
        <v/>
      </c>
      <c r="BV411" s="135" t="str">
        <f>IF($AV411="", "", IFERROR(INDEX('Analytics Data'!CC$12:CC$511, MATCH($AV411, 'Analytics Data'!$BI$12:$BI$511, 0)), ""))</f>
        <v/>
      </c>
      <c r="BW411" s="136" t="str">
        <f>IF($AV411="", "", IFERROR(INDEX('Analytics Data'!CD$12:CD$511, MATCH($AV411, 'Analytics Data'!$BI$12:$BI$511, 0)), ""))</f>
        <v/>
      </c>
      <c r="CC411" s="19" t="str">
        <f t="shared" si="129"/>
        <v/>
      </c>
      <c r="CE411" s="19" t="str">
        <f t="shared" si="130"/>
        <v/>
      </c>
      <c r="CG411" s="41" t="str">
        <f t="shared" si="131"/>
        <v/>
      </c>
    </row>
    <row r="412" spans="1:85" x14ac:dyDescent="0.25">
      <c r="A412" s="11"/>
      <c r="B412" s="41" t="str">
        <f>IF($D412="", "", IFERROR(INDEX(Content!$V$11:$V$510, MATCH($D412, Content!$D$11:$D$510, 0)), ""))</f>
        <v/>
      </c>
      <c r="C412" s="11"/>
      <c r="D412" s="196"/>
      <c r="E412" s="197"/>
      <c r="F412" s="198"/>
      <c r="G412" s="199"/>
      <c r="H412" s="200"/>
      <c r="I412" s="200"/>
      <c r="J412" s="201"/>
      <c r="K412" s="202"/>
      <c r="L412" s="11"/>
      <c r="M412" s="98" t="str">
        <f>IF($AV412="", "", IFERROR(INDEX('Analytics Data'!$CF$12:$CF$511, MATCH($AV412, 'Analytics Data'!$BI$12:$BI$511, 0)), ""))</f>
        <v/>
      </c>
      <c r="N412" s="68"/>
      <c r="O412" s="98" t="str">
        <f>IF($M412="", "", COUNTIF($M$11:$M$510, "&gt;"&amp;$M412)+1+COUNTIF($M$11:$M412, $M412)-1)</f>
        <v/>
      </c>
      <c r="P412" s="68"/>
      <c r="Q412" s="91" t="str">
        <f>IF($AV412="", "", IFERROR(INDEX('Analytics Data'!BA$12:BA$511, MATCH($AV412, 'Analytics Data'!$BI$12:$BI$511, 0)), ""))</f>
        <v/>
      </c>
      <c r="R412" s="92" t="str">
        <f>IF($AV412="", "", IFERROR(INDEX('Analytics Data'!BB$12:BB$511, MATCH($AV412, 'Analytics Data'!$BI$12:$BI$511, 0)), ""))</f>
        <v/>
      </c>
      <c r="S412" s="92" t="str">
        <f>IF($AV412="", "", IFERROR(INDEX('Analytics Data'!BC$12:BC$511, MATCH($AV412, 'Analytics Data'!$BI$12:$BI$511, 0)), ""))</f>
        <v/>
      </c>
      <c r="T412" s="92" t="str">
        <f>IF($AV412="", "", IFERROR(INDEX('Analytics Data'!BD$12:BD$511, MATCH($AV412, 'Analytics Data'!$BI$12:$BI$511, 0)), ""))</f>
        <v/>
      </c>
      <c r="U412" s="93" t="str">
        <f>IF($AV412="", "", IFERROR(INDEX('Analytics Data'!BE$12:BE$511, MATCH($AV412, 'Analytics Data'!$BI$12:$BI$511, 0)), ""))</f>
        <v/>
      </c>
      <c r="V412" s="68"/>
      <c r="AD412" s="65" t="str">
        <f>'Analytics Data'!$CT413</f>
        <v/>
      </c>
      <c r="AF412" s="19" t="str">
        <f t="shared" si="118"/>
        <v/>
      </c>
      <c r="AH412" s="19" t="str">
        <f t="shared" si="115"/>
        <v/>
      </c>
      <c r="AI412" s="19" t="str">
        <f t="shared" si="119"/>
        <v/>
      </c>
      <c r="AJ412" s="19" t="str">
        <f t="shared" si="120"/>
        <v/>
      </c>
      <c r="AK412" s="19" t="str">
        <f t="shared" si="121"/>
        <v/>
      </c>
      <c r="AL412" s="19" t="str">
        <f t="shared" si="116"/>
        <v/>
      </c>
      <c r="AM412" s="19" t="str">
        <f t="shared" si="117"/>
        <v/>
      </c>
      <c r="AN412" s="19" t="str">
        <f t="shared" si="122"/>
        <v/>
      </c>
      <c r="AP412" s="19" t="str">
        <f>IF(OR($B412="", "", 'Analytics Data'!$BL$7=FALSE), "", COUNTIF('Analytics Data'!$BG$12:$BG$511, $B412))</f>
        <v/>
      </c>
      <c r="AR412" s="65" t="str">
        <f>IF($AP412="", "", IF($AP412=1, IFERROR(INDEX('Analytics Data'!$BI$12:$BI$511, MATCH($B412, 'Analytics Data'!$BG$12:$BG$511, 0)), ""), ""))</f>
        <v/>
      </c>
      <c r="AT412" s="65" t="str">
        <f t="shared" si="123"/>
        <v/>
      </c>
      <c r="AV412" s="65" t="str">
        <f>IF(NOT($AT412=""), $AT412, IF($AR412="", "", IF(COUNTIF($AR$11:$AR412, $AR412)&gt;1, "", $AR412)))</f>
        <v/>
      </c>
      <c r="AX412" s="19" t="str">
        <f>IF(OR($AV412="", $AR$7=FALSE), "", IF(COUNTIF('Analytics Data'!$BI$12:$BI$511, $AV412)=1, "", "X"))</f>
        <v/>
      </c>
      <c r="AZ412" s="43" t="str">
        <f t="shared" si="124"/>
        <v/>
      </c>
      <c r="BB412" s="19" t="str">
        <f>IF($D412="", "", IF(COUNTIF(Content!$D$11:$D$510, $D412)=0, MAX($BB$10:$BB411)+1, ""))</f>
        <v/>
      </c>
      <c r="BD412" s="19" t="str">
        <f t="shared" si="125"/>
        <v/>
      </c>
      <c r="BF412" s="19" t="str">
        <f t="shared" si="126"/>
        <v/>
      </c>
      <c r="BG412" s="19" t="str">
        <f t="shared" ca="1" si="132"/>
        <v/>
      </c>
      <c r="BI412" s="173" t="str">
        <f>IF($AV412="", "", IFERROR(INDEX('Analytics Data'!$CA$12:$CA$511, MATCH($AV412, 'Analytics Data'!$BI$12:$BI$511, 0)), ""))</f>
        <v/>
      </c>
      <c r="BK412" s="173" t="str">
        <f>IF($AV412="", "", IFERROR(INDEX('Analytics Data'!$BB$12:$BB$511, MATCH($AV412, 'Analytics Data'!$BI$12:$BI$511, 0)), ""))</f>
        <v/>
      </c>
      <c r="BM412" s="41" t="str">
        <f>IF($D412="", "", IFERROR(INDEX(Content!$AB$11:$AB$510, MATCH($D412, Content!$D$11:$D$510, 0)), ""))</f>
        <v/>
      </c>
      <c r="BN412" s="41" t="str">
        <f>IF($BM412="", "", IF(COUNTIF($BM$11:$BM412, $BM412)&gt;1, "", $BM412))</f>
        <v/>
      </c>
      <c r="BO412" s="156" t="str">
        <f t="shared" si="127"/>
        <v/>
      </c>
      <c r="BP412" s="156" t="str">
        <f t="shared" si="128"/>
        <v/>
      </c>
      <c r="BQ412" s="19" t="str">
        <f>IF($BO412="", "", COUNTIF($BO$11:$BO$510, "&gt;"&amp;$BO412)+1+COUNTIF($BO$11:$BO412, $BO412)-1)</f>
        <v/>
      </c>
      <c r="BS412" s="134" t="str">
        <f>IF($AV412="", "", IFERROR(INDEX('Analytics Data'!BZ$12:BZ$511, MATCH($AV412, 'Analytics Data'!$BI$12:$BI$511, 0)), ""))</f>
        <v/>
      </c>
      <c r="BT412" s="135" t="str">
        <f>IF($AV412="", "", IFERROR(INDEX('Analytics Data'!CA$12:CA$511, MATCH($AV412, 'Analytics Data'!$BI$12:$BI$511, 0)), ""))</f>
        <v/>
      </c>
      <c r="BU412" s="135" t="str">
        <f>IF($AV412="", "", IFERROR(INDEX('Analytics Data'!CB$12:CB$511, MATCH($AV412, 'Analytics Data'!$BI$12:$BI$511, 0)), ""))</f>
        <v/>
      </c>
      <c r="BV412" s="135" t="str">
        <f>IF($AV412="", "", IFERROR(INDEX('Analytics Data'!CC$12:CC$511, MATCH($AV412, 'Analytics Data'!$BI$12:$BI$511, 0)), ""))</f>
        <v/>
      </c>
      <c r="BW412" s="136" t="str">
        <f>IF($AV412="", "", IFERROR(INDEX('Analytics Data'!CD$12:CD$511, MATCH($AV412, 'Analytics Data'!$BI$12:$BI$511, 0)), ""))</f>
        <v/>
      </c>
      <c r="CC412" s="19" t="str">
        <f t="shared" si="129"/>
        <v/>
      </c>
      <c r="CE412" s="19" t="str">
        <f t="shared" si="130"/>
        <v/>
      </c>
      <c r="CG412" s="41" t="str">
        <f t="shared" si="131"/>
        <v/>
      </c>
    </row>
    <row r="413" spans="1:85" x14ac:dyDescent="0.25">
      <c r="A413" s="11"/>
      <c r="B413" s="41" t="str">
        <f>IF($D413="", "", IFERROR(INDEX(Content!$V$11:$V$510, MATCH($D413, Content!$D$11:$D$510, 0)), ""))</f>
        <v/>
      </c>
      <c r="C413" s="11"/>
      <c r="D413" s="196"/>
      <c r="E413" s="197"/>
      <c r="F413" s="198"/>
      <c r="G413" s="199"/>
      <c r="H413" s="200"/>
      <c r="I413" s="200"/>
      <c r="J413" s="201"/>
      <c r="K413" s="202"/>
      <c r="L413" s="11"/>
      <c r="M413" s="98" t="str">
        <f>IF($AV413="", "", IFERROR(INDEX('Analytics Data'!$CF$12:$CF$511, MATCH($AV413, 'Analytics Data'!$BI$12:$BI$511, 0)), ""))</f>
        <v/>
      </c>
      <c r="N413" s="68"/>
      <c r="O413" s="98" t="str">
        <f>IF($M413="", "", COUNTIF($M$11:$M$510, "&gt;"&amp;$M413)+1+COUNTIF($M$11:$M413, $M413)-1)</f>
        <v/>
      </c>
      <c r="P413" s="68"/>
      <c r="Q413" s="91" t="str">
        <f>IF($AV413="", "", IFERROR(INDEX('Analytics Data'!BA$12:BA$511, MATCH($AV413, 'Analytics Data'!$BI$12:$BI$511, 0)), ""))</f>
        <v/>
      </c>
      <c r="R413" s="92" t="str">
        <f>IF($AV413="", "", IFERROR(INDEX('Analytics Data'!BB$12:BB$511, MATCH($AV413, 'Analytics Data'!$BI$12:$BI$511, 0)), ""))</f>
        <v/>
      </c>
      <c r="S413" s="92" t="str">
        <f>IF($AV413="", "", IFERROR(INDEX('Analytics Data'!BC$12:BC$511, MATCH($AV413, 'Analytics Data'!$BI$12:$BI$511, 0)), ""))</f>
        <v/>
      </c>
      <c r="T413" s="92" t="str">
        <f>IF($AV413="", "", IFERROR(INDEX('Analytics Data'!BD$12:BD$511, MATCH($AV413, 'Analytics Data'!$BI$12:$BI$511, 0)), ""))</f>
        <v/>
      </c>
      <c r="U413" s="93" t="str">
        <f>IF($AV413="", "", IFERROR(INDEX('Analytics Data'!BE$12:BE$511, MATCH($AV413, 'Analytics Data'!$BI$12:$BI$511, 0)), ""))</f>
        <v/>
      </c>
      <c r="V413" s="68"/>
      <c r="AD413" s="65" t="str">
        <f>'Analytics Data'!$CT414</f>
        <v/>
      </c>
      <c r="AF413" s="19" t="str">
        <f t="shared" si="118"/>
        <v/>
      </c>
      <c r="AH413" s="19" t="str">
        <f t="shared" si="115"/>
        <v/>
      </c>
      <c r="AI413" s="19" t="str">
        <f t="shared" si="119"/>
        <v/>
      </c>
      <c r="AJ413" s="19" t="str">
        <f t="shared" si="120"/>
        <v/>
      </c>
      <c r="AK413" s="19" t="str">
        <f t="shared" si="121"/>
        <v/>
      </c>
      <c r="AL413" s="19" t="str">
        <f t="shared" si="116"/>
        <v/>
      </c>
      <c r="AM413" s="19" t="str">
        <f t="shared" si="117"/>
        <v/>
      </c>
      <c r="AN413" s="19" t="str">
        <f t="shared" si="122"/>
        <v/>
      </c>
      <c r="AP413" s="19" t="str">
        <f>IF(OR($B413="", "", 'Analytics Data'!$BL$7=FALSE), "", COUNTIF('Analytics Data'!$BG$12:$BG$511, $B413))</f>
        <v/>
      </c>
      <c r="AR413" s="65" t="str">
        <f>IF($AP413="", "", IF($AP413=1, IFERROR(INDEX('Analytics Data'!$BI$12:$BI$511, MATCH($B413, 'Analytics Data'!$BG$12:$BG$511, 0)), ""), ""))</f>
        <v/>
      </c>
      <c r="AT413" s="65" t="str">
        <f t="shared" si="123"/>
        <v/>
      </c>
      <c r="AV413" s="65" t="str">
        <f>IF(NOT($AT413=""), $AT413, IF($AR413="", "", IF(COUNTIF($AR$11:$AR413, $AR413)&gt;1, "", $AR413)))</f>
        <v/>
      </c>
      <c r="AX413" s="19" t="str">
        <f>IF(OR($AV413="", $AR$7=FALSE), "", IF(COUNTIF('Analytics Data'!$BI$12:$BI$511, $AV413)=1, "", "X"))</f>
        <v/>
      </c>
      <c r="AZ413" s="43" t="str">
        <f t="shared" si="124"/>
        <v/>
      </c>
      <c r="BB413" s="19" t="str">
        <f>IF($D413="", "", IF(COUNTIF(Content!$D$11:$D$510, $D413)=0, MAX($BB$10:$BB412)+1, ""))</f>
        <v/>
      </c>
      <c r="BD413" s="19" t="str">
        <f t="shared" si="125"/>
        <v/>
      </c>
      <c r="BF413" s="19" t="str">
        <f t="shared" si="126"/>
        <v/>
      </c>
      <c r="BG413" s="19" t="str">
        <f t="shared" ca="1" si="132"/>
        <v/>
      </c>
      <c r="BI413" s="173" t="str">
        <f>IF($AV413="", "", IFERROR(INDEX('Analytics Data'!$CA$12:$CA$511, MATCH($AV413, 'Analytics Data'!$BI$12:$BI$511, 0)), ""))</f>
        <v/>
      </c>
      <c r="BK413" s="173" t="str">
        <f>IF($AV413="", "", IFERROR(INDEX('Analytics Data'!$BB$12:$BB$511, MATCH($AV413, 'Analytics Data'!$BI$12:$BI$511, 0)), ""))</f>
        <v/>
      </c>
      <c r="BM413" s="41" t="str">
        <f>IF($D413="", "", IFERROR(INDEX(Content!$AB$11:$AB$510, MATCH($D413, Content!$D$11:$D$510, 0)), ""))</f>
        <v/>
      </c>
      <c r="BN413" s="41" t="str">
        <f>IF($BM413="", "", IF(COUNTIF($BM$11:$BM413, $BM413)&gt;1, "", $BM413))</f>
        <v/>
      </c>
      <c r="BO413" s="156" t="str">
        <f t="shared" si="127"/>
        <v/>
      </c>
      <c r="BP413" s="156" t="str">
        <f t="shared" si="128"/>
        <v/>
      </c>
      <c r="BQ413" s="19" t="str">
        <f>IF($BO413="", "", COUNTIF($BO$11:$BO$510, "&gt;"&amp;$BO413)+1+COUNTIF($BO$11:$BO413, $BO413)-1)</f>
        <v/>
      </c>
      <c r="BS413" s="134" t="str">
        <f>IF($AV413="", "", IFERROR(INDEX('Analytics Data'!BZ$12:BZ$511, MATCH($AV413, 'Analytics Data'!$BI$12:$BI$511, 0)), ""))</f>
        <v/>
      </c>
      <c r="BT413" s="135" t="str">
        <f>IF($AV413="", "", IFERROR(INDEX('Analytics Data'!CA$12:CA$511, MATCH($AV413, 'Analytics Data'!$BI$12:$BI$511, 0)), ""))</f>
        <v/>
      </c>
      <c r="BU413" s="135" t="str">
        <f>IF($AV413="", "", IFERROR(INDEX('Analytics Data'!CB$12:CB$511, MATCH($AV413, 'Analytics Data'!$BI$12:$BI$511, 0)), ""))</f>
        <v/>
      </c>
      <c r="BV413" s="135" t="str">
        <f>IF($AV413="", "", IFERROR(INDEX('Analytics Data'!CC$12:CC$511, MATCH($AV413, 'Analytics Data'!$BI$12:$BI$511, 0)), ""))</f>
        <v/>
      </c>
      <c r="BW413" s="136" t="str">
        <f>IF($AV413="", "", IFERROR(INDEX('Analytics Data'!CD$12:CD$511, MATCH($AV413, 'Analytics Data'!$BI$12:$BI$511, 0)), ""))</f>
        <v/>
      </c>
      <c r="CC413" s="19" t="str">
        <f t="shared" si="129"/>
        <v/>
      </c>
      <c r="CE413" s="19" t="str">
        <f t="shared" si="130"/>
        <v/>
      </c>
      <c r="CG413" s="41" t="str">
        <f t="shared" si="131"/>
        <v/>
      </c>
    </row>
    <row r="414" spans="1:85" x14ac:dyDescent="0.25">
      <c r="A414" s="11"/>
      <c r="B414" s="41" t="str">
        <f>IF($D414="", "", IFERROR(INDEX(Content!$V$11:$V$510, MATCH($D414, Content!$D$11:$D$510, 0)), ""))</f>
        <v/>
      </c>
      <c r="C414" s="11"/>
      <c r="D414" s="196"/>
      <c r="E414" s="197"/>
      <c r="F414" s="198"/>
      <c r="G414" s="199"/>
      <c r="H414" s="200"/>
      <c r="I414" s="200"/>
      <c r="J414" s="201"/>
      <c r="K414" s="202"/>
      <c r="L414" s="11"/>
      <c r="M414" s="98" t="str">
        <f>IF($AV414="", "", IFERROR(INDEX('Analytics Data'!$CF$12:$CF$511, MATCH($AV414, 'Analytics Data'!$BI$12:$BI$511, 0)), ""))</f>
        <v/>
      </c>
      <c r="N414" s="68"/>
      <c r="O414" s="98" t="str">
        <f>IF($M414="", "", COUNTIF($M$11:$M$510, "&gt;"&amp;$M414)+1+COUNTIF($M$11:$M414, $M414)-1)</f>
        <v/>
      </c>
      <c r="P414" s="68"/>
      <c r="Q414" s="91" t="str">
        <f>IF($AV414="", "", IFERROR(INDEX('Analytics Data'!BA$12:BA$511, MATCH($AV414, 'Analytics Data'!$BI$12:$BI$511, 0)), ""))</f>
        <v/>
      </c>
      <c r="R414" s="92" t="str">
        <f>IF($AV414="", "", IFERROR(INDEX('Analytics Data'!BB$12:BB$511, MATCH($AV414, 'Analytics Data'!$BI$12:$BI$511, 0)), ""))</f>
        <v/>
      </c>
      <c r="S414" s="92" t="str">
        <f>IF($AV414="", "", IFERROR(INDEX('Analytics Data'!BC$12:BC$511, MATCH($AV414, 'Analytics Data'!$BI$12:$BI$511, 0)), ""))</f>
        <v/>
      </c>
      <c r="T414" s="92" t="str">
        <f>IF($AV414="", "", IFERROR(INDEX('Analytics Data'!BD$12:BD$511, MATCH($AV414, 'Analytics Data'!$BI$12:$BI$511, 0)), ""))</f>
        <v/>
      </c>
      <c r="U414" s="93" t="str">
        <f>IF($AV414="", "", IFERROR(INDEX('Analytics Data'!BE$12:BE$511, MATCH($AV414, 'Analytics Data'!$BI$12:$BI$511, 0)), ""))</f>
        <v/>
      </c>
      <c r="V414" s="68"/>
      <c r="AD414" s="65" t="str">
        <f>'Analytics Data'!$CT415</f>
        <v/>
      </c>
      <c r="AF414" s="19" t="str">
        <f t="shared" si="118"/>
        <v/>
      </c>
      <c r="AH414" s="19" t="str">
        <f t="shared" si="115"/>
        <v/>
      </c>
      <c r="AI414" s="19" t="str">
        <f t="shared" si="119"/>
        <v/>
      </c>
      <c r="AJ414" s="19" t="str">
        <f t="shared" si="120"/>
        <v/>
      </c>
      <c r="AK414" s="19" t="str">
        <f t="shared" si="121"/>
        <v/>
      </c>
      <c r="AL414" s="19" t="str">
        <f t="shared" si="116"/>
        <v/>
      </c>
      <c r="AM414" s="19" t="str">
        <f t="shared" si="117"/>
        <v/>
      </c>
      <c r="AN414" s="19" t="str">
        <f t="shared" si="122"/>
        <v/>
      </c>
      <c r="AP414" s="19" t="str">
        <f>IF(OR($B414="", "", 'Analytics Data'!$BL$7=FALSE), "", COUNTIF('Analytics Data'!$BG$12:$BG$511, $B414))</f>
        <v/>
      </c>
      <c r="AR414" s="65" t="str">
        <f>IF($AP414="", "", IF($AP414=1, IFERROR(INDEX('Analytics Data'!$BI$12:$BI$511, MATCH($B414, 'Analytics Data'!$BG$12:$BG$511, 0)), ""), ""))</f>
        <v/>
      </c>
      <c r="AT414" s="65" t="str">
        <f t="shared" si="123"/>
        <v/>
      </c>
      <c r="AV414" s="65" t="str">
        <f>IF(NOT($AT414=""), $AT414, IF($AR414="", "", IF(COUNTIF($AR$11:$AR414, $AR414)&gt;1, "", $AR414)))</f>
        <v/>
      </c>
      <c r="AX414" s="19" t="str">
        <f>IF(OR($AV414="", $AR$7=FALSE), "", IF(COUNTIF('Analytics Data'!$BI$12:$BI$511, $AV414)=1, "", "X"))</f>
        <v/>
      </c>
      <c r="AZ414" s="43" t="str">
        <f t="shared" si="124"/>
        <v/>
      </c>
      <c r="BB414" s="19" t="str">
        <f>IF($D414="", "", IF(COUNTIF(Content!$D$11:$D$510, $D414)=0, MAX($BB$10:$BB413)+1, ""))</f>
        <v/>
      </c>
      <c r="BD414" s="19" t="str">
        <f t="shared" si="125"/>
        <v/>
      </c>
      <c r="BF414" s="19" t="str">
        <f t="shared" si="126"/>
        <v/>
      </c>
      <c r="BG414" s="19" t="str">
        <f t="shared" ca="1" si="132"/>
        <v/>
      </c>
      <c r="BI414" s="173" t="str">
        <f>IF($AV414="", "", IFERROR(INDEX('Analytics Data'!$CA$12:$CA$511, MATCH($AV414, 'Analytics Data'!$BI$12:$BI$511, 0)), ""))</f>
        <v/>
      </c>
      <c r="BK414" s="173" t="str">
        <f>IF($AV414="", "", IFERROR(INDEX('Analytics Data'!$BB$12:$BB$511, MATCH($AV414, 'Analytics Data'!$BI$12:$BI$511, 0)), ""))</f>
        <v/>
      </c>
      <c r="BM414" s="41" t="str">
        <f>IF($D414="", "", IFERROR(INDEX(Content!$AB$11:$AB$510, MATCH($D414, Content!$D$11:$D$510, 0)), ""))</f>
        <v/>
      </c>
      <c r="BN414" s="41" t="str">
        <f>IF($BM414="", "", IF(COUNTIF($BM$11:$BM414, $BM414)&gt;1, "", $BM414))</f>
        <v/>
      </c>
      <c r="BO414" s="156" t="str">
        <f t="shared" si="127"/>
        <v/>
      </c>
      <c r="BP414" s="156" t="str">
        <f t="shared" si="128"/>
        <v/>
      </c>
      <c r="BQ414" s="19" t="str">
        <f>IF($BO414="", "", COUNTIF($BO$11:$BO$510, "&gt;"&amp;$BO414)+1+COUNTIF($BO$11:$BO414, $BO414)-1)</f>
        <v/>
      </c>
      <c r="BS414" s="134" t="str">
        <f>IF($AV414="", "", IFERROR(INDEX('Analytics Data'!BZ$12:BZ$511, MATCH($AV414, 'Analytics Data'!$BI$12:$BI$511, 0)), ""))</f>
        <v/>
      </c>
      <c r="BT414" s="135" t="str">
        <f>IF($AV414="", "", IFERROR(INDEX('Analytics Data'!CA$12:CA$511, MATCH($AV414, 'Analytics Data'!$BI$12:$BI$511, 0)), ""))</f>
        <v/>
      </c>
      <c r="BU414" s="135" t="str">
        <f>IF($AV414="", "", IFERROR(INDEX('Analytics Data'!CB$12:CB$511, MATCH($AV414, 'Analytics Data'!$BI$12:$BI$511, 0)), ""))</f>
        <v/>
      </c>
      <c r="BV414" s="135" t="str">
        <f>IF($AV414="", "", IFERROR(INDEX('Analytics Data'!CC$12:CC$511, MATCH($AV414, 'Analytics Data'!$BI$12:$BI$511, 0)), ""))</f>
        <v/>
      </c>
      <c r="BW414" s="136" t="str">
        <f>IF($AV414="", "", IFERROR(INDEX('Analytics Data'!CD$12:CD$511, MATCH($AV414, 'Analytics Data'!$BI$12:$BI$511, 0)), ""))</f>
        <v/>
      </c>
      <c r="CC414" s="19" t="str">
        <f t="shared" si="129"/>
        <v/>
      </c>
      <c r="CE414" s="19" t="str">
        <f t="shared" si="130"/>
        <v/>
      </c>
      <c r="CG414" s="41" t="str">
        <f t="shared" si="131"/>
        <v/>
      </c>
    </row>
    <row r="415" spans="1:85" x14ac:dyDescent="0.25">
      <c r="A415" s="11"/>
      <c r="B415" s="41" t="str">
        <f>IF($D415="", "", IFERROR(INDEX(Content!$V$11:$V$510, MATCH($D415, Content!$D$11:$D$510, 0)), ""))</f>
        <v/>
      </c>
      <c r="C415" s="11"/>
      <c r="D415" s="196"/>
      <c r="E415" s="197"/>
      <c r="F415" s="198"/>
      <c r="G415" s="199"/>
      <c r="H415" s="200"/>
      <c r="I415" s="200"/>
      <c r="J415" s="201"/>
      <c r="K415" s="202"/>
      <c r="L415" s="11"/>
      <c r="M415" s="98" t="str">
        <f>IF($AV415="", "", IFERROR(INDEX('Analytics Data'!$CF$12:$CF$511, MATCH($AV415, 'Analytics Data'!$BI$12:$BI$511, 0)), ""))</f>
        <v/>
      </c>
      <c r="N415" s="68"/>
      <c r="O415" s="98" t="str">
        <f>IF($M415="", "", COUNTIF($M$11:$M$510, "&gt;"&amp;$M415)+1+COUNTIF($M$11:$M415, $M415)-1)</f>
        <v/>
      </c>
      <c r="P415" s="68"/>
      <c r="Q415" s="91" t="str">
        <f>IF($AV415="", "", IFERROR(INDEX('Analytics Data'!BA$12:BA$511, MATCH($AV415, 'Analytics Data'!$BI$12:$BI$511, 0)), ""))</f>
        <v/>
      </c>
      <c r="R415" s="92" t="str">
        <f>IF($AV415="", "", IFERROR(INDEX('Analytics Data'!BB$12:BB$511, MATCH($AV415, 'Analytics Data'!$BI$12:$BI$511, 0)), ""))</f>
        <v/>
      </c>
      <c r="S415" s="92" t="str">
        <f>IF($AV415="", "", IFERROR(INDEX('Analytics Data'!BC$12:BC$511, MATCH($AV415, 'Analytics Data'!$BI$12:$BI$511, 0)), ""))</f>
        <v/>
      </c>
      <c r="T415" s="92" t="str">
        <f>IF($AV415="", "", IFERROR(INDEX('Analytics Data'!BD$12:BD$511, MATCH($AV415, 'Analytics Data'!$BI$12:$BI$511, 0)), ""))</f>
        <v/>
      </c>
      <c r="U415" s="93" t="str">
        <f>IF($AV415="", "", IFERROR(INDEX('Analytics Data'!BE$12:BE$511, MATCH($AV415, 'Analytics Data'!$BI$12:$BI$511, 0)), ""))</f>
        <v/>
      </c>
      <c r="V415" s="68"/>
      <c r="AD415" s="65" t="str">
        <f>'Analytics Data'!$CT416</f>
        <v/>
      </c>
      <c r="AF415" s="19" t="str">
        <f t="shared" si="118"/>
        <v/>
      </c>
      <c r="AH415" s="19" t="str">
        <f t="shared" si="115"/>
        <v/>
      </c>
      <c r="AI415" s="19" t="str">
        <f t="shared" si="119"/>
        <v/>
      </c>
      <c r="AJ415" s="19" t="str">
        <f t="shared" si="120"/>
        <v/>
      </c>
      <c r="AK415" s="19" t="str">
        <f t="shared" si="121"/>
        <v/>
      </c>
      <c r="AL415" s="19" t="str">
        <f t="shared" si="116"/>
        <v/>
      </c>
      <c r="AM415" s="19" t="str">
        <f t="shared" si="117"/>
        <v/>
      </c>
      <c r="AN415" s="19" t="str">
        <f t="shared" si="122"/>
        <v/>
      </c>
      <c r="AP415" s="19" t="str">
        <f>IF(OR($B415="", "", 'Analytics Data'!$BL$7=FALSE), "", COUNTIF('Analytics Data'!$BG$12:$BG$511, $B415))</f>
        <v/>
      </c>
      <c r="AR415" s="65" t="str">
        <f>IF($AP415="", "", IF($AP415=1, IFERROR(INDEX('Analytics Data'!$BI$12:$BI$511, MATCH($B415, 'Analytics Data'!$BG$12:$BG$511, 0)), ""), ""))</f>
        <v/>
      </c>
      <c r="AT415" s="65" t="str">
        <f t="shared" si="123"/>
        <v/>
      </c>
      <c r="AV415" s="65" t="str">
        <f>IF(NOT($AT415=""), $AT415, IF($AR415="", "", IF(COUNTIF($AR$11:$AR415, $AR415)&gt;1, "", $AR415)))</f>
        <v/>
      </c>
      <c r="AX415" s="19" t="str">
        <f>IF(OR($AV415="", $AR$7=FALSE), "", IF(COUNTIF('Analytics Data'!$BI$12:$BI$511, $AV415)=1, "", "X"))</f>
        <v/>
      </c>
      <c r="AZ415" s="43" t="str">
        <f t="shared" si="124"/>
        <v/>
      </c>
      <c r="BB415" s="19" t="str">
        <f>IF($D415="", "", IF(COUNTIF(Content!$D$11:$D$510, $D415)=0, MAX($BB$10:$BB414)+1, ""))</f>
        <v/>
      </c>
      <c r="BD415" s="19" t="str">
        <f t="shared" si="125"/>
        <v/>
      </c>
      <c r="BF415" s="19" t="str">
        <f t="shared" si="126"/>
        <v/>
      </c>
      <c r="BG415" s="19" t="str">
        <f t="shared" ca="1" si="132"/>
        <v/>
      </c>
      <c r="BI415" s="173" t="str">
        <f>IF($AV415="", "", IFERROR(INDEX('Analytics Data'!$CA$12:$CA$511, MATCH($AV415, 'Analytics Data'!$BI$12:$BI$511, 0)), ""))</f>
        <v/>
      </c>
      <c r="BK415" s="173" t="str">
        <f>IF($AV415="", "", IFERROR(INDEX('Analytics Data'!$BB$12:$BB$511, MATCH($AV415, 'Analytics Data'!$BI$12:$BI$511, 0)), ""))</f>
        <v/>
      </c>
      <c r="BM415" s="41" t="str">
        <f>IF($D415="", "", IFERROR(INDEX(Content!$AB$11:$AB$510, MATCH($D415, Content!$D$11:$D$510, 0)), ""))</f>
        <v/>
      </c>
      <c r="BN415" s="41" t="str">
        <f>IF($BM415="", "", IF(COUNTIF($BM$11:$BM415, $BM415)&gt;1, "", $BM415))</f>
        <v/>
      </c>
      <c r="BO415" s="156" t="str">
        <f t="shared" si="127"/>
        <v/>
      </c>
      <c r="BP415" s="156" t="str">
        <f t="shared" si="128"/>
        <v/>
      </c>
      <c r="BQ415" s="19" t="str">
        <f>IF($BO415="", "", COUNTIF($BO$11:$BO$510, "&gt;"&amp;$BO415)+1+COUNTIF($BO$11:$BO415, $BO415)-1)</f>
        <v/>
      </c>
      <c r="BS415" s="134" t="str">
        <f>IF($AV415="", "", IFERROR(INDEX('Analytics Data'!BZ$12:BZ$511, MATCH($AV415, 'Analytics Data'!$BI$12:$BI$511, 0)), ""))</f>
        <v/>
      </c>
      <c r="BT415" s="135" t="str">
        <f>IF($AV415="", "", IFERROR(INDEX('Analytics Data'!CA$12:CA$511, MATCH($AV415, 'Analytics Data'!$BI$12:$BI$511, 0)), ""))</f>
        <v/>
      </c>
      <c r="BU415" s="135" t="str">
        <f>IF($AV415="", "", IFERROR(INDEX('Analytics Data'!CB$12:CB$511, MATCH($AV415, 'Analytics Data'!$BI$12:$BI$511, 0)), ""))</f>
        <v/>
      </c>
      <c r="BV415" s="135" t="str">
        <f>IF($AV415="", "", IFERROR(INDEX('Analytics Data'!CC$12:CC$511, MATCH($AV415, 'Analytics Data'!$BI$12:$BI$511, 0)), ""))</f>
        <v/>
      </c>
      <c r="BW415" s="136" t="str">
        <f>IF($AV415="", "", IFERROR(INDEX('Analytics Data'!CD$12:CD$511, MATCH($AV415, 'Analytics Data'!$BI$12:$BI$511, 0)), ""))</f>
        <v/>
      </c>
      <c r="CC415" s="19" t="str">
        <f t="shared" si="129"/>
        <v/>
      </c>
      <c r="CE415" s="19" t="str">
        <f t="shared" si="130"/>
        <v/>
      </c>
      <c r="CG415" s="41" t="str">
        <f t="shared" si="131"/>
        <v/>
      </c>
    </row>
    <row r="416" spans="1:85" x14ac:dyDescent="0.25">
      <c r="A416" s="11"/>
      <c r="B416" s="41" t="str">
        <f>IF($D416="", "", IFERROR(INDEX(Content!$V$11:$V$510, MATCH($D416, Content!$D$11:$D$510, 0)), ""))</f>
        <v/>
      </c>
      <c r="C416" s="11"/>
      <c r="D416" s="196"/>
      <c r="E416" s="197"/>
      <c r="F416" s="198"/>
      <c r="G416" s="199"/>
      <c r="H416" s="200"/>
      <c r="I416" s="200"/>
      <c r="J416" s="201"/>
      <c r="K416" s="202"/>
      <c r="L416" s="11"/>
      <c r="M416" s="98" t="str">
        <f>IF($AV416="", "", IFERROR(INDEX('Analytics Data'!$CF$12:$CF$511, MATCH($AV416, 'Analytics Data'!$BI$12:$BI$511, 0)), ""))</f>
        <v/>
      </c>
      <c r="N416" s="68"/>
      <c r="O416" s="98" t="str">
        <f>IF($M416="", "", COUNTIF($M$11:$M$510, "&gt;"&amp;$M416)+1+COUNTIF($M$11:$M416, $M416)-1)</f>
        <v/>
      </c>
      <c r="P416" s="68"/>
      <c r="Q416" s="91" t="str">
        <f>IF($AV416="", "", IFERROR(INDEX('Analytics Data'!BA$12:BA$511, MATCH($AV416, 'Analytics Data'!$BI$12:$BI$511, 0)), ""))</f>
        <v/>
      </c>
      <c r="R416" s="92" t="str">
        <f>IF($AV416="", "", IFERROR(INDEX('Analytics Data'!BB$12:BB$511, MATCH($AV416, 'Analytics Data'!$BI$12:$BI$511, 0)), ""))</f>
        <v/>
      </c>
      <c r="S416" s="92" t="str">
        <f>IF($AV416="", "", IFERROR(INDEX('Analytics Data'!BC$12:BC$511, MATCH($AV416, 'Analytics Data'!$BI$12:$BI$511, 0)), ""))</f>
        <v/>
      </c>
      <c r="T416" s="92" t="str">
        <f>IF($AV416="", "", IFERROR(INDEX('Analytics Data'!BD$12:BD$511, MATCH($AV416, 'Analytics Data'!$BI$12:$BI$511, 0)), ""))</f>
        <v/>
      </c>
      <c r="U416" s="93" t="str">
        <f>IF($AV416="", "", IFERROR(INDEX('Analytics Data'!BE$12:BE$511, MATCH($AV416, 'Analytics Data'!$BI$12:$BI$511, 0)), ""))</f>
        <v/>
      </c>
      <c r="V416" s="68"/>
      <c r="AD416" s="65" t="str">
        <f>'Analytics Data'!$CT417</f>
        <v/>
      </c>
      <c r="AF416" s="19" t="str">
        <f t="shared" si="118"/>
        <v/>
      </c>
      <c r="AH416" s="19" t="str">
        <f t="shared" si="115"/>
        <v/>
      </c>
      <c r="AI416" s="19" t="str">
        <f t="shared" si="119"/>
        <v/>
      </c>
      <c r="AJ416" s="19" t="str">
        <f t="shared" si="120"/>
        <v/>
      </c>
      <c r="AK416" s="19" t="str">
        <f t="shared" si="121"/>
        <v/>
      </c>
      <c r="AL416" s="19" t="str">
        <f t="shared" si="116"/>
        <v/>
      </c>
      <c r="AM416" s="19" t="str">
        <f t="shared" si="117"/>
        <v/>
      </c>
      <c r="AN416" s="19" t="str">
        <f t="shared" si="122"/>
        <v/>
      </c>
      <c r="AP416" s="19" t="str">
        <f>IF(OR($B416="", "", 'Analytics Data'!$BL$7=FALSE), "", COUNTIF('Analytics Data'!$BG$12:$BG$511, $B416))</f>
        <v/>
      </c>
      <c r="AR416" s="65" t="str">
        <f>IF($AP416="", "", IF($AP416=1, IFERROR(INDEX('Analytics Data'!$BI$12:$BI$511, MATCH($B416, 'Analytics Data'!$BG$12:$BG$511, 0)), ""), ""))</f>
        <v/>
      </c>
      <c r="AT416" s="65" t="str">
        <f t="shared" si="123"/>
        <v/>
      </c>
      <c r="AV416" s="65" t="str">
        <f>IF(NOT($AT416=""), $AT416, IF($AR416="", "", IF(COUNTIF($AR$11:$AR416, $AR416)&gt;1, "", $AR416)))</f>
        <v/>
      </c>
      <c r="AX416" s="19" t="str">
        <f>IF(OR($AV416="", $AR$7=FALSE), "", IF(COUNTIF('Analytics Data'!$BI$12:$BI$511, $AV416)=1, "", "X"))</f>
        <v/>
      </c>
      <c r="AZ416" s="43" t="str">
        <f t="shared" si="124"/>
        <v/>
      </c>
      <c r="BB416" s="19" t="str">
        <f>IF($D416="", "", IF(COUNTIF(Content!$D$11:$D$510, $D416)=0, MAX($BB$10:$BB415)+1, ""))</f>
        <v/>
      </c>
      <c r="BD416" s="19" t="str">
        <f t="shared" si="125"/>
        <v/>
      </c>
      <c r="BF416" s="19" t="str">
        <f t="shared" si="126"/>
        <v/>
      </c>
      <c r="BG416" s="19" t="str">
        <f t="shared" ca="1" si="132"/>
        <v/>
      </c>
      <c r="BI416" s="173" t="str">
        <f>IF($AV416="", "", IFERROR(INDEX('Analytics Data'!$CA$12:$CA$511, MATCH($AV416, 'Analytics Data'!$BI$12:$BI$511, 0)), ""))</f>
        <v/>
      </c>
      <c r="BK416" s="173" t="str">
        <f>IF($AV416="", "", IFERROR(INDEX('Analytics Data'!$BB$12:$BB$511, MATCH($AV416, 'Analytics Data'!$BI$12:$BI$511, 0)), ""))</f>
        <v/>
      </c>
      <c r="BM416" s="41" t="str">
        <f>IF($D416="", "", IFERROR(INDEX(Content!$AB$11:$AB$510, MATCH($D416, Content!$D$11:$D$510, 0)), ""))</f>
        <v/>
      </c>
      <c r="BN416" s="41" t="str">
        <f>IF($BM416="", "", IF(COUNTIF($BM$11:$BM416, $BM416)&gt;1, "", $BM416))</f>
        <v/>
      </c>
      <c r="BO416" s="156" t="str">
        <f t="shared" si="127"/>
        <v/>
      </c>
      <c r="BP416" s="156" t="str">
        <f t="shared" si="128"/>
        <v/>
      </c>
      <c r="BQ416" s="19" t="str">
        <f>IF($BO416="", "", COUNTIF($BO$11:$BO$510, "&gt;"&amp;$BO416)+1+COUNTIF($BO$11:$BO416, $BO416)-1)</f>
        <v/>
      </c>
      <c r="BS416" s="134" t="str">
        <f>IF($AV416="", "", IFERROR(INDEX('Analytics Data'!BZ$12:BZ$511, MATCH($AV416, 'Analytics Data'!$BI$12:$BI$511, 0)), ""))</f>
        <v/>
      </c>
      <c r="BT416" s="135" t="str">
        <f>IF($AV416="", "", IFERROR(INDEX('Analytics Data'!CA$12:CA$511, MATCH($AV416, 'Analytics Data'!$BI$12:$BI$511, 0)), ""))</f>
        <v/>
      </c>
      <c r="BU416" s="135" t="str">
        <f>IF($AV416="", "", IFERROR(INDEX('Analytics Data'!CB$12:CB$511, MATCH($AV416, 'Analytics Data'!$BI$12:$BI$511, 0)), ""))</f>
        <v/>
      </c>
      <c r="BV416" s="135" t="str">
        <f>IF($AV416="", "", IFERROR(INDEX('Analytics Data'!CC$12:CC$511, MATCH($AV416, 'Analytics Data'!$BI$12:$BI$511, 0)), ""))</f>
        <v/>
      </c>
      <c r="BW416" s="136" t="str">
        <f>IF($AV416="", "", IFERROR(INDEX('Analytics Data'!CD$12:CD$511, MATCH($AV416, 'Analytics Data'!$BI$12:$BI$511, 0)), ""))</f>
        <v/>
      </c>
      <c r="CC416" s="19" t="str">
        <f t="shared" si="129"/>
        <v/>
      </c>
      <c r="CE416" s="19" t="str">
        <f t="shared" si="130"/>
        <v/>
      </c>
      <c r="CG416" s="41" t="str">
        <f t="shared" si="131"/>
        <v/>
      </c>
    </row>
    <row r="417" spans="1:85" x14ac:dyDescent="0.25">
      <c r="A417" s="11"/>
      <c r="B417" s="41" t="str">
        <f>IF($D417="", "", IFERROR(INDEX(Content!$V$11:$V$510, MATCH($D417, Content!$D$11:$D$510, 0)), ""))</f>
        <v/>
      </c>
      <c r="C417" s="11"/>
      <c r="D417" s="196"/>
      <c r="E417" s="197"/>
      <c r="F417" s="198"/>
      <c r="G417" s="199"/>
      <c r="H417" s="200"/>
      <c r="I417" s="200"/>
      <c r="J417" s="201"/>
      <c r="K417" s="202"/>
      <c r="L417" s="11"/>
      <c r="M417" s="98" t="str">
        <f>IF($AV417="", "", IFERROR(INDEX('Analytics Data'!$CF$12:$CF$511, MATCH($AV417, 'Analytics Data'!$BI$12:$BI$511, 0)), ""))</f>
        <v/>
      </c>
      <c r="N417" s="68"/>
      <c r="O417" s="98" t="str">
        <f>IF($M417="", "", COUNTIF($M$11:$M$510, "&gt;"&amp;$M417)+1+COUNTIF($M$11:$M417, $M417)-1)</f>
        <v/>
      </c>
      <c r="P417" s="68"/>
      <c r="Q417" s="91" t="str">
        <f>IF($AV417="", "", IFERROR(INDEX('Analytics Data'!BA$12:BA$511, MATCH($AV417, 'Analytics Data'!$BI$12:$BI$511, 0)), ""))</f>
        <v/>
      </c>
      <c r="R417" s="92" t="str">
        <f>IF($AV417="", "", IFERROR(INDEX('Analytics Data'!BB$12:BB$511, MATCH($AV417, 'Analytics Data'!$BI$12:$BI$511, 0)), ""))</f>
        <v/>
      </c>
      <c r="S417" s="92" t="str">
        <f>IF($AV417="", "", IFERROR(INDEX('Analytics Data'!BC$12:BC$511, MATCH($AV417, 'Analytics Data'!$BI$12:$BI$511, 0)), ""))</f>
        <v/>
      </c>
      <c r="T417" s="92" t="str">
        <f>IF($AV417="", "", IFERROR(INDEX('Analytics Data'!BD$12:BD$511, MATCH($AV417, 'Analytics Data'!$BI$12:$BI$511, 0)), ""))</f>
        <v/>
      </c>
      <c r="U417" s="93" t="str">
        <f>IF($AV417="", "", IFERROR(INDEX('Analytics Data'!BE$12:BE$511, MATCH($AV417, 'Analytics Data'!$BI$12:$BI$511, 0)), ""))</f>
        <v/>
      </c>
      <c r="V417" s="68"/>
      <c r="AD417" s="65" t="str">
        <f>'Analytics Data'!$CT418</f>
        <v/>
      </c>
      <c r="AF417" s="19" t="str">
        <f t="shared" si="118"/>
        <v/>
      </c>
      <c r="AH417" s="19" t="str">
        <f t="shared" si="115"/>
        <v/>
      </c>
      <c r="AI417" s="19" t="str">
        <f t="shared" si="119"/>
        <v/>
      </c>
      <c r="AJ417" s="19" t="str">
        <f t="shared" si="120"/>
        <v/>
      </c>
      <c r="AK417" s="19" t="str">
        <f t="shared" si="121"/>
        <v/>
      </c>
      <c r="AL417" s="19" t="str">
        <f t="shared" si="116"/>
        <v/>
      </c>
      <c r="AM417" s="19" t="str">
        <f t="shared" si="117"/>
        <v/>
      </c>
      <c r="AN417" s="19" t="str">
        <f t="shared" si="122"/>
        <v/>
      </c>
      <c r="AP417" s="19" t="str">
        <f>IF(OR($B417="", "", 'Analytics Data'!$BL$7=FALSE), "", COUNTIF('Analytics Data'!$BG$12:$BG$511, $B417))</f>
        <v/>
      </c>
      <c r="AR417" s="65" t="str">
        <f>IF($AP417="", "", IF($AP417=1, IFERROR(INDEX('Analytics Data'!$BI$12:$BI$511, MATCH($B417, 'Analytics Data'!$BG$12:$BG$511, 0)), ""), ""))</f>
        <v/>
      </c>
      <c r="AT417" s="65" t="str">
        <f t="shared" si="123"/>
        <v/>
      </c>
      <c r="AV417" s="65" t="str">
        <f>IF(NOT($AT417=""), $AT417, IF($AR417="", "", IF(COUNTIF($AR$11:$AR417, $AR417)&gt;1, "", $AR417)))</f>
        <v/>
      </c>
      <c r="AX417" s="19" t="str">
        <f>IF(OR($AV417="", $AR$7=FALSE), "", IF(COUNTIF('Analytics Data'!$BI$12:$BI$511, $AV417)=1, "", "X"))</f>
        <v/>
      </c>
      <c r="AZ417" s="43" t="str">
        <f t="shared" si="124"/>
        <v/>
      </c>
      <c r="BB417" s="19" t="str">
        <f>IF($D417="", "", IF(COUNTIF(Content!$D$11:$D$510, $D417)=0, MAX($BB$10:$BB416)+1, ""))</f>
        <v/>
      </c>
      <c r="BD417" s="19" t="str">
        <f t="shared" si="125"/>
        <v/>
      </c>
      <c r="BF417" s="19" t="str">
        <f t="shared" si="126"/>
        <v/>
      </c>
      <c r="BG417" s="19" t="str">
        <f t="shared" ca="1" si="132"/>
        <v/>
      </c>
      <c r="BI417" s="173" t="str">
        <f>IF($AV417="", "", IFERROR(INDEX('Analytics Data'!$CA$12:$CA$511, MATCH($AV417, 'Analytics Data'!$BI$12:$BI$511, 0)), ""))</f>
        <v/>
      </c>
      <c r="BK417" s="173" t="str">
        <f>IF($AV417="", "", IFERROR(INDEX('Analytics Data'!$BB$12:$BB$511, MATCH($AV417, 'Analytics Data'!$BI$12:$BI$511, 0)), ""))</f>
        <v/>
      </c>
      <c r="BM417" s="41" t="str">
        <f>IF($D417="", "", IFERROR(INDEX(Content!$AB$11:$AB$510, MATCH($D417, Content!$D$11:$D$510, 0)), ""))</f>
        <v/>
      </c>
      <c r="BN417" s="41" t="str">
        <f>IF($BM417="", "", IF(COUNTIF($BM$11:$BM417, $BM417)&gt;1, "", $BM417))</f>
        <v/>
      </c>
      <c r="BO417" s="156" t="str">
        <f t="shared" si="127"/>
        <v/>
      </c>
      <c r="BP417" s="156" t="str">
        <f t="shared" si="128"/>
        <v/>
      </c>
      <c r="BQ417" s="19" t="str">
        <f>IF($BO417="", "", COUNTIF($BO$11:$BO$510, "&gt;"&amp;$BO417)+1+COUNTIF($BO$11:$BO417, $BO417)-1)</f>
        <v/>
      </c>
      <c r="BS417" s="134" t="str">
        <f>IF($AV417="", "", IFERROR(INDEX('Analytics Data'!BZ$12:BZ$511, MATCH($AV417, 'Analytics Data'!$BI$12:$BI$511, 0)), ""))</f>
        <v/>
      </c>
      <c r="BT417" s="135" t="str">
        <f>IF($AV417="", "", IFERROR(INDEX('Analytics Data'!CA$12:CA$511, MATCH($AV417, 'Analytics Data'!$BI$12:$BI$511, 0)), ""))</f>
        <v/>
      </c>
      <c r="BU417" s="135" t="str">
        <f>IF($AV417="", "", IFERROR(INDEX('Analytics Data'!CB$12:CB$511, MATCH($AV417, 'Analytics Data'!$BI$12:$BI$511, 0)), ""))</f>
        <v/>
      </c>
      <c r="BV417" s="135" t="str">
        <f>IF($AV417="", "", IFERROR(INDEX('Analytics Data'!CC$12:CC$511, MATCH($AV417, 'Analytics Data'!$BI$12:$BI$511, 0)), ""))</f>
        <v/>
      </c>
      <c r="BW417" s="136" t="str">
        <f>IF($AV417="", "", IFERROR(INDEX('Analytics Data'!CD$12:CD$511, MATCH($AV417, 'Analytics Data'!$BI$12:$BI$511, 0)), ""))</f>
        <v/>
      </c>
      <c r="CC417" s="19" t="str">
        <f t="shared" si="129"/>
        <v/>
      </c>
      <c r="CE417" s="19" t="str">
        <f t="shared" si="130"/>
        <v/>
      </c>
      <c r="CG417" s="41" t="str">
        <f t="shared" si="131"/>
        <v/>
      </c>
    </row>
    <row r="418" spans="1:85" x14ac:dyDescent="0.25">
      <c r="A418" s="11"/>
      <c r="B418" s="41" t="str">
        <f>IF($D418="", "", IFERROR(INDEX(Content!$V$11:$V$510, MATCH($D418, Content!$D$11:$D$510, 0)), ""))</f>
        <v/>
      </c>
      <c r="C418" s="11"/>
      <c r="D418" s="196"/>
      <c r="E418" s="197"/>
      <c r="F418" s="198"/>
      <c r="G418" s="199"/>
      <c r="H418" s="200"/>
      <c r="I418" s="200"/>
      <c r="J418" s="201"/>
      <c r="K418" s="202"/>
      <c r="L418" s="11"/>
      <c r="M418" s="98" t="str">
        <f>IF($AV418="", "", IFERROR(INDEX('Analytics Data'!$CF$12:$CF$511, MATCH($AV418, 'Analytics Data'!$BI$12:$BI$511, 0)), ""))</f>
        <v/>
      </c>
      <c r="N418" s="68"/>
      <c r="O418" s="98" t="str">
        <f>IF($M418="", "", COUNTIF($M$11:$M$510, "&gt;"&amp;$M418)+1+COUNTIF($M$11:$M418, $M418)-1)</f>
        <v/>
      </c>
      <c r="P418" s="68"/>
      <c r="Q418" s="91" t="str">
        <f>IF($AV418="", "", IFERROR(INDEX('Analytics Data'!BA$12:BA$511, MATCH($AV418, 'Analytics Data'!$BI$12:$BI$511, 0)), ""))</f>
        <v/>
      </c>
      <c r="R418" s="92" t="str">
        <f>IF($AV418="", "", IFERROR(INDEX('Analytics Data'!BB$12:BB$511, MATCH($AV418, 'Analytics Data'!$BI$12:$BI$511, 0)), ""))</f>
        <v/>
      </c>
      <c r="S418" s="92" t="str">
        <f>IF($AV418="", "", IFERROR(INDEX('Analytics Data'!BC$12:BC$511, MATCH($AV418, 'Analytics Data'!$BI$12:$BI$511, 0)), ""))</f>
        <v/>
      </c>
      <c r="T418" s="92" t="str">
        <f>IF($AV418="", "", IFERROR(INDEX('Analytics Data'!BD$12:BD$511, MATCH($AV418, 'Analytics Data'!$BI$12:$BI$511, 0)), ""))</f>
        <v/>
      </c>
      <c r="U418" s="93" t="str">
        <f>IF($AV418="", "", IFERROR(INDEX('Analytics Data'!BE$12:BE$511, MATCH($AV418, 'Analytics Data'!$BI$12:$BI$511, 0)), ""))</f>
        <v/>
      </c>
      <c r="V418" s="68"/>
      <c r="AD418" s="65" t="str">
        <f>'Analytics Data'!$CT419</f>
        <v/>
      </c>
      <c r="AF418" s="19" t="str">
        <f t="shared" si="118"/>
        <v/>
      </c>
      <c r="AH418" s="19" t="str">
        <f t="shared" si="115"/>
        <v/>
      </c>
      <c r="AI418" s="19" t="str">
        <f t="shared" si="119"/>
        <v/>
      </c>
      <c r="AJ418" s="19" t="str">
        <f t="shared" si="120"/>
        <v/>
      </c>
      <c r="AK418" s="19" t="str">
        <f t="shared" si="121"/>
        <v/>
      </c>
      <c r="AL418" s="19" t="str">
        <f t="shared" si="116"/>
        <v/>
      </c>
      <c r="AM418" s="19" t="str">
        <f t="shared" si="117"/>
        <v/>
      </c>
      <c r="AN418" s="19" t="str">
        <f t="shared" si="122"/>
        <v/>
      </c>
      <c r="AP418" s="19" t="str">
        <f>IF(OR($B418="", "", 'Analytics Data'!$BL$7=FALSE), "", COUNTIF('Analytics Data'!$BG$12:$BG$511, $B418))</f>
        <v/>
      </c>
      <c r="AR418" s="65" t="str">
        <f>IF($AP418="", "", IF($AP418=1, IFERROR(INDEX('Analytics Data'!$BI$12:$BI$511, MATCH($B418, 'Analytics Data'!$BG$12:$BG$511, 0)), ""), ""))</f>
        <v/>
      </c>
      <c r="AT418" s="65" t="str">
        <f t="shared" si="123"/>
        <v/>
      </c>
      <c r="AV418" s="65" t="str">
        <f>IF(NOT($AT418=""), $AT418, IF($AR418="", "", IF(COUNTIF($AR$11:$AR418, $AR418)&gt;1, "", $AR418)))</f>
        <v/>
      </c>
      <c r="AX418" s="19" t="str">
        <f>IF(OR($AV418="", $AR$7=FALSE), "", IF(COUNTIF('Analytics Data'!$BI$12:$BI$511, $AV418)=1, "", "X"))</f>
        <v/>
      </c>
      <c r="AZ418" s="43" t="str">
        <f t="shared" si="124"/>
        <v/>
      </c>
      <c r="BB418" s="19" t="str">
        <f>IF($D418="", "", IF(COUNTIF(Content!$D$11:$D$510, $D418)=0, MAX($BB$10:$BB417)+1, ""))</f>
        <v/>
      </c>
      <c r="BD418" s="19" t="str">
        <f t="shared" si="125"/>
        <v/>
      </c>
      <c r="BF418" s="19" t="str">
        <f t="shared" si="126"/>
        <v/>
      </c>
      <c r="BG418" s="19" t="str">
        <f t="shared" ca="1" si="132"/>
        <v/>
      </c>
      <c r="BI418" s="173" t="str">
        <f>IF($AV418="", "", IFERROR(INDEX('Analytics Data'!$CA$12:$CA$511, MATCH($AV418, 'Analytics Data'!$BI$12:$BI$511, 0)), ""))</f>
        <v/>
      </c>
      <c r="BK418" s="173" t="str">
        <f>IF($AV418="", "", IFERROR(INDEX('Analytics Data'!$BB$12:$BB$511, MATCH($AV418, 'Analytics Data'!$BI$12:$BI$511, 0)), ""))</f>
        <v/>
      </c>
      <c r="BM418" s="41" t="str">
        <f>IF($D418="", "", IFERROR(INDEX(Content!$AB$11:$AB$510, MATCH($D418, Content!$D$11:$D$510, 0)), ""))</f>
        <v/>
      </c>
      <c r="BN418" s="41" t="str">
        <f>IF($BM418="", "", IF(COUNTIF($BM$11:$BM418, $BM418)&gt;1, "", $BM418))</f>
        <v/>
      </c>
      <c r="BO418" s="156" t="str">
        <f t="shared" si="127"/>
        <v/>
      </c>
      <c r="BP418" s="156" t="str">
        <f t="shared" si="128"/>
        <v/>
      </c>
      <c r="BQ418" s="19" t="str">
        <f>IF($BO418="", "", COUNTIF($BO$11:$BO$510, "&gt;"&amp;$BO418)+1+COUNTIF($BO$11:$BO418, $BO418)-1)</f>
        <v/>
      </c>
      <c r="BS418" s="134" t="str">
        <f>IF($AV418="", "", IFERROR(INDEX('Analytics Data'!BZ$12:BZ$511, MATCH($AV418, 'Analytics Data'!$BI$12:$BI$511, 0)), ""))</f>
        <v/>
      </c>
      <c r="BT418" s="135" t="str">
        <f>IF($AV418="", "", IFERROR(INDEX('Analytics Data'!CA$12:CA$511, MATCH($AV418, 'Analytics Data'!$BI$12:$BI$511, 0)), ""))</f>
        <v/>
      </c>
      <c r="BU418" s="135" t="str">
        <f>IF($AV418="", "", IFERROR(INDEX('Analytics Data'!CB$12:CB$511, MATCH($AV418, 'Analytics Data'!$BI$12:$BI$511, 0)), ""))</f>
        <v/>
      </c>
      <c r="BV418" s="135" t="str">
        <f>IF($AV418="", "", IFERROR(INDEX('Analytics Data'!CC$12:CC$511, MATCH($AV418, 'Analytics Data'!$BI$12:$BI$511, 0)), ""))</f>
        <v/>
      </c>
      <c r="BW418" s="136" t="str">
        <f>IF($AV418="", "", IFERROR(INDEX('Analytics Data'!CD$12:CD$511, MATCH($AV418, 'Analytics Data'!$BI$12:$BI$511, 0)), ""))</f>
        <v/>
      </c>
      <c r="CC418" s="19" t="str">
        <f t="shared" si="129"/>
        <v/>
      </c>
      <c r="CE418" s="19" t="str">
        <f t="shared" si="130"/>
        <v/>
      </c>
      <c r="CG418" s="41" t="str">
        <f t="shared" si="131"/>
        <v/>
      </c>
    </row>
    <row r="419" spans="1:85" x14ac:dyDescent="0.25">
      <c r="A419" s="11"/>
      <c r="B419" s="41" t="str">
        <f>IF($D419="", "", IFERROR(INDEX(Content!$V$11:$V$510, MATCH($D419, Content!$D$11:$D$510, 0)), ""))</f>
        <v/>
      </c>
      <c r="C419" s="11"/>
      <c r="D419" s="196"/>
      <c r="E419" s="197"/>
      <c r="F419" s="198"/>
      <c r="G419" s="199"/>
      <c r="H419" s="200"/>
      <c r="I419" s="200"/>
      <c r="J419" s="201"/>
      <c r="K419" s="202"/>
      <c r="L419" s="11"/>
      <c r="M419" s="98" t="str">
        <f>IF($AV419="", "", IFERROR(INDEX('Analytics Data'!$CF$12:$CF$511, MATCH($AV419, 'Analytics Data'!$BI$12:$BI$511, 0)), ""))</f>
        <v/>
      </c>
      <c r="N419" s="68"/>
      <c r="O419" s="98" t="str">
        <f>IF($M419="", "", COUNTIF($M$11:$M$510, "&gt;"&amp;$M419)+1+COUNTIF($M$11:$M419, $M419)-1)</f>
        <v/>
      </c>
      <c r="P419" s="68"/>
      <c r="Q419" s="91" t="str">
        <f>IF($AV419="", "", IFERROR(INDEX('Analytics Data'!BA$12:BA$511, MATCH($AV419, 'Analytics Data'!$BI$12:$BI$511, 0)), ""))</f>
        <v/>
      </c>
      <c r="R419" s="92" t="str">
        <f>IF($AV419="", "", IFERROR(INDEX('Analytics Data'!BB$12:BB$511, MATCH($AV419, 'Analytics Data'!$BI$12:$BI$511, 0)), ""))</f>
        <v/>
      </c>
      <c r="S419" s="92" t="str">
        <f>IF($AV419="", "", IFERROR(INDEX('Analytics Data'!BC$12:BC$511, MATCH($AV419, 'Analytics Data'!$BI$12:$BI$511, 0)), ""))</f>
        <v/>
      </c>
      <c r="T419" s="92" t="str">
        <f>IF($AV419="", "", IFERROR(INDEX('Analytics Data'!BD$12:BD$511, MATCH($AV419, 'Analytics Data'!$BI$12:$BI$511, 0)), ""))</f>
        <v/>
      </c>
      <c r="U419" s="93" t="str">
        <f>IF($AV419="", "", IFERROR(INDEX('Analytics Data'!BE$12:BE$511, MATCH($AV419, 'Analytics Data'!$BI$12:$BI$511, 0)), ""))</f>
        <v/>
      </c>
      <c r="V419" s="68"/>
      <c r="AD419" s="65" t="str">
        <f>'Analytics Data'!$CT420</f>
        <v/>
      </c>
      <c r="AF419" s="19" t="str">
        <f t="shared" si="118"/>
        <v/>
      </c>
      <c r="AH419" s="19" t="str">
        <f t="shared" si="115"/>
        <v/>
      </c>
      <c r="AI419" s="19" t="str">
        <f t="shared" si="119"/>
        <v/>
      </c>
      <c r="AJ419" s="19" t="str">
        <f t="shared" si="120"/>
        <v/>
      </c>
      <c r="AK419" s="19" t="str">
        <f t="shared" si="121"/>
        <v/>
      </c>
      <c r="AL419" s="19" t="str">
        <f t="shared" si="116"/>
        <v/>
      </c>
      <c r="AM419" s="19" t="str">
        <f t="shared" si="117"/>
        <v/>
      </c>
      <c r="AN419" s="19" t="str">
        <f t="shared" si="122"/>
        <v/>
      </c>
      <c r="AP419" s="19" t="str">
        <f>IF(OR($B419="", "", 'Analytics Data'!$BL$7=FALSE), "", COUNTIF('Analytics Data'!$BG$12:$BG$511, $B419))</f>
        <v/>
      </c>
      <c r="AR419" s="65" t="str">
        <f>IF($AP419="", "", IF($AP419=1, IFERROR(INDEX('Analytics Data'!$BI$12:$BI$511, MATCH($B419, 'Analytics Data'!$BG$12:$BG$511, 0)), ""), ""))</f>
        <v/>
      </c>
      <c r="AT419" s="65" t="str">
        <f t="shared" si="123"/>
        <v/>
      </c>
      <c r="AV419" s="65" t="str">
        <f>IF(NOT($AT419=""), $AT419, IF($AR419="", "", IF(COUNTIF($AR$11:$AR419, $AR419)&gt;1, "", $AR419)))</f>
        <v/>
      </c>
      <c r="AX419" s="19" t="str">
        <f>IF(OR($AV419="", $AR$7=FALSE), "", IF(COUNTIF('Analytics Data'!$BI$12:$BI$511, $AV419)=1, "", "X"))</f>
        <v/>
      </c>
      <c r="AZ419" s="43" t="str">
        <f t="shared" si="124"/>
        <v/>
      </c>
      <c r="BB419" s="19" t="str">
        <f>IF($D419="", "", IF(COUNTIF(Content!$D$11:$D$510, $D419)=0, MAX($BB$10:$BB418)+1, ""))</f>
        <v/>
      </c>
      <c r="BD419" s="19" t="str">
        <f t="shared" si="125"/>
        <v/>
      </c>
      <c r="BF419" s="19" t="str">
        <f t="shared" si="126"/>
        <v/>
      </c>
      <c r="BG419" s="19" t="str">
        <f t="shared" ca="1" si="132"/>
        <v/>
      </c>
      <c r="BI419" s="173" t="str">
        <f>IF($AV419="", "", IFERROR(INDEX('Analytics Data'!$CA$12:$CA$511, MATCH($AV419, 'Analytics Data'!$BI$12:$BI$511, 0)), ""))</f>
        <v/>
      </c>
      <c r="BK419" s="173" t="str">
        <f>IF($AV419="", "", IFERROR(INDEX('Analytics Data'!$BB$12:$BB$511, MATCH($AV419, 'Analytics Data'!$BI$12:$BI$511, 0)), ""))</f>
        <v/>
      </c>
      <c r="BM419" s="41" t="str">
        <f>IF($D419="", "", IFERROR(INDEX(Content!$AB$11:$AB$510, MATCH($D419, Content!$D$11:$D$510, 0)), ""))</f>
        <v/>
      </c>
      <c r="BN419" s="41" t="str">
        <f>IF($BM419="", "", IF(COUNTIF($BM$11:$BM419, $BM419)&gt;1, "", $BM419))</f>
        <v/>
      </c>
      <c r="BO419" s="156" t="str">
        <f t="shared" si="127"/>
        <v/>
      </c>
      <c r="BP419" s="156" t="str">
        <f t="shared" si="128"/>
        <v/>
      </c>
      <c r="BQ419" s="19" t="str">
        <f>IF($BO419="", "", COUNTIF($BO$11:$BO$510, "&gt;"&amp;$BO419)+1+COUNTIF($BO$11:$BO419, $BO419)-1)</f>
        <v/>
      </c>
      <c r="BS419" s="134" t="str">
        <f>IF($AV419="", "", IFERROR(INDEX('Analytics Data'!BZ$12:BZ$511, MATCH($AV419, 'Analytics Data'!$BI$12:$BI$511, 0)), ""))</f>
        <v/>
      </c>
      <c r="BT419" s="135" t="str">
        <f>IF($AV419="", "", IFERROR(INDEX('Analytics Data'!CA$12:CA$511, MATCH($AV419, 'Analytics Data'!$BI$12:$BI$511, 0)), ""))</f>
        <v/>
      </c>
      <c r="BU419" s="135" t="str">
        <f>IF($AV419="", "", IFERROR(INDEX('Analytics Data'!CB$12:CB$511, MATCH($AV419, 'Analytics Data'!$BI$12:$BI$511, 0)), ""))</f>
        <v/>
      </c>
      <c r="BV419" s="135" t="str">
        <f>IF($AV419="", "", IFERROR(INDEX('Analytics Data'!CC$12:CC$511, MATCH($AV419, 'Analytics Data'!$BI$12:$BI$511, 0)), ""))</f>
        <v/>
      </c>
      <c r="BW419" s="136" t="str">
        <f>IF($AV419="", "", IFERROR(INDEX('Analytics Data'!CD$12:CD$511, MATCH($AV419, 'Analytics Data'!$BI$12:$BI$511, 0)), ""))</f>
        <v/>
      </c>
      <c r="CC419" s="19" t="str">
        <f t="shared" si="129"/>
        <v/>
      </c>
      <c r="CE419" s="19" t="str">
        <f t="shared" si="130"/>
        <v/>
      </c>
      <c r="CG419" s="41" t="str">
        <f t="shared" si="131"/>
        <v/>
      </c>
    </row>
    <row r="420" spans="1:85" x14ac:dyDescent="0.25">
      <c r="A420" s="11"/>
      <c r="B420" s="41" t="str">
        <f>IF($D420="", "", IFERROR(INDEX(Content!$V$11:$V$510, MATCH($D420, Content!$D$11:$D$510, 0)), ""))</f>
        <v/>
      </c>
      <c r="C420" s="11"/>
      <c r="D420" s="196"/>
      <c r="E420" s="197"/>
      <c r="F420" s="198"/>
      <c r="G420" s="199"/>
      <c r="H420" s="200"/>
      <c r="I420" s="200"/>
      <c r="J420" s="201"/>
      <c r="K420" s="202"/>
      <c r="L420" s="11"/>
      <c r="M420" s="98" t="str">
        <f>IF($AV420="", "", IFERROR(INDEX('Analytics Data'!$CF$12:$CF$511, MATCH($AV420, 'Analytics Data'!$BI$12:$BI$511, 0)), ""))</f>
        <v/>
      </c>
      <c r="N420" s="68"/>
      <c r="O420" s="98" t="str">
        <f>IF($M420="", "", COUNTIF($M$11:$M$510, "&gt;"&amp;$M420)+1+COUNTIF($M$11:$M420, $M420)-1)</f>
        <v/>
      </c>
      <c r="P420" s="68"/>
      <c r="Q420" s="91" t="str">
        <f>IF($AV420="", "", IFERROR(INDEX('Analytics Data'!BA$12:BA$511, MATCH($AV420, 'Analytics Data'!$BI$12:$BI$511, 0)), ""))</f>
        <v/>
      </c>
      <c r="R420" s="92" t="str">
        <f>IF($AV420="", "", IFERROR(INDEX('Analytics Data'!BB$12:BB$511, MATCH($AV420, 'Analytics Data'!$BI$12:$BI$511, 0)), ""))</f>
        <v/>
      </c>
      <c r="S420" s="92" t="str">
        <f>IF($AV420="", "", IFERROR(INDEX('Analytics Data'!BC$12:BC$511, MATCH($AV420, 'Analytics Data'!$BI$12:$BI$511, 0)), ""))</f>
        <v/>
      </c>
      <c r="T420" s="92" t="str">
        <f>IF($AV420="", "", IFERROR(INDEX('Analytics Data'!BD$12:BD$511, MATCH($AV420, 'Analytics Data'!$BI$12:$BI$511, 0)), ""))</f>
        <v/>
      </c>
      <c r="U420" s="93" t="str">
        <f>IF($AV420="", "", IFERROR(INDEX('Analytics Data'!BE$12:BE$511, MATCH($AV420, 'Analytics Data'!$BI$12:$BI$511, 0)), ""))</f>
        <v/>
      </c>
      <c r="V420" s="68"/>
      <c r="AD420" s="65" t="str">
        <f>'Analytics Data'!$CT421</f>
        <v/>
      </c>
      <c r="AF420" s="19" t="str">
        <f t="shared" si="118"/>
        <v/>
      </c>
      <c r="AH420" s="19" t="str">
        <f t="shared" si="115"/>
        <v/>
      </c>
      <c r="AI420" s="19" t="str">
        <f t="shared" si="119"/>
        <v/>
      </c>
      <c r="AJ420" s="19" t="str">
        <f t="shared" si="120"/>
        <v/>
      </c>
      <c r="AK420" s="19" t="str">
        <f t="shared" si="121"/>
        <v/>
      </c>
      <c r="AL420" s="19" t="str">
        <f t="shared" si="116"/>
        <v/>
      </c>
      <c r="AM420" s="19" t="str">
        <f t="shared" si="117"/>
        <v/>
      </c>
      <c r="AN420" s="19" t="str">
        <f t="shared" si="122"/>
        <v/>
      </c>
      <c r="AP420" s="19" t="str">
        <f>IF(OR($B420="", "", 'Analytics Data'!$BL$7=FALSE), "", COUNTIF('Analytics Data'!$BG$12:$BG$511, $B420))</f>
        <v/>
      </c>
      <c r="AR420" s="65" t="str">
        <f>IF($AP420="", "", IF($AP420=1, IFERROR(INDEX('Analytics Data'!$BI$12:$BI$511, MATCH($B420, 'Analytics Data'!$BG$12:$BG$511, 0)), ""), ""))</f>
        <v/>
      </c>
      <c r="AT420" s="65" t="str">
        <f t="shared" si="123"/>
        <v/>
      </c>
      <c r="AV420" s="65" t="str">
        <f>IF(NOT($AT420=""), $AT420, IF($AR420="", "", IF(COUNTIF($AR$11:$AR420, $AR420)&gt;1, "", $AR420)))</f>
        <v/>
      </c>
      <c r="AX420" s="19" t="str">
        <f>IF(OR($AV420="", $AR$7=FALSE), "", IF(COUNTIF('Analytics Data'!$BI$12:$BI$511, $AV420)=1, "", "X"))</f>
        <v/>
      </c>
      <c r="AZ420" s="43" t="str">
        <f t="shared" si="124"/>
        <v/>
      </c>
      <c r="BB420" s="19" t="str">
        <f>IF($D420="", "", IF(COUNTIF(Content!$D$11:$D$510, $D420)=0, MAX($BB$10:$BB419)+1, ""))</f>
        <v/>
      </c>
      <c r="BD420" s="19" t="str">
        <f t="shared" si="125"/>
        <v/>
      </c>
      <c r="BF420" s="19" t="str">
        <f t="shared" si="126"/>
        <v/>
      </c>
      <c r="BG420" s="19" t="str">
        <f t="shared" ca="1" si="132"/>
        <v/>
      </c>
      <c r="BI420" s="173" t="str">
        <f>IF($AV420="", "", IFERROR(INDEX('Analytics Data'!$CA$12:$CA$511, MATCH($AV420, 'Analytics Data'!$BI$12:$BI$511, 0)), ""))</f>
        <v/>
      </c>
      <c r="BK420" s="173" t="str">
        <f>IF($AV420="", "", IFERROR(INDEX('Analytics Data'!$BB$12:$BB$511, MATCH($AV420, 'Analytics Data'!$BI$12:$BI$511, 0)), ""))</f>
        <v/>
      </c>
      <c r="BM420" s="41" t="str">
        <f>IF($D420="", "", IFERROR(INDEX(Content!$AB$11:$AB$510, MATCH($D420, Content!$D$11:$D$510, 0)), ""))</f>
        <v/>
      </c>
      <c r="BN420" s="41" t="str">
        <f>IF($BM420="", "", IF(COUNTIF($BM$11:$BM420, $BM420)&gt;1, "", $BM420))</f>
        <v/>
      </c>
      <c r="BO420" s="156" t="str">
        <f t="shared" si="127"/>
        <v/>
      </c>
      <c r="BP420" s="156" t="str">
        <f t="shared" si="128"/>
        <v/>
      </c>
      <c r="BQ420" s="19" t="str">
        <f>IF($BO420="", "", COUNTIF($BO$11:$BO$510, "&gt;"&amp;$BO420)+1+COUNTIF($BO$11:$BO420, $BO420)-1)</f>
        <v/>
      </c>
      <c r="BS420" s="134" t="str">
        <f>IF($AV420="", "", IFERROR(INDEX('Analytics Data'!BZ$12:BZ$511, MATCH($AV420, 'Analytics Data'!$BI$12:$BI$511, 0)), ""))</f>
        <v/>
      </c>
      <c r="BT420" s="135" t="str">
        <f>IF($AV420="", "", IFERROR(INDEX('Analytics Data'!CA$12:CA$511, MATCH($AV420, 'Analytics Data'!$BI$12:$BI$511, 0)), ""))</f>
        <v/>
      </c>
      <c r="BU420" s="135" t="str">
        <f>IF($AV420="", "", IFERROR(INDEX('Analytics Data'!CB$12:CB$511, MATCH($AV420, 'Analytics Data'!$BI$12:$BI$511, 0)), ""))</f>
        <v/>
      </c>
      <c r="BV420" s="135" t="str">
        <f>IF($AV420="", "", IFERROR(INDEX('Analytics Data'!CC$12:CC$511, MATCH($AV420, 'Analytics Data'!$BI$12:$BI$511, 0)), ""))</f>
        <v/>
      </c>
      <c r="BW420" s="136" t="str">
        <f>IF($AV420="", "", IFERROR(INDEX('Analytics Data'!CD$12:CD$511, MATCH($AV420, 'Analytics Data'!$BI$12:$BI$511, 0)), ""))</f>
        <v/>
      </c>
      <c r="CC420" s="19" t="str">
        <f t="shared" si="129"/>
        <v/>
      </c>
      <c r="CE420" s="19" t="str">
        <f t="shared" si="130"/>
        <v/>
      </c>
      <c r="CG420" s="41" t="str">
        <f t="shared" si="131"/>
        <v/>
      </c>
    </row>
    <row r="421" spans="1:85" x14ac:dyDescent="0.25">
      <c r="A421" s="11"/>
      <c r="B421" s="41" t="str">
        <f>IF($D421="", "", IFERROR(INDEX(Content!$V$11:$V$510, MATCH($D421, Content!$D$11:$D$510, 0)), ""))</f>
        <v/>
      </c>
      <c r="C421" s="11"/>
      <c r="D421" s="196"/>
      <c r="E421" s="197"/>
      <c r="F421" s="198"/>
      <c r="G421" s="199"/>
      <c r="H421" s="200"/>
      <c r="I421" s="200"/>
      <c r="J421" s="201"/>
      <c r="K421" s="202"/>
      <c r="L421" s="11"/>
      <c r="M421" s="98" t="str">
        <f>IF($AV421="", "", IFERROR(INDEX('Analytics Data'!$CF$12:$CF$511, MATCH($AV421, 'Analytics Data'!$BI$12:$BI$511, 0)), ""))</f>
        <v/>
      </c>
      <c r="N421" s="68"/>
      <c r="O421" s="98" t="str">
        <f>IF($M421="", "", COUNTIF($M$11:$M$510, "&gt;"&amp;$M421)+1+COUNTIF($M$11:$M421, $M421)-1)</f>
        <v/>
      </c>
      <c r="P421" s="68"/>
      <c r="Q421" s="91" t="str">
        <f>IF($AV421="", "", IFERROR(INDEX('Analytics Data'!BA$12:BA$511, MATCH($AV421, 'Analytics Data'!$BI$12:$BI$511, 0)), ""))</f>
        <v/>
      </c>
      <c r="R421" s="92" t="str">
        <f>IF($AV421="", "", IFERROR(INDEX('Analytics Data'!BB$12:BB$511, MATCH($AV421, 'Analytics Data'!$BI$12:$BI$511, 0)), ""))</f>
        <v/>
      </c>
      <c r="S421" s="92" t="str">
        <f>IF($AV421="", "", IFERROR(INDEX('Analytics Data'!BC$12:BC$511, MATCH($AV421, 'Analytics Data'!$BI$12:$BI$511, 0)), ""))</f>
        <v/>
      </c>
      <c r="T421" s="92" t="str">
        <f>IF($AV421="", "", IFERROR(INDEX('Analytics Data'!BD$12:BD$511, MATCH($AV421, 'Analytics Data'!$BI$12:$BI$511, 0)), ""))</f>
        <v/>
      </c>
      <c r="U421" s="93" t="str">
        <f>IF($AV421="", "", IFERROR(INDEX('Analytics Data'!BE$12:BE$511, MATCH($AV421, 'Analytics Data'!$BI$12:$BI$511, 0)), ""))</f>
        <v/>
      </c>
      <c r="V421" s="68"/>
      <c r="AD421" s="65" t="str">
        <f>'Analytics Data'!$CT422</f>
        <v/>
      </c>
      <c r="AF421" s="19" t="str">
        <f t="shared" si="118"/>
        <v/>
      </c>
      <c r="AH421" s="19" t="str">
        <f t="shared" si="115"/>
        <v/>
      </c>
      <c r="AI421" s="19" t="str">
        <f t="shared" si="119"/>
        <v/>
      </c>
      <c r="AJ421" s="19" t="str">
        <f t="shared" si="120"/>
        <v/>
      </c>
      <c r="AK421" s="19" t="str">
        <f t="shared" si="121"/>
        <v/>
      </c>
      <c r="AL421" s="19" t="str">
        <f t="shared" si="116"/>
        <v/>
      </c>
      <c r="AM421" s="19" t="str">
        <f t="shared" si="117"/>
        <v/>
      </c>
      <c r="AN421" s="19" t="str">
        <f t="shared" si="122"/>
        <v/>
      </c>
      <c r="AP421" s="19" t="str">
        <f>IF(OR($B421="", "", 'Analytics Data'!$BL$7=FALSE), "", COUNTIF('Analytics Data'!$BG$12:$BG$511, $B421))</f>
        <v/>
      </c>
      <c r="AR421" s="65" t="str">
        <f>IF($AP421="", "", IF($AP421=1, IFERROR(INDEX('Analytics Data'!$BI$12:$BI$511, MATCH($B421, 'Analytics Data'!$BG$12:$BG$511, 0)), ""), ""))</f>
        <v/>
      </c>
      <c r="AT421" s="65" t="str">
        <f t="shared" si="123"/>
        <v/>
      </c>
      <c r="AV421" s="65" t="str">
        <f>IF(NOT($AT421=""), $AT421, IF($AR421="", "", IF(COUNTIF($AR$11:$AR421, $AR421)&gt;1, "", $AR421)))</f>
        <v/>
      </c>
      <c r="AX421" s="19" t="str">
        <f>IF(OR($AV421="", $AR$7=FALSE), "", IF(COUNTIF('Analytics Data'!$BI$12:$BI$511, $AV421)=1, "", "X"))</f>
        <v/>
      </c>
      <c r="AZ421" s="43" t="str">
        <f t="shared" si="124"/>
        <v/>
      </c>
      <c r="BB421" s="19" t="str">
        <f>IF($D421="", "", IF(COUNTIF(Content!$D$11:$D$510, $D421)=0, MAX($BB$10:$BB420)+1, ""))</f>
        <v/>
      </c>
      <c r="BD421" s="19" t="str">
        <f t="shared" si="125"/>
        <v/>
      </c>
      <c r="BF421" s="19" t="str">
        <f t="shared" si="126"/>
        <v/>
      </c>
      <c r="BG421" s="19" t="str">
        <f t="shared" ca="1" si="132"/>
        <v/>
      </c>
      <c r="BI421" s="173" t="str">
        <f>IF($AV421="", "", IFERROR(INDEX('Analytics Data'!$CA$12:$CA$511, MATCH($AV421, 'Analytics Data'!$BI$12:$BI$511, 0)), ""))</f>
        <v/>
      </c>
      <c r="BK421" s="173" t="str">
        <f>IF($AV421="", "", IFERROR(INDEX('Analytics Data'!$BB$12:$BB$511, MATCH($AV421, 'Analytics Data'!$BI$12:$BI$511, 0)), ""))</f>
        <v/>
      </c>
      <c r="BM421" s="41" t="str">
        <f>IF($D421="", "", IFERROR(INDEX(Content!$AB$11:$AB$510, MATCH($D421, Content!$D$11:$D$510, 0)), ""))</f>
        <v/>
      </c>
      <c r="BN421" s="41" t="str">
        <f>IF($BM421="", "", IF(COUNTIF($BM$11:$BM421, $BM421)&gt;1, "", $BM421))</f>
        <v/>
      </c>
      <c r="BO421" s="156" t="str">
        <f t="shared" si="127"/>
        <v/>
      </c>
      <c r="BP421" s="156" t="str">
        <f t="shared" si="128"/>
        <v/>
      </c>
      <c r="BQ421" s="19" t="str">
        <f>IF($BO421="", "", COUNTIF($BO$11:$BO$510, "&gt;"&amp;$BO421)+1+COUNTIF($BO$11:$BO421, $BO421)-1)</f>
        <v/>
      </c>
      <c r="BS421" s="134" t="str">
        <f>IF($AV421="", "", IFERROR(INDEX('Analytics Data'!BZ$12:BZ$511, MATCH($AV421, 'Analytics Data'!$BI$12:$BI$511, 0)), ""))</f>
        <v/>
      </c>
      <c r="BT421" s="135" t="str">
        <f>IF($AV421="", "", IFERROR(INDEX('Analytics Data'!CA$12:CA$511, MATCH($AV421, 'Analytics Data'!$BI$12:$BI$511, 0)), ""))</f>
        <v/>
      </c>
      <c r="BU421" s="135" t="str">
        <f>IF($AV421="", "", IFERROR(INDEX('Analytics Data'!CB$12:CB$511, MATCH($AV421, 'Analytics Data'!$BI$12:$BI$511, 0)), ""))</f>
        <v/>
      </c>
      <c r="BV421" s="135" t="str">
        <f>IF($AV421="", "", IFERROR(INDEX('Analytics Data'!CC$12:CC$511, MATCH($AV421, 'Analytics Data'!$BI$12:$BI$511, 0)), ""))</f>
        <v/>
      </c>
      <c r="BW421" s="136" t="str">
        <f>IF($AV421="", "", IFERROR(INDEX('Analytics Data'!CD$12:CD$511, MATCH($AV421, 'Analytics Data'!$BI$12:$BI$511, 0)), ""))</f>
        <v/>
      </c>
      <c r="CC421" s="19" t="str">
        <f t="shared" si="129"/>
        <v/>
      </c>
      <c r="CE421" s="19" t="str">
        <f t="shared" si="130"/>
        <v/>
      </c>
      <c r="CG421" s="41" t="str">
        <f t="shared" si="131"/>
        <v/>
      </c>
    </row>
    <row r="422" spans="1:85" x14ac:dyDescent="0.25">
      <c r="A422" s="11"/>
      <c r="B422" s="41" t="str">
        <f>IF($D422="", "", IFERROR(INDEX(Content!$V$11:$V$510, MATCH($D422, Content!$D$11:$D$510, 0)), ""))</f>
        <v/>
      </c>
      <c r="C422" s="11"/>
      <c r="D422" s="196"/>
      <c r="E422" s="197"/>
      <c r="F422" s="198"/>
      <c r="G422" s="199"/>
      <c r="H422" s="200"/>
      <c r="I422" s="200"/>
      <c r="J422" s="201"/>
      <c r="K422" s="202"/>
      <c r="L422" s="11"/>
      <c r="M422" s="98" t="str">
        <f>IF($AV422="", "", IFERROR(INDEX('Analytics Data'!$CF$12:$CF$511, MATCH($AV422, 'Analytics Data'!$BI$12:$BI$511, 0)), ""))</f>
        <v/>
      </c>
      <c r="N422" s="68"/>
      <c r="O422" s="98" t="str">
        <f>IF($M422="", "", COUNTIF($M$11:$M$510, "&gt;"&amp;$M422)+1+COUNTIF($M$11:$M422, $M422)-1)</f>
        <v/>
      </c>
      <c r="P422" s="68"/>
      <c r="Q422" s="91" t="str">
        <f>IF($AV422="", "", IFERROR(INDEX('Analytics Data'!BA$12:BA$511, MATCH($AV422, 'Analytics Data'!$BI$12:$BI$511, 0)), ""))</f>
        <v/>
      </c>
      <c r="R422" s="92" t="str">
        <f>IF($AV422="", "", IFERROR(INDEX('Analytics Data'!BB$12:BB$511, MATCH($AV422, 'Analytics Data'!$BI$12:$BI$511, 0)), ""))</f>
        <v/>
      </c>
      <c r="S422" s="92" t="str">
        <f>IF($AV422="", "", IFERROR(INDEX('Analytics Data'!BC$12:BC$511, MATCH($AV422, 'Analytics Data'!$BI$12:$BI$511, 0)), ""))</f>
        <v/>
      </c>
      <c r="T422" s="92" t="str">
        <f>IF($AV422="", "", IFERROR(INDEX('Analytics Data'!BD$12:BD$511, MATCH($AV422, 'Analytics Data'!$BI$12:$BI$511, 0)), ""))</f>
        <v/>
      </c>
      <c r="U422" s="93" t="str">
        <f>IF($AV422="", "", IFERROR(INDEX('Analytics Data'!BE$12:BE$511, MATCH($AV422, 'Analytics Data'!$BI$12:$BI$511, 0)), ""))</f>
        <v/>
      </c>
      <c r="V422" s="68"/>
      <c r="AD422" s="65" t="str">
        <f>'Analytics Data'!$CT423</f>
        <v/>
      </c>
      <c r="AF422" s="19" t="str">
        <f t="shared" si="118"/>
        <v/>
      </c>
      <c r="AH422" s="19" t="str">
        <f t="shared" si="115"/>
        <v/>
      </c>
      <c r="AI422" s="19" t="str">
        <f t="shared" si="119"/>
        <v/>
      </c>
      <c r="AJ422" s="19" t="str">
        <f t="shared" si="120"/>
        <v/>
      </c>
      <c r="AK422" s="19" t="str">
        <f t="shared" si="121"/>
        <v/>
      </c>
      <c r="AL422" s="19" t="str">
        <f t="shared" si="116"/>
        <v/>
      </c>
      <c r="AM422" s="19" t="str">
        <f t="shared" si="117"/>
        <v/>
      </c>
      <c r="AN422" s="19" t="str">
        <f t="shared" si="122"/>
        <v/>
      </c>
      <c r="AP422" s="19" t="str">
        <f>IF(OR($B422="", "", 'Analytics Data'!$BL$7=FALSE), "", COUNTIF('Analytics Data'!$BG$12:$BG$511, $B422))</f>
        <v/>
      </c>
      <c r="AR422" s="65" t="str">
        <f>IF($AP422="", "", IF($AP422=1, IFERROR(INDEX('Analytics Data'!$BI$12:$BI$511, MATCH($B422, 'Analytics Data'!$BG$12:$BG$511, 0)), ""), ""))</f>
        <v/>
      </c>
      <c r="AT422" s="65" t="str">
        <f t="shared" si="123"/>
        <v/>
      </c>
      <c r="AV422" s="65" t="str">
        <f>IF(NOT($AT422=""), $AT422, IF($AR422="", "", IF(COUNTIF($AR$11:$AR422, $AR422)&gt;1, "", $AR422)))</f>
        <v/>
      </c>
      <c r="AX422" s="19" t="str">
        <f>IF(OR($AV422="", $AR$7=FALSE), "", IF(COUNTIF('Analytics Data'!$BI$12:$BI$511, $AV422)=1, "", "X"))</f>
        <v/>
      </c>
      <c r="AZ422" s="43" t="str">
        <f t="shared" si="124"/>
        <v/>
      </c>
      <c r="BB422" s="19" t="str">
        <f>IF($D422="", "", IF(COUNTIF(Content!$D$11:$D$510, $D422)=0, MAX($BB$10:$BB421)+1, ""))</f>
        <v/>
      </c>
      <c r="BD422" s="19" t="str">
        <f t="shared" si="125"/>
        <v/>
      </c>
      <c r="BF422" s="19" t="str">
        <f t="shared" si="126"/>
        <v/>
      </c>
      <c r="BG422" s="19" t="str">
        <f t="shared" ca="1" si="132"/>
        <v/>
      </c>
      <c r="BI422" s="173" t="str">
        <f>IF($AV422="", "", IFERROR(INDEX('Analytics Data'!$CA$12:$CA$511, MATCH($AV422, 'Analytics Data'!$BI$12:$BI$511, 0)), ""))</f>
        <v/>
      </c>
      <c r="BK422" s="173" t="str">
        <f>IF($AV422="", "", IFERROR(INDEX('Analytics Data'!$BB$12:$BB$511, MATCH($AV422, 'Analytics Data'!$BI$12:$BI$511, 0)), ""))</f>
        <v/>
      </c>
      <c r="BM422" s="41" t="str">
        <f>IF($D422="", "", IFERROR(INDEX(Content!$AB$11:$AB$510, MATCH($D422, Content!$D$11:$D$510, 0)), ""))</f>
        <v/>
      </c>
      <c r="BN422" s="41" t="str">
        <f>IF($BM422="", "", IF(COUNTIF($BM$11:$BM422, $BM422)&gt;1, "", $BM422))</f>
        <v/>
      </c>
      <c r="BO422" s="156" t="str">
        <f t="shared" si="127"/>
        <v/>
      </c>
      <c r="BP422" s="156" t="str">
        <f t="shared" si="128"/>
        <v/>
      </c>
      <c r="BQ422" s="19" t="str">
        <f>IF($BO422="", "", COUNTIF($BO$11:$BO$510, "&gt;"&amp;$BO422)+1+COUNTIF($BO$11:$BO422, $BO422)-1)</f>
        <v/>
      </c>
      <c r="BS422" s="134" t="str">
        <f>IF($AV422="", "", IFERROR(INDEX('Analytics Data'!BZ$12:BZ$511, MATCH($AV422, 'Analytics Data'!$BI$12:$BI$511, 0)), ""))</f>
        <v/>
      </c>
      <c r="BT422" s="135" t="str">
        <f>IF($AV422="", "", IFERROR(INDEX('Analytics Data'!CA$12:CA$511, MATCH($AV422, 'Analytics Data'!$BI$12:$BI$511, 0)), ""))</f>
        <v/>
      </c>
      <c r="BU422" s="135" t="str">
        <f>IF($AV422="", "", IFERROR(INDEX('Analytics Data'!CB$12:CB$511, MATCH($AV422, 'Analytics Data'!$BI$12:$BI$511, 0)), ""))</f>
        <v/>
      </c>
      <c r="BV422" s="135" t="str">
        <f>IF($AV422="", "", IFERROR(INDEX('Analytics Data'!CC$12:CC$511, MATCH($AV422, 'Analytics Data'!$BI$12:$BI$511, 0)), ""))</f>
        <v/>
      </c>
      <c r="BW422" s="136" t="str">
        <f>IF($AV422="", "", IFERROR(INDEX('Analytics Data'!CD$12:CD$511, MATCH($AV422, 'Analytics Data'!$BI$12:$BI$511, 0)), ""))</f>
        <v/>
      </c>
      <c r="CC422" s="19" t="str">
        <f t="shared" si="129"/>
        <v/>
      </c>
      <c r="CE422" s="19" t="str">
        <f t="shared" si="130"/>
        <v/>
      </c>
      <c r="CG422" s="41" t="str">
        <f t="shared" si="131"/>
        <v/>
      </c>
    </row>
    <row r="423" spans="1:85" x14ac:dyDescent="0.25">
      <c r="A423" s="11"/>
      <c r="B423" s="41" t="str">
        <f>IF($D423="", "", IFERROR(INDEX(Content!$V$11:$V$510, MATCH($D423, Content!$D$11:$D$510, 0)), ""))</f>
        <v/>
      </c>
      <c r="C423" s="11"/>
      <c r="D423" s="196"/>
      <c r="E423" s="197"/>
      <c r="F423" s="198"/>
      <c r="G423" s="199"/>
      <c r="H423" s="200"/>
      <c r="I423" s="200"/>
      <c r="J423" s="201"/>
      <c r="K423" s="202"/>
      <c r="L423" s="11"/>
      <c r="M423" s="98" t="str">
        <f>IF($AV423="", "", IFERROR(INDEX('Analytics Data'!$CF$12:$CF$511, MATCH($AV423, 'Analytics Data'!$BI$12:$BI$511, 0)), ""))</f>
        <v/>
      </c>
      <c r="N423" s="68"/>
      <c r="O423" s="98" t="str">
        <f>IF($M423="", "", COUNTIF($M$11:$M$510, "&gt;"&amp;$M423)+1+COUNTIF($M$11:$M423, $M423)-1)</f>
        <v/>
      </c>
      <c r="P423" s="68"/>
      <c r="Q423" s="91" t="str">
        <f>IF($AV423="", "", IFERROR(INDEX('Analytics Data'!BA$12:BA$511, MATCH($AV423, 'Analytics Data'!$BI$12:$BI$511, 0)), ""))</f>
        <v/>
      </c>
      <c r="R423" s="92" t="str">
        <f>IF($AV423="", "", IFERROR(INDEX('Analytics Data'!BB$12:BB$511, MATCH($AV423, 'Analytics Data'!$BI$12:$BI$511, 0)), ""))</f>
        <v/>
      </c>
      <c r="S423" s="92" t="str">
        <f>IF($AV423="", "", IFERROR(INDEX('Analytics Data'!BC$12:BC$511, MATCH($AV423, 'Analytics Data'!$BI$12:$BI$511, 0)), ""))</f>
        <v/>
      </c>
      <c r="T423" s="92" t="str">
        <f>IF($AV423="", "", IFERROR(INDEX('Analytics Data'!BD$12:BD$511, MATCH($AV423, 'Analytics Data'!$BI$12:$BI$511, 0)), ""))</f>
        <v/>
      </c>
      <c r="U423" s="93" t="str">
        <f>IF($AV423="", "", IFERROR(INDEX('Analytics Data'!BE$12:BE$511, MATCH($AV423, 'Analytics Data'!$BI$12:$BI$511, 0)), ""))</f>
        <v/>
      </c>
      <c r="V423" s="68"/>
      <c r="AD423" s="65" t="str">
        <f>'Analytics Data'!$CT424</f>
        <v/>
      </c>
      <c r="AF423" s="19" t="str">
        <f t="shared" si="118"/>
        <v/>
      </c>
      <c r="AH423" s="19" t="str">
        <f t="shared" si="115"/>
        <v/>
      </c>
      <c r="AI423" s="19" t="str">
        <f t="shared" si="119"/>
        <v/>
      </c>
      <c r="AJ423" s="19" t="str">
        <f t="shared" si="120"/>
        <v/>
      </c>
      <c r="AK423" s="19" t="str">
        <f t="shared" si="121"/>
        <v/>
      </c>
      <c r="AL423" s="19" t="str">
        <f t="shared" si="116"/>
        <v/>
      </c>
      <c r="AM423" s="19" t="str">
        <f t="shared" si="117"/>
        <v/>
      </c>
      <c r="AN423" s="19" t="str">
        <f t="shared" si="122"/>
        <v/>
      </c>
      <c r="AP423" s="19" t="str">
        <f>IF(OR($B423="", "", 'Analytics Data'!$BL$7=FALSE), "", COUNTIF('Analytics Data'!$BG$12:$BG$511, $B423))</f>
        <v/>
      </c>
      <c r="AR423" s="65" t="str">
        <f>IF($AP423="", "", IF($AP423=1, IFERROR(INDEX('Analytics Data'!$BI$12:$BI$511, MATCH($B423, 'Analytics Data'!$BG$12:$BG$511, 0)), ""), ""))</f>
        <v/>
      </c>
      <c r="AT423" s="65" t="str">
        <f t="shared" si="123"/>
        <v/>
      </c>
      <c r="AV423" s="65" t="str">
        <f>IF(NOT($AT423=""), $AT423, IF($AR423="", "", IF(COUNTIF($AR$11:$AR423, $AR423)&gt;1, "", $AR423)))</f>
        <v/>
      </c>
      <c r="AX423" s="19" t="str">
        <f>IF(OR($AV423="", $AR$7=FALSE), "", IF(COUNTIF('Analytics Data'!$BI$12:$BI$511, $AV423)=1, "", "X"))</f>
        <v/>
      </c>
      <c r="AZ423" s="43" t="str">
        <f t="shared" si="124"/>
        <v/>
      </c>
      <c r="BB423" s="19" t="str">
        <f>IF($D423="", "", IF(COUNTIF(Content!$D$11:$D$510, $D423)=0, MAX($BB$10:$BB422)+1, ""))</f>
        <v/>
      </c>
      <c r="BD423" s="19" t="str">
        <f t="shared" si="125"/>
        <v/>
      </c>
      <c r="BF423" s="19" t="str">
        <f t="shared" si="126"/>
        <v/>
      </c>
      <c r="BG423" s="19" t="str">
        <f t="shared" ca="1" si="132"/>
        <v/>
      </c>
      <c r="BI423" s="173" t="str">
        <f>IF($AV423="", "", IFERROR(INDEX('Analytics Data'!$CA$12:$CA$511, MATCH($AV423, 'Analytics Data'!$BI$12:$BI$511, 0)), ""))</f>
        <v/>
      </c>
      <c r="BK423" s="173" t="str">
        <f>IF($AV423="", "", IFERROR(INDEX('Analytics Data'!$BB$12:$BB$511, MATCH($AV423, 'Analytics Data'!$BI$12:$BI$511, 0)), ""))</f>
        <v/>
      </c>
      <c r="BM423" s="41" t="str">
        <f>IF($D423="", "", IFERROR(INDEX(Content!$AB$11:$AB$510, MATCH($D423, Content!$D$11:$D$510, 0)), ""))</f>
        <v/>
      </c>
      <c r="BN423" s="41" t="str">
        <f>IF($BM423="", "", IF(COUNTIF($BM$11:$BM423, $BM423)&gt;1, "", $BM423))</f>
        <v/>
      </c>
      <c r="BO423" s="156" t="str">
        <f t="shared" si="127"/>
        <v/>
      </c>
      <c r="BP423" s="156" t="str">
        <f t="shared" si="128"/>
        <v/>
      </c>
      <c r="BQ423" s="19" t="str">
        <f>IF($BO423="", "", COUNTIF($BO$11:$BO$510, "&gt;"&amp;$BO423)+1+COUNTIF($BO$11:$BO423, $BO423)-1)</f>
        <v/>
      </c>
      <c r="BS423" s="134" t="str">
        <f>IF($AV423="", "", IFERROR(INDEX('Analytics Data'!BZ$12:BZ$511, MATCH($AV423, 'Analytics Data'!$BI$12:$BI$511, 0)), ""))</f>
        <v/>
      </c>
      <c r="BT423" s="135" t="str">
        <f>IF($AV423="", "", IFERROR(INDEX('Analytics Data'!CA$12:CA$511, MATCH($AV423, 'Analytics Data'!$BI$12:$BI$511, 0)), ""))</f>
        <v/>
      </c>
      <c r="BU423" s="135" t="str">
        <f>IF($AV423="", "", IFERROR(INDEX('Analytics Data'!CB$12:CB$511, MATCH($AV423, 'Analytics Data'!$BI$12:$BI$511, 0)), ""))</f>
        <v/>
      </c>
      <c r="BV423" s="135" t="str">
        <f>IF($AV423="", "", IFERROR(INDEX('Analytics Data'!CC$12:CC$511, MATCH($AV423, 'Analytics Data'!$BI$12:$BI$511, 0)), ""))</f>
        <v/>
      </c>
      <c r="BW423" s="136" t="str">
        <f>IF($AV423="", "", IFERROR(INDEX('Analytics Data'!CD$12:CD$511, MATCH($AV423, 'Analytics Data'!$BI$12:$BI$511, 0)), ""))</f>
        <v/>
      </c>
      <c r="CC423" s="19" t="str">
        <f t="shared" si="129"/>
        <v/>
      </c>
      <c r="CE423" s="19" t="str">
        <f t="shared" si="130"/>
        <v/>
      </c>
      <c r="CG423" s="41" t="str">
        <f t="shared" si="131"/>
        <v/>
      </c>
    </row>
    <row r="424" spans="1:85" x14ac:dyDescent="0.25">
      <c r="A424" s="11"/>
      <c r="B424" s="41" t="str">
        <f>IF($D424="", "", IFERROR(INDEX(Content!$V$11:$V$510, MATCH($D424, Content!$D$11:$D$510, 0)), ""))</f>
        <v/>
      </c>
      <c r="C424" s="11"/>
      <c r="D424" s="196"/>
      <c r="E424" s="197"/>
      <c r="F424" s="198"/>
      <c r="G424" s="199"/>
      <c r="H424" s="200"/>
      <c r="I424" s="200"/>
      <c r="J424" s="201"/>
      <c r="K424" s="202"/>
      <c r="L424" s="11"/>
      <c r="M424" s="98" t="str">
        <f>IF($AV424="", "", IFERROR(INDEX('Analytics Data'!$CF$12:$CF$511, MATCH($AV424, 'Analytics Data'!$BI$12:$BI$511, 0)), ""))</f>
        <v/>
      </c>
      <c r="N424" s="68"/>
      <c r="O424" s="98" t="str">
        <f>IF($M424="", "", COUNTIF($M$11:$M$510, "&gt;"&amp;$M424)+1+COUNTIF($M$11:$M424, $M424)-1)</f>
        <v/>
      </c>
      <c r="P424" s="68"/>
      <c r="Q424" s="91" t="str">
        <f>IF($AV424="", "", IFERROR(INDEX('Analytics Data'!BA$12:BA$511, MATCH($AV424, 'Analytics Data'!$BI$12:$BI$511, 0)), ""))</f>
        <v/>
      </c>
      <c r="R424" s="92" t="str">
        <f>IF($AV424="", "", IFERROR(INDEX('Analytics Data'!BB$12:BB$511, MATCH($AV424, 'Analytics Data'!$BI$12:$BI$511, 0)), ""))</f>
        <v/>
      </c>
      <c r="S424" s="92" t="str">
        <f>IF($AV424="", "", IFERROR(INDEX('Analytics Data'!BC$12:BC$511, MATCH($AV424, 'Analytics Data'!$BI$12:$BI$511, 0)), ""))</f>
        <v/>
      </c>
      <c r="T424" s="92" t="str">
        <f>IF($AV424="", "", IFERROR(INDEX('Analytics Data'!BD$12:BD$511, MATCH($AV424, 'Analytics Data'!$BI$12:$BI$511, 0)), ""))</f>
        <v/>
      </c>
      <c r="U424" s="93" t="str">
        <f>IF($AV424="", "", IFERROR(INDEX('Analytics Data'!BE$12:BE$511, MATCH($AV424, 'Analytics Data'!$BI$12:$BI$511, 0)), ""))</f>
        <v/>
      </c>
      <c r="V424" s="68"/>
      <c r="AD424" s="65" t="str">
        <f>'Analytics Data'!$CT425</f>
        <v/>
      </c>
      <c r="AF424" s="19" t="str">
        <f t="shared" si="118"/>
        <v/>
      </c>
      <c r="AH424" s="19" t="str">
        <f t="shared" si="115"/>
        <v/>
      </c>
      <c r="AI424" s="19" t="str">
        <f t="shared" si="119"/>
        <v/>
      </c>
      <c r="AJ424" s="19" t="str">
        <f t="shared" si="120"/>
        <v/>
      </c>
      <c r="AK424" s="19" t="str">
        <f t="shared" si="121"/>
        <v/>
      </c>
      <c r="AL424" s="19" t="str">
        <f t="shared" si="116"/>
        <v/>
      </c>
      <c r="AM424" s="19" t="str">
        <f t="shared" si="117"/>
        <v/>
      </c>
      <c r="AN424" s="19" t="str">
        <f t="shared" si="122"/>
        <v/>
      </c>
      <c r="AP424" s="19" t="str">
        <f>IF(OR($B424="", "", 'Analytics Data'!$BL$7=FALSE), "", COUNTIF('Analytics Data'!$BG$12:$BG$511, $B424))</f>
        <v/>
      </c>
      <c r="AR424" s="65" t="str">
        <f>IF($AP424="", "", IF($AP424=1, IFERROR(INDEX('Analytics Data'!$BI$12:$BI$511, MATCH($B424, 'Analytics Data'!$BG$12:$BG$511, 0)), ""), ""))</f>
        <v/>
      </c>
      <c r="AT424" s="65" t="str">
        <f t="shared" si="123"/>
        <v/>
      </c>
      <c r="AV424" s="65" t="str">
        <f>IF(NOT($AT424=""), $AT424, IF($AR424="", "", IF(COUNTIF($AR$11:$AR424, $AR424)&gt;1, "", $AR424)))</f>
        <v/>
      </c>
      <c r="AX424" s="19" t="str">
        <f>IF(OR($AV424="", $AR$7=FALSE), "", IF(COUNTIF('Analytics Data'!$BI$12:$BI$511, $AV424)=1, "", "X"))</f>
        <v/>
      </c>
      <c r="AZ424" s="43" t="str">
        <f t="shared" si="124"/>
        <v/>
      </c>
      <c r="BB424" s="19" t="str">
        <f>IF($D424="", "", IF(COUNTIF(Content!$D$11:$D$510, $D424)=0, MAX($BB$10:$BB423)+1, ""))</f>
        <v/>
      </c>
      <c r="BD424" s="19" t="str">
        <f t="shared" si="125"/>
        <v/>
      </c>
      <c r="BF424" s="19" t="str">
        <f t="shared" si="126"/>
        <v/>
      </c>
      <c r="BG424" s="19" t="str">
        <f t="shared" ca="1" si="132"/>
        <v/>
      </c>
      <c r="BI424" s="173" t="str">
        <f>IF($AV424="", "", IFERROR(INDEX('Analytics Data'!$CA$12:$CA$511, MATCH($AV424, 'Analytics Data'!$BI$12:$BI$511, 0)), ""))</f>
        <v/>
      </c>
      <c r="BK424" s="173" t="str">
        <f>IF($AV424="", "", IFERROR(INDEX('Analytics Data'!$BB$12:$BB$511, MATCH($AV424, 'Analytics Data'!$BI$12:$BI$511, 0)), ""))</f>
        <v/>
      </c>
      <c r="BM424" s="41" t="str">
        <f>IF($D424="", "", IFERROR(INDEX(Content!$AB$11:$AB$510, MATCH($D424, Content!$D$11:$D$510, 0)), ""))</f>
        <v/>
      </c>
      <c r="BN424" s="41" t="str">
        <f>IF($BM424="", "", IF(COUNTIF($BM$11:$BM424, $BM424)&gt;1, "", $BM424))</f>
        <v/>
      </c>
      <c r="BO424" s="156" t="str">
        <f t="shared" si="127"/>
        <v/>
      </c>
      <c r="BP424" s="156" t="str">
        <f t="shared" si="128"/>
        <v/>
      </c>
      <c r="BQ424" s="19" t="str">
        <f>IF($BO424="", "", COUNTIF($BO$11:$BO$510, "&gt;"&amp;$BO424)+1+COUNTIF($BO$11:$BO424, $BO424)-1)</f>
        <v/>
      </c>
      <c r="BS424" s="134" t="str">
        <f>IF($AV424="", "", IFERROR(INDEX('Analytics Data'!BZ$12:BZ$511, MATCH($AV424, 'Analytics Data'!$BI$12:$BI$511, 0)), ""))</f>
        <v/>
      </c>
      <c r="BT424" s="135" t="str">
        <f>IF($AV424="", "", IFERROR(INDEX('Analytics Data'!CA$12:CA$511, MATCH($AV424, 'Analytics Data'!$BI$12:$BI$511, 0)), ""))</f>
        <v/>
      </c>
      <c r="BU424" s="135" t="str">
        <f>IF($AV424="", "", IFERROR(INDEX('Analytics Data'!CB$12:CB$511, MATCH($AV424, 'Analytics Data'!$BI$12:$BI$511, 0)), ""))</f>
        <v/>
      </c>
      <c r="BV424" s="135" t="str">
        <f>IF($AV424="", "", IFERROR(INDEX('Analytics Data'!CC$12:CC$511, MATCH($AV424, 'Analytics Data'!$BI$12:$BI$511, 0)), ""))</f>
        <v/>
      </c>
      <c r="BW424" s="136" t="str">
        <f>IF($AV424="", "", IFERROR(INDEX('Analytics Data'!CD$12:CD$511, MATCH($AV424, 'Analytics Data'!$BI$12:$BI$511, 0)), ""))</f>
        <v/>
      </c>
      <c r="CC424" s="19" t="str">
        <f t="shared" si="129"/>
        <v/>
      </c>
      <c r="CE424" s="19" t="str">
        <f t="shared" si="130"/>
        <v/>
      </c>
      <c r="CG424" s="41" t="str">
        <f t="shared" si="131"/>
        <v/>
      </c>
    </row>
    <row r="425" spans="1:85" x14ac:dyDescent="0.25">
      <c r="A425" s="11"/>
      <c r="B425" s="41" t="str">
        <f>IF($D425="", "", IFERROR(INDEX(Content!$V$11:$V$510, MATCH($D425, Content!$D$11:$D$510, 0)), ""))</f>
        <v/>
      </c>
      <c r="C425" s="11"/>
      <c r="D425" s="196"/>
      <c r="E425" s="197"/>
      <c r="F425" s="198"/>
      <c r="G425" s="199"/>
      <c r="H425" s="200"/>
      <c r="I425" s="200"/>
      <c r="J425" s="201"/>
      <c r="K425" s="202"/>
      <c r="L425" s="11"/>
      <c r="M425" s="98" t="str">
        <f>IF($AV425="", "", IFERROR(INDEX('Analytics Data'!$CF$12:$CF$511, MATCH($AV425, 'Analytics Data'!$BI$12:$BI$511, 0)), ""))</f>
        <v/>
      </c>
      <c r="N425" s="68"/>
      <c r="O425" s="98" t="str">
        <f>IF($M425="", "", COUNTIF($M$11:$M$510, "&gt;"&amp;$M425)+1+COUNTIF($M$11:$M425, $M425)-1)</f>
        <v/>
      </c>
      <c r="P425" s="68"/>
      <c r="Q425" s="91" t="str">
        <f>IF($AV425="", "", IFERROR(INDEX('Analytics Data'!BA$12:BA$511, MATCH($AV425, 'Analytics Data'!$BI$12:$BI$511, 0)), ""))</f>
        <v/>
      </c>
      <c r="R425" s="92" t="str">
        <f>IF($AV425="", "", IFERROR(INDEX('Analytics Data'!BB$12:BB$511, MATCH($AV425, 'Analytics Data'!$BI$12:$BI$511, 0)), ""))</f>
        <v/>
      </c>
      <c r="S425" s="92" t="str">
        <f>IF($AV425="", "", IFERROR(INDEX('Analytics Data'!BC$12:BC$511, MATCH($AV425, 'Analytics Data'!$BI$12:$BI$511, 0)), ""))</f>
        <v/>
      </c>
      <c r="T425" s="92" t="str">
        <f>IF($AV425="", "", IFERROR(INDEX('Analytics Data'!BD$12:BD$511, MATCH($AV425, 'Analytics Data'!$BI$12:$BI$511, 0)), ""))</f>
        <v/>
      </c>
      <c r="U425" s="93" t="str">
        <f>IF($AV425="", "", IFERROR(INDEX('Analytics Data'!BE$12:BE$511, MATCH($AV425, 'Analytics Data'!$BI$12:$BI$511, 0)), ""))</f>
        <v/>
      </c>
      <c r="V425" s="68"/>
      <c r="AD425" s="65" t="str">
        <f>'Analytics Data'!$CT426</f>
        <v/>
      </c>
      <c r="AF425" s="19" t="str">
        <f t="shared" si="118"/>
        <v/>
      </c>
      <c r="AH425" s="19" t="str">
        <f t="shared" si="115"/>
        <v/>
      </c>
      <c r="AI425" s="19" t="str">
        <f t="shared" si="119"/>
        <v/>
      </c>
      <c r="AJ425" s="19" t="str">
        <f t="shared" si="120"/>
        <v/>
      </c>
      <c r="AK425" s="19" t="str">
        <f t="shared" si="121"/>
        <v/>
      </c>
      <c r="AL425" s="19" t="str">
        <f t="shared" si="116"/>
        <v/>
      </c>
      <c r="AM425" s="19" t="str">
        <f t="shared" si="117"/>
        <v/>
      </c>
      <c r="AN425" s="19" t="str">
        <f t="shared" si="122"/>
        <v/>
      </c>
      <c r="AP425" s="19" t="str">
        <f>IF(OR($B425="", "", 'Analytics Data'!$BL$7=FALSE), "", COUNTIF('Analytics Data'!$BG$12:$BG$511, $B425))</f>
        <v/>
      </c>
      <c r="AR425" s="65" t="str">
        <f>IF($AP425="", "", IF($AP425=1, IFERROR(INDEX('Analytics Data'!$BI$12:$BI$511, MATCH($B425, 'Analytics Data'!$BG$12:$BG$511, 0)), ""), ""))</f>
        <v/>
      </c>
      <c r="AT425" s="65" t="str">
        <f t="shared" si="123"/>
        <v/>
      </c>
      <c r="AV425" s="65" t="str">
        <f>IF(NOT($AT425=""), $AT425, IF($AR425="", "", IF(COUNTIF($AR$11:$AR425, $AR425)&gt;1, "", $AR425)))</f>
        <v/>
      </c>
      <c r="AX425" s="19" t="str">
        <f>IF(OR($AV425="", $AR$7=FALSE), "", IF(COUNTIF('Analytics Data'!$BI$12:$BI$511, $AV425)=1, "", "X"))</f>
        <v/>
      </c>
      <c r="AZ425" s="43" t="str">
        <f t="shared" si="124"/>
        <v/>
      </c>
      <c r="BB425" s="19" t="str">
        <f>IF($D425="", "", IF(COUNTIF(Content!$D$11:$D$510, $D425)=0, MAX($BB$10:$BB424)+1, ""))</f>
        <v/>
      </c>
      <c r="BD425" s="19" t="str">
        <f t="shared" si="125"/>
        <v/>
      </c>
      <c r="BF425" s="19" t="str">
        <f t="shared" si="126"/>
        <v/>
      </c>
      <c r="BG425" s="19" t="str">
        <f t="shared" ca="1" si="132"/>
        <v/>
      </c>
      <c r="BI425" s="173" t="str">
        <f>IF($AV425="", "", IFERROR(INDEX('Analytics Data'!$CA$12:$CA$511, MATCH($AV425, 'Analytics Data'!$BI$12:$BI$511, 0)), ""))</f>
        <v/>
      </c>
      <c r="BK425" s="173" t="str">
        <f>IF($AV425="", "", IFERROR(INDEX('Analytics Data'!$BB$12:$BB$511, MATCH($AV425, 'Analytics Data'!$BI$12:$BI$511, 0)), ""))</f>
        <v/>
      </c>
      <c r="BM425" s="41" t="str">
        <f>IF($D425="", "", IFERROR(INDEX(Content!$AB$11:$AB$510, MATCH($D425, Content!$D$11:$D$510, 0)), ""))</f>
        <v/>
      </c>
      <c r="BN425" s="41" t="str">
        <f>IF($BM425="", "", IF(COUNTIF($BM$11:$BM425, $BM425)&gt;1, "", $BM425))</f>
        <v/>
      </c>
      <c r="BO425" s="156" t="str">
        <f t="shared" si="127"/>
        <v/>
      </c>
      <c r="BP425" s="156" t="str">
        <f t="shared" si="128"/>
        <v/>
      </c>
      <c r="BQ425" s="19" t="str">
        <f>IF($BO425="", "", COUNTIF($BO$11:$BO$510, "&gt;"&amp;$BO425)+1+COUNTIF($BO$11:$BO425, $BO425)-1)</f>
        <v/>
      </c>
      <c r="BS425" s="134" t="str">
        <f>IF($AV425="", "", IFERROR(INDEX('Analytics Data'!BZ$12:BZ$511, MATCH($AV425, 'Analytics Data'!$BI$12:$BI$511, 0)), ""))</f>
        <v/>
      </c>
      <c r="BT425" s="135" t="str">
        <f>IF($AV425="", "", IFERROR(INDEX('Analytics Data'!CA$12:CA$511, MATCH($AV425, 'Analytics Data'!$BI$12:$BI$511, 0)), ""))</f>
        <v/>
      </c>
      <c r="BU425" s="135" t="str">
        <f>IF($AV425="", "", IFERROR(INDEX('Analytics Data'!CB$12:CB$511, MATCH($AV425, 'Analytics Data'!$BI$12:$BI$511, 0)), ""))</f>
        <v/>
      </c>
      <c r="BV425" s="135" t="str">
        <f>IF($AV425="", "", IFERROR(INDEX('Analytics Data'!CC$12:CC$511, MATCH($AV425, 'Analytics Data'!$BI$12:$BI$511, 0)), ""))</f>
        <v/>
      </c>
      <c r="BW425" s="136" t="str">
        <f>IF($AV425="", "", IFERROR(INDEX('Analytics Data'!CD$12:CD$511, MATCH($AV425, 'Analytics Data'!$BI$12:$BI$511, 0)), ""))</f>
        <v/>
      </c>
      <c r="CC425" s="19" t="str">
        <f t="shared" si="129"/>
        <v/>
      </c>
      <c r="CE425" s="19" t="str">
        <f t="shared" si="130"/>
        <v/>
      </c>
      <c r="CG425" s="41" t="str">
        <f t="shared" si="131"/>
        <v/>
      </c>
    </row>
    <row r="426" spans="1:85" x14ac:dyDescent="0.25">
      <c r="A426" s="11"/>
      <c r="B426" s="41" t="str">
        <f>IF($D426="", "", IFERROR(INDEX(Content!$V$11:$V$510, MATCH($D426, Content!$D$11:$D$510, 0)), ""))</f>
        <v/>
      </c>
      <c r="C426" s="11"/>
      <c r="D426" s="196"/>
      <c r="E426" s="197"/>
      <c r="F426" s="198"/>
      <c r="G426" s="199"/>
      <c r="H426" s="200"/>
      <c r="I426" s="200"/>
      <c r="J426" s="201"/>
      <c r="K426" s="202"/>
      <c r="L426" s="11"/>
      <c r="M426" s="98" t="str">
        <f>IF($AV426="", "", IFERROR(INDEX('Analytics Data'!$CF$12:$CF$511, MATCH($AV426, 'Analytics Data'!$BI$12:$BI$511, 0)), ""))</f>
        <v/>
      </c>
      <c r="N426" s="68"/>
      <c r="O426" s="98" t="str">
        <f>IF($M426="", "", COUNTIF($M$11:$M$510, "&gt;"&amp;$M426)+1+COUNTIF($M$11:$M426, $M426)-1)</f>
        <v/>
      </c>
      <c r="P426" s="68"/>
      <c r="Q426" s="91" t="str">
        <f>IF($AV426="", "", IFERROR(INDEX('Analytics Data'!BA$12:BA$511, MATCH($AV426, 'Analytics Data'!$BI$12:$BI$511, 0)), ""))</f>
        <v/>
      </c>
      <c r="R426" s="92" t="str">
        <f>IF($AV426="", "", IFERROR(INDEX('Analytics Data'!BB$12:BB$511, MATCH($AV426, 'Analytics Data'!$BI$12:$BI$511, 0)), ""))</f>
        <v/>
      </c>
      <c r="S426" s="92" t="str">
        <f>IF($AV426="", "", IFERROR(INDEX('Analytics Data'!BC$12:BC$511, MATCH($AV426, 'Analytics Data'!$BI$12:$BI$511, 0)), ""))</f>
        <v/>
      </c>
      <c r="T426" s="92" t="str">
        <f>IF($AV426="", "", IFERROR(INDEX('Analytics Data'!BD$12:BD$511, MATCH($AV426, 'Analytics Data'!$BI$12:$BI$511, 0)), ""))</f>
        <v/>
      </c>
      <c r="U426" s="93" t="str">
        <f>IF($AV426="", "", IFERROR(INDEX('Analytics Data'!BE$12:BE$511, MATCH($AV426, 'Analytics Data'!$BI$12:$BI$511, 0)), ""))</f>
        <v/>
      </c>
      <c r="V426" s="68"/>
      <c r="AD426" s="65" t="str">
        <f>'Analytics Data'!$CT427</f>
        <v/>
      </c>
      <c r="AF426" s="19" t="str">
        <f t="shared" si="118"/>
        <v/>
      </c>
      <c r="AH426" s="19" t="str">
        <f t="shared" si="115"/>
        <v/>
      </c>
      <c r="AI426" s="19" t="str">
        <f t="shared" si="119"/>
        <v/>
      </c>
      <c r="AJ426" s="19" t="str">
        <f t="shared" si="120"/>
        <v/>
      </c>
      <c r="AK426" s="19" t="str">
        <f t="shared" si="121"/>
        <v/>
      </c>
      <c r="AL426" s="19" t="str">
        <f t="shared" si="116"/>
        <v/>
      </c>
      <c r="AM426" s="19" t="str">
        <f t="shared" si="117"/>
        <v/>
      </c>
      <c r="AN426" s="19" t="str">
        <f t="shared" si="122"/>
        <v/>
      </c>
      <c r="AP426" s="19" t="str">
        <f>IF(OR($B426="", "", 'Analytics Data'!$BL$7=FALSE), "", COUNTIF('Analytics Data'!$BG$12:$BG$511, $B426))</f>
        <v/>
      </c>
      <c r="AR426" s="65" t="str">
        <f>IF($AP426="", "", IF($AP426=1, IFERROR(INDEX('Analytics Data'!$BI$12:$BI$511, MATCH($B426, 'Analytics Data'!$BG$12:$BG$511, 0)), ""), ""))</f>
        <v/>
      </c>
      <c r="AT426" s="65" t="str">
        <f t="shared" si="123"/>
        <v/>
      </c>
      <c r="AV426" s="65" t="str">
        <f>IF(NOT($AT426=""), $AT426, IF($AR426="", "", IF(COUNTIF($AR$11:$AR426, $AR426)&gt;1, "", $AR426)))</f>
        <v/>
      </c>
      <c r="AX426" s="19" t="str">
        <f>IF(OR($AV426="", $AR$7=FALSE), "", IF(COUNTIF('Analytics Data'!$BI$12:$BI$511, $AV426)=1, "", "X"))</f>
        <v/>
      </c>
      <c r="AZ426" s="43" t="str">
        <f t="shared" si="124"/>
        <v/>
      </c>
      <c r="BB426" s="19" t="str">
        <f>IF($D426="", "", IF(COUNTIF(Content!$D$11:$D$510, $D426)=0, MAX($BB$10:$BB425)+1, ""))</f>
        <v/>
      </c>
      <c r="BD426" s="19" t="str">
        <f t="shared" si="125"/>
        <v/>
      </c>
      <c r="BF426" s="19" t="str">
        <f t="shared" si="126"/>
        <v/>
      </c>
      <c r="BG426" s="19" t="str">
        <f t="shared" ca="1" si="132"/>
        <v/>
      </c>
      <c r="BI426" s="173" t="str">
        <f>IF($AV426="", "", IFERROR(INDEX('Analytics Data'!$CA$12:$CA$511, MATCH($AV426, 'Analytics Data'!$BI$12:$BI$511, 0)), ""))</f>
        <v/>
      </c>
      <c r="BK426" s="173" t="str">
        <f>IF($AV426="", "", IFERROR(INDEX('Analytics Data'!$BB$12:$BB$511, MATCH($AV426, 'Analytics Data'!$BI$12:$BI$511, 0)), ""))</f>
        <v/>
      </c>
      <c r="BM426" s="41" t="str">
        <f>IF($D426="", "", IFERROR(INDEX(Content!$AB$11:$AB$510, MATCH($D426, Content!$D$11:$D$510, 0)), ""))</f>
        <v/>
      </c>
      <c r="BN426" s="41" t="str">
        <f>IF($BM426="", "", IF(COUNTIF($BM$11:$BM426, $BM426)&gt;1, "", $BM426))</f>
        <v/>
      </c>
      <c r="BO426" s="156" t="str">
        <f t="shared" si="127"/>
        <v/>
      </c>
      <c r="BP426" s="156" t="str">
        <f t="shared" si="128"/>
        <v/>
      </c>
      <c r="BQ426" s="19" t="str">
        <f>IF($BO426="", "", COUNTIF($BO$11:$BO$510, "&gt;"&amp;$BO426)+1+COUNTIF($BO$11:$BO426, $BO426)-1)</f>
        <v/>
      </c>
      <c r="BS426" s="134" t="str">
        <f>IF($AV426="", "", IFERROR(INDEX('Analytics Data'!BZ$12:BZ$511, MATCH($AV426, 'Analytics Data'!$BI$12:$BI$511, 0)), ""))</f>
        <v/>
      </c>
      <c r="BT426" s="135" t="str">
        <f>IF($AV426="", "", IFERROR(INDEX('Analytics Data'!CA$12:CA$511, MATCH($AV426, 'Analytics Data'!$BI$12:$BI$511, 0)), ""))</f>
        <v/>
      </c>
      <c r="BU426" s="135" t="str">
        <f>IF($AV426="", "", IFERROR(INDEX('Analytics Data'!CB$12:CB$511, MATCH($AV426, 'Analytics Data'!$BI$12:$BI$511, 0)), ""))</f>
        <v/>
      </c>
      <c r="BV426" s="135" t="str">
        <f>IF($AV426="", "", IFERROR(INDEX('Analytics Data'!CC$12:CC$511, MATCH($AV426, 'Analytics Data'!$BI$12:$BI$511, 0)), ""))</f>
        <v/>
      </c>
      <c r="BW426" s="136" t="str">
        <f>IF($AV426="", "", IFERROR(INDEX('Analytics Data'!CD$12:CD$511, MATCH($AV426, 'Analytics Data'!$BI$12:$BI$511, 0)), ""))</f>
        <v/>
      </c>
      <c r="CC426" s="19" t="str">
        <f t="shared" si="129"/>
        <v/>
      </c>
      <c r="CE426" s="19" t="str">
        <f t="shared" si="130"/>
        <v/>
      </c>
      <c r="CG426" s="41" t="str">
        <f t="shared" si="131"/>
        <v/>
      </c>
    </row>
    <row r="427" spans="1:85" x14ac:dyDescent="0.25">
      <c r="A427" s="11"/>
      <c r="B427" s="41" t="str">
        <f>IF($D427="", "", IFERROR(INDEX(Content!$V$11:$V$510, MATCH($D427, Content!$D$11:$D$510, 0)), ""))</f>
        <v/>
      </c>
      <c r="C427" s="11"/>
      <c r="D427" s="196"/>
      <c r="E427" s="197"/>
      <c r="F427" s="198"/>
      <c r="G427" s="199"/>
      <c r="H427" s="200"/>
      <c r="I427" s="200"/>
      <c r="J427" s="201"/>
      <c r="K427" s="202"/>
      <c r="L427" s="11"/>
      <c r="M427" s="98" t="str">
        <f>IF($AV427="", "", IFERROR(INDEX('Analytics Data'!$CF$12:$CF$511, MATCH($AV427, 'Analytics Data'!$BI$12:$BI$511, 0)), ""))</f>
        <v/>
      </c>
      <c r="N427" s="68"/>
      <c r="O427" s="98" t="str">
        <f>IF($M427="", "", COUNTIF($M$11:$M$510, "&gt;"&amp;$M427)+1+COUNTIF($M$11:$M427, $M427)-1)</f>
        <v/>
      </c>
      <c r="P427" s="68"/>
      <c r="Q427" s="91" t="str">
        <f>IF($AV427="", "", IFERROR(INDEX('Analytics Data'!BA$12:BA$511, MATCH($AV427, 'Analytics Data'!$BI$12:$BI$511, 0)), ""))</f>
        <v/>
      </c>
      <c r="R427" s="92" t="str">
        <f>IF($AV427="", "", IFERROR(INDEX('Analytics Data'!BB$12:BB$511, MATCH($AV427, 'Analytics Data'!$BI$12:$BI$511, 0)), ""))</f>
        <v/>
      </c>
      <c r="S427" s="92" t="str">
        <f>IF($AV427="", "", IFERROR(INDEX('Analytics Data'!BC$12:BC$511, MATCH($AV427, 'Analytics Data'!$BI$12:$BI$511, 0)), ""))</f>
        <v/>
      </c>
      <c r="T427" s="92" t="str">
        <f>IF($AV427="", "", IFERROR(INDEX('Analytics Data'!BD$12:BD$511, MATCH($AV427, 'Analytics Data'!$BI$12:$BI$511, 0)), ""))</f>
        <v/>
      </c>
      <c r="U427" s="93" t="str">
        <f>IF($AV427="", "", IFERROR(INDEX('Analytics Data'!BE$12:BE$511, MATCH($AV427, 'Analytics Data'!$BI$12:$BI$511, 0)), ""))</f>
        <v/>
      </c>
      <c r="V427" s="68"/>
      <c r="AD427" s="65" t="str">
        <f>'Analytics Data'!$CT428</f>
        <v/>
      </c>
      <c r="AF427" s="19" t="str">
        <f t="shared" si="118"/>
        <v/>
      </c>
      <c r="AH427" s="19" t="str">
        <f t="shared" si="115"/>
        <v/>
      </c>
      <c r="AI427" s="19" t="str">
        <f t="shared" si="119"/>
        <v/>
      </c>
      <c r="AJ427" s="19" t="str">
        <f t="shared" si="120"/>
        <v/>
      </c>
      <c r="AK427" s="19" t="str">
        <f t="shared" si="121"/>
        <v/>
      </c>
      <c r="AL427" s="19" t="str">
        <f t="shared" si="116"/>
        <v/>
      </c>
      <c r="AM427" s="19" t="str">
        <f t="shared" si="117"/>
        <v/>
      </c>
      <c r="AN427" s="19" t="str">
        <f t="shared" si="122"/>
        <v/>
      </c>
      <c r="AP427" s="19" t="str">
        <f>IF(OR($B427="", "", 'Analytics Data'!$BL$7=FALSE), "", COUNTIF('Analytics Data'!$BG$12:$BG$511, $B427))</f>
        <v/>
      </c>
      <c r="AR427" s="65" t="str">
        <f>IF($AP427="", "", IF($AP427=1, IFERROR(INDEX('Analytics Data'!$BI$12:$BI$511, MATCH($B427, 'Analytics Data'!$BG$12:$BG$511, 0)), ""), ""))</f>
        <v/>
      </c>
      <c r="AT427" s="65" t="str">
        <f t="shared" si="123"/>
        <v/>
      </c>
      <c r="AV427" s="65" t="str">
        <f>IF(NOT($AT427=""), $AT427, IF($AR427="", "", IF(COUNTIF($AR$11:$AR427, $AR427)&gt;1, "", $AR427)))</f>
        <v/>
      </c>
      <c r="AX427" s="19" t="str">
        <f>IF(OR($AV427="", $AR$7=FALSE), "", IF(COUNTIF('Analytics Data'!$BI$12:$BI$511, $AV427)=1, "", "X"))</f>
        <v/>
      </c>
      <c r="AZ427" s="43" t="str">
        <f t="shared" si="124"/>
        <v/>
      </c>
      <c r="BB427" s="19" t="str">
        <f>IF($D427="", "", IF(COUNTIF(Content!$D$11:$D$510, $D427)=0, MAX($BB$10:$BB426)+1, ""))</f>
        <v/>
      </c>
      <c r="BD427" s="19" t="str">
        <f t="shared" si="125"/>
        <v/>
      </c>
      <c r="BF427" s="19" t="str">
        <f t="shared" si="126"/>
        <v/>
      </c>
      <c r="BG427" s="19" t="str">
        <f t="shared" ca="1" si="132"/>
        <v/>
      </c>
      <c r="BI427" s="173" t="str">
        <f>IF($AV427="", "", IFERROR(INDEX('Analytics Data'!$CA$12:$CA$511, MATCH($AV427, 'Analytics Data'!$BI$12:$BI$511, 0)), ""))</f>
        <v/>
      </c>
      <c r="BK427" s="173" t="str">
        <f>IF($AV427="", "", IFERROR(INDEX('Analytics Data'!$BB$12:$BB$511, MATCH($AV427, 'Analytics Data'!$BI$12:$BI$511, 0)), ""))</f>
        <v/>
      </c>
      <c r="BM427" s="41" t="str">
        <f>IF($D427="", "", IFERROR(INDEX(Content!$AB$11:$AB$510, MATCH($D427, Content!$D$11:$D$510, 0)), ""))</f>
        <v/>
      </c>
      <c r="BN427" s="41" t="str">
        <f>IF($BM427="", "", IF(COUNTIF($BM$11:$BM427, $BM427)&gt;1, "", $BM427))</f>
        <v/>
      </c>
      <c r="BO427" s="156" t="str">
        <f t="shared" si="127"/>
        <v/>
      </c>
      <c r="BP427" s="156" t="str">
        <f t="shared" si="128"/>
        <v/>
      </c>
      <c r="BQ427" s="19" t="str">
        <f>IF($BO427="", "", COUNTIF($BO$11:$BO$510, "&gt;"&amp;$BO427)+1+COUNTIF($BO$11:$BO427, $BO427)-1)</f>
        <v/>
      </c>
      <c r="BS427" s="134" t="str">
        <f>IF($AV427="", "", IFERROR(INDEX('Analytics Data'!BZ$12:BZ$511, MATCH($AV427, 'Analytics Data'!$BI$12:$BI$511, 0)), ""))</f>
        <v/>
      </c>
      <c r="BT427" s="135" t="str">
        <f>IF($AV427="", "", IFERROR(INDEX('Analytics Data'!CA$12:CA$511, MATCH($AV427, 'Analytics Data'!$BI$12:$BI$511, 0)), ""))</f>
        <v/>
      </c>
      <c r="BU427" s="135" t="str">
        <f>IF($AV427="", "", IFERROR(INDEX('Analytics Data'!CB$12:CB$511, MATCH($AV427, 'Analytics Data'!$BI$12:$BI$511, 0)), ""))</f>
        <v/>
      </c>
      <c r="BV427" s="135" t="str">
        <f>IF($AV427="", "", IFERROR(INDEX('Analytics Data'!CC$12:CC$511, MATCH($AV427, 'Analytics Data'!$BI$12:$BI$511, 0)), ""))</f>
        <v/>
      </c>
      <c r="BW427" s="136" t="str">
        <f>IF($AV427="", "", IFERROR(INDEX('Analytics Data'!CD$12:CD$511, MATCH($AV427, 'Analytics Data'!$BI$12:$BI$511, 0)), ""))</f>
        <v/>
      </c>
      <c r="CC427" s="19" t="str">
        <f t="shared" si="129"/>
        <v/>
      </c>
      <c r="CE427" s="19" t="str">
        <f t="shared" si="130"/>
        <v/>
      </c>
      <c r="CG427" s="41" t="str">
        <f t="shared" si="131"/>
        <v/>
      </c>
    </row>
    <row r="428" spans="1:85" x14ac:dyDescent="0.25">
      <c r="A428" s="11"/>
      <c r="B428" s="41" t="str">
        <f>IF($D428="", "", IFERROR(INDEX(Content!$V$11:$V$510, MATCH($D428, Content!$D$11:$D$510, 0)), ""))</f>
        <v/>
      </c>
      <c r="C428" s="11"/>
      <c r="D428" s="196"/>
      <c r="E428" s="197"/>
      <c r="F428" s="198"/>
      <c r="G428" s="199"/>
      <c r="H428" s="200"/>
      <c r="I428" s="200"/>
      <c r="J428" s="201"/>
      <c r="K428" s="202"/>
      <c r="L428" s="11"/>
      <c r="M428" s="98" t="str">
        <f>IF($AV428="", "", IFERROR(INDEX('Analytics Data'!$CF$12:$CF$511, MATCH($AV428, 'Analytics Data'!$BI$12:$BI$511, 0)), ""))</f>
        <v/>
      </c>
      <c r="N428" s="68"/>
      <c r="O428" s="98" t="str">
        <f>IF($M428="", "", COUNTIF($M$11:$M$510, "&gt;"&amp;$M428)+1+COUNTIF($M$11:$M428, $M428)-1)</f>
        <v/>
      </c>
      <c r="P428" s="68"/>
      <c r="Q428" s="91" t="str">
        <f>IF($AV428="", "", IFERROR(INDEX('Analytics Data'!BA$12:BA$511, MATCH($AV428, 'Analytics Data'!$BI$12:$BI$511, 0)), ""))</f>
        <v/>
      </c>
      <c r="R428" s="92" t="str">
        <f>IF($AV428="", "", IFERROR(INDEX('Analytics Data'!BB$12:BB$511, MATCH($AV428, 'Analytics Data'!$BI$12:$BI$511, 0)), ""))</f>
        <v/>
      </c>
      <c r="S428" s="92" t="str">
        <f>IF($AV428="", "", IFERROR(INDEX('Analytics Data'!BC$12:BC$511, MATCH($AV428, 'Analytics Data'!$BI$12:$BI$511, 0)), ""))</f>
        <v/>
      </c>
      <c r="T428" s="92" t="str">
        <f>IF($AV428="", "", IFERROR(INDEX('Analytics Data'!BD$12:BD$511, MATCH($AV428, 'Analytics Data'!$BI$12:$BI$511, 0)), ""))</f>
        <v/>
      </c>
      <c r="U428" s="93" t="str">
        <f>IF($AV428="", "", IFERROR(INDEX('Analytics Data'!BE$12:BE$511, MATCH($AV428, 'Analytics Data'!$BI$12:$BI$511, 0)), ""))</f>
        <v/>
      </c>
      <c r="V428" s="68"/>
      <c r="AD428" s="65" t="str">
        <f>'Analytics Data'!$CT429</f>
        <v/>
      </c>
      <c r="AF428" s="19" t="str">
        <f t="shared" si="118"/>
        <v/>
      </c>
      <c r="AH428" s="19" t="str">
        <f t="shared" si="115"/>
        <v/>
      </c>
      <c r="AI428" s="19" t="str">
        <f t="shared" si="119"/>
        <v/>
      </c>
      <c r="AJ428" s="19" t="str">
        <f t="shared" si="120"/>
        <v/>
      </c>
      <c r="AK428" s="19" t="str">
        <f t="shared" si="121"/>
        <v/>
      </c>
      <c r="AL428" s="19" t="str">
        <f t="shared" si="116"/>
        <v/>
      </c>
      <c r="AM428" s="19" t="str">
        <f t="shared" si="117"/>
        <v/>
      </c>
      <c r="AN428" s="19" t="str">
        <f t="shared" si="122"/>
        <v/>
      </c>
      <c r="AP428" s="19" t="str">
        <f>IF(OR($B428="", "", 'Analytics Data'!$BL$7=FALSE), "", COUNTIF('Analytics Data'!$BG$12:$BG$511, $B428))</f>
        <v/>
      </c>
      <c r="AR428" s="65" t="str">
        <f>IF($AP428="", "", IF($AP428=1, IFERROR(INDEX('Analytics Data'!$BI$12:$BI$511, MATCH($B428, 'Analytics Data'!$BG$12:$BG$511, 0)), ""), ""))</f>
        <v/>
      </c>
      <c r="AT428" s="65" t="str">
        <f t="shared" si="123"/>
        <v/>
      </c>
      <c r="AV428" s="65" t="str">
        <f>IF(NOT($AT428=""), $AT428, IF($AR428="", "", IF(COUNTIF($AR$11:$AR428, $AR428)&gt;1, "", $AR428)))</f>
        <v/>
      </c>
      <c r="AX428" s="19" t="str">
        <f>IF(OR($AV428="", $AR$7=FALSE), "", IF(COUNTIF('Analytics Data'!$BI$12:$BI$511, $AV428)=1, "", "X"))</f>
        <v/>
      </c>
      <c r="AZ428" s="43" t="str">
        <f t="shared" si="124"/>
        <v/>
      </c>
      <c r="BB428" s="19" t="str">
        <f>IF($D428="", "", IF(COUNTIF(Content!$D$11:$D$510, $D428)=0, MAX($BB$10:$BB427)+1, ""))</f>
        <v/>
      </c>
      <c r="BD428" s="19" t="str">
        <f t="shared" si="125"/>
        <v/>
      </c>
      <c r="BF428" s="19" t="str">
        <f t="shared" si="126"/>
        <v/>
      </c>
      <c r="BG428" s="19" t="str">
        <f t="shared" ca="1" si="132"/>
        <v/>
      </c>
      <c r="BI428" s="173" t="str">
        <f>IF($AV428="", "", IFERROR(INDEX('Analytics Data'!$CA$12:$CA$511, MATCH($AV428, 'Analytics Data'!$BI$12:$BI$511, 0)), ""))</f>
        <v/>
      </c>
      <c r="BK428" s="173" t="str">
        <f>IF($AV428="", "", IFERROR(INDEX('Analytics Data'!$BB$12:$BB$511, MATCH($AV428, 'Analytics Data'!$BI$12:$BI$511, 0)), ""))</f>
        <v/>
      </c>
      <c r="BM428" s="41" t="str">
        <f>IF($D428="", "", IFERROR(INDEX(Content!$AB$11:$AB$510, MATCH($D428, Content!$D$11:$D$510, 0)), ""))</f>
        <v/>
      </c>
      <c r="BN428" s="41" t="str">
        <f>IF($BM428="", "", IF(COUNTIF($BM$11:$BM428, $BM428)&gt;1, "", $BM428))</f>
        <v/>
      </c>
      <c r="BO428" s="156" t="str">
        <f t="shared" si="127"/>
        <v/>
      </c>
      <c r="BP428" s="156" t="str">
        <f t="shared" si="128"/>
        <v/>
      </c>
      <c r="BQ428" s="19" t="str">
        <f>IF($BO428="", "", COUNTIF($BO$11:$BO$510, "&gt;"&amp;$BO428)+1+COUNTIF($BO$11:$BO428, $BO428)-1)</f>
        <v/>
      </c>
      <c r="BS428" s="134" t="str">
        <f>IF($AV428="", "", IFERROR(INDEX('Analytics Data'!BZ$12:BZ$511, MATCH($AV428, 'Analytics Data'!$BI$12:$BI$511, 0)), ""))</f>
        <v/>
      </c>
      <c r="BT428" s="135" t="str">
        <f>IF($AV428="", "", IFERROR(INDEX('Analytics Data'!CA$12:CA$511, MATCH($AV428, 'Analytics Data'!$BI$12:$BI$511, 0)), ""))</f>
        <v/>
      </c>
      <c r="BU428" s="135" t="str">
        <f>IF($AV428="", "", IFERROR(INDEX('Analytics Data'!CB$12:CB$511, MATCH($AV428, 'Analytics Data'!$BI$12:$BI$511, 0)), ""))</f>
        <v/>
      </c>
      <c r="BV428" s="135" t="str">
        <f>IF($AV428="", "", IFERROR(INDEX('Analytics Data'!CC$12:CC$511, MATCH($AV428, 'Analytics Data'!$BI$12:$BI$511, 0)), ""))</f>
        <v/>
      </c>
      <c r="BW428" s="136" t="str">
        <f>IF($AV428="", "", IFERROR(INDEX('Analytics Data'!CD$12:CD$511, MATCH($AV428, 'Analytics Data'!$BI$12:$BI$511, 0)), ""))</f>
        <v/>
      </c>
      <c r="CC428" s="19" t="str">
        <f t="shared" si="129"/>
        <v/>
      </c>
      <c r="CE428" s="19" t="str">
        <f t="shared" si="130"/>
        <v/>
      </c>
      <c r="CG428" s="41" t="str">
        <f t="shared" si="131"/>
        <v/>
      </c>
    </row>
    <row r="429" spans="1:85" x14ac:dyDescent="0.25">
      <c r="A429" s="11"/>
      <c r="B429" s="41" t="str">
        <f>IF($D429="", "", IFERROR(INDEX(Content!$V$11:$V$510, MATCH($D429, Content!$D$11:$D$510, 0)), ""))</f>
        <v/>
      </c>
      <c r="C429" s="11"/>
      <c r="D429" s="196"/>
      <c r="E429" s="197"/>
      <c r="F429" s="198"/>
      <c r="G429" s="199"/>
      <c r="H429" s="200"/>
      <c r="I429" s="200"/>
      <c r="J429" s="201"/>
      <c r="K429" s="202"/>
      <c r="L429" s="11"/>
      <c r="M429" s="98" t="str">
        <f>IF($AV429="", "", IFERROR(INDEX('Analytics Data'!$CF$12:$CF$511, MATCH($AV429, 'Analytics Data'!$BI$12:$BI$511, 0)), ""))</f>
        <v/>
      </c>
      <c r="N429" s="68"/>
      <c r="O429" s="98" t="str">
        <f>IF($M429="", "", COUNTIF($M$11:$M$510, "&gt;"&amp;$M429)+1+COUNTIF($M$11:$M429, $M429)-1)</f>
        <v/>
      </c>
      <c r="P429" s="68"/>
      <c r="Q429" s="91" t="str">
        <f>IF($AV429="", "", IFERROR(INDEX('Analytics Data'!BA$12:BA$511, MATCH($AV429, 'Analytics Data'!$BI$12:$BI$511, 0)), ""))</f>
        <v/>
      </c>
      <c r="R429" s="92" t="str">
        <f>IF($AV429="", "", IFERROR(INDEX('Analytics Data'!BB$12:BB$511, MATCH($AV429, 'Analytics Data'!$BI$12:$BI$511, 0)), ""))</f>
        <v/>
      </c>
      <c r="S429" s="92" t="str">
        <f>IF($AV429="", "", IFERROR(INDEX('Analytics Data'!BC$12:BC$511, MATCH($AV429, 'Analytics Data'!$BI$12:$BI$511, 0)), ""))</f>
        <v/>
      </c>
      <c r="T429" s="92" t="str">
        <f>IF($AV429="", "", IFERROR(INDEX('Analytics Data'!BD$12:BD$511, MATCH($AV429, 'Analytics Data'!$BI$12:$BI$511, 0)), ""))</f>
        <v/>
      </c>
      <c r="U429" s="93" t="str">
        <f>IF($AV429="", "", IFERROR(INDEX('Analytics Data'!BE$12:BE$511, MATCH($AV429, 'Analytics Data'!$BI$12:$BI$511, 0)), ""))</f>
        <v/>
      </c>
      <c r="V429" s="68"/>
      <c r="AD429" s="65" t="str">
        <f>'Analytics Data'!$CT430</f>
        <v/>
      </c>
      <c r="AF429" s="19" t="str">
        <f t="shared" si="118"/>
        <v/>
      </c>
      <c r="AH429" s="19" t="str">
        <f t="shared" si="115"/>
        <v/>
      </c>
      <c r="AI429" s="19" t="str">
        <f t="shared" si="119"/>
        <v/>
      </c>
      <c r="AJ429" s="19" t="str">
        <f t="shared" si="120"/>
        <v/>
      </c>
      <c r="AK429" s="19" t="str">
        <f t="shared" si="121"/>
        <v/>
      </c>
      <c r="AL429" s="19" t="str">
        <f t="shared" si="116"/>
        <v/>
      </c>
      <c r="AM429" s="19" t="str">
        <f t="shared" si="117"/>
        <v/>
      </c>
      <c r="AN429" s="19" t="str">
        <f t="shared" si="122"/>
        <v/>
      </c>
      <c r="AP429" s="19" t="str">
        <f>IF(OR($B429="", "", 'Analytics Data'!$BL$7=FALSE), "", COUNTIF('Analytics Data'!$BG$12:$BG$511, $B429))</f>
        <v/>
      </c>
      <c r="AR429" s="65" t="str">
        <f>IF($AP429="", "", IF($AP429=1, IFERROR(INDEX('Analytics Data'!$BI$12:$BI$511, MATCH($B429, 'Analytics Data'!$BG$12:$BG$511, 0)), ""), ""))</f>
        <v/>
      </c>
      <c r="AT429" s="65" t="str">
        <f t="shared" si="123"/>
        <v/>
      </c>
      <c r="AV429" s="65" t="str">
        <f>IF(NOT($AT429=""), $AT429, IF($AR429="", "", IF(COUNTIF($AR$11:$AR429, $AR429)&gt;1, "", $AR429)))</f>
        <v/>
      </c>
      <c r="AX429" s="19" t="str">
        <f>IF(OR($AV429="", $AR$7=FALSE), "", IF(COUNTIF('Analytics Data'!$BI$12:$BI$511, $AV429)=1, "", "X"))</f>
        <v/>
      </c>
      <c r="AZ429" s="43" t="str">
        <f t="shared" si="124"/>
        <v/>
      </c>
      <c r="BB429" s="19" t="str">
        <f>IF($D429="", "", IF(COUNTIF(Content!$D$11:$D$510, $D429)=0, MAX($BB$10:$BB428)+1, ""))</f>
        <v/>
      </c>
      <c r="BD429" s="19" t="str">
        <f t="shared" si="125"/>
        <v/>
      </c>
      <c r="BF429" s="19" t="str">
        <f t="shared" si="126"/>
        <v/>
      </c>
      <c r="BG429" s="19" t="str">
        <f t="shared" ca="1" si="132"/>
        <v/>
      </c>
      <c r="BI429" s="173" t="str">
        <f>IF($AV429="", "", IFERROR(INDEX('Analytics Data'!$CA$12:$CA$511, MATCH($AV429, 'Analytics Data'!$BI$12:$BI$511, 0)), ""))</f>
        <v/>
      </c>
      <c r="BK429" s="173" t="str">
        <f>IF($AV429="", "", IFERROR(INDEX('Analytics Data'!$BB$12:$BB$511, MATCH($AV429, 'Analytics Data'!$BI$12:$BI$511, 0)), ""))</f>
        <v/>
      </c>
      <c r="BM429" s="41" t="str">
        <f>IF($D429="", "", IFERROR(INDEX(Content!$AB$11:$AB$510, MATCH($D429, Content!$D$11:$D$510, 0)), ""))</f>
        <v/>
      </c>
      <c r="BN429" s="41" t="str">
        <f>IF($BM429="", "", IF(COUNTIF($BM$11:$BM429, $BM429)&gt;1, "", $BM429))</f>
        <v/>
      </c>
      <c r="BO429" s="156" t="str">
        <f t="shared" si="127"/>
        <v/>
      </c>
      <c r="BP429" s="156" t="str">
        <f t="shared" si="128"/>
        <v/>
      </c>
      <c r="BQ429" s="19" t="str">
        <f>IF($BO429="", "", COUNTIF($BO$11:$BO$510, "&gt;"&amp;$BO429)+1+COUNTIF($BO$11:$BO429, $BO429)-1)</f>
        <v/>
      </c>
      <c r="BS429" s="134" t="str">
        <f>IF($AV429="", "", IFERROR(INDEX('Analytics Data'!BZ$12:BZ$511, MATCH($AV429, 'Analytics Data'!$BI$12:$BI$511, 0)), ""))</f>
        <v/>
      </c>
      <c r="BT429" s="135" t="str">
        <f>IF($AV429="", "", IFERROR(INDEX('Analytics Data'!CA$12:CA$511, MATCH($AV429, 'Analytics Data'!$BI$12:$BI$511, 0)), ""))</f>
        <v/>
      </c>
      <c r="BU429" s="135" t="str">
        <f>IF($AV429="", "", IFERROR(INDEX('Analytics Data'!CB$12:CB$511, MATCH($AV429, 'Analytics Data'!$BI$12:$BI$511, 0)), ""))</f>
        <v/>
      </c>
      <c r="BV429" s="135" t="str">
        <f>IF($AV429="", "", IFERROR(INDEX('Analytics Data'!CC$12:CC$511, MATCH($AV429, 'Analytics Data'!$BI$12:$BI$511, 0)), ""))</f>
        <v/>
      </c>
      <c r="BW429" s="136" t="str">
        <f>IF($AV429="", "", IFERROR(INDEX('Analytics Data'!CD$12:CD$511, MATCH($AV429, 'Analytics Data'!$BI$12:$BI$511, 0)), ""))</f>
        <v/>
      </c>
      <c r="CC429" s="19" t="str">
        <f t="shared" si="129"/>
        <v/>
      </c>
      <c r="CE429" s="19" t="str">
        <f t="shared" si="130"/>
        <v/>
      </c>
      <c r="CG429" s="41" t="str">
        <f t="shared" si="131"/>
        <v/>
      </c>
    </row>
    <row r="430" spans="1:85" x14ac:dyDescent="0.25">
      <c r="A430" s="11"/>
      <c r="B430" s="41" t="str">
        <f>IF($D430="", "", IFERROR(INDEX(Content!$V$11:$V$510, MATCH($D430, Content!$D$11:$D$510, 0)), ""))</f>
        <v/>
      </c>
      <c r="C430" s="11"/>
      <c r="D430" s="196"/>
      <c r="E430" s="197"/>
      <c r="F430" s="198"/>
      <c r="G430" s="199"/>
      <c r="H430" s="200"/>
      <c r="I430" s="200"/>
      <c r="J430" s="201"/>
      <c r="K430" s="202"/>
      <c r="L430" s="11"/>
      <c r="M430" s="98" t="str">
        <f>IF($AV430="", "", IFERROR(INDEX('Analytics Data'!$CF$12:$CF$511, MATCH($AV430, 'Analytics Data'!$BI$12:$BI$511, 0)), ""))</f>
        <v/>
      </c>
      <c r="N430" s="68"/>
      <c r="O430" s="98" t="str">
        <f>IF($M430="", "", COUNTIF($M$11:$M$510, "&gt;"&amp;$M430)+1+COUNTIF($M$11:$M430, $M430)-1)</f>
        <v/>
      </c>
      <c r="P430" s="68"/>
      <c r="Q430" s="91" t="str">
        <f>IF($AV430="", "", IFERROR(INDEX('Analytics Data'!BA$12:BA$511, MATCH($AV430, 'Analytics Data'!$BI$12:$BI$511, 0)), ""))</f>
        <v/>
      </c>
      <c r="R430" s="92" t="str">
        <f>IF($AV430="", "", IFERROR(INDEX('Analytics Data'!BB$12:BB$511, MATCH($AV430, 'Analytics Data'!$BI$12:$BI$511, 0)), ""))</f>
        <v/>
      </c>
      <c r="S430" s="92" t="str">
        <f>IF($AV430="", "", IFERROR(INDEX('Analytics Data'!BC$12:BC$511, MATCH($AV430, 'Analytics Data'!$BI$12:$BI$511, 0)), ""))</f>
        <v/>
      </c>
      <c r="T430" s="92" t="str">
        <f>IF($AV430="", "", IFERROR(INDEX('Analytics Data'!BD$12:BD$511, MATCH($AV430, 'Analytics Data'!$BI$12:$BI$511, 0)), ""))</f>
        <v/>
      </c>
      <c r="U430" s="93" t="str">
        <f>IF($AV430="", "", IFERROR(INDEX('Analytics Data'!BE$12:BE$511, MATCH($AV430, 'Analytics Data'!$BI$12:$BI$511, 0)), ""))</f>
        <v/>
      </c>
      <c r="V430" s="68"/>
      <c r="AD430" s="65" t="str">
        <f>'Analytics Data'!$CT431</f>
        <v/>
      </c>
      <c r="AF430" s="19" t="str">
        <f t="shared" si="118"/>
        <v/>
      </c>
      <c r="AH430" s="19" t="str">
        <f t="shared" si="115"/>
        <v/>
      </c>
      <c r="AI430" s="19" t="str">
        <f t="shared" si="119"/>
        <v/>
      </c>
      <c r="AJ430" s="19" t="str">
        <f t="shared" si="120"/>
        <v/>
      </c>
      <c r="AK430" s="19" t="str">
        <f t="shared" si="121"/>
        <v/>
      </c>
      <c r="AL430" s="19" t="str">
        <f t="shared" si="116"/>
        <v/>
      </c>
      <c r="AM430" s="19" t="str">
        <f t="shared" si="117"/>
        <v/>
      </c>
      <c r="AN430" s="19" t="str">
        <f t="shared" si="122"/>
        <v/>
      </c>
      <c r="AP430" s="19" t="str">
        <f>IF(OR($B430="", "", 'Analytics Data'!$BL$7=FALSE), "", COUNTIF('Analytics Data'!$BG$12:$BG$511, $B430))</f>
        <v/>
      </c>
      <c r="AR430" s="65" t="str">
        <f>IF($AP430="", "", IF($AP430=1, IFERROR(INDEX('Analytics Data'!$BI$12:$BI$511, MATCH($B430, 'Analytics Data'!$BG$12:$BG$511, 0)), ""), ""))</f>
        <v/>
      </c>
      <c r="AT430" s="65" t="str">
        <f t="shared" si="123"/>
        <v/>
      </c>
      <c r="AV430" s="65" t="str">
        <f>IF(NOT($AT430=""), $AT430, IF($AR430="", "", IF(COUNTIF($AR$11:$AR430, $AR430)&gt;1, "", $AR430)))</f>
        <v/>
      </c>
      <c r="AX430" s="19" t="str">
        <f>IF(OR($AV430="", $AR$7=FALSE), "", IF(COUNTIF('Analytics Data'!$BI$12:$BI$511, $AV430)=1, "", "X"))</f>
        <v/>
      </c>
      <c r="AZ430" s="43" t="str">
        <f t="shared" si="124"/>
        <v/>
      </c>
      <c r="BB430" s="19" t="str">
        <f>IF($D430="", "", IF(COUNTIF(Content!$D$11:$D$510, $D430)=0, MAX($BB$10:$BB429)+1, ""))</f>
        <v/>
      </c>
      <c r="BD430" s="19" t="str">
        <f t="shared" si="125"/>
        <v/>
      </c>
      <c r="BF430" s="19" t="str">
        <f t="shared" si="126"/>
        <v/>
      </c>
      <c r="BG430" s="19" t="str">
        <f t="shared" ca="1" si="132"/>
        <v/>
      </c>
      <c r="BI430" s="173" t="str">
        <f>IF($AV430="", "", IFERROR(INDEX('Analytics Data'!$CA$12:$CA$511, MATCH($AV430, 'Analytics Data'!$BI$12:$BI$511, 0)), ""))</f>
        <v/>
      </c>
      <c r="BK430" s="173" t="str">
        <f>IF($AV430="", "", IFERROR(INDEX('Analytics Data'!$BB$12:$BB$511, MATCH($AV430, 'Analytics Data'!$BI$12:$BI$511, 0)), ""))</f>
        <v/>
      </c>
      <c r="BM430" s="41" t="str">
        <f>IF($D430="", "", IFERROR(INDEX(Content!$AB$11:$AB$510, MATCH($D430, Content!$D$11:$D$510, 0)), ""))</f>
        <v/>
      </c>
      <c r="BN430" s="41" t="str">
        <f>IF($BM430="", "", IF(COUNTIF($BM$11:$BM430, $BM430)&gt;1, "", $BM430))</f>
        <v/>
      </c>
      <c r="BO430" s="156" t="str">
        <f t="shared" si="127"/>
        <v/>
      </c>
      <c r="BP430" s="156" t="str">
        <f t="shared" si="128"/>
        <v/>
      </c>
      <c r="BQ430" s="19" t="str">
        <f>IF($BO430="", "", COUNTIF($BO$11:$BO$510, "&gt;"&amp;$BO430)+1+COUNTIF($BO$11:$BO430, $BO430)-1)</f>
        <v/>
      </c>
      <c r="BS430" s="134" t="str">
        <f>IF($AV430="", "", IFERROR(INDEX('Analytics Data'!BZ$12:BZ$511, MATCH($AV430, 'Analytics Data'!$BI$12:$BI$511, 0)), ""))</f>
        <v/>
      </c>
      <c r="BT430" s="135" t="str">
        <f>IF($AV430="", "", IFERROR(INDEX('Analytics Data'!CA$12:CA$511, MATCH($AV430, 'Analytics Data'!$BI$12:$BI$511, 0)), ""))</f>
        <v/>
      </c>
      <c r="BU430" s="135" t="str">
        <f>IF($AV430="", "", IFERROR(INDEX('Analytics Data'!CB$12:CB$511, MATCH($AV430, 'Analytics Data'!$BI$12:$BI$511, 0)), ""))</f>
        <v/>
      </c>
      <c r="BV430" s="135" t="str">
        <f>IF($AV430="", "", IFERROR(INDEX('Analytics Data'!CC$12:CC$511, MATCH($AV430, 'Analytics Data'!$BI$12:$BI$511, 0)), ""))</f>
        <v/>
      </c>
      <c r="BW430" s="136" t="str">
        <f>IF($AV430="", "", IFERROR(INDEX('Analytics Data'!CD$12:CD$511, MATCH($AV430, 'Analytics Data'!$BI$12:$BI$511, 0)), ""))</f>
        <v/>
      </c>
      <c r="CC430" s="19" t="str">
        <f t="shared" si="129"/>
        <v/>
      </c>
      <c r="CE430" s="19" t="str">
        <f t="shared" si="130"/>
        <v/>
      </c>
      <c r="CG430" s="41" t="str">
        <f t="shared" si="131"/>
        <v/>
      </c>
    </row>
    <row r="431" spans="1:85" x14ac:dyDescent="0.25">
      <c r="A431" s="11"/>
      <c r="B431" s="41" t="str">
        <f>IF($D431="", "", IFERROR(INDEX(Content!$V$11:$V$510, MATCH($D431, Content!$D$11:$D$510, 0)), ""))</f>
        <v/>
      </c>
      <c r="C431" s="11"/>
      <c r="D431" s="196"/>
      <c r="E431" s="197"/>
      <c r="F431" s="198"/>
      <c r="G431" s="199"/>
      <c r="H431" s="200"/>
      <c r="I431" s="200"/>
      <c r="J431" s="201"/>
      <c r="K431" s="202"/>
      <c r="L431" s="11"/>
      <c r="M431" s="98" t="str">
        <f>IF($AV431="", "", IFERROR(INDEX('Analytics Data'!$CF$12:$CF$511, MATCH($AV431, 'Analytics Data'!$BI$12:$BI$511, 0)), ""))</f>
        <v/>
      </c>
      <c r="N431" s="68"/>
      <c r="O431" s="98" t="str">
        <f>IF($M431="", "", COUNTIF($M$11:$M$510, "&gt;"&amp;$M431)+1+COUNTIF($M$11:$M431, $M431)-1)</f>
        <v/>
      </c>
      <c r="P431" s="68"/>
      <c r="Q431" s="91" t="str">
        <f>IF($AV431="", "", IFERROR(INDEX('Analytics Data'!BA$12:BA$511, MATCH($AV431, 'Analytics Data'!$BI$12:$BI$511, 0)), ""))</f>
        <v/>
      </c>
      <c r="R431" s="92" t="str">
        <f>IF($AV431="", "", IFERROR(INDEX('Analytics Data'!BB$12:BB$511, MATCH($AV431, 'Analytics Data'!$BI$12:$BI$511, 0)), ""))</f>
        <v/>
      </c>
      <c r="S431" s="92" t="str">
        <f>IF($AV431="", "", IFERROR(INDEX('Analytics Data'!BC$12:BC$511, MATCH($AV431, 'Analytics Data'!$BI$12:$BI$511, 0)), ""))</f>
        <v/>
      </c>
      <c r="T431" s="92" t="str">
        <f>IF($AV431="", "", IFERROR(INDEX('Analytics Data'!BD$12:BD$511, MATCH($AV431, 'Analytics Data'!$BI$12:$BI$511, 0)), ""))</f>
        <v/>
      </c>
      <c r="U431" s="93" t="str">
        <f>IF($AV431="", "", IFERROR(INDEX('Analytics Data'!BE$12:BE$511, MATCH($AV431, 'Analytics Data'!$BI$12:$BI$511, 0)), ""))</f>
        <v/>
      </c>
      <c r="V431" s="68"/>
      <c r="AD431" s="65" t="str">
        <f>'Analytics Data'!$CT432</f>
        <v/>
      </c>
      <c r="AF431" s="19" t="str">
        <f t="shared" si="118"/>
        <v/>
      </c>
      <c r="AH431" s="19" t="str">
        <f t="shared" si="115"/>
        <v/>
      </c>
      <c r="AI431" s="19" t="str">
        <f t="shared" si="119"/>
        <v/>
      </c>
      <c r="AJ431" s="19" t="str">
        <f t="shared" si="120"/>
        <v/>
      </c>
      <c r="AK431" s="19" t="str">
        <f t="shared" si="121"/>
        <v/>
      </c>
      <c r="AL431" s="19" t="str">
        <f t="shared" si="116"/>
        <v/>
      </c>
      <c r="AM431" s="19" t="str">
        <f t="shared" si="117"/>
        <v/>
      </c>
      <c r="AN431" s="19" t="str">
        <f t="shared" si="122"/>
        <v/>
      </c>
      <c r="AP431" s="19" t="str">
        <f>IF(OR($B431="", "", 'Analytics Data'!$BL$7=FALSE), "", COUNTIF('Analytics Data'!$BG$12:$BG$511, $B431))</f>
        <v/>
      </c>
      <c r="AR431" s="65" t="str">
        <f>IF($AP431="", "", IF($AP431=1, IFERROR(INDEX('Analytics Data'!$BI$12:$BI$511, MATCH($B431, 'Analytics Data'!$BG$12:$BG$511, 0)), ""), ""))</f>
        <v/>
      </c>
      <c r="AT431" s="65" t="str">
        <f t="shared" si="123"/>
        <v/>
      </c>
      <c r="AV431" s="65" t="str">
        <f>IF(NOT($AT431=""), $AT431, IF($AR431="", "", IF(COUNTIF($AR$11:$AR431, $AR431)&gt;1, "", $AR431)))</f>
        <v/>
      </c>
      <c r="AX431" s="19" t="str">
        <f>IF(OR($AV431="", $AR$7=FALSE), "", IF(COUNTIF('Analytics Data'!$BI$12:$BI$511, $AV431)=1, "", "X"))</f>
        <v/>
      </c>
      <c r="AZ431" s="43" t="str">
        <f t="shared" si="124"/>
        <v/>
      </c>
      <c r="BB431" s="19" t="str">
        <f>IF($D431="", "", IF(COUNTIF(Content!$D$11:$D$510, $D431)=0, MAX($BB$10:$BB430)+1, ""))</f>
        <v/>
      </c>
      <c r="BD431" s="19" t="str">
        <f t="shared" si="125"/>
        <v/>
      </c>
      <c r="BF431" s="19" t="str">
        <f t="shared" si="126"/>
        <v/>
      </c>
      <c r="BG431" s="19" t="str">
        <f t="shared" ca="1" si="132"/>
        <v/>
      </c>
      <c r="BI431" s="173" t="str">
        <f>IF($AV431="", "", IFERROR(INDEX('Analytics Data'!$CA$12:$CA$511, MATCH($AV431, 'Analytics Data'!$BI$12:$BI$511, 0)), ""))</f>
        <v/>
      </c>
      <c r="BK431" s="173" t="str">
        <f>IF($AV431="", "", IFERROR(INDEX('Analytics Data'!$BB$12:$BB$511, MATCH($AV431, 'Analytics Data'!$BI$12:$BI$511, 0)), ""))</f>
        <v/>
      </c>
      <c r="BM431" s="41" t="str">
        <f>IF($D431="", "", IFERROR(INDEX(Content!$AB$11:$AB$510, MATCH($D431, Content!$D$11:$D$510, 0)), ""))</f>
        <v/>
      </c>
      <c r="BN431" s="41" t="str">
        <f>IF($BM431="", "", IF(COUNTIF($BM$11:$BM431, $BM431)&gt;1, "", $BM431))</f>
        <v/>
      </c>
      <c r="BO431" s="156" t="str">
        <f t="shared" si="127"/>
        <v/>
      </c>
      <c r="BP431" s="156" t="str">
        <f t="shared" si="128"/>
        <v/>
      </c>
      <c r="BQ431" s="19" t="str">
        <f>IF($BO431="", "", COUNTIF($BO$11:$BO$510, "&gt;"&amp;$BO431)+1+COUNTIF($BO$11:$BO431, $BO431)-1)</f>
        <v/>
      </c>
      <c r="BS431" s="134" t="str">
        <f>IF($AV431="", "", IFERROR(INDEX('Analytics Data'!BZ$12:BZ$511, MATCH($AV431, 'Analytics Data'!$BI$12:$BI$511, 0)), ""))</f>
        <v/>
      </c>
      <c r="BT431" s="135" t="str">
        <f>IF($AV431="", "", IFERROR(INDEX('Analytics Data'!CA$12:CA$511, MATCH($AV431, 'Analytics Data'!$BI$12:$BI$511, 0)), ""))</f>
        <v/>
      </c>
      <c r="BU431" s="135" t="str">
        <f>IF($AV431="", "", IFERROR(INDEX('Analytics Data'!CB$12:CB$511, MATCH($AV431, 'Analytics Data'!$BI$12:$BI$511, 0)), ""))</f>
        <v/>
      </c>
      <c r="BV431" s="135" t="str">
        <f>IF($AV431="", "", IFERROR(INDEX('Analytics Data'!CC$12:CC$511, MATCH($AV431, 'Analytics Data'!$BI$12:$BI$511, 0)), ""))</f>
        <v/>
      </c>
      <c r="BW431" s="136" t="str">
        <f>IF($AV431="", "", IFERROR(INDEX('Analytics Data'!CD$12:CD$511, MATCH($AV431, 'Analytics Data'!$BI$12:$BI$511, 0)), ""))</f>
        <v/>
      </c>
      <c r="CC431" s="19" t="str">
        <f t="shared" si="129"/>
        <v/>
      </c>
      <c r="CE431" s="19" t="str">
        <f t="shared" si="130"/>
        <v/>
      </c>
      <c r="CG431" s="41" t="str">
        <f t="shared" si="131"/>
        <v/>
      </c>
    </row>
    <row r="432" spans="1:85" x14ac:dyDescent="0.25">
      <c r="A432" s="11"/>
      <c r="B432" s="41" t="str">
        <f>IF($D432="", "", IFERROR(INDEX(Content!$V$11:$V$510, MATCH($D432, Content!$D$11:$D$510, 0)), ""))</f>
        <v/>
      </c>
      <c r="C432" s="11"/>
      <c r="D432" s="196"/>
      <c r="E432" s="197"/>
      <c r="F432" s="198"/>
      <c r="G432" s="199"/>
      <c r="H432" s="200"/>
      <c r="I432" s="200"/>
      <c r="J432" s="201"/>
      <c r="K432" s="202"/>
      <c r="L432" s="11"/>
      <c r="M432" s="98" t="str">
        <f>IF($AV432="", "", IFERROR(INDEX('Analytics Data'!$CF$12:$CF$511, MATCH($AV432, 'Analytics Data'!$BI$12:$BI$511, 0)), ""))</f>
        <v/>
      </c>
      <c r="N432" s="68"/>
      <c r="O432" s="98" t="str">
        <f>IF($M432="", "", COUNTIF($M$11:$M$510, "&gt;"&amp;$M432)+1+COUNTIF($M$11:$M432, $M432)-1)</f>
        <v/>
      </c>
      <c r="P432" s="68"/>
      <c r="Q432" s="91" t="str">
        <f>IF($AV432="", "", IFERROR(INDEX('Analytics Data'!BA$12:BA$511, MATCH($AV432, 'Analytics Data'!$BI$12:$BI$511, 0)), ""))</f>
        <v/>
      </c>
      <c r="R432" s="92" t="str">
        <f>IF($AV432="", "", IFERROR(INDEX('Analytics Data'!BB$12:BB$511, MATCH($AV432, 'Analytics Data'!$BI$12:$BI$511, 0)), ""))</f>
        <v/>
      </c>
      <c r="S432" s="92" t="str">
        <f>IF($AV432="", "", IFERROR(INDEX('Analytics Data'!BC$12:BC$511, MATCH($AV432, 'Analytics Data'!$BI$12:$BI$511, 0)), ""))</f>
        <v/>
      </c>
      <c r="T432" s="92" t="str">
        <f>IF($AV432="", "", IFERROR(INDEX('Analytics Data'!BD$12:BD$511, MATCH($AV432, 'Analytics Data'!$BI$12:$BI$511, 0)), ""))</f>
        <v/>
      </c>
      <c r="U432" s="93" t="str">
        <f>IF($AV432="", "", IFERROR(INDEX('Analytics Data'!BE$12:BE$511, MATCH($AV432, 'Analytics Data'!$BI$12:$BI$511, 0)), ""))</f>
        <v/>
      </c>
      <c r="V432" s="68"/>
      <c r="AD432" s="65" t="str">
        <f>'Analytics Data'!$CT433</f>
        <v/>
      </c>
      <c r="AF432" s="19" t="str">
        <f t="shared" si="118"/>
        <v/>
      </c>
      <c r="AH432" s="19" t="str">
        <f t="shared" si="115"/>
        <v/>
      </c>
      <c r="AI432" s="19" t="str">
        <f t="shared" si="119"/>
        <v/>
      </c>
      <c r="AJ432" s="19" t="str">
        <f t="shared" si="120"/>
        <v/>
      </c>
      <c r="AK432" s="19" t="str">
        <f t="shared" si="121"/>
        <v/>
      </c>
      <c r="AL432" s="19" t="str">
        <f t="shared" si="116"/>
        <v/>
      </c>
      <c r="AM432" s="19" t="str">
        <f t="shared" si="117"/>
        <v/>
      </c>
      <c r="AN432" s="19" t="str">
        <f t="shared" si="122"/>
        <v/>
      </c>
      <c r="AP432" s="19" t="str">
        <f>IF(OR($B432="", "", 'Analytics Data'!$BL$7=FALSE), "", COUNTIF('Analytics Data'!$BG$12:$BG$511, $B432))</f>
        <v/>
      </c>
      <c r="AR432" s="65" t="str">
        <f>IF($AP432="", "", IF($AP432=1, IFERROR(INDEX('Analytics Data'!$BI$12:$BI$511, MATCH($B432, 'Analytics Data'!$BG$12:$BG$511, 0)), ""), ""))</f>
        <v/>
      </c>
      <c r="AT432" s="65" t="str">
        <f t="shared" si="123"/>
        <v/>
      </c>
      <c r="AV432" s="65" t="str">
        <f>IF(NOT($AT432=""), $AT432, IF($AR432="", "", IF(COUNTIF($AR$11:$AR432, $AR432)&gt;1, "", $AR432)))</f>
        <v/>
      </c>
      <c r="AX432" s="19" t="str">
        <f>IF(OR($AV432="", $AR$7=FALSE), "", IF(COUNTIF('Analytics Data'!$BI$12:$BI$511, $AV432)=1, "", "X"))</f>
        <v/>
      </c>
      <c r="AZ432" s="43" t="str">
        <f t="shared" si="124"/>
        <v/>
      </c>
      <c r="BB432" s="19" t="str">
        <f>IF($D432="", "", IF(COUNTIF(Content!$D$11:$D$510, $D432)=0, MAX($BB$10:$BB431)+1, ""))</f>
        <v/>
      </c>
      <c r="BD432" s="19" t="str">
        <f t="shared" si="125"/>
        <v/>
      </c>
      <c r="BF432" s="19" t="str">
        <f t="shared" si="126"/>
        <v/>
      </c>
      <c r="BG432" s="19" t="str">
        <f t="shared" ca="1" si="132"/>
        <v/>
      </c>
      <c r="BI432" s="173" t="str">
        <f>IF($AV432="", "", IFERROR(INDEX('Analytics Data'!$CA$12:$CA$511, MATCH($AV432, 'Analytics Data'!$BI$12:$BI$511, 0)), ""))</f>
        <v/>
      </c>
      <c r="BK432" s="173" t="str">
        <f>IF($AV432="", "", IFERROR(INDEX('Analytics Data'!$BB$12:$BB$511, MATCH($AV432, 'Analytics Data'!$BI$12:$BI$511, 0)), ""))</f>
        <v/>
      </c>
      <c r="BM432" s="41" t="str">
        <f>IF($D432="", "", IFERROR(INDEX(Content!$AB$11:$AB$510, MATCH($D432, Content!$D$11:$D$510, 0)), ""))</f>
        <v/>
      </c>
      <c r="BN432" s="41" t="str">
        <f>IF($BM432="", "", IF(COUNTIF($BM$11:$BM432, $BM432)&gt;1, "", $BM432))</f>
        <v/>
      </c>
      <c r="BO432" s="156" t="str">
        <f t="shared" si="127"/>
        <v/>
      </c>
      <c r="BP432" s="156" t="str">
        <f t="shared" si="128"/>
        <v/>
      </c>
      <c r="BQ432" s="19" t="str">
        <f>IF($BO432="", "", COUNTIF($BO$11:$BO$510, "&gt;"&amp;$BO432)+1+COUNTIF($BO$11:$BO432, $BO432)-1)</f>
        <v/>
      </c>
      <c r="BS432" s="134" t="str">
        <f>IF($AV432="", "", IFERROR(INDEX('Analytics Data'!BZ$12:BZ$511, MATCH($AV432, 'Analytics Data'!$BI$12:$BI$511, 0)), ""))</f>
        <v/>
      </c>
      <c r="BT432" s="135" t="str">
        <f>IF($AV432="", "", IFERROR(INDEX('Analytics Data'!CA$12:CA$511, MATCH($AV432, 'Analytics Data'!$BI$12:$BI$511, 0)), ""))</f>
        <v/>
      </c>
      <c r="BU432" s="135" t="str">
        <f>IF($AV432="", "", IFERROR(INDEX('Analytics Data'!CB$12:CB$511, MATCH($AV432, 'Analytics Data'!$BI$12:$BI$511, 0)), ""))</f>
        <v/>
      </c>
      <c r="BV432" s="135" t="str">
        <f>IF($AV432="", "", IFERROR(INDEX('Analytics Data'!CC$12:CC$511, MATCH($AV432, 'Analytics Data'!$BI$12:$BI$511, 0)), ""))</f>
        <v/>
      </c>
      <c r="BW432" s="136" t="str">
        <f>IF($AV432="", "", IFERROR(INDEX('Analytics Data'!CD$12:CD$511, MATCH($AV432, 'Analytics Data'!$BI$12:$BI$511, 0)), ""))</f>
        <v/>
      </c>
      <c r="CC432" s="19" t="str">
        <f t="shared" si="129"/>
        <v/>
      </c>
      <c r="CE432" s="19" t="str">
        <f t="shared" si="130"/>
        <v/>
      </c>
      <c r="CG432" s="41" t="str">
        <f t="shared" si="131"/>
        <v/>
      </c>
    </row>
    <row r="433" spans="1:85" x14ac:dyDescent="0.25">
      <c r="A433" s="11"/>
      <c r="B433" s="41" t="str">
        <f>IF($D433="", "", IFERROR(INDEX(Content!$V$11:$V$510, MATCH($D433, Content!$D$11:$D$510, 0)), ""))</f>
        <v/>
      </c>
      <c r="C433" s="11"/>
      <c r="D433" s="196"/>
      <c r="E433" s="197"/>
      <c r="F433" s="198"/>
      <c r="G433" s="199"/>
      <c r="H433" s="200"/>
      <c r="I433" s="200"/>
      <c r="J433" s="201"/>
      <c r="K433" s="202"/>
      <c r="L433" s="11"/>
      <c r="M433" s="98" t="str">
        <f>IF($AV433="", "", IFERROR(INDEX('Analytics Data'!$CF$12:$CF$511, MATCH($AV433, 'Analytics Data'!$BI$12:$BI$511, 0)), ""))</f>
        <v/>
      </c>
      <c r="N433" s="68"/>
      <c r="O433" s="98" t="str">
        <f>IF($M433="", "", COUNTIF($M$11:$M$510, "&gt;"&amp;$M433)+1+COUNTIF($M$11:$M433, $M433)-1)</f>
        <v/>
      </c>
      <c r="P433" s="68"/>
      <c r="Q433" s="91" t="str">
        <f>IF($AV433="", "", IFERROR(INDEX('Analytics Data'!BA$12:BA$511, MATCH($AV433, 'Analytics Data'!$BI$12:$BI$511, 0)), ""))</f>
        <v/>
      </c>
      <c r="R433" s="92" t="str">
        <f>IF($AV433="", "", IFERROR(INDEX('Analytics Data'!BB$12:BB$511, MATCH($AV433, 'Analytics Data'!$BI$12:$BI$511, 0)), ""))</f>
        <v/>
      </c>
      <c r="S433" s="92" t="str">
        <f>IF($AV433="", "", IFERROR(INDEX('Analytics Data'!BC$12:BC$511, MATCH($AV433, 'Analytics Data'!$BI$12:$BI$511, 0)), ""))</f>
        <v/>
      </c>
      <c r="T433" s="92" t="str">
        <f>IF($AV433="", "", IFERROR(INDEX('Analytics Data'!BD$12:BD$511, MATCH($AV433, 'Analytics Data'!$BI$12:$BI$511, 0)), ""))</f>
        <v/>
      </c>
      <c r="U433" s="93" t="str">
        <f>IF($AV433="", "", IFERROR(INDEX('Analytics Data'!BE$12:BE$511, MATCH($AV433, 'Analytics Data'!$BI$12:$BI$511, 0)), ""))</f>
        <v/>
      </c>
      <c r="V433" s="68"/>
      <c r="AD433" s="65" t="str">
        <f>'Analytics Data'!$CT434</f>
        <v/>
      </c>
      <c r="AF433" s="19" t="str">
        <f t="shared" si="118"/>
        <v/>
      </c>
      <c r="AH433" s="19" t="str">
        <f t="shared" si="115"/>
        <v/>
      </c>
      <c r="AI433" s="19" t="str">
        <f t="shared" si="119"/>
        <v/>
      </c>
      <c r="AJ433" s="19" t="str">
        <f t="shared" si="120"/>
        <v/>
      </c>
      <c r="AK433" s="19" t="str">
        <f t="shared" si="121"/>
        <v/>
      </c>
      <c r="AL433" s="19" t="str">
        <f t="shared" si="116"/>
        <v/>
      </c>
      <c r="AM433" s="19" t="str">
        <f t="shared" si="117"/>
        <v/>
      </c>
      <c r="AN433" s="19" t="str">
        <f t="shared" si="122"/>
        <v/>
      </c>
      <c r="AP433" s="19" t="str">
        <f>IF(OR($B433="", "", 'Analytics Data'!$BL$7=FALSE), "", COUNTIF('Analytics Data'!$BG$12:$BG$511, $B433))</f>
        <v/>
      </c>
      <c r="AR433" s="65" t="str">
        <f>IF($AP433="", "", IF($AP433=1, IFERROR(INDEX('Analytics Data'!$BI$12:$BI$511, MATCH($B433, 'Analytics Data'!$BG$12:$BG$511, 0)), ""), ""))</f>
        <v/>
      </c>
      <c r="AT433" s="65" t="str">
        <f t="shared" si="123"/>
        <v/>
      </c>
      <c r="AV433" s="65" t="str">
        <f>IF(NOT($AT433=""), $AT433, IF($AR433="", "", IF(COUNTIF($AR$11:$AR433, $AR433)&gt;1, "", $AR433)))</f>
        <v/>
      </c>
      <c r="AX433" s="19" t="str">
        <f>IF(OR($AV433="", $AR$7=FALSE), "", IF(COUNTIF('Analytics Data'!$BI$12:$BI$511, $AV433)=1, "", "X"))</f>
        <v/>
      </c>
      <c r="AZ433" s="43" t="str">
        <f t="shared" si="124"/>
        <v/>
      </c>
      <c r="BB433" s="19" t="str">
        <f>IF($D433="", "", IF(COUNTIF(Content!$D$11:$D$510, $D433)=0, MAX($BB$10:$BB432)+1, ""))</f>
        <v/>
      </c>
      <c r="BD433" s="19" t="str">
        <f t="shared" si="125"/>
        <v/>
      </c>
      <c r="BF433" s="19" t="str">
        <f t="shared" si="126"/>
        <v/>
      </c>
      <c r="BG433" s="19" t="str">
        <f t="shared" ca="1" si="132"/>
        <v/>
      </c>
      <c r="BI433" s="173" t="str">
        <f>IF($AV433="", "", IFERROR(INDEX('Analytics Data'!$CA$12:$CA$511, MATCH($AV433, 'Analytics Data'!$BI$12:$BI$511, 0)), ""))</f>
        <v/>
      </c>
      <c r="BK433" s="173" t="str">
        <f>IF($AV433="", "", IFERROR(INDEX('Analytics Data'!$BB$12:$BB$511, MATCH($AV433, 'Analytics Data'!$BI$12:$BI$511, 0)), ""))</f>
        <v/>
      </c>
      <c r="BM433" s="41" t="str">
        <f>IF($D433="", "", IFERROR(INDEX(Content!$AB$11:$AB$510, MATCH($D433, Content!$D$11:$D$510, 0)), ""))</f>
        <v/>
      </c>
      <c r="BN433" s="41" t="str">
        <f>IF($BM433="", "", IF(COUNTIF($BM$11:$BM433, $BM433)&gt;1, "", $BM433))</f>
        <v/>
      </c>
      <c r="BO433" s="156" t="str">
        <f t="shared" si="127"/>
        <v/>
      </c>
      <c r="BP433" s="156" t="str">
        <f t="shared" si="128"/>
        <v/>
      </c>
      <c r="BQ433" s="19" t="str">
        <f>IF($BO433="", "", COUNTIF($BO$11:$BO$510, "&gt;"&amp;$BO433)+1+COUNTIF($BO$11:$BO433, $BO433)-1)</f>
        <v/>
      </c>
      <c r="BS433" s="134" t="str">
        <f>IF($AV433="", "", IFERROR(INDEX('Analytics Data'!BZ$12:BZ$511, MATCH($AV433, 'Analytics Data'!$BI$12:$BI$511, 0)), ""))</f>
        <v/>
      </c>
      <c r="BT433" s="135" t="str">
        <f>IF($AV433="", "", IFERROR(INDEX('Analytics Data'!CA$12:CA$511, MATCH($AV433, 'Analytics Data'!$BI$12:$BI$511, 0)), ""))</f>
        <v/>
      </c>
      <c r="BU433" s="135" t="str">
        <f>IF($AV433="", "", IFERROR(INDEX('Analytics Data'!CB$12:CB$511, MATCH($AV433, 'Analytics Data'!$BI$12:$BI$511, 0)), ""))</f>
        <v/>
      </c>
      <c r="BV433" s="135" t="str">
        <f>IF($AV433="", "", IFERROR(INDEX('Analytics Data'!CC$12:CC$511, MATCH($AV433, 'Analytics Data'!$BI$12:$BI$511, 0)), ""))</f>
        <v/>
      </c>
      <c r="BW433" s="136" t="str">
        <f>IF($AV433="", "", IFERROR(INDEX('Analytics Data'!CD$12:CD$511, MATCH($AV433, 'Analytics Data'!$BI$12:$BI$511, 0)), ""))</f>
        <v/>
      </c>
      <c r="CC433" s="19" t="str">
        <f t="shared" si="129"/>
        <v/>
      </c>
      <c r="CE433" s="19" t="str">
        <f t="shared" si="130"/>
        <v/>
      </c>
      <c r="CG433" s="41" t="str">
        <f t="shared" si="131"/>
        <v/>
      </c>
    </row>
    <row r="434" spans="1:85" x14ac:dyDescent="0.25">
      <c r="A434" s="11"/>
      <c r="B434" s="41" t="str">
        <f>IF($D434="", "", IFERROR(INDEX(Content!$V$11:$V$510, MATCH($D434, Content!$D$11:$D$510, 0)), ""))</f>
        <v/>
      </c>
      <c r="C434" s="11"/>
      <c r="D434" s="196"/>
      <c r="E434" s="197"/>
      <c r="F434" s="198"/>
      <c r="G434" s="199"/>
      <c r="H434" s="200"/>
      <c r="I434" s="200"/>
      <c r="J434" s="201"/>
      <c r="K434" s="202"/>
      <c r="L434" s="11"/>
      <c r="M434" s="98" t="str">
        <f>IF($AV434="", "", IFERROR(INDEX('Analytics Data'!$CF$12:$CF$511, MATCH($AV434, 'Analytics Data'!$BI$12:$BI$511, 0)), ""))</f>
        <v/>
      </c>
      <c r="N434" s="68"/>
      <c r="O434" s="98" t="str">
        <f>IF($M434="", "", COUNTIF($M$11:$M$510, "&gt;"&amp;$M434)+1+COUNTIF($M$11:$M434, $M434)-1)</f>
        <v/>
      </c>
      <c r="P434" s="68"/>
      <c r="Q434" s="91" t="str">
        <f>IF($AV434="", "", IFERROR(INDEX('Analytics Data'!BA$12:BA$511, MATCH($AV434, 'Analytics Data'!$BI$12:$BI$511, 0)), ""))</f>
        <v/>
      </c>
      <c r="R434" s="92" t="str">
        <f>IF($AV434="", "", IFERROR(INDEX('Analytics Data'!BB$12:BB$511, MATCH($AV434, 'Analytics Data'!$BI$12:$BI$511, 0)), ""))</f>
        <v/>
      </c>
      <c r="S434" s="92" t="str">
        <f>IF($AV434="", "", IFERROR(INDEX('Analytics Data'!BC$12:BC$511, MATCH($AV434, 'Analytics Data'!$BI$12:$BI$511, 0)), ""))</f>
        <v/>
      </c>
      <c r="T434" s="92" t="str">
        <f>IF($AV434="", "", IFERROR(INDEX('Analytics Data'!BD$12:BD$511, MATCH($AV434, 'Analytics Data'!$BI$12:$BI$511, 0)), ""))</f>
        <v/>
      </c>
      <c r="U434" s="93" t="str">
        <f>IF($AV434="", "", IFERROR(INDEX('Analytics Data'!BE$12:BE$511, MATCH($AV434, 'Analytics Data'!$BI$12:$BI$511, 0)), ""))</f>
        <v/>
      </c>
      <c r="V434" s="68"/>
      <c r="AD434" s="65" t="str">
        <f>'Analytics Data'!$CT435</f>
        <v/>
      </c>
      <c r="AF434" s="19" t="str">
        <f t="shared" si="118"/>
        <v/>
      </c>
      <c r="AH434" s="19" t="str">
        <f t="shared" si="115"/>
        <v/>
      </c>
      <c r="AI434" s="19" t="str">
        <f t="shared" si="119"/>
        <v/>
      </c>
      <c r="AJ434" s="19" t="str">
        <f t="shared" si="120"/>
        <v/>
      </c>
      <c r="AK434" s="19" t="str">
        <f t="shared" si="121"/>
        <v/>
      </c>
      <c r="AL434" s="19" t="str">
        <f t="shared" si="116"/>
        <v/>
      </c>
      <c r="AM434" s="19" t="str">
        <f t="shared" si="117"/>
        <v/>
      </c>
      <c r="AN434" s="19" t="str">
        <f t="shared" si="122"/>
        <v/>
      </c>
      <c r="AP434" s="19" t="str">
        <f>IF(OR($B434="", "", 'Analytics Data'!$BL$7=FALSE), "", COUNTIF('Analytics Data'!$BG$12:$BG$511, $B434))</f>
        <v/>
      </c>
      <c r="AR434" s="65" t="str">
        <f>IF($AP434="", "", IF($AP434=1, IFERROR(INDEX('Analytics Data'!$BI$12:$BI$511, MATCH($B434, 'Analytics Data'!$BG$12:$BG$511, 0)), ""), ""))</f>
        <v/>
      </c>
      <c r="AT434" s="65" t="str">
        <f t="shared" si="123"/>
        <v/>
      </c>
      <c r="AV434" s="65" t="str">
        <f>IF(NOT($AT434=""), $AT434, IF($AR434="", "", IF(COUNTIF($AR$11:$AR434, $AR434)&gt;1, "", $AR434)))</f>
        <v/>
      </c>
      <c r="AX434" s="19" t="str">
        <f>IF(OR($AV434="", $AR$7=FALSE), "", IF(COUNTIF('Analytics Data'!$BI$12:$BI$511, $AV434)=1, "", "X"))</f>
        <v/>
      </c>
      <c r="AZ434" s="43" t="str">
        <f t="shared" si="124"/>
        <v/>
      </c>
      <c r="BB434" s="19" t="str">
        <f>IF($D434="", "", IF(COUNTIF(Content!$D$11:$D$510, $D434)=0, MAX($BB$10:$BB433)+1, ""))</f>
        <v/>
      </c>
      <c r="BD434" s="19" t="str">
        <f t="shared" si="125"/>
        <v/>
      </c>
      <c r="BF434" s="19" t="str">
        <f t="shared" si="126"/>
        <v/>
      </c>
      <c r="BG434" s="19" t="str">
        <f t="shared" ca="1" si="132"/>
        <v/>
      </c>
      <c r="BI434" s="173" t="str">
        <f>IF($AV434="", "", IFERROR(INDEX('Analytics Data'!$CA$12:$CA$511, MATCH($AV434, 'Analytics Data'!$BI$12:$BI$511, 0)), ""))</f>
        <v/>
      </c>
      <c r="BK434" s="173" t="str">
        <f>IF($AV434="", "", IFERROR(INDEX('Analytics Data'!$BB$12:$BB$511, MATCH($AV434, 'Analytics Data'!$BI$12:$BI$511, 0)), ""))</f>
        <v/>
      </c>
      <c r="BM434" s="41" t="str">
        <f>IF($D434="", "", IFERROR(INDEX(Content!$AB$11:$AB$510, MATCH($D434, Content!$D$11:$D$510, 0)), ""))</f>
        <v/>
      </c>
      <c r="BN434" s="41" t="str">
        <f>IF($BM434="", "", IF(COUNTIF($BM$11:$BM434, $BM434)&gt;1, "", $BM434))</f>
        <v/>
      </c>
      <c r="BO434" s="156" t="str">
        <f t="shared" si="127"/>
        <v/>
      </c>
      <c r="BP434" s="156" t="str">
        <f t="shared" si="128"/>
        <v/>
      </c>
      <c r="BQ434" s="19" t="str">
        <f>IF($BO434="", "", COUNTIF($BO$11:$BO$510, "&gt;"&amp;$BO434)+1+COUNTIF($BO$11:$BO434, $BO434)-1)</f>
        <v/>
      </c>
      <c r="BS434" s="134" t="str">
        <f>IF($AV434="", "", IFERROR(INDEX('Analytics Data'!BZ$12:BZ$511, MATCH($AV434, 'Analytics Data'!$BI$12:$BI$511, 0)), ""))</f>
        <v/>
      </c>
      <c r="BT434" s="135" t="str">
        <f>IF($AV434="", "", IFERROR(INDEX('Analytics Data'!CA$12:CA$511, MATCH($AV434, 'Analytics Data'!$BI$12:$BI$511, 0)), ""))</f>
        <v/>
      </c>
      <c r="BU434" s="135" t="str">
        <f>IF($AV434="", "", IFERROR(INDEX('Analytics Data'!CB$12:CB$511, MATCH($AV434, 'Analytics Data'!$BI$12:$BI$511, 0)), ""))</f>
        <v/>
      </c>
      <c r="BV434" s="135" t="str">
        <f>IF($AV434="", "", IFERROR(INDEX('Analytics Data'!CC$12:CC$511, MATCH($AV434, 'Analytics Data'!$BI$12:$BI$511, 0)), ""))</f>
        <v/>
      </c>
      <c r="BW434" s="136" t="str">
        <f>IF($AV434="", "", IFERROR(INDEX('Analytics Data'!CD$12:CD$511, MATCH($AV434, 'Analytics Data'!$BI$12:$BI$511, 0)), ""))</f>
        <v/>
      </c>
      <c r="CC434" s="19" t="str">
        <f t="shared" si="129"/>
        <v/>
      </c>
      <c r="CE434" s="19" t="str">
        <f t="shared" si="130"/>
        <v/>
      </c>
      <c r="CG434" s="41" t="str">
        <f t="shared" si="131"/>
        <v/>
      </c>
    </row>
    <row r="435" spans="1:85" x14ac:dyDescent="0.25">
      <c r="A435" s="11"/>
      <c r="B435" s="41" t="str">
        <f>IF($D435="", "", IFERROR(INDEX(Content!$V$11:$V$510, MATCH($D435, Content!$D$11:$D$510, 0)), ""))</f>
        <v/>
      </c>
      <c r="C435" s="11"/>
      <c r="D435" s="196"/>
      <c r="E435" s="197"/>
      <c r="F435" s="198"/>
      <c r="G435" s="199"/>
      <c r="H435" s="200"/>
      <c r="I435" s="200"/>
      <c r="J435" s="201"/>
      <c r="K435" s="202"/>
      <c r="L435" s="11"/>
      <c r="M435" s="98" t="str">
        <f>IF($AV435="", "", IFERROR(INDEX('Analytics Data'!$CF$12:$CF$511, MATCH($AV435, 'Analytics Data'!$BI$12:$BI$511, 0)), ""))</f>
        <v/>
      </c>
      <c r="N435" s="68"/>
      <c r="O435" s="98" t="str">
        <f>IF($M435="", "", COUNTIF($M$11:$M$510, "&gt;"&amp;$M435)+1+COUNTIF($M$11:$M435, $M435)-1)</f>
        <v/>
      </c>
      <c r="P435" s="68"/>
      <c r="Q435" s="91" t="str">
        <f>IF($AV435="", "", IFERROR(INDEX('Analytics Data'!BA$12:BA$511, MATCH($AV435, 'Analytics Data'!$BI$12:$BI$511, 0)), ""))</f>
        <v/>
      </c>
      <c r="R435" s="92" t="str">
        <f>IF($AV435="", "", IFERROR(INDEX('Analytics Data'!BB$12:BB$511, MATCH($AV435, 'Analytics Data'!$BI$12:$BI$511, 0)), ""))</f>
        <v/>
      </c>
      <c r="S435" s="92" t="str">
        <f>IF($AV435="", "", IFERROR(INDEX('Analytics Data'!BC$12:BC$511, MATCH($AV435, 'Analytics Data'!$BI$12:$BI$511, 0)), ""))</f>
        <v/>
      </c>
      <c r="T435" s="92" t="str">
        <f>IF($AV435="", "", IFERROR(INDEX('Analytics Data'!BD$12:BD$511, MATCH($AV435, 'Analytics Data'!$BI$12:$BI$511, 0)), ""))</f>
        <v/>
      </c>
      <c r="U435" s="93" t="str">
        <f>IF($AV435="", "", IFERROR(INDEX('Analytics Data'!BE$12:BE$511, MATCH($AV435, 'Analytics Data'!$BI$12:$BI$511, 0)), ""))</f>
        <v/>
      </c>
      <c r="V435" s="68"/>
      <c r="AD435" s="65" t="str">
        <f>'Analytics Data'!$CT436</f>
        <v/>
      </c>
      <c r="AF435" s="19" t="str">
        <f t="shared" si="118"/>
        <v/>
      </c>
      <c r="AH435" s="19" t="str">
        <f t="shared" si="115"/>
        <v/>
      </c>
      <c r="AI435" s="19" t="str">
        <f t="shared" si="119"/>
        <v/>
      </c>
      <c r="AJ435" s="19" t="str">
        <f t="shared" si="120"/>
        <v/>
      </c>
      <c r="AK435" s="19" t="str">
        <f t="shared" si="121"/>
        <v/>
      </c>
      <c r="AL435" s="19" t="str">
        <f t="shared" si="116"/>
        <v/>
      </c>
      <c r="AM435" s="19" t="str">
        <f t="shared" si="117"/>
        <v/>
      </c>
      <c r="AN435" s="19" t="str">
        <f t="shared" si="122"/>
        <v/>
      </c>
      <c r="AP435" s="19" t="str">
        <f>IF(OR($B435="", "", 'Analytics Data'!$BL$7=FALSE), "", COUNTIF('Analytics Data'!$BG$12:$BG$511, $B435))</f>
        <v/>
      </c>
      <c r="AR435" s="65" t="str">
        <f>IF($AP435="", "", IF($AP435=1, IFERROR(INDEX('Analytics Data'!$BI$12:$BI$511, MATCH($B435, 'Analytics Data'!$BG$12:$BG$511, 0)), ""), ""))</f>
        <v/>
      </c>
      <c r="AT435" s="65" t="str">
        <f t="shared" si="123"/>
        <v/>
      </c>
      <c r="AV435" s="65" t="str">
        <f>IF(NOT($AT435=""), $AT435, IF($AR435="", "", IF(COUNTIF($AR$11:$AR435, $AR435)&gt;1, "", $AR435)))</f>
        <v/>
      </c>
      <c r="AX435" s="19" t="str">
        <f>IF(OR($AV435="", $AR$7=FALSE), "", IF(COUNTIF('Analytics Data'!$BI$12:$BI$511, $AV435)=1, "", "X"))</f>
        <v/>
      </c>
      <c r="AZ435" s="43" t="str">
        <f t="shared" si="124"/>
        <v/>
      </c>
      <c r="BB435" s="19" t="str">
        <f>IF($D435="", "", IF(COUNTIF(Content!$D$11:$D$510, $D435)=0, MAX($BB$10:$BB434)+1, ""))</f>
        <v/>
      </c>
      <c r="BD435" s="19" t="str">
        <f t="shared" si="125"/>
        <v/>
      </c>
      <c r="BF435" s="19" t="str">
        <f t="shared" si="126"/>
        <v/>
      </c>
      <c r="BG435" s="19" t="str">
        <f t="shared" ca="1" si="132"/>
        <v/>
      </c>
      <c r="BI435" s="173" t="str">
        <f>IF($AV435="", "", IFERROR(INDEX('Analytics Data'!$CA$12:$CA$511, MATCH($AV435, 'Analytics Data'!$BI$12:$BI$511, 0)), ""))</f>
        <v/>
      </c>
      <c r="BK435" s="173" t="str">
        <f>IF($AV435="", "", IFERROR(INDEX('Analytics Data'!$BB$12:$BB$511, MATCH($AV435, 'Analytics Data'!$BI$12:$BI$511, 0)), ""))</f>
        <v/>
      </c>
      <c r="BM435" s="41" t="str">
        <f>IF($D435="", "", IFERROR(INDEX(Content!$AB$11:$AB$510, MATCH($D435, Content!$D$11:$D$510, 0)), ""))</f>
        <v/>
      </c>
      <c r="BN435" s="41" t="str">
        <f>IF($BM435="", "", IF(COUNTIF($BM$11:$BM435, $BM435)&gt;1, "", $BM435))</f>
        <v/>
      </c>
      <c r="BO435" s="156" t="str">
        <f t="shared" si="127"/>
        <v/>
      </c>
      <c r="BP435" s="156" t="str">
        <f t="shared" si="128"/>
        <v/>
      </c>
      <c r="BQ435" s="19" t="str">
        <f>IF($BO435="", "", COUNTIF($BO$11:$BO$510, "&gt;"&amp;$BO435)+1+COUNTIF($BO$11:$BO435, $BO435)-1)</f>
        <v/>
      </c>
      <c r="BS435" s="134" t="str">
        <f>IF($AV435="", "", IFERROR(INDEX('Analytics Data'!BZ$12:BZ$511, MATCH($AV435, 'Analytics Data'!$BI$12:$BI$511, 0)), ""))</f>
        <v/>
      </c>
      <c r="BT435" s="135" t="str">
        <f>IF($AV435="", "", IFERROR(INDEX('Analytics Data'!CA$12:CA$511, MATCH($AV435, 'Analytics Data'!$BI$12:$BI$511, 0)), ""))</f>
        <v/>
      </c>
      <c r="BU435" s="135" t="str">
        <f>IF($AV435="", "", IFERROR(INDEX('Analytics Data'!CB$12:CB$511, MATCH($AV435, 'Analytics Data'!$BI$12:$BI$511, 0)), ""))</f>
        <v/>
      </c>
      <c r="BV435" s="135" t="str">
        <f>IF($AV435="", "", IFERROR(INDEX('Analytics Data'!CC$12:CC$511, MATCH($AV435, 'Analytics Data'!$BI$12:$BI$511, 0)), ""))</f>
        <v/>
      </c>
      <c r="BW435" s="136" t="str">
        <f>IF($AV435="", "", IFERROR(INDEX('Analytics Data'!CD$12:CD$511, MATCH($AV435, 'Analytics Data'!$BI$12:$BI$511, 0)), ""))</f>
        <v/>
      </c>
      <c r="CC435" s="19" t="str">
        <f t="shared" si="129"/>
        <v/>
      </c>
      <c r="CE435" s="19" t="str">
        <f t="shared" si="130"/>
        <v/>
      </c>
      <c r="CG435" s="41" t="str">
        <f t="shared" si="131"/>
        <v/>
      </c>
    </row>
    <row r="436" spans="1:85" x14ac:dyDescent="0.25">
      <c r="A436" s="11"/>
      <c r="B436" s="41" t="str">
        <f>IF($D436="", "", IFERROR(INDEX(Content!$V$11:$V$510, MATCH($D436, Content!$D$11:$D$510, 0)), ""))</f>
        <v/>
      </c>
      <c r="C436" s="11"/>
      <c r="D436" s="196"/>
      <c r="E436" s="197"/>
      <c r="F436" s="198"/>
      <c r="G436" s="199"/>
      <c r="H436" s="200"/>
      <c r="I436" s="200"/>
      <c r="J436" s="201"/>
      <c r="K436" s="202"/>
      <c r="L436" s="11"/>
      <c r="M436" s="98" t="str">
        <f>IF($AV436="", "", IFERROR(INDEX('Analytics Data'!$CF$12:$CF$511, MATCH($AV436, 'Analytics Data'!$BI$12:$BI$511, 0)), ""))</f>
        <v/>
      </c>
      <c r="N436" s="68"/>
      <c r="O436" s="98" t="str">
        <f>IF($M436="", "", COUNTIF($M$11:$M$510, "&gt;"&amp;$M436)+1+COUNTIF($M$11:$M436, $M436)-1)</f>
        <v/>
      </c>
      <c r="P436" s="68"/>
      <c r="Q436" s="91" t="str">
        <f>IF($AV436="", "", IFERROR(INDEX('Analytics Data'!BA$12:BA$511, MATCH($AV436, 'Analytics Data'!$BI$12:$BI$511, 0)), ""))</f>
        <v/>
      </c>
      <c r="R436" s="92" t="str">
        <f>IF($AV436="", "", IFERROR(INDEX('Analytics Data'!BB$12:BB$511, MATCH($AV436, 'Analytics Data'!$BI$12:$BI$511, 0)), ""))</f>
        <v/>
      </c>
      <c r="S436" s="92" t="str">
        <f>IF($AV436="", "", IFERROR(INDEX('Analytics Data'!BC$12:BC$511, MATCH($AV436, 'Analytics Data'!$BI$12:$BI$511, 0)), ""))</f>
        <v/>
      </c>
      <c r="T436" s="92" t="str">
        <f>IF($AV436="", "", IFERROR(INDEX('Analytics Data'!BD$12:BD$511, MATCH($AV436, 'Analytics Data'!$BI$12:$BI$511, 0)), ""))</f>
        <v/>
      </c>
      <c r="U436" s="93" t="str">
        <f>IF($AV436="", "", IFERROR(INDEX('Analytics Data'!BE$12:BE$511, MATCH($AV436, 'Analytics Data'!$BI$12:$BI$511, 0)), ""))</f>
        <v/>
      </c>
      <c r="V436" s="68"/>
      <c r="AD436" s="65" t="str">
        <f>'Analytics Data'!$CT437</f>
        <v/>
      </c>
      <c r="AF436" s="19" t="str">
        <f t="shared" si="118"/>
        <v/>
      </c>
      <c r="AH436" s="19" t="str">
        <f t="shared" si="115"/>
        <v/>
      </c>
      <c r="AI436" s="19" t="str">
        <f t="shared" si="119"/>
        <v/>
      </c>
      <c r="AJ436" s="19" t="str">
        <f t="shared" si="120"/>
        <v/>
      </c>
      <c r="AK436" s="19" t="str">
        <f t="shared" si="121"/>
        <v/>
      </c>
      <c r="AL436" s="19" t="str">
        <f t="shared" si="116"/>
        <v/>
      </c>
      <c r="AM436" s="19" t="str">
        <f t="shared" si="117"/>
        <v/>
      </c>
      <c r="AN436" s="19" t="str">
        <f t="shared" si="122"/>
        <v/>
      </c>
      <c r="AP436" s="19" t="str">
        <f>IF(OR($B436="", "", 'Analytics Data'!$BL$7=FALSE), "", COUNTIF('Analytics Data'!$BG$12:$BG$511, $B436))</f>
        <v/>
      </c>
      <c r="AR436" s="65" t="str">
        <f>IF($AP436="", "", IF($AP436=1, IFERROR(INDEX('Analytics Data'!$BI$12:$BI$511, MATCH($B436, 'Analytics Data'!$BG$12:$BG$511, 0)), ""), ""))</f>
        <v/>
      </c>
      <c r="AT436" s="65" t="str">
        <f t="shared" si="123"/>
        <v/>
      </c>
      <c r="AV436" s="65" t="str">
        <f>IF(NOT($AT436=""), $AT436, IF($AR436="", "", IF(COUNTIF($AR$11:$AR436, $AR436)&gt;1, "", $AR436)))</f>
        <v/>
      </c>
      <c r="AX436" s="19" t="str">
        <f>IF(OR($AV436="", $AR$7=FALSE), "", IF(COUNTIF('Analytics Data'!$BI$12:$BI$511, $AV436)=1, "", "X"))</f>
        <v/>
      </c>
      <c r="AZ436" s="43" t="str">
        <f t="shared" si="124"/>
        <v/>
      </c>
      <c r="BB436" s="19" t="str">
        <f>IF($D436="", "", IF(COUNTIF(Content!$D$11:$D$510, $D436)=0, MAX($BB$10:$BB435)+1, ""))</f>
        <v/>
      </c>
      <c r="BD436" s="19" t="str">
        <f t="shared" si="125"/>
        <v/>
      </c>
      <c r="BF436" s="19" t="str">
        <f t="shared" si="126"/>
        <v/>
      </c>
      <c r="BG436" s="19" t="str">
        <f t="shared" ca="1" si="132"/>
        <v/>
      </c>
      <c r="BI436" s="173" t="str">
        <f>IF($AV436="", "", IFERROR(INDEX('Analytics Data'!$CA$12:$CA$511, MATCH($AV436, 'Analytics Data'!$BI$12:$BI$511, 0)), ""))</f>
        <v/>
      </c>
      <c r="BK436" s="173" t="str">
        <f>IF($AV436="", "", IFERROR(INDEX('Analytics Data'!$BB$12:$BB$511, MATCH($AV436, 'Analytics Data'!$BI$12:$BI$511, 0)), ""))</f>
        <v/>
      </c>
      <c r="BM436" s="41" t="str">
        <f>IF($D436="", "", IFERROR(INDEX(Content!$AB$11:$AB$510, MATCH($D436, Content!$D$11:$D$510, 0)), ""))</f>
        <v/>
      </c>
      <c r="BN436" s="41" t="str">
        <f>IF($BM436="", "", IF(COUNTIF($BM$11:$BM436, $BM436)&gt;1, "", $BM436))</f>
        <v/>
      </c>
      <c r="BO436" s="156" t="str">
        <f t="shared" si="127"/>
        <v/>
      </c>
      <c r="BP436" s="156" t="str">
        <f t="shared" si="128"/>
        <v/>
      </c>
      <c r="BQ436" s="19" t="str">
        <f>IF($BO436="", "", COUNTIF($BO$11:$BO$510, "&gt;"&amp;$BO436)+1+COUNTIF($BO$11:$BO436, $BO436)-1)</f>
        <v/>
      </c>
      <c r="BS436" s="134" t="str">
        <f>IF($AV436="", "", IFERROR(INDEX('Analytics Data'!BZ$12:BZ$511, MATCH($AV436, 'Analytics Data'!$BI$12:$BI$511, 0)), ""))</f>
        <v/>
      </c>
      <c r="BT436" s="135" t="str">
        <f>IF($AV436="", "", IFERROR(INDEX('Analytics Data'!CA$12:CA$511, MATCH($AV436, 'Analytics Data'!$BI$12:$BI$511, 0)), ""))</f>
        <v/>
      </c>
      <c r="BU436" s="135" t="str">
        <f>IF($AV436="", "", IFERROR(INDEX('Analytics Data'!CB$12:CB$511, MATCH($AV436, 'Analytics Data'!$BI$12:$BI$511, 0)), ""))</f>
        <v/>
      </c>
      <c r="BV436" s="135" t="str">
        <f>IF($AV436="", "", IFERROR(INDEX('Analytics Data'!CC$12:CC$511, MATCH($AV436, 'Analytics Data'!$BI$12:$BI$511, 0)), ""))</f>
        <v/>
      </c>
      <c r="BW436" s="136" t="str">
        <f>IF($AV436="", "", IFERROR(INDEX('Analytics Data'!CD$12:CD$511, MATCH($AV436, 'Analytics Data'!$BI$12:$BI$511, 0)), ""))</f>
        <v/>
      </c>
      <c r="CC436" s="19" t="str">
        <f t="shared" si="129"/>
        <v/>
      </c>
      <c r="CE436" s="19" t="str">
        <f t="shared" si="130"/>
        <v/>
      </c>
      <c r="CG436" s="41" t="str">
        <f t="shared" si="131"/>
        <v/>
      </c>
    </row>
    <row r="437" spans="1:85" x14ac:dyDescent="0.25">
      <c r="A437" s="11"/>
      <c r="B437" s="41" t="str">
        <f>IF($D437="", "", IFERROR(INDEX(Content!$V$11:$V$510, MATCH($D437, Content!$D$11:$D$510, 0)), ""))</f>
        <v/>
      </c>
      <c r="C437" s="11"/>
      <c r="D437" s="196"/>
      <c r="E437" s="197"/>
      <c r="F437" s="198"/>
      <c r="G437" s="199"/>
      <c r="H437" s="200"/>
      <c r="I437" s="200"/>
      <c r="J437" s="201"/>
      <c r="K437" s="202"/>
      <c r="L437" s="11"/>
      <c r="M437" s="98" t="str">
        <f>IF($AV437="", "", IFERROR(INDEX('Analytics Data'!$CF$12:$CF$511, MATCH($AV437, 'Analytics Data'!$BI$12:$BI$511, 0)), ""))</f>
        <v/>
      </c>
      <c r="N437" s="68"/>
      <c r="O437" s="98" t="str">
        <f>IF($M437="", "", COUNTIF($M$11:$M$510, "&gt;"&amp;$M437)+1+COUNTIF($M$11:$M437, $M437)-1)</f>
        <v/>
      </c>
      <c r="P437" s="68"/>
      <c r="Q437" s="91" t="str">
        <f>IF($AV437="", "", IFERROR(INDEX('Analytics Data'!BA$12:BA$511, MATCH($AV437, 'Analytics Data'!$BI$12:$BI$511, 0)), ""))</f>
        <v/>
      </c>
      <c r="R437" s="92" t="str">
        <f>IF($AV437="", "", IFERROR(INDEX('Analytics Data'!BB$12:BB$511, MATCH($AV437, 'Analytics Data'!$BI$12:$BI$511, 0)), ""))</f>
        <v/>
      </c>
      <c r="S437" s="92" t="str">
        <f>IF($AV437="", "", IFERROR(INDEX('Analytics Data'!BC$12:BC$511, MATCH($AV437, 'Analytics Data'!$BI$12:$BI$511, 0)), ""))</f>
        <v/>
      </c>
      <c r="T437" s="92" t="str">
        <f>IF($AV437="", "", IFERROR(INDEX('Analytics Data'!BD$12:BD$511, MATCH($AV437, 'Analytics Data'!$BI$12:$BI$511, 0)), ""))</f>
        <v/>
      </c>
      <c r="U437" s="93" t="str">
        <f>IF($AV437="", "", IFERROR(INDEX('Analytics Data'!BE$12:BE$511, MATCH($AV437, 'Analytics Data'!$BI$12:$BI$511, 0)), ""))</f>
        <v/>
      </c>
      <c r="V437" s="68"/>
      <c r="AD437" s="65" t="str">
        <f>'Analytics Data'!$CT438</f>
        <v/>
      </c>
      <c r="AF437" s="19" t="str">
        <f t="shared" si="118"/>
        <v/>
      </c>
      <c r="AH437" s="19" t="str">
        <f t="shared" si="115"/>
        <v/>
      </c>
      <c r="AI437" s="19" t="str">
        <f t="shared" si="119"/>
        <v/>
      </c>
      <c r="AJ437" s="19" t="str">
        <f t="shared" si="120"/>
        <v/>
      </c>
      <c r="AK437" s="19" t="str">
        <f t="shared" si="121"/>
        <v/>
      </c>
      <c r="AL437" s="19" t="str">
        <f t="shared" si="116"/>
        <v/>
      </c>
      <c r="AM437" s="19" t="str">
        <f t="shared" si="117"/>
        <v/>
      </c>
      <c r="AN437" s="19" t="str">
        <f t="shared" si="122"/>
        <v/>
      </c>
      <c r="AP437" s="19" t="str">
        <f>IF(OR($B437="", "", 'Analytics Data'!$BL$7=FALSE), "", COUNTIF('Analytics Data'!$BG$12:$BG$511, $B437))</f>
        <v/>
      </c>
      <c r="AR437" s="65" t="str">
        <f>IF($AP437="", "", IF($AP437=1, IFERROR(INDEX('Analytics Data'!$BI$12:$BI$511, MATCH($B437, 'Analytics Data'!$BG$12:$BG$511, 0)), ""), ""))</f>
        <v/>
      </c>
      <c r="AT437" s="65" t="str">
        <f t="shared" si="123"/>
        <v/>
      </c>
      <c r="AV437" s="65" t="str">
        <f>IF(NOT($AT437=""), $AT437, IF($AR437="", "", IF(COUNTIF($AR$11:$AR437, $AR437)&gt;1, "", $AR437)))</f>
        <v/>
      </c>
      <c r="AX437" s="19" t="str">
        <f>IF(OR($AV437="", $AR$7=FALSE), "", IF(COUNTIF('Analytics Data'!$BI$12:$BI$511, $AV437)=1, "", "X"))</f>
        <v/>
      </c>
      <c r="AZ437" s="43" t="str">
        <f t="shared" si="124"/>
        <v/>
      </c>
      <c r="BB437" s="19" t="str">
        <f>IF($D437="", "", IF(COUNTIF(Content!$D$11:$D$510, $D437)=0, MAX($BB$10:$BB436)+1, ""))</f>
        <v/>
      </c>
      <c r="BD437" s="19" t="str">
        <f t="shared" si="125"/>
        <v/>
      </c>
      <c r="BF437" s="19" t="str">
        <f t="shared" si="126"/>
        <v/>
      </c>
      <c r="BG437" s="19" t="str">
        <f t="shared" ca="1" si="132"/>
        <v/>
      </c>
      <c r="BI437" s="173" t="str">
        <f>IF($AV437="", "", IFERROR(INDEX('Analytics Data'!$CA$12:$CA$511, MATCH($AV437, 'Analytics Data'!$BI$12:$BI$511, 0)), ""))</f>
        <v/>
      </c>
      <c r="BK437" s="173" t="str">
        <f>IF($AV437="", "", IFERROR(INDEX('Analytics Data'!$BB$12:$BB$511, MATCH($AV437, 'Analytics Data'!$BI$12:$BI$511, 0)), ""))</f>
        <v/>
      </c>
      <c r="BM437" s="41" t="str">
        <f>IF($D437="", "", IFERROR(INDEX(Content!$AB$11:$AB$510, MATCH($D437, Content!$D$11:$D$510, 0)), ""))</f>
        <v/>
      </c>
      <c r="BN437" s="41" t="str">
        <f>IF($BM437="", "", IF(COUNTIF($BM$11:$BM437, $BM437)&gt;1, "", $BM437))</f>
        <v/>
      </c>
      <c r="BO437" s="156" t="str">
        <f t="shared" si="127"/>
        <v/>
      </c>
      <c r="BP437" s="156" t="str">
        <f t="shared" si="128"/>
        <v/>
      </c>
      <c r="BQ437" s="19" t="str">
        <f>IF($BO437="", "", COUNTIF($BO$11:$BO$510, "&gt;"&amp;$BO437)+1+COUNTIF($BO$11:$BO437, $BO437)-1)</f>
        <v/>
      </c>
      <c r="BS437" s="134" t="str">
        <f>IF($AV437="", "", IFERROR(INDEX('Analytics Data'!BZ$12:BZ$511, MATCH($AV437, 'Analytics Data'!$BI$12:$BI$511, 0)), ""))</f>
        <v/>
      </c>
      <c r="BT437" s="135" t="str">
        <f>IF($AV437="", "", IFERROR(INDEX('Analytics Data'!CA$12:CA$511, MATCH($AV437, 'Analytics Data'!$BI$12:$BI$511, 0)), ""))</f>
        <v/>
      </c>
      <c r="BU437" s="135" t="str">
        <f>IF($AV437="", "", IFERROR(INDEX('Analytics Data'!CB$12:CB$511, MATCH($AV437, 'Analytics Data'!$BI$12:$BI$511, 0)), ""))</f>
        <v/>
      </c>
      <c r="BV437" s="135" t="str">
        <f>IF($AV437="", "", IFERROR(INDEX('Analytics Data'!CC$12:CC$511, MATCH($AV437, 'Analytics Data'!$BI$12:$BI$511, 0)), ""))</f>
        <v/>
      </c>
      <c r="BW437" s="136" t="str">
        <f>IF($AV437="", "", IFERROR(INDEX('Analytics Data'!CD$12:CD$511, MATCH($AV437, 'Analytics Data'!$BI$12:$BI$511, 0)), ""))</f>
        <v/>
      </c>
      <c r="CC437" s="19" t="str">
        <f t="shared" si="129"/>
        <v/>
      </c>
      <c r="CE437" s="19" t="str">
        <f t="shared" si="130"/>
        <v/>
      </c>
      <c r="CG437" s="41" t="str">
        <f t="shared" si="131"/>
        <v/>
      </c>
    </row>
    <row r="438" spans="1:85" x14ac:dyDescent="0.25">
      <c r="A438" s="11"/>
      <c r="B438" s="41" t="str">
        <f>IF($D438="", "", IFERROR(INDEX(Content!$V$11:$V$510, MATCH($D438, Content!$D$11:$D$510, 0)), ""))</f>
        <v/>
      </c>
      <c r="C438" s="11"/>
      <c r="D438" s="196"/>
      <c r="E438" s="197"/>
      <c r="F438" s="198"/>
      <c r="G438" s="199"/>
      <c r="H438" s="200"/>
      <c r="I438" s="200"/>
      <c r="J438" s="201"/>
      <c r="K438" s="202"/>
      <c r="L438" s="11"/>
      <c r="M438" s="98" t="str">
        <f>IF($AV438="", "", IFERROR(INDEX('Analytics Data'!$CF$12:$CF$511, MATCH($AV438, 'Analytics Data'!$BI$12:$BI$511, 0)), ""))</f>
        <v/>
      </c>
      <c r="N438" s="68"/>
      <c r="O438" s="98" t="str">
        <f>IF($M438="", "", COUNTIF($M$11:$M$510, "&gt;"&amp;$M438)+1+COUNTIF($M$11:$M438, $M438)-1)</f>
        <v/>
      </c>
      <c r="P438" s="68"/>
      <c r="Q438" s="91" t="str">
        <f>IF($AV438="", "", IFERROR(INDEX('Analytics Data'!BA$12:BA$511, MATCH($AV438, 'Analytics Data'!$BI$12:$BI$511, 0)), ""))</f>
        <v/>
      </c>
      <c r="R438" s="92" t="str">
        <f>IF($AV438="", "", IFERROR(INDEX('Analytics Data'!BB$12:BB$511, MATCH($AV438, 'Analytics Data'!$BI$12:$BI$511, 0)), ""))</f>
        <v/>
      </c>
      <c r="S438" s="92" t="str">
        <f>IF($AV438="", "", IFERROR(INDEX('Analytics Data'!BC$12:BC$511, MATCH($AV438, 'Analytics Data'!$BI$12:$BI$511, 0)), ""))</f>
        <v/>
      </c>
      <c r="T438" s="92" t="str">
        <f>IF($AV438="", "", IFERROR(INDEX('Analytics Data'!BD$12:BD$511, MATCH($AV438, 'Analytics Data'!$BI$12:$BI$511, 0)), ""))</f>
        <v/>
      </c>
      <c r="U438" s="93" t="str">
        <f>IF($AV438="", "", IFERROR(INDEX('Analytics Data'!BE$12:BE$511, MATCH($AV438, 'Analytics Data'!$BI$12:$BI$511, 0)), ""))</f>
        <v/>
      </c>
      <c r="V438" s="68"/>
      <c r="AD438" s="65" t="str">
        <f>'Analytics Data'!$CT439</f>
        <v/>
      </c>
      <c r="AF438" s="19" t="str">
        <f t="shared" si="118"/>
        <v/>
      </c>
      <c r="AH438" s="19" t="str">
        <f t="shared" si="115"/>
        <v/>
      </c>
      <c r="AI438" s="19" t="str">
        <f t="shared" si="119"/>
        <v/>
      </c>
      <c r="AJ438" s="19" t="str">
        <f t="shared" si="120"/>
        <v/>
      </c>
      <c r="AK438" s="19" t="str">
        <f t="shared" si="121"/>
        <v/>
      </c>
      <c r="AL438" s="19" t="str">
        <f t="shared" si="116"/>
        <v/>
      </c>
      <c r="AM438" s="19" t="str">
        <f t="shared" si="117"/>
        <v/>
      </c>
      <c r="AN438" s="19" t="str">
        <f t="shared" si="122"/>
        <v/>
      </c>
      <c r="AP438" s="19" t="str">
        <f>IF(OR($B438="", "", 'Analytics Data'!$BL$7=FALSE), "", COUNTIF('Analytics Data'!$BG$12:$BG$511, $B438))</f>
        <v/>
      </c>
      <c r="AR438" s="65" t="str">
        <f>IF($AP438="", "", IF($AP438=1, IFERROR(INDEX('Analytics Data'!$BI$12:$BI$511, MATCH($B438, 'Analytics Data'!$BG$12:$BG$511, 0)), ""), ""))</f>
        <v/>
      </c>
      <c r="AT438" s="65" t="str">
        <f t="shared" si="123"/>
        <v/>
      </c>
      <c r="AV438" s="65" t="str">
        <f>IF(NOT($AT438=""), $AT438, IF($AR438="", "", IF(COUNTIF($AR$11:$AR438, $AR438)&gt;1, "", $AR438)))</f>
        <v/>
      </c>
      <c r="AX438" s="19" t="str">
        <f>IF(OR($AV438="", $AR$7=FALSE), "", IF(COUNTIF('Analytics Data'!$BI$12:$BI$511, $AV438)=1, "", "X"))</f>
        <v/>
      </c>
      <c r="AZ438" s="43" t="str">
        <f t="shared" si="124"/>
        <v/>
      </c>
      <c r="BB438" s="19" t="str">
        <f>IF($D438="", "", IF(COUNTIF(Content!$D$11:$D$510, $D438)=0, MAX($BB$10:$BB437)+1, ""))</f>
        <v/>
      </c>
      <c r="BD438" s="19" t="str">
        <f t="shared" si="125"/>
        <v/>
      </c>
      <c r="BF438" s="19" t="str">
        <f t="shared" si="126"/>
        <v/>
      </c>
      <c r="BG438" s="19" t="str">
        <f t="shared" ca="1" si="132"/>
        <v/>
      </c>
      <c r="BI438" s="173" t="str">
        <f>IF($AV438="", "", IFERROR(INDEX('Analytics Data'!$CA$12:$CA$511, MATCH($AV438, 'Analytics Data'!$BI$12:$BI$511, 0)), ""))</f>
        <v/>
      </c>
      <c r="BK438" s="173" t="str">
        <f>IF($AV438="", "", IFERROR(INDEX('Analytics Data'!$BB$12:$BB$511, MATCH($AV438, 'Analytics Data'!$BI$12:$BI$511, 0)), ""))</f>
        <v/>
      </c>
      <c r="BM438" s="41" t="str">
        <f>IF($D438="", "", IFERROR(INDEX(Content!$AB$11:$AB$510, MATCH($D438, Content!$D$11:$D$510, 0)), ""))</f>
        <v/>
      </c>
      <c r="BN438" s="41" t="str">
        <f>IF($BM438="", "", IF(COUNTIF($BM$11:$BM438, $BM438)&gt;1, "", $BM438))</f>
        <v/>
      </c>
      <c r="BO438" s="156" t="str">
        <f t="shared" si="127"/>
        <v/>
      </c>
      <c r="BP438" s="156" t="str">
        <f t="shared" si="128"/>
        <v/>
      </c>
      <c r="BQ438" s="19" t="str">
        <f>IF($BO438="", "", COUNTIF($BO$11:$BO$510, "&gt;"&amp;$BO438)+1+COUNTIF($BO$11:$BO438, $BO438)-1)</f>
        <v/>
      </c>
      <c r="BS438" s="134" t="str">
        <f>IF($AV438="", "", IFERROR(INDEX('Analytics Data'!BZ$12:BZ$511, MATCH($AV438, 'Analytics Data'!$BI$12:$BI$511, 0)), ""))</f>
        <v/>
      </c>
      <c r="BT438" s="135" t="str">
        <f>IF($AV438="", "", IFERROR(INDEX('Analytics Data'!CA$12:CA$511, MATCH($AV438, 'Analytics Data'!$BI$12:$BI$511, 0)), ""))</f>
        <v/>
      </c>
      <c r="BU438" s="135" t="str">
        <f>IF($AV438="", "", IFERROR(INDEX('Analytics Data'!CB$12:CB$511, MATCH($AV438, 'Analytics Data'!$BI$12:$BI$511, 0)), ""))</f>
        <v/>
      </c>
      <c r="BV438" s="135" t="str">
        <f>IF($AV438="", "", IFERROR(INDEX('Analytics Data'!CC$12:CC$511, MATCH($AV438, 'Analytics Data'!$BI$12:$BI$511, 0)), ""))</f>
        <v/>
      </c>
      <c r="BW438" s="136" t="str">
        <f>IF($AV438="", "", IFERROR(INDEX('Analytics Data'!CD$12:CD$511, MATCH($AV438, 'Analytics Data'!$BI$12:$BI$511, 0)), ""))</f>
        <v/>
      </c>
      <c r="CC438" s="19" t="str">
        <f t="shared" si="129"/>
        <v/>
      </c>
      <c r="CE438" s="19" t="str">
        <f t="shared" si="130"/>
        <v/>
      </c>
      <c r="CG438" s="41" t="str">
        <f t="shared" si="131"/>
        <v/>
      </c>
    </row>
    <row r="439" spans="1:85" x14ac:dyDescent="0.25">
      <c r="A439" s="11"/>
      <c r="B439" s="41" t="str">
        <f>IF($D439="", "", IFERROR(INDEX(Content!$V$11:$V$510, MATCH($D439, Content!$D$11:$D$510, 0)), ""))</f>
        <v/>
      </c>
      <c r="C439" s="11"/>
      <c r="D439" s="196"/>
      <c r="E439" s="197"/>
      <c r="F439" s="198"/>
      <c r="G439" s="199"/>
      <c r="H439" s="200"/>
      <c r="I439" s="200"/>
      <c r="J439" s="201"/>
      <c r="K439" s="202"/>
      <c r="L439" s="11"/>
      <c r="M439" s="98" t="str">
        <f>IF($AV439="", "", IFERROR(INDEX('Analytics Data'!$CF$12:$CF$511, MATCH($AV439, 'Analytics Data'!$BI$12:$BI$511, 0)), ""))</f>
        <v/>
      </c>
      <c r="N439" s="68"/>
      <c r="O439" s="98" t="str">
        <f>IF($M439="", "", COUNTIF($M$11:$M$510, "&gt;"&amp;$M439)+1+COUNTIF($M$11:$M439, $M439)-1)</f>
        <v/>
      </c>
      <c r="P439" s="68"/>
      <c r="Q439" s="91" t="str">
        <f>IF($AV439="", "", IFERROR(INDEX('Analytics Data'!BA$12:BA$511, MATCH($AV439, 'Analytics Data'!$BI$12:$BI$511, 0)), ""))</f>
        <v/>
      </c>
      <c r="R439" s="92" t="str">
        <f>IF($AV439="", "", IFERROR(INDEX('Analytics Data'!BB$12:BB$511, MATCH($AV439, 'Analytics Data'!$BI$12:$BI$511, 0)), ""))</f>
        <v/>
      </c>
      <c r="S439" s="92" t="str">
        <f>IF($AV439="", "", IFERROR(INDEX('Analytics Data'!BC$12:BC$511, MATCH($AV439, 'Analytics Data'!$BI$12:$BI$511, 0)), ""))</f>
        <v/>
      </c>
      <c r="T439" s="92" t="str">
        <f>IF($AV439="", "", IFERROR(INDEX('Analytics Data'!BD$12:BD$511, MATCH($AV439, 'Analytics Data'!$BI$12:$BI$511, 0)), ""))</f>
        <v/>
      </c>
      <c r="U439" s="93" t="str">
        <f>IF($AV439="", "", IFERROR(INDEX('Analytics Data'!BE$12:BE$511, MATCH($AV439, 'Analytics Data'!$BI$12:$BI$511, 0)), ""))</f>
        <v/>
      </c>
      <c r="V439" s="68"/>
      <c r="AD439" s="65" t="str">
        <f>'Analytics Data'!$CT440</f>
        <v/>
      </c>
      <c r="AF439" s="19" t="str">
        <f t="shared" si="118"/>
        <v/>
      </c>
      <c r="AH439" s="19" t="str">
        <f t="shared" si="115"/>
        <v/>
      </c>
      <c r="AI439" s="19" t="str">
        <f t="shared" si="119"/>
        <v/>
      </c>
      <c r="AJ439" s="19" t="str">
        <f t="shared" si="120"/>
        <v/>
      </c>
      <c r="AK439" s="19" t="str">
        <f t="shared" si="121"/>
        <v/>
      </c>
      <c r="AL439" s="19" t="str">
        <f t="shared" si="116"/>
        <v/>
      </c>
      <c r="AM439" s="19" t="str">
        <f t="shared" si="117"/>
        <v/>
      </c>
      <c r="AN439" s="19" t="str">
        <f t="shared" si="122"/>
        <v/>
      </c>
      <c r="AP439" s="19" t="str">
        <f>IF(OR($B439="", "", 'Analytics Data'!$BL$7=FALSE), "", COUNTIF('Analytics Data'!$BG$12:$BG$511, $B439))</f>
        <v/>
      </c>
      <c r="AR439" s="65" t="str">
        <f>IF($AP439="", "", IF($AP439=1, IFERROR(INDEX('Analytics Data'!$BI$12:$BI$511, MATCH($B439, 'Analytics Data'!$BG$12:$BG$511, 0)), ""), ""))</f>
        <v/>
      </c>
      <c r="AT439" s="65" t="str">
        <f t="shared" si="123"/>
        <v/>
      </c>
      <c r="AV439" s="65" t="str">
        <f>IF(NOT($AT439=""), $AT439, IF($AR439="", "", IF(COUNTIF($AR$11:$AR439, $AR439)&gt;1, "", $AR439)))</f>
        <v/>
      </c>
      <c r="AX439" s="19" t="str">
        <f>IF(OR($AV439="", $AR$7=FALSE), "", IF(COUNTIF('Analytics Data'!$BI$12:$BI$511, $AV439)=1, "", "X"))</f>
        <v/>
      </c>
      <c r="AZ439" s="43" t="str">
        <f t="shared" si="124"/>
        <v/>
      </c>
      <c r="BB439" s="19" t="str">
        <f>IF($D439="", "", IF(COUNTIF(Content!$D$11:$D$510, $D439)=0, MAX($BB$10:$BB438)+1, ""))</f>
        <v/>
      </c>
      <c r="BD439" s="19" t="str">
        <f t="shared" si="125"/>
        <v/>
      </c>
      <c r="BF439" s="19" t="str">
        <f t="shared" si="126"/>
        <v/>
      </c>
      <c r="BG439" s="19" t="str">
        <f t="shared" ca="1" si="132"/>
        <v/>
      </c>
      <c r="BI439" s="173" t="str">
        <f>IF($AV439="", "", IFERROR(INDEX('Analytics Data'!$CA$12:$CA$511, MATCH($AV439, 'Analytics Data'!$BI$12:$BI$511, 0)), ""))</f>
        <v/>
      </c>
      <c r="BK439" s="173" t="str">
        <f>IF($AV439="", "", IFERROR(INDEX('Analytics Data'!$BB$12:$BB$511, MATCH($AV439, 'Analytics Data'!$BI$12:$BI$511, 0)), ""))</f>
        <v/>
      </c>
      <c r="BM439" s="41" t="str">
        <f>IF($D439="", "", IFERROR(INDEX(Content!$AB$11:$AB$510, MATCH($D439, Content!$D$11:$D$510, 0)), ""))</f>
        <v/>
      </c>
      <c r="BN439" s="41" t="str">
        <f>IF($BM439="", "", IF(COUNTIF($BM$11:$BM439, $BM439)&gt;1, "", $BM439))</f>
        <v/>
      </c>
      <c r="BO439" s="156" t="str">
        <f t="shared" si="127"/>
        <v/>
      </c>
      <c r="BP439" s="156" t="str">
        <f t="shared" si="128"/>
        <v/>
      </c>
      <c r="BQ439" s="19" t="str">
        <f>IF($BO439="", "", COUNTIF($BO$11:$BO$510, "&gt;"&amp;$BO439)+1+COUNTIF($BO$11:$BO439, $BO439)-1)</f>
        <v/>
      </c>
      <c r="BS439" s="134" t="str">
        <f>IF($AV439="", "", IFERROR(INDEX('Analytics Data'!BZ$12:BZ$511, MATCH($AV439, 'Analytics Data'!$BI$12:$BI$511, 0)), ""))</f>
        <v/>
      </c>
      <c r="BT439" s="135" t="str">
        <f>IF($AV439="", "", IFERROR(INDEX('Analytics Data'!CA$12:CA$511, MATCH($AV439, 'Analytics Data'!$BI$12:$BI$511, 0)), ""))</f>
        <v/>
      </c>
      <c r="BU439" s="135" t="str">
        <f>IF($AV439="", "", IFERROR(INDEX('Analytics Data'!CB$12:CB$511, MATCH($AV439, 'Analytics Data'!$BI$12:$BI$511, 0)), ""))</f>
        <v/>
      </c>
      <c r="BV439" s="135" t="str">
        <f>IF($AV439="", "", IFERROR(INDEX('Analytics Data'!CC$12:CC$511, MATCH($AV439, 'Analytics Data'!$BI$12:$BI$511, 0)), ""))</f>
        <v/>
      </c>
      <c r="BW439" s="136" t="str">
        <f>IF($AV439="", "", IFERROR(INDEX('Analytics Data'!CD$12:CD$511, MATCH($AV439, 'Analytics Data'!$BI$12:$BI$511, 0)), ""))</f>
        <v/>
      </c>
      <c r="CC439" s="19" t="str">
        <f t="shared" si="129"/>
        <v/>
      </c>
      <c r="CE439" s="19" t="str">
        <f t="shared" si="130"/>
        <v/>
      </c>
      <c r="CG439" s="41" t="str">
        <f t="shared" si="131"/>
        <v/>
      </c>
    </row>
    <row r="440" spans="1:85" x14ac:dyDescent="0.25">
      <c r="A440" s="11"/>
      <c r="B440" s="41" t="str">
        <f>IF($D440="", "", IFERROR(INDEX(Content!$V$11:$V$510, MATCH($D440, Content!$D$11:$D$510, 0)), ""))</f>
        <v/>
      </c>
      <c r="C440" s="11"/>
      <c r="D440" s="196"/>
      <c r="E440" s="197"/>
      <c r="F440" s="198"/>
      <c r="G440" s="199"/>
      <c r="H440" s="200"/>
      <c r="I440" s="200"/>
      <c r="J440" s="201"/>
      <c r="K440" s="202"/>
      <c r="L440" s="11"/>
      <c r="M440" s="98" t="str">
        <f>IF($AV440="", "", IFERROR(INDEX('Analytics Data'!$CF$12:$CF$511, MATCH($AV440, 'Analytics Data'!$BI$12:$BI$511, 0)), ""))</f>
        <v/>
      </c>
      <c r="N440" s="68"/>
      <c r="O440" s="98" t="str">
        <f>IF($M440="", "", COUNTIF($M$11:$M$510, "&gt;"&amp;$M440)+1+COUNTIF($M$11:$M440, $M440)-1)</f>
        <v/>
      </c>
      <c r="P440" s="68"/>
      <c r="Q440" s="91" t="str">
        <f>IF($AV440="", "", IFERROR(INDEX('Analytics Data'!BA$12:BA$511, MATCH($AV440, 'Analytics Data'!$BI$12:$BI$511, 0)), ""))</f>
        <v/>
      </c>
      <c r="R440" s="92" t="str">
        <f>IF($AV440="", "", IFERROR(INDEX('Analytics Data'!BB$12:BB$511, MATCH($AV440, 'Analytics Data'!$BI$12:$BI$511, 0)), ""))</f>
        <v/>
      </c>
      <c r="S440" s="92" t="str">
        <f>IF($AV440="", "", IFERROR(INDEX('Analytics Data'!BC$12:BC$511, MATCH($AV440, 'Analytics Data'!$BI$12:$BI$511, 0)), ""))</f>
        <v/>
      </c>
      <c r="T440" s="92" t="str">
        <f>IF($AV440="", "", IFERROR(INDEX('Analytics Data'!BD$12:BD$511, MATCH($AV440, 'Analytics Data'!$BI$12:$BI$511, 0)), ""))</f>
        <v/>
      </c>
      <c r="U440" s="93" t="str">
        <f>IF($AV440="", "", IFERROR(INDEX('Analytics Data'!BE$12:BE$511, MATCH($AV440, 'Analytics Data'!$BI$12:$BI$511, 0)), ""))</f>
        <v/>
      </c>
      <c r="V440" s="68"/>
      <c r="AD440" s="65" t="str">
        <f>'Analytics Data'!$CT441</f>
        <v/>
      </c>
      <c r="AF440" s="19" t="str">
        <f t="shared" si="118"/>
        <v/>
      </c>
      <c r="AH440" s="19" t="str">
        <f t="shared" si="115"/>
        <v/>
      </c>
      <c r="AI440" s="19" t="str">
        <f t="shared" si="119"/>
        <v/>
      </c>
      <c r="AJ440" s="19" t="str">
        <f t="shared" si="120"/>
        <v/>
      </c>
      <c r="AK440" s="19" t="str">
        <f t="shared" si="121"/>
        <v/>
      </c>
      <c r="AL440" s="19" t="str">
        <f t="shared" si="116"/>
        <v/>
      </c>
      <c r="AM440" s="19" t="str">
        <f t="shared" si="117"/>
        <v/>
      </c>
      <c r="AN440" s="19" t="str">
        <f t="shared" si="122"/>
        <v/>
      </c>
      <c r="AP440" s="19" t="str">
        <f>IF(OR($B440="", "", 'Analytics Data'!$BL$7=FALSE), "", COUNTIF('Analytics Data'!$BG$12:$BG$511, $B440))</f>
        <v/>
      </c>
      <c r="AR440" s="65" t="str">
        <f>IF($AP440="", "", IF($AP440=1, IFERROR(INDEX('Analytics Data'!$BI$12:$BI$511, MATCH($B440, 'Analytics Data'!$BG$12:$BG$511, 0)), ""), ""))</f>
        <v/>
      </c>
      <c r="AT440" s="65" t="str">
        <f t="shared" si="123"/>
        <v/>
      </c>
      <c r="AV440" s="65" t="str">
        <f>IF(NOT($AT440=""), $AT440, IF($AR440="", "", IF(COUNTIF($AR$11:$AR440, $AR440)&gt;1, "", $AR440)))</f>
        <v/>
      </c>
      <c r="AX440" s="19" t="str">
        <f>IF(OR($AV440="", $AR$7=FALSE), "", IF(COUNTIF('Analytics Data'!$BI$12:$BI$511, $AV440)=1, "", "X"))</f>
        <v/>
      </c>
      <c r="AZ440" s="43" t="str">
        <f t="shared" si="124"/>
        <v/>
      </c>
      <c r="BB440" s="19" t="str">
        <f>IF($D440="", "", IF(COUNTIF(Content!$D$11:$D$510, $D440)=0, MAX($BB$10:$BB439)+1, ""))</f>
        <v/>
      </c>
      <c r="BD440" s="19" t="str">
        <f t="shared" si="125"/>
        <v/>
      </c>
      <c r="BF440" s="19" t="str">
        <f t="shared" si="126"/>
        <v/>
      </c>
      <c r="BG440" s="19" t="str">
        <f t="shared" ca="1" si="132"/>
        <v/>
      </c>
      <c r="BI440" s="173" t="str">
        <f>IF($AV440="", "", IFERROR(INDEX('Analytics Data'!$CA$12:$CA$511, MATCH($AV440, 'Analytics Data'!$BI$12:$BI$511, 0)), ""))</f>
        <v/>
      </c>
      <c r="BK440" s="173" t="str">
        <f>IF($AV440="", "", IFERROR(INDEX('Analytics Data'!$BB$12:$BB$511, MATCH($AV440, 'Analytics Data'!$BI$12:$BI$511, 0)), ""))</f>
        <v/>
      </c>
      <c r="BM440" s="41" t="str">
        <f>IF($D440="", "", IFERROR(INDEX(Content!$AB$11:$AB$510, MATCH($D440, Content!$D$11:$D$510, 0)), ""))</f>
        <v/>
      </c>
      <c r="BN440" s="41" t="str">
        <f>IF($BM440="", "", IF(COUNTIF($BM$11:$BM440, $BM440)&gt;1, "", $BM440))</f>
        <v/>
      </c>
      <c r="BO440" s="156" t="str">
        <f t="shared" si="127"/>
        <v/>
      </c>
      <c r="BP440" s="156" t="str">
        <f t="shared" si="128"/>
        <v/>
      </c>
      <c r="BQ440" s="19" t="str">
        <f>IF($BO440="", "", COUNTIF($BO$11:$BO$510, "&gt;"&amp;$BO440)+1+COUNTIF($BO$11:$BO440, $BO440)-1)</f>
        <v/>
      </c>
      <c r="BS440" s="134" t="str">
        <f>IF($AV440="", "", IFERROR(INDEX('Analytics Data'!BZ$12:BZ$511, MATCH($AV440, 'Analytics Data'!$BI$12:$BI$511, 0)), ""))</f>
        <v/>
      </c>
      <c r="BT440" s="135" t="str">
        <f>IF($AV440="", "", IFERROR(INDEX('Analytics Data'!CA$12:CA$511, MATCH($AV440, 'Analytics Data'!$BI$12:$BI$511, 0)), ""))</f>
        <v/>
      </c>
      <c r="BU440" s="135" t="str">
        <f>IF($AV440="", "", IFERROR(INDEX('Analytics Data'!CB$12:CB$511, MATCH($AV440, 'Analytics Data'!$BI$12:$BI$511, 0)), ""))</f>
        <v/>
      </c>
      <c r="BV440" s="135" t="str">
        <f>IF($AV440="", "", IFERROR(INDEX('Analytics Data'!CC$12:CC$511, MATCH($AV440, 'Analytics Data'!$BI$12:$BI$511, 0)), ""))</f>
        <v/>
      </c>
      <c r="BW440" s="136" t="str">
        <f>IF($AV440="", "", IFERROR(INDEX('Analytics Data'!CD$12:CD$511, MATCH($AV440, 'Analytics Data'!$BI$12:$BI$511, 0)), ""))</f>
        <v/>
      </c>
      <c r="CC440" s="19" t="str">
        <f t="shared" si="129"/>
        <v/>
      </c>
      <c r="CE440" s="19" t="str">
        <f t="shared" si="130"/>
        <v/>
      </c>
      <c r="CG440" s="41" t="str">
        <f t="shared" si="131"/>
        <v/>
      </c>
    </row>
    <row r="441" spans="1:85" x14ac:dyDescent="0.25">
      <c r="A441" s="11"/>
      <c r="B441" s="41" t="str">
        <f>IF($D441="", "", IFERROR(INDEX(Content!$V$11:$V$510, MATCH($D441, Content!$D$11:$D$510, 0)), ""))</f>
        <v/>
      </c>
      <c r="C441" s="11"/>
      <c r="D441" s="196"/>
      <c r="E441" s="197"/>
      <c r="F441" s="198"/>
      <c r="G441" s="199"/>
      <c r="H441" s="200"/>
      <c r="I441" s="200"/>
      <c r="J441" s="201"/>
      <c r="K441" s="202"/>
      <c r="L441" s="11"/>
      <c r="M441" s="98" t="str">
        <f>IF($AV441="", "", IFERROR(INDEX('Analytics Data'!$CF$12:$CF$511, MATCH($AV441, 'Analytics Data'!$BI$12:$BI$511, 0)), ""))</f>
        <v/>
      </c>
      <c r="N441" s="68"/>
      <c r="O441" s="98" t="str">
        <f>IF($M441="", "", COUNTIF($M$11:$M$510, "&gt;"&amp;$M441)+1+COUNTIF($M$11:$M441, $M441)-1)</f>
        <v/>
      </c>
      <c r="P441" s="68"/>
      <c r="Q441" s="91" t="str">
        <f>IF($AV441="", "", IFERROR(INDEX('Analytics Data'!BA$12:BA$511, MATCH($AV441, 'Analytics Data'!$BI$12:$BI$511, 0)), ""))</f>
        <v/>
      </c>
      <c r="R441" s="92" t="str">
        <f>IF($AV441="", "", IFERROR(INDEX('Analytics Data'!BB$12:BB$511, MATCH($AV441, 'Analytics Data'!$BI$12:$BI$511, 0)), ""))</f>
        <v/>
      </c>
      <c r="S441" s="92" t="str">
        <f>IF($AV441="", "", IFERROR(INDEX('Analytics Data'!BC$12:BC$511, MATCH($AV441, 'Analytics Data'!$BI$12:$BI$511, 0)), ""))</f>
        <v/>
      </c>
      <c r="T441" s="92" t="str">
        <f>IF($AV441="", "", IFERROR(INDEX('Analytics Data'!BD$12:BD$511, MATCH($AV441, 'Analytics Data'!$BI$12:$BI$511, 0)), ""))</f>
        <v/>
      </c>
      <c r="U441" s="93" t="str">
        <f>IF($AV441="", "", IFERROR(INDEX('Analytics Data'!BE$12:BE$511, MATCH($AV441, 'Analytics Data'!$BI$12:$BI$511, 0)), ""))</f>
        <v/>
      </c>
      <c r="V441" s="68"/>
      <c r="AD441" s="65" t="str">
        <f>'Analytics Data'!$CT442</f>
        <v/>
      </c>
      <c r="AF441" s="19" t="str">
        <f t="shared" si="118"/>
        <v/>
      </c>
      <c r="AH441" s="19" t="str">
        <f t="shared" si="115"/>
        <v/>
      </c>
      <c r="AI441" s="19" t="str">
        <f t="shared" si="119"/>
        <v/>
      </c>
      <c r="AJ441" s="19" t="str">
        <f t="shared" si="120"/>
        <v/>
      </c>
      <c r="AK441" s="19" t="str">
        <f t="shared" si="121"/>
        <v/>
      </c>
      <c r="AL441" s="19" t="str">
        <f t="shared" si="116"/>
        <v/>
      </c>
      <c r="AM441" s="19" t="str">
        <f t="shared" si="117"/>
        <v/>
      </c>
      <c r="AN441" s="19" t="str">
        <f t="shared" si="122"/>
        <v/>
      </c>
      <c r="AP441" s="19" t="str">
        <f>IF(OR($B441="", "", 'Analytics Data'!$BL$7=FALSE), "", COUNTIF('Analytics Data'!$BG$12:$BG$511, $B441))</f>
        <v/>
      </c>
      <c r="AR441" s="65" t="str">
        <f>IF($AP441="", "", IF($AP441=1, IFERROR(INDEX('Analytics Data'!$BI$12:$BI$511, MATCH($B441, 'Analytics Data'!$BG$12:$BG$511, 0)), ""), ""))</f>
        <v/>
      </c>
      <c r="AT441" s="65" t="str">
        <f t="shared" si="123"/>
        <v/>
      </c>
      <c r="AV441" s="65" t="str">
        <f>IF(NOT($AT441=""), $AT441, IF($AR441="", "", IF(COUNTIF($AR$11:$AR441, $AR441)&gt;1, "", $AR441)))</f>
        <v/>
      </c>
      <c r="AX441" s="19" t="str">
        <f>IF(OR($AV441="", $AR$7=FALSE), "", IF(COUNTIF('Analytics Data'!$BI$12:$BI$511, $AV441)=1, "", "X"))</f>
        <v/>
      </c>
      <c r="AZ441" s="43" t="str">
        <f t="shared" si="124"/>
        <v/>
      </c>
      <c r="BB441" s="19" t="str">
        <f>IF($D441="", "", IF(COUNTIF(Content!$D$11:$D$510, $D441)=0, MAX($BB$10:$BB440)+1, ""))</f>
        <v/>
      </c>
      <c r="BD441" s="19" t="str">
        <f t="shared" si="125"/>
        <v/>
      </c>
      <c r="BF441" s="19" t="str">
        <f t="shared" si="126"/>
        <v/>
      </c>
      <c r="BG441" s="19" t="str">
        <f t="shared" ca="1" si="132"/>
        <v/>
      </c>
      <c r="BI441" s="173" t="str">
        <f>IF($AV441="", "", IFERROR(INDEX('Analytics Data'!$CA$12:$CA$511, MATCH($AV441, 'Analytics Data'!$BI$12:$BI$511, 0)), ""))</f>
        <v/>
      </c>
      <c r="BK441" s="173" t="str">
        <f>IF($AV441="", "", IFERROR(INDEX('Analytics Data'!$BB$12:$BB$511, MATCH($AV441, 'Analytics Data'!$BI$12:$BI$511, 0)), ""))</f>
        <v/>
      </c>
      <c r="BM441" s="41" t="str">
        <f>IF($D441="", "", IFERROR(INDEX(Content!$AB$11:$AB$510, MATCH($D441, Content!$D$11:$D$510, 0)), ""))</f>
        <v/>
      </c>
      <c r="BN441" s="41" t="str">
        <f>IF($BM441="", "", IF(COUNTIF($BM$11:$BM441, $BM441)&gt;1, "", $BM441))</f>
        <v/>
      </c>
      <c r="BO441" s="156" t="str">
        <f t="shared" si="127"/>
        <v/>
      </c>
      <c r="BP441" s="156" t="str">
        <f t="shared" si="128"/>
        <v/>
      </c>
      <c r="BQ441" s="19" t="str">
        <f>IF($BO441="", "", COUNTIF($BO$11:$BO$510, "&gt;"&amp;$BO441)+1+COUNTIF($BO$11:$BO441, $BO441)-1)</f>
        <v/>
      </c>
      <c r="BS441" s="134" t="str">
        <f>IF($AV441="", "", IFERROR(INDEX('Analytics Data'!BZ$12:BZ$511, MATCH($AV441, 'Analytics Data'!$BI$12:$BI$511, 0)), ""))</f>
        <v/>
      </c>
      <c r="BT441" s="135" t="str">
        <f>IF($AV441="", "", IFERROR(INDEX('Analytics Data'!CA$12:CA$511, MATCH($AV441, 'Analytics Data'!$BI$12:$BI$511, 0)), ""))</f>
        <v/>
      </c>
      <c r="BU441" s="135" t="str">
        <f>IF($AV441="", "", IFERROR(INDEX('Analytics Data'!CB$12:CB$511, MATCH($AV441, 'Analytics Data'!$BI$12:$BI$511, 0)), ""))</f>
        <v/>
      </c>
      <c r="BV441" s="135" t="str">
        <f>IF($AV441="", "", IFERROR(INDEX('Analytics Data'!CC$12:CC$511, MATCH($AV441, 'Analytics Data'!$BI$12:$BI$511, 0)), ""))</f>
        <v/>
      </c>
      <c r="BW441" s="136" t="str">
        <f>IF($AV441="", "", IFERROR(INDEX('Analytics Data'!CD$12:CD$511, MATCH($AV441, 'Analytics Data'!$BI$12:$BI$511, 0)), ""))</f>
        <v/>
      </c>
      <c r="CC441" s="19" t="str">
        <f t="shared" si="129"/>
        <v/>
      </c>
      <c r="CE441" s="19" t="str">
        <f t="shared" si="130"/>
        <v/>
      </c>
      <c r="CG441" s="41" t="str">
        <f t="shared" si="131"/>
        <v/>
      </c>
    </row>
    <row r="442" spans="1:85" x14ac:dyDescent="0.25">
      <c r="A442" s="11"/>
      <c r="B442" s="41" t="str">
        <f>IF($D442="", "", IFERROR(INDEX(Content!$V$11:$V$510, MATCH($D442, Content!$D$11:$D$510, 0)), ""))</f>
        <v/>
      </c>
      <c r="C442" s="11"/>
      <c r="D442" s="196"/>
      <c r="E442" s="197"/>
      <c r="F442" s="198"/>
      <c r="G442" s="199"/>
      <c r="H442" s="200"/>
      <c r="I442" s="200"/>
      <c r="J442" s="201"/>
      <c r="K442" s="202"/>
      <c r="L442" s="11"/>
      <c r="M442" s="98" t="str">
        <f>IF($AV442="", "", IFERROR(INDEX('Analytics Data'!$CF$12:$CF$511, MATCH($AV442, 'Analytics Data'!$BI$12:$BI$511, 0)), ""))</f>
        <v/>
      </c>
      <c r="N442" s="68"/>
      <c r="O442" s="98" t="str">
        <f>IF($M442="", "", COUNTIF($M$11:$M$510, "&gt;"&amp;$M442)+1+COUNTIF($M$11:$M442, $M442)-1)</f>
        <v/>
      </c>
      <c r="P442" s="68"/>
      <c r="Q442" s="91" t="str">
        <f>IF($AV442="", "", IFERROR(INDEX('Analytics Data'!BA$12:BA$511, MATCH($AV442, 'Analytics Data'!$BI$12:$BI$511, 0)), ""))</f>
        <v/>
      </c>
      <c r="R442" s="92" t="str">
        <f>IF($AV442="", "", IFERROR(INDEX('Analytics Data'!BB$12:BB$511, MATCH($AV442, 'Analytics Data'!$BI$12:$BI$511, 0)), ""))</f>
        <v/>
      </c>
      <c r="S442" s="92" t="str">
        <f>IF($AV442="", "", IFERROR(INDEX('Analytics Data'!BC$12:BC$511, MATCH($AV442, 'Analytics Data'!$BI$12:$BI$511, 0)), ""))</f>
        <v/>
      </c>
      <c r="T442" s="92" t="str">
        <f>IF($AV442="", "", IFERROR(INDEX('Analytics Data'!BD$12:BD$511, MATCH($AV442, 'Analytics Data'!$BI$12:$BI$511, 0)), ""))</f>
        <v/>
      </c>
      <c r="U442" s="93" t="str">
        <f>IF($AV442="", "", IFERROR(INDEX('Analytics Data'!BE$12:BE$511, MATCH($AV442, 'Analytics Data'!$BI$12:$BI$511, 0)), ""))</f>
        <v/>
      </c>
      <c r="V442" s="68"/>
      <c r="AD442" s="65" t="str">
        <f>'Analytics Data'!$CT443</f>
        <v/>
      </c>
      <c r="AF442" s="19" t="str">
        <f t="shared" si="118"/>
        <v/>
      </c>
      <c r="AH442" s="19" t="str">
        <f t="shared" si="115"/>
        <v/>
      </c>
      <c r="AI442" s="19" t="str">
        <f t="shared" si="119"/>
        <v/>
      </c>
      <c r="AJ442" s="19" t="str">
        <f t="shared" si="120"/>
        <v/>
      </c>
      <c r="AK442" s="19" t="str">
        <f t="shared" si="121"/>
        <v/>
      </c>
      <c r="AL442" s="19" t="str">
        <f t="shared" si="116"/>
        <v/>
      </c>
      <c r="AM442" s="19" t="str">
        <f t="shared" si="117"/>
        <v/>
      </c>
      <c r="AN442" s="19" t="str">
        <f t="shared" si="122"/>
        <v/>
      </c>
      <c r="AP442" s="19" t="str">
        <f>IF(OR($B442="", "", 'Analytics Data'!$BL$7=FALSE), "", COUNTIF('Analytics Data'!$BG$12:$BG$511, $B442))</f>
        <v/>
      </c>
      <c r="AR442" s="65" t="str">
        <f>IF($AP442="", "", IF($AP442=1, IFERROR(INDEX('Analytics Data'!$BI$12:$BI$511, MATCH($B442, 'Analytics Data'!$BG$12:$BG$511, 0)), ""), ""))</f>
        <v/>
      </c>
      <c r="AT442" s="65" t="str">
        <f t="shared" si="123"/>
        <v/>
      </c>
      <c r="AV442" s="65" t="str">
        <f>IF(NOT($AT442=""), $AT442, IF($AR442="", "", IF(COUNTIF($AR$11:$AR442, $AR442)&gt;1, "", $AR442)))</f>
        <v/>
      </c>
      <c r="AX442" s="19" t="str">
        <f>IF(OR($AV442="", $AR$7=FALSE), "", IF(COUNTIF('Analytics Data'!$BI$12:$BI$511, $AV442)=1, "", "X"))</f>
        <v/>
      </c>
      <c r="AZ442" s="43" t="str">
        <f t="shared" si="124"/>
        <v/>
      </c>
      <c r="BB442" s="19" t="str">
        <f>IF($D442="", "", IF(COUNTIF(Content!$D$11:$D$510, $D442)=0, MAX($BB$10:$BB441)+1, ""))</f>
        <v/>
      </c>
      <c r="BD442" s="19" t="str">
        <f t="shared" si="125"/>
        <v/>
      </c>
      <c r="BF442" s="19" t="str">
        <f t="shared" si="126"/>
        <v/>
      </c>
      <c r="BG442" s="19" t="str">
        <f t="shared" ca="1" si="132"/>
        <v/>
      </c>
      <c r="BI442" s="173" t="str">
        <f>IF($AV442="", "", IFERROR(INDEX('Analytics Data'!$CA$12:$CA$511, MATCH($AV442, 'Analytics Data'!$BI$12:$BI$511, 0)), ""))</f>
        <v/>
      </c>
      <c r="BK442" s="173" t="str">
        <f>IF($AV442="", "", IFERROR(INDEX('Analytics Data'!$BB$12:$BB$511, MATCH($AV442, 'Analytics Data'!$BI$12:$BI$511, 0)), ""))</f>
        <v/>
      </c>
      <c r="BM442" s="41" t="str">
        <f>IF($D442="", "", IFERROR(INDEX(Content!$AB$11:$AB$510, MATCH($D442, Content!$D$11:$D$510, 0)), ""))</f>
        <v/>
      </c>
      <c r="BN442" s="41" t="str">
        <f>IF($BM442="", "", IF(COUNTIF($BM$11:$BM442, $BM442)&gt;1, "", $BM442))</f>
        <v/>
      </c>
      <c r="BO442" s="156" t="str">
        <f t="shared" si="127"/>
        <v/>
      </c>
      <c r="BP442" s="156" t="str">
        <f t="shared" si="128"/>
        <v/>
      </c>
      <c r="BQ442" s="19" t="str">
        <f>IF($BO442="", "", COUNTIF($BO$11:$BO$510, "&gt;"&amp;$BO442)+1+COUNTIF($BO$11:$BO442, $BO442)-1)</f>
        <v/>
      </c>
      <c r="BS442" s="134" t="str">
        <f>IF($AV442="", "", IFERROR(INDEX('Analytics Data'!BZ$12:BZ$511, MATCH($AV442, 'Analytics Data'!$BI$12:$BI$511, 0)), ""))</f>
        <v/>
      </c>
      <c r="BT442" s="135" t="str">
        <f>IF($AV442="", "", IFERROR(INDEX('Analytics Data'!CA$12:CA$511, MATCH($AV442, 'Analytics Data'!$BI$12:$BI$511, 0)), ""))</f>
        <v/>
      </c>
      <c r="BU442" s="135" t="str">
        <f>IF($AV442="", "", IFERROR(INDEX('Analytics Data'!CB$12:CB$511, MATCH($AV442, 'Analytics Data'!$BI$12:$BI$511, 0)), ""))</f>
        <v/>
      </c>
      <c r="BV442" s="135" t="str">
        <f>IF($AV442="", "", IFERROR(INDEX('Analytics Data'!CC$12:CC$511, MATCH($AV442, 'Analytics Data'!$BI$12:$BI$511, 0)), ""))</f>
        <v/>
      </c>
      <c r="BW442" s="136" t="str">
        <f>IF($AV442="", "", IFERROR(INDEX('Analytics Data'!CD$12:CD$511, MATCH($AV442, 'Analytics Data'!$BI$12:$BI$511, 0)), ""))</f>
        <v/>
      </c>
      <c r="CC442" s="19" t="str">
        <f t="shared" si="129"/>
        <v/>
      </c>
      <c r="CE442" s="19" t="str">
        <f t="shared" si="130"/>
        <v/>
      </c>
      <c r="CG442" s="41" t="str">
        <f t="shared" si="131"/>
        <v/>
      </c>
    </row>
    <row r="443" spans="1:85" x14ac:dyDescent="0.25">
      <c r="A443" s="11"/>
      <c r="B443" s="41" t="str">
        <f>IF($D443="", "", IFERROR(INDEX(Content!$V$11:$V$510, MATCH($D443, Content!$D$11:$D$510, 0)), ""))</f>
        <v/>
      </c>
      <c r="C443" s="11"/>
      <c r="D443" s="196"/>
      <c r="E443" s="197"/>
      <c r="F443" s="198"/>
      <c r="G443" s="199"/>
      <c r="H443" s="200"/>
      <c r="I443" s="200"/>
      <c r="J443" s="201"/>
      <c r="K443" s="202"/>
      <c r="L443" s="11"/>
      <c r="M443" s="98" t="str">
        <f>IF($AV443="", "", IFERROR(INDEX('Analytics Data'!$CF$12:$CF$511, MATCH($AV443, 'Analytics Data'!$BI$12:$BI$511, 0)), ""))</f>
        <v/>
      </c>
      <c r="N443" s="68"/>
      <c r="O443" s="98" t="str">
        <f>IF($M443="", "", COUNTIF($M$11:$M$510, "&gt;"&amp;$M443)+1+COUNTIF($M$11:$M443, $M443)-1)</f>
        <v/>
      </c>
      <c r="P443" s="68"/>
      <c r="Q443" s="91" t="str">
        <f>IF($AV443="", "", IFERROR(INDEX('Analytics Data'!BA$12:BA$511, MATCH($AV443, 'Analytics Data'!$BI$12:$BI$511, 0)), ""))</f>
        <v/>
      </c>
      <c r="R443" s="92" t="str">
        <f>IF($AV443="", "", IFERROR(INDEX('Analytics Data'!BB$12:BB$511, MATCH($AV443, 'Analytics Data'!$BI$12:$BI$511, 0)), ""))</f>
        <v/>
      </c>
      <c r="S443" s="92" t="str">
        <f>IF($AV443="", "", IFERROR(INDEX('Analytics Data'!BC$12:BC$511, MATCH($AV443, 'Analytics Data'!$BI$12:$BI$511, 0)), ""))</f>
        <v/>
      </c>
      <c r="T443" s="92" t="str">
        <f>IF($AV443="", "", IFERROR(INDEX('Analytics Data'!BD$12:BD$511, MATCH($AV443, 'Analytics Data'!$BI$12:$BI$511, 0)), ""))</f>
        <v/>
      </c>
      <c r="U443" s="93" t="str">
        <f>IF($AV443="", "", IFERROR(INDEX('Analytics Data'!BE$12:BE$511, MATCH($AV443, 'Analytics Data'!$BI$12:$BI$511, 0)), ""))</f>
        <v/>
      </c>
      <c r="V443" s="68"/>
      <c r="AD443" s="65" t="str">
        <f>'Analytics Data'!$CT444</f>
        <v/>
      </c>
      <c r="AF443" s="19" t="str">
        <f t="shared" si="118"/>
        <v/>
      </c>
      <c r="AH443" s="19" t="str">
        <f t="shared" si="115"/>
        <v/>
      </c>
      <c r="AI443" s="19" t="str">
        <f t="shared" si="119"/>
        <v/>
      </c>
      <c r="AJ443" s="19" t="str">
        <f t="shared" si="120"/>
        <v/>
      </c>
      <c r="AK443" s="19" t="str">
        <f t="shared" si="121"/>
        <v/>
      </c>
      <c r="AL443" s="19" t="str">
        <f t="shared" si="116"/>
        <v/>
      </c>
      <c r="AM443" s="19" t="str">
        <f t="shared" si="117"/>
        <v/>
      </c>
      <c r="AN443" s="19" t="str">
        <f t="shared" si="122"/>
        <v/>
      </c>
      <c r="AP443" s="19" t="str">
        <f>IF(OR($B443="", "", 'Analytics Data'!$BL$7=FALSE), "", COUNTIF('Analytics Data'!$BG$12:$BG$511, $B443))</f>
        <v/>
      </c>
      <c r="AR443" s="65" t="str">
        <f>IF($AP443="", "", IF($AP443=1, IFERROR(INDEX('Analytics Data'!$BI$12:$BI$511, MATCH($B443, 'Analytics Data'!$BG$12:$BG$511, 0)), ""), ""))</f>
        <v/>
      </c>
      <c r="AT443" s="65" t="str">
        <f t="shared" si="123"/>
        <v/>
      </c>
      <c r="AV443" s="65" t="str">
        <f>IF(NOT($AT443=""), $AT443, IF($AR443="", "", IF(COUNTIF($AR$11:$AR443, $AR443)&gt;1, "", $AR443)))</f>
        <v/>
      </c>
      <c r="AX443" s="19" t="str">
        <f>IF(OR($AV443="", $AR$7=FALSE), "", IF(COUNTIF('Analytics Data'!$BI$12:$BI$511, $AV443)=1, "", "X"))</f>
        <v/>
      </c>
      <c r="AZ443" s="43" t="str">
        <f t="shared" si="124"/>
        <v/>
      </c>
      <c r="BB443" s="19" t="str">
        <f>IF($D443="", "", IF(COUNTIF(Content!$D$11:$D$510, $D443)=0, MAX($BB$10:$BB442)+1, ""))</f>
        <v/>
      </c>
      <c r="BD443" s="19" t="str">
        <f t="shared" si="125"/>
        <v/>
      </c>
      <c r="BF443" s="19" t="str">
        <f t="shared" si="126"/>
        <v/>
      </c>
      <c r="BG443" s="19" t="str">
        <f t="shared" ca="1" si="132"/>
        <v/>
      </c>
      <c r="BI443" s="173" t="str">
        <f>IF($AV443="", "", IFERROR(INDEX('Analytics Data'!$CA$12:$CA$511, MATCH($AV443, 'Analytics Data'!$BI$12:$BI$511, 0)), ""))</f>
        <v/>
      </c>
      <c r="BK443" s="173" t="str">
        <f>IF($AV443="", "", IFERROR(INDEX('Analytics Data'!$BB$12:$BB$511, MATCH($AV443, 'Analytics Data'!$BI$12:$BI$511, 0)), ""))</f>
        <v/>
      </c>
      <c r="BM443" s="41" t="str">
        <f>IF($D443="", "", IFERROR(INDEX(Content!$AB$11:$AB$510, MATCH($D443, Content!$D$11:$D$510, 0)), ""))</f>
        <v/>
      </c>
      <c r="BN443" s="41" t="str">
        <f>IF($BM443="", "", IF(COUNTIF($BM$11:$BM443, $BM443)&gt;1, "", $BM443))</f>
        <v/>
      </c>
      <c r="BO443" s="156" t="str">
        <f t="shared" si="127"/>
        <v/>
      </c>
      <c r="BP443" s="156" t="str">
        <f t="shared" si="128"/>
        <v/>
      </c>
      <c r="BQ443" s="19" t="str">
        <f>IF($BO443="", "", COUNTIF($BO$11:$BO$510, "&gt;"&amp;$BO443)+1+COUNTIF($BO$11:$BO443, $BO443)-1)</f>
        <v/>
      </c>
      <c r="BS443" s="134" t="str">
        <f>IF($AV443="", "", IFERROR(INDEX('Analytics Data'!BZ$12:BZ$511, MATCH($AV443, 'Analytics Data'!$BI$12:$BI$511, 0)), ""))</f>
        <v/>
      </c>
      <c r="BT443" s="135" t="str">
        <f>IF($AV443="", "", IFERROR(INDEX('Analytics Data'!CA$12:CA$511, MATCH($AV443, 'Analytics Data'!$BI$12:$BI$511, 0)), ""))</f>
        <v/>
      </c>
      <c r="BU443" s="135" t="str">
        <f>IF($AV443="", "", IFERROR(INDEX('Analytics Data'!CB$12:CB$511, MATCH($AV443, 'Analytics Data'!$BI$12:$BI$511, 0)), ""))</f>
        <v/>
      </c>
      <c r="BV443" s="135" t="str">
        <f>IF($AV443="", "", IFERROR(INDEX('Analytics Data'!CC$12:CC$511, MATCH($AV443, 'Analytics Data'!$BI$12:$BI$511, 0)), ""))</f>
        <v/>
      </c>
      <c r="BW443" s="136" t="str">
        <f>IF($AV443="", "", IFERROR(INDEX('Analytics Data'!CD$12:CD$511, MATCH($AV443, 'Analytics Data'!$BI$12:$BI$511, 0)), ""))</f>
        <v/>
      </c>
      <c r="CC443" s="19" t="str">
        <f t="shared" si="129"/>
        <v/>
      </c>
      <c r="CE443" s="19" t="str">
        <f t="shared" si="130"/>
        <v/>
      </c>
      <c r="CG443" s="41" t="str">
        <f t="shared" si="131"/>
        <v/>
      </c>
    </row>
    <row r="444" spans="1:85" x14ac:dyDescent="0.25">
      <c r="A444" s="11"/>
      <c r="B444" s="41" t="str">
        <f>IF($D444="", "", IFERROR(INDEX(Content!$V$11:$V$510, MATCH($D444, Content!$D$11:$D$510, 0)), ""))</f>
        <v/>
      </c>
      <c r="C444" s="11"/>
      <c r="D444" s="196"/>
      <c r="E444" s="197"/>
      <c r="F444" s="198"/>
      <c r="G444" s="199"/>
      <c r="H444" s="200"/>
      <c r="I444" s="200"/>
      <c r="J444" s="201"/>
      <c r="K444" s="202"/>
      <c r="L444" s="11"/>
      <c r="M444" s="98" t="str">
        <f>IF($AV444="", "", IFERROR(INDEX('Analytics Data'!$CF$12:$CF$511, MATCH($AV444, 'Analytics Data'!$BI$12:$BI$511, 0)), ""))</f>
        <v/>
      </c>
      <c r="N444" s="68"/>
      <c r="O444" s="98" t="str">
        <f>IF($M444="", "", COUNTIF($M$11:$M$510, "&gt;"&amp;$M444)+1+COUNTIF($M$11:$M444, $M444)-1)</f>
        <v/>
      </c>
      <c r="P444" s="68"/>
      <c r="Q444" s="91" t="str">
        <f>IF($AV444="", "", IFERROR(INDEX('Analytics Data'!BA$12:BA$511, MATCH($AV444, 'Analytics Data'!$BI$12:$BI$511, 0)), ""))</f>
        <v/>
      </c>
      <c r="R444" s="92" t="str">
        <f>IF($AV444="", "", IFERROR(INDEX('Analytics Data'!BB$12:BB$511, MATCH($AV444, 'Analytics Data'!$BI$12:$BI$511, 0)), ""))</f>
        <v/>
      </c>
      <c r="S444" s="92" t="str">
        <f>IF($AV444="", "", IFERROR(INDEX('Analytics Data'!BC$12:BC$511, MATCH($AV444, 'Analytics Data'!$BI$12:$BI$511, 0)), ""))</f>
        <v/>
      </c>
      <c r="T444" s="92" t="str">
        <f>IF($AV444="", "", IFERROR(INDEX('Analytics Data'!BD$12:BD$511, MATCH($AV444, 'Analytics Data'!$BI$12:$BI$511, 0)), ""))</f>
        <v/>
      </c>
      <c r="U444" s="93" t="str">
        <f>IF($AV444="", "", IFERROR(INDEX('Analytics Data'!BE$12:BE$511, MATCH($AV444, 'Analytics Data'!$BI$12:$BI$511, 0)), ""))</f>
        <v/>
      </c>
      <c r="V444" s="68"/>
      <c r="AD444" s="65" t="str">
        <f>'Analytics Data'!$CT445</f>
        <v/>
      </c>
      <c r="AF444" s="19" t="str">
        <f t="shared" si="118"/>
        <v/>
      </c>
      <c r="AH444" s="19" t="str">
        <f t="shared" si="115"/>
        <v/>
      </c>
      <c r="AI444" s="19" t="str">
        <f t="shared" si="119"/>
        <v/>
      </c>
      <c r="AJ444" s="19" t="str">
        <f t="shared" si="120"/>
        <v/>
      </c>
      <c r="AK444" s="19" t="str">
        <f t="shared" si="121"/>
        <v/>
      </c>
      <c r="AL444" s="19" t="str">
        <f t="shared" si="116"/>
        <v/>
      </c>
      <c r="AM444" s="19" t="str">
        <f t="shared" si="117"/>
        <v/>
      </c>
      <c r="AN444" s="19" t="str">
        <f t="shared" si="122"/>
        <v/>
      </c>
      <c r="AP444" s="19" t="str">
        <f>IF(OR($B444="", "", 'Analytics Data'!$BL$7=FALSE), "", COUNTIF('Analytics Data'!$BG$12:$BG$511, $B444))</f>
        <v/>
      </c>
      <c r="AR444" s="65" t="str">
        <f>IF($AP444="", "", IF($AP444=1, IFERROR(INDEX('Analytics Data'!$BI$12:$BI$511, MATCH($B444, 'Analytics Data'!$BG$12:$BG$511, 0)), ""), ""))</f>
        <v/>
      </c>
      <c r="AT444" s="65" t="str">
        <f t="shared" si="123"/>
        <v/>
      </c>
      <c r="AV444" s="65" t="str">
        <f>IF(NOT($AT444=""), $AT444, IF($AR444="", "", IF(COUNTIF($AR$11:$AR444, $AR444)&gt;1, "", $AR444)))</f>
        <v/>
      </c>
      <c r="AX444" s="19" t="str">
        <f>IF(OR($AV444="", $AR$7=FALSE), "", IF(COUNTIF('Analytics Data'!$BI$12:$BI$511, $AV444)=1, "", "X"))</f>
        <v/>
      </c>
      <c r="AZ444" s="43" t="str">
        <f t="shared" si="124"/>
        <v/>
      </c>
      <c r="BB444" s="19" t="str">
        <f>IF($D444="", "", IF(COUNTIF(Content!$D$11:$D$510, $D444)=0, MAX($BB$10:$BB443)+1, ""))</f>
        <v/>
      </c>
      <c r="BD444" s="19" t="str">
        <f t="shared" si="125"/>
        <v/>
      </c>
      <c r="BF444" s="19" t="str">
        <f t="shared" si="126"/>
        <v/>
      </c>
      <c r="BG444" s="19" t="str">
        <f t="shared" ca="1" si="132"/>
        <v/>
      </c>
      <c r="BI444" s="173" t="str">
        <f>IF($AV444="", "", IFERROR(INDEX('Analytics Data'!$CA$12:$CA$511, MATCH($AV444, 'Analytics Data'!$BI$12:$BI$511, 0)), ""))</f>
        <v/>
      </c>
      <c r="BK444" s="173" t="str">
        <f>IF($AV444="", "", IFERROR(INDEX('Analytics Data'!$BB$12:$BB$511, MATCH($AV444, 'Analytics Data'!$BI$12:$BI$511, 0)), ""))</f>
        <v/>
      </c>
      <c r="BM444" s="41" t="str">
        <f>IF($D444="", "", IFERROR(INDEX(Content!$AB$11:$AB$510, MATCH($D444, Content!$D$11:$D$510, 0)), ""))</f>
        <v/>
      </c>
      <c r="BN444" s="41" t="str">
        <f>IF($BM444="", "", IF(COUNTIF($BM$11:$BM444, $BM444)&gt;1, "", $BM444))</f>
        <v/>
      </c>
      <c r="BO444" s="156" t="str">
        <f t="shared" si="127"/>
        <v/>
      </c>
      <c r="BP444" s="156" t="str">
        <f t="shared" si="128"/>
        <v/>
      </c>
      <c r="BQ444" s="19" t="str">
        <f>IF($BO444="", "", COUNTIF($BO$11:$BO$510, "&gt;"&amp;$BO444)+1+COUNTIF($BO$11:$BO444, $BO444)-1)</f>
        <v/>
      </c>
      <c r="BS444" s="134" t="str">
        <f>IF($AV444="", "", IFERROR(INDEX('Analytics Data'!BZ$12:BZ$511, MATCH($AV444, 'Analytics Data'!$BI$12:$BI$511, 0)), ""))</f>
        <v/>
      </c>
      <c r="BT444" s="135" t="str">
        <f>IF($AV444="", "", IFERROR(INDEX('Analytics Data'!CA$12:CA$511, MATCH($AV444, 'Analytics Data'!$BI$12:$BI$511, 0)), ""))</f>
        <v/>
      </c>
      <c r="BU444" s="135" t="str">
        <f>IF($AV444="", "", IFERROR(INDEX('Analytics Data'!CB$12:CB$511, MATCH($AV444, 'Analytics Data'!$BI$12:$BI$511, 0)), ""))</f>
        <v/>
      </c>
      <c r="BV444" s="135" t="str">
        <f>IF($AV444="", "", IFERROR(INDEX('Analytics Data'!CC$12:CC$511, MATCH($AV444, 'Analytics Data'!$BI$12:$BI$511, 0)), ""))</f>
        <v/>
      </c>
      <c r="BW444" s="136" t="str">
        <f>IF($AV444="", "", IFERROR(INDEX('Analytics Data'!CD$12:CD$511, MATCH($AV444, 'Analytics Data'!$BI$12:$BI$511, 0)), ""))</f>
        <v/>
      </c>
      <c r="CC444" s="19" t="str">
        <f t="shared" si="129"/>
        <v/>
      </c>
      <c r="CE444" s="19" t="str">
        <f t="shared" si="130"/>
        <v/>
      </c>
      <c r="CG444" s="41" t="str">
        <f t="shared" si="131"/>
        <v/>
      </c>
    </row>
    <row r="445" spans="1:85" x14ac:dyDescent="0.25">
      <c r="A445" s="11"/>
      <c r="B445" s="41" t="str">
        <f>IF($D445="", "", IFERROR(INDEX(Content!$V$11:$V$510, MATCH($D445, Content!$D$11:$D$510, 0)), ""))</f>
        <v/>
      </c>
      <c r="C445" s="11"/>
      <c r="D445" s="196"/>
      <c r="E445" s="197"/>
      <c r="F445" s="198"/>
      <c r="G445" s="199"/>
      <c r="H445" s="200"/>
      <c r="I445" s="200"/>
      <c r="J445" s="201"/>
      <c r="K445" s="202"/>
      <c r="L445" s="11"/>
      <c r="M445" s="98" t="str">
        <f>IF($AV445="", "", IFERROR(INDEX('Analytics Data'!$CF$12:$CF$511, MATCH($AV445, 'Analytics Data'!$BI$12:$BI$511, 0)), ""))</f>
        <v/>
      </c>
      <c r="N445" s="68"/>
      <c r="O445" s="98" t="str">
        <f>IF($M445="", "", COUNTIF($M$11:$M$510, "&gt;"&amp;$M445)+1+COUNTIF($M$11:$M445, $M445)-1)</f>
        <v/>
      </c>
      <c r="P445" s="68"/>
      <c r="Q445" s="91" t="str">
        <f>IF($AV445="", "", IFERROR(INDEX('Analytics Data'!BA$12:BA$511, MATCH($AV445, 'Analytics Data'!$BI$12:$BI$511, 0)), ""))</f>
        <v/>
      </c>
      <c r="R445" s="92" t="str">
        <f>IF($AV445="", "", IFERROR(INDEX('Analytics Data'!BB$12:BB$511, MATCH($AV445, 'Analytics Data'!$BI$12:$BI$511, 0)), ""))</f>
        <v/>
      </c>
      <c r="S445" s="92" t="str">
        <f>IF($AV445="", "", IFERROR(INDEX('Analytics Data'!BC$12:BC$511, MATCH($AV445, 'Analytics Data'!$BI$12:$BI$511, 0)), ""))</f>
        <v/>
      </c>
      <c r="T445" s="92" t="str">
        <f>IF($AV445="", "", IFERROR(INDEX('Analytics Data'!BD$12:BD$511, MATCH($AV445, 'Analytics Data'!$BI$12:$BI$511, 0)), ""))</f>
        <v/>
      </c>
      <c r="U445" s="93" t="str">
        <f>IF($AV445="", "", IFERROR(INDEX('Analytics Data'!BE$12:BE$511, MATCH($AV445, 'Analytics Data'!$BI$12:$BI$511, 0)), ""))</f>
        <v/>
      </c>
      <c r="V445" s="68"/>
      <c r="AD445" s="65" t="str">
        <f>'Analytics Data'!$CT446</f>
        <v/>
      </c>
      <c r="AF445" s="19" t="str">
        <f t="shared" si="118"/>
        <v/>
      </c>
      <c r="AH445" s="19" t="str">
        <f t="shared" si="115"/>
        <v/>
      </c>
      <c r="AI445" s="19" t="str">
        <f t="shared" si="119"/>
        <v/>
      </c>
      <c r="AJ445" s="19" t="str">
        <f t="shared" si="120"/>
        <v/>
      </c>
      <c r="AK445" s="19" t="str">
        <f t="shared" si="121"/>
        <v/>
      </c>
      <c r="AL445" s="19" t="str">
        <f t="shared" si="116"/>
        <v/>
      </c>
      <c r="AM445" s="19" t="str">
        <f t="shared" si="117"/>
        <v/>
      </c>
      <c r="AN445" s="19" t="str">
        <f t="shared" si="122"/>
        <v/>
      </c>
      <c r="AP445" s="19" t="str">
        <f>IF(OR($B445="", "", 'Analytics Data'!$BL$7=FALSE), "", COUNTIF('Analytics Data'!$BG$12:$BG$511, $B445))</f>
        <v/>
      </c>
      <c r="AR445" s="65" t="str">
        <f>IF($AP445="", "", IF($AP445=1, IFERROR(INDEX('Analytics Data'!$BI$12:$BI$511, MATCH($B445, 'Analytics Data'!$BG$12:$BG$511, 0)), ""), ""))</f>
        <v/>
      </c>
      <c r="AT445" s="65" t="str">
        <f t="shared" si="123"/>
        <v/>
      </c>
      <c r="AV445" s="65" t="str">
        <f>IF(NOT($AT445=""), $AT445, IF($AR445="", "", IF(COUNTIF($AR$11:$AR445, $AR445)&gt;1, "", $AR445)))</f>
        <v/>
      </c>
      <c r="AX445" s="19" t="str">
        <f>IF(OR($AV445="", $AR$7=FALSE), "", IF(COUNTIF('Analytics Data'!$BI$12:$BI$511, $AV445)=1, "", "X"))</f>
        <v/>
      </c>
      <c r="AZ445" s="43" t="str">
        <f t="shared" si="124"/>
        <v/>
      </c>
      <c r="BB445" s="19" t="str">
        <f>IF($D445="", "", IF(COUNTIF(Content!$D$11:$D$510, $D445)=0, MAX($BB$10:$BB444)+1, ""))</f>
        <v/>
      </c>
      <c r="BD445" s="19" t="str">
        <f t="shared" si="125"/>
        <v/>
      </c>
      <c r="BF445" s="19" t="str">
        <f t="shared" si="126"/>
        <v/>
      </c>
      <c r="BG445" s="19" t="str">
        <f t="shared" ca="1" si="132"/>
        <v/>
      </c>
      <c r="BI445" s="173" t="str">
        <f>IF($AV445="", "", IFERROR(INDEX('Analytics Data'!$CA$12:$CA$511, MATCH($AV445, 'Analytics Data'!$BI$12:$BI$511, 0)), ""))</f>
        <v/>
      </c>
      <c r="BK445" s="173" t="str">
        <f>IF($AV445="", "", IFERROR(INDEX('Analytics Data'!$BB$12:$BB$511, MATCH($AV445, 'Analytics Data'!$BI$12:$BI$511, 0)), ""))</f>
        <v/>
      </c>
      <c r="BM445" s="41" t="str">
        <f>IF($D445="", "", IFERROR(INDEX(Content!$AB$11:$AB$510, MATCH($D445, Content!$D$11:$D$510, 0)), ""))</f>
        <v/>
      </c>
      <c r="BN445" s="41" t="str">
        <f>IF($BM445="", "", IF(COUNTIF($BM$11:$BM445, $BM445)&gt;1, "", $BM445))</f>
        <v/>
      </c>
      <c r="BO445" s="156" t="str">
        <f t="shared" si="127"/>
        <v/>
      </c>
      <c r="BP445" s="156" t="str">
        <f t="shared" si="128"/>
        <v/>
      </c>
      <c r="BQ445" s="19" t="str">
        <f>IF($BO445="", "", COUNTIF($BO$11:$BO$510, "&gt;"&amp;$BO445)+1+COUNTIF($BO$11:$BO445, $BO445)-1)</f>
        <v/>
      </c>
      <c r="BS445" s="134" t="str">
        <f>IF($AV445="", "", IFERROR(INDEX('Analytics Data'!BZ$12:BZ$511, MATCH($AV445, 'Analytics Data'!$BI$12:$BI$511, 0)), ""))</f>
        <v/>
      </c>
      <c r="BT445" s="135" t="str">
        <f>IF($AV445="", "", IFERROR(INDEX('Analytics Data'!CA$12:CA$511, MATCH($AV445, 'Analytics Data'!$BI$12:$BI$511, 0)), ""))</f>
        <v/>
      </c>
      <c r="BU445" s="135" t="str">
        <f>IF($AV445="", "", IFERROR(INDEX('Analytics Data'!CB$12:CB$511, MATCH($AV445, 'Analytics Data'!$BI$12:$BI$511, 0)), ""))</f>
        <v/>
      </c>
      <c r="BV445" s="135" t="str">
        <f>IF($AV445="", "", IFERROR(INDEX('Analytics Data'!CC$12:CC$511, MATCH($AV445, 'Analytics Data'!$BI$12:$BI$511, 0)), ""))</f>
        <v/>
      </c>
      <c r="BW445" s="136" t="str">
        <f>IF($AV445="", "", IFERROR(INDEX('Analytics Data'!CD$12:CD$511, MATCH($AV445, 'Analytics Data'!$BI$12:$BI$511, 0)), ""))</f>
        <v/>
      </c>
      <c r="CC445" s="19" t="str">
        <f t="shared" si="129"/>
        <v/>
      </c>
      <c r="CE445" s="19" t="str">
        <f t="shared" si="130"/>
        <v/>
      </c>
      <c r="CG445" s="41" t="str">
        <f t="shared" si="131"/>
        <v/>
      </c>
    </row>
    <row r="446" spans="1:85" x14ac:dyDescent="0.25">
      <c r="A446" s="11"/>
      <c r="B446" s="41" t="str">
        <f>IF($D446="", "", IFERROR(INDEX(Content!$V$11:$V$510, MATCH($D446, Content!$D$11:$D$510, 0)), ""))</f>
        <v/>
      </c>
      <c r="C446" s="11"/>
      <c r="D446" s="196"/>
      <c r="E446" s="197"/>
      <c r="F446" s="198"/>
      <c r="G446" s="199"/>
      <c r="H446" s="200"/>
      <c r="I446" s="200"/>
      <c r="J446" s="201"/>
      <c r="K446" s="202"/>
      <c r="L446" s="11"/>
      <c r="M446" s="98" t="str">
        <f>IF($AV446="", "", IFERROR(INDEX('Analytics Data'!$CF$12:$CF$511, MATCH($AV446, 'Analytics Data'!$BI$12:$BI$511, 0)), ""))</f>
        <v/>
      </c>
      <c r="N446" s="68"/>
      <c r="O446" s="98" t="str">
        <f>IF($M446="", "", COUNTIF($M$11:$M$510, "&gt;"&amp;$M446)+1+COUNTIF($M$11:$M446, $M446)-1)</f>
        <v/>
      </c>
      <c r="P446" s="68"/>
      <c r="Q446" s="91" t="str">
        <f>IF($AV446="", "", IFERROR(INDEX('Analytics Data'!BA$12:BA$511, MATCH($AV446, 'Analytics Data'!$BI$12:$BI$511, 0)), ""))</f>
        <v/>
      </c>
      <c r="R446" s="92" t="str">
        <f>IF($AV446="", "", IFERROR(INDEX('Analytics Data'!BB$12:BB$511, MATCH($AV446, 'Analytics Data'!$BI$12:$BI$511, 0)), ""))</f>
        <v/>
      </c>
      <c r="S446" s="92" t="str">
        <f>IF($AV446="", "", IFERROR(INDEX('Analytics Data'!BC$12:BC$511, MATCH($AV446, 'Analytics Data'!$BI$12:$BI$511, 0)), ""))</f>
        <v/>
      </c>
      <c r="T446" s="92" t="str">
        <f>IF($AV446="", "", IFERROR(INDEX('Analytics Data'!BD$12:BD$511, MATCH($AV446, 'Analytics Data'!$BI$12:$BI$511, 0)), ""))</f>
        <v/>
      </c>
      <c r="U446" s="93" t="str">
        <f>IF($AV446="", "", IFERROR(INDEX('Analytics Data'!BE$12:BE$511, MATCH($AV446, 'Analytics Data'!$BI$12:$BI$511, 0)), ""))</f>
        <v/>
      </c>
      <c r="V446" s="68"/>
      <c r="AD446" s="65" t="str">
        <f>'Analytics Data'!$CT447</f>
        <v/>
      </c>
      <c r="AF446" s="19" t="str">
        <f t="shared" si="118"/>
        <v/>
      </c>
      <c r="AH446" s="19" t="str">
        <f t="shared" si="115"/>
        <v/>
      </c>
      <c r="AI446" s="19" t="str">
        <f t="shared" si="119"/>
        <v/>
      </c>
      <c r="AJ446" s="19" t="str">
        <f t="shared" si="120"/>
        <v/>
      </c>
      <c r="AK446" s="19" t="str">
        <f t="shared" si="121"/>
        <v/>
      </c>
      <c r="AL446" s="19" t="str">
        <f t="shared" si="116"/>
        <v/>
      </c>
      <c r="AM446" s="19" t="str">
        <f t="shared" si="117"/>
        <v/>
      </c>
      <c r="AN446" s="19" t="str">
        <f t="shared" si="122"/>
        <v/>
      </c>
      <c r="AP446" s="19" t="str">
        <f>IF(OR($B446="", "", 'Analytics Data'!$BL$7=FALSE), "", COUNTIF('Analytics Data'!$BG$12:$BG$511, $B446))</f>
        <v/>
      </c>
      <c r="AR446" s="65" t="str">
        <f>IF($AP446="", "", IF($AP446=1, IFERROR(INDEX('Analytics Data'!$BI$12:$BI$511, MATCH($B446, 'Analytics Data'!$BG$12:$BG$511, 0)), ""), ""))</f>
        <v/>
      </c>
      <c r="AT446" s="65" t="str">
        <f t="shared" si="123"/>
        <v/>
      </c>
      <c r="AV446" s="65" t="str">
        <f>IF(NOT($AT446=""), $AT446, IF($AR446="", "", IF(COUNTIF($AR$11:$AR446, $AR446)&gt;1, "", $AR446)))</f>
        <v/>
      </c>
      <c r="AX446" s="19" t="str">
        <f>IF(OR($AV446="", $AR$7=FALSE), "", IF(COUNTIF('Analytics Data'!$BI$12:$BI$511, $AV446)=1, "", "X"))</f>
        <v/>
      </c>
      <c r="AZ446" s="43" t="str">
        <f t="shared" si="124"/>
        <v/>
      </c>
      <c r="BB446" s="19" t="str">
        <f>IF($D446="", "", IF(COUNTIF(Content!$D$11:$D$510, $D446)=0, MAX($BB$10:$BB445)+1, ""))</f>
        <v/>
      </c>
      <c r="BD446" s="19" t="str">
        <f t="shared" si="125"/>
        <v/>
      </c>
      <c r="BF446" s="19" t="str">
        <f t="shared" si="126"/>
        <v/>
      </c>
      <c r="BG446" s="19" t="str">
        <f t="shared" ca="1" si="132"/>
        <v/>
      </c>
      <c r="BI446" s="173" t="str">
        <f>IF($AV446="", "", IFERROR(INDEX('Analytics Data'!$CA$12:$CA$511, MATCH($AV446, 'Analytics Data'!$BI$12:$BI$511, 0)), ""))</f>
        <v/>
      </c>
      <c r="BK446" s="173" t="str">
        <f>IF($AV446="", "", IFERROR(INDEX('Analytics Data'!$BB$12:$BB$511, MATCH($AV446, 'Analytics Data'!$BI$12:$BI$511, 0)), ""))</f>
        <v/>
      </c>
      <c r="BM446" s="41" t="str">
        <f>IF($D446="", "", IFERROR(INDEX(Content!$AB$11:$AB$510, MATCH($D446, Content!$D$11:$D$510, 0)), ""))</f>
        <v/>
      </c>
      <c r="BN446" s="41" t="str">
        <f>IF($BM446="", "", IF(COUNTIF($BM$11:$BM446, $BM446)&gt;1, "", $BM446))</f>
        <v/>
      </c>
      <c r="BO446" s="156" t="str">
        <f t="shared" si="127"/>
        <v/>
      </c>
      <c r="BP446" s="156" t="str">
        <f t="shared" si="128"/>
        <v/>
      </c>
      <c r="BQ446" s="19" t="str">
        <f>IF($BO446="", "", COUNTIF($BO$11:$BO$510, "&gt;"&amp;$BO446)+1+COUNTIF($BO$11:$BO446, $BO446)-1)</f>
        <v/>
      </c>
      <c r="BS446" s="134" t="str">
        <f>IF($AV446="", "", IFERROR(INDEX('Analytics Data'!BZ$12:BZ$511, MATCH($AV446, 'Analytics Data'!$BI$12:$BI$511, 0)), ""))</f>
        <v/>
      </c>
      <c r="BT446" s="135" t="str">
        <f>IF($AV446="", "", IFERROR(INDEX('Analytics Data'!CA$12:CA$511, MATCH($AV446, 'Analytics Data'!$BI$12:$BI$511, 0)), ""))</f>
        <v/>
      </c>
      <c r="BU446" s="135" t="str">
        <f>IF($AV446="", "", IFERROR(INDEX('Analytics Data'!CB$12:CB$511, MATCH($AV446, 'Analytics Data'!$BI$12:$BI$511, 0)), ""))</f>
        <v/>
      </c>
      <c r="BV446" s="135" t="str">
        <f>IF($AV446="", "", IFERROR(INDEX('Analytics Data'!CC$12:CC$511, MATCH($AV446, 'Analytics Data'!$BI$12:$BI$511, 0)), ""))</f>
        <v/>
      </c>
      <c r="BW446" s="136" t="str">
        <f>IF($AV446="", "", IFERROR(INDEX('Analytics Data'!CD$12:CD$511, MATCH($AV446, 'Analytics Data'!$BI$12:$BI$511, 0)), ""))</f>
        <v/>
      </c>
      <c r="CC446" s="19" t="str">
        <f t="shared" si="129"/>
        <v/>
      </c>
      <c r="CE446" s="19" t="str">
        <f t="shared" si="130"/>
        <v/>
      </c>
      <c r="CG446" s="41" t="str">
        <f t="shared" si="131"/>
        <v/>
      </c>
    </row>
    <row r="447" spans="1:85" x14ac:dyDescent="0.25">
      <c r="A447" s="11"/>
      <c r="B447" s="41" t="str">
        <f>IF($D447="", "", IFERROR(INDEX(Content!$V$11:$V$510, MATCH($D447, Content!$D$11:$D$510, 0)), ""))</f>
        <v/>
      </c>
      <c r="C447" s="11"/>
      <c r="D447" s="196"/>
      <c r="E447" s="197"/>
      <c r="F447" s="198"/>
      <c r="G447" s="199"/>
      <c r="H447" s="200"/>
      <c r="I447" s="200"/>
      <c r="J447" s="201"/>
      <c r="K447" s="202"/>
      <c r="L447" s="11"/>
      <c r="M447" s="98" t="str">
        <f>IF($AV447="", "", IFERROR(INDEX('Analytics Data'!$CF$12:$CF$511, MATCH($AV447, 'Analytics Data'!$BI$12:$BI$511, 0)), ""))</f>
        <v/>
      </c>
      <c r="N447" s="68"/>
      <c r="O447" s="98" t="str">
        <f>IF($M447="", "", COUNTIF($M$11:$M$510, "&gt;"&amp;$M447)+1+COUNTIF($M$11:$M447, $M447)-1)</f>
        <v/>
      </c>
      <c r="P447" s="68"/>
      <c r="Q447" s="91" t="str">
        <f>IF($AV447="", "", IFERROR(INDEX('Analytics Data'!BA$12:BA$511, MATCH($AV447, 'Analytics Data'!$BI$12:$BI$511, 0)), ""))</f>
        <v/>
      </c>
      <c r="R447" s="92" t="str">
        <f>IF($AV447="", "", IFERROR(INDEX('Analytics Data'!BB$12:BB$511, MATCH($AV447, 'Analytics Data'!$BI$12:$BI$511, 0)), ""))</f>
        <v/>
      </c>
      <c r="S447" s="92" t="str">
        <f>IF($AV447="", "", IFERROR(INDEX('Analytics Data'!BC$12:BC$511, MATCH($AV447, 'Analytics Data'!$BI$12:$BI$511, 0)), ""))</f>
        <v/>
      </c>
      <c r="T447" s="92" t="str">
        <f>IF($AV447="", "", IFERROR(INDEX('Analytics Data'!BD$12:BD$511, MATCH($AV447, 'Analytics Data'!$BI$12:$BI$511, 0)), ""))</f>
        <v/>
      </c>
      <c r="U447" s="93" t="str">
        <f>IF($AV447="", "", IFERROR(INDEX('Analytics Data'!BE$12:BE$511, MATCH($AV447, 'Analytics Data'!$BI$12:$BI$511, 0)), ""))</f>
        <v/>
      </c>
      <c r="V447" s="68"/>
      <c r="AD447" s="65" t="str">
        <f>'Analytics Data'!$CT448</f>
        <v/>
      </c>
      <c r="AF447" s="19" t="str">
        <f t="shared" si="118"/>
        <v/>
      </c>
      <c r="AH447" s="19" t="str">
        <f t="shared" si="115"/>
        <v/>
      </c>
      <c r="AI447" s="19" t="str">
        <f t="shared" si="119"/>
        <v/>
      </c>
      <c r="AJ447" s="19" t="str">
        <f t="shared" si="120"/>
        <v/>
      </c>
      <c r="AK447" s="19" t="str">
        <f t="shared" si="121"/>
        <v/>
      </c>
      <c r="AL447" s="19" t="str">
        <f t="shared" si="116"/>
        <v/>
      </c>
      <c r="AM447" s="19" t="str">
        <f t="shared" si="117"/>
        <v/>
      </c>
      <c r="AN447" s="19" t="str">
        <f t="shared" si="122"/>
        <v/>
      </c>
      <c r="AP447" s="19" t="str">
        <f>IF(OR($B447="", "", 'Analytics Data'!$BL$7=FALSE), "", COUNTIF('Analytics Data'!$BG$12:$BG$511, $B447))</f>
        <v/>
      </c>
      <c r="AR447" s="65" t="str">
        <f>IF($AP447="", "", IF($AP447=1, IFERROR(INDEX('Analytics Data'!$BI$12:$BI$511, MATCH($B447, 'Analytics Data'!$BG$12:$BG$511, 0)), ""), ""))</f>
        <v/>
      </c>
      <c r="AT447" s="65" t="str">
        <f t="shared" si="123"/>
        <v/>
      </c>
      <c r="AV447" s="65" t="str">
        <f>IF(NOT($AT447=""), $AT447, IF($AR447="", "", IF(COUNTIF($AR$11:$AR447, $AR447)&gt;1, "", $AR447)))</f>
        <v/>
      </c>
      <c r="AX447" s="19" t="str">
        <f>IF(OR($AV447="", $AR$7=FALSE), "", IF(COUNTIF('Analytics Data'!$BI$12:$BI$511, $AV447)=1, "", "X"))</f>
        <v/>
      </c>
      <c r="AZ447" s="43" t="str">
        <f t="shared" si="124"/>
        <v/>
      </c>
      <c r="BB447" s="19" t="str">
        <f>IF($D447="", "", IF(COUNTIF(Content!$D$11:$D$510, $D447)=0, MAX($BB$10:$BB446)+1, ""))</f>
        <v/>
      </c>
      <c r="BD447" s="19" t="str">
        <f t="shared" si="125"/>
        <v/>
      </c>
      <c r="BF447" s="19" t="str">
        <f t="shared" si="126"/>
        <v/>
      </c>
      <c r="BG447" s="19" t="str">
        <f t="shared" ca="1" si="132"/>
        <v/>
      </c>
      <c r="BI447" s="173" t="str">
        <f>IF($AV447="", "", IFERROR(INDEX('Analytics Data'!$CA$12:$CA$511, MATCH($AV447, 'Analytics Data'!$BI$12:$BI$511, 0)), ""))</f>
        <v/>
      </c>
      <c r="BK447" s="173" t="str">
        <f>IF($AV447="", "", IFERROR(INDEX('Analytics Data'!$BB$12:$BB$511, MATCH($AV447, 'Analytics Data'!$BI$12:$BI$511, 0)), ""))</f>
        <v/>
      </c>
      <c r="BM447" s="41" t="str">
        <f>IF($D447="", "", IFERROR(INDEX(Content!$AB$11:$AB$510, MATCH($D447, Content!$D$11:$D$510, 0)), ""))</f>
        <v/>
      </c>
      <c r="BN447" s="41" t="str">
        <f>IF($BM447="", "", IF(COUNTIF($BM$11:$BM447, $BM447)&gt;1, "", $BM447))</f>
        <v/>
      </c>
      <c r="BO447" s="156" t="str">
        <f t="shared" si="127"/>
        <v/>
      </c>
      <c r="BP447" s="156" t="str">
        <f t="shared" si="128"/>
        <v/>
      </c>
      <c r="BQ447" s="19" t="str">
        <f>IF($BO447="", "", COUNTIF($BO$11:$BO$510, "&gt;"&amp;$BO447)+1+COUNTIF($BO$11:$BO447, $BO447)-1)</f>
        <v/>
      </c>
      <c r="BS447" s="134" t="str">
        <f>IF($AV447="", "", IFERROR(INDEX('Analytics Data'!BZ$12:BZ$511, MATCH($AV447, 'Analytics Data'!$BI$12:$BI$511, 0)), ""))</f>
        <v/>
      </c>
      <c r="BT447" s="135" t="str">
        <f>IF($AV447="", "", IFERROR(INDEX('Analytics Data'!CA$12:CA$511, MATCH($AV447, 'Analytics Data'!$BI$12:$BI$511, 0)), ""))</f>
        <v/>
      </c>
      <c r="BU447" s="135" t="str">
        <f>IF($AV447="", "", IFERROR(INDEX('Analytics Data'!CB$12:CB$511, MATCH($AV447, 'Analytics Data'!$BI$12:$BI$511, 0)), ""))</f>
        <v/>
      </c>
      <c r="BV447" s="135" t="str">
        <f>IF($AV447="", "", IFERROR(INDEX('Analytics Data'!CC$12:CC$511, MATCH($AV447, 'Analytics Data'!$BI$12:$BI$511, 0)), ""))</f>
        <v/>
      </c>
      <c r="BW447" s="136" t="str">
        <f>IF($AV447="", "", IFERROR(INDEX('Analytics Data'!CD$12:CD$511, MATCH($AV447, 'Analytics Data'!$BI$12:$BI$511, 0)), ""))</f>
        <v/>
      </c>
      <c r="CC447" s="19" t="str">
        <f t="shared" si="129"/>
        <v/>
      </c>
      <c r="CE447" s="19" t="str">
        <f t="shared" si="130"/>
        <v/>
      </c>
      <c r="CG447" s="41" t="str">
        <f t="shared" si="131"/>
        <v/>
      </c>
    </row>
    <row r="448" spans="1:85" x14ac:dyDescent="0.25">
      <c r="A448" s="11"/>
      <c r="B448" s="41" t="str">
        <f>IF($D448="", "", IFERROR(INDEX(Content!$V$11:$V$510, MATCH($D448, Content!$D$11:$D$510, 0)), ""))</f>
        <v/>
      </c>
      <c r="C448" s="11"/>
      <c r="D448" s="196"/>
      <c r="E448" s="197"/>
      <c r="F448" s="198"/>
      <c r="G448" s="199"/>
      <c r="H448" s="200"/>
      <c r="I448" s="200"/>
      <c r="J448" s="201"/>
      <c r="K448" s="202"/>
      <c r="L448" s="11"/>
      <c r="M448" s="98" t="str">
        <f>IF($AV448="", "", IFERROR(INDEX('Analytics Data'!$CF$12:$CF$511, MATCH($AV448, 'Analytics Data'!$BI$12:$BI$511, 0)), ""))</f>
        <v/>
      </c>
      <c r="N448" s="68"/>
      <c r="O448" s="98" t="str">
        <f>IF($M448="", "", COUNTIF($M$11:$M$510, "&gt;"&amp;$M448)+1+COUNTIF($M$11:$M448, $M448)-1)</f>
        <v/>
      </c>
      <c r="P448" s="68"/>
      <c r="Q448" s="91" t="str">
        <f>IF($AV448="", "", IFERROR(INDEX('Analytics Data'!BA$12:BA$511, MATCH($AV448, 'Analytics Data'!$BI$12:$BI$511, 0)), ""))</f>
        <v/>
      </c>
      <c r="R448" s="92" t="str">
        <f>IF($AV448="", "", IFERROR(INDEX('Analytics Data'!BB$12:BB$511, MATCH($AV448, 'Analytics Data'!$BI$12:$BI$511, 0)), ""))</f>
        <v/>
      </c>
      <c r="S448" s="92" t="str">
        <f>IF($AV448="", "", IFERROR(INDEX('Analytics Data'!BC$12:BC$511, MATCH($AV448, 'Analytics Data'!$BI$12:$BI$511, 0)), ""))</f>
        <v/>
      </c>
      <c r="T448" s="92" t="str">
        <f>IF($AV448="", "", IFERROR(INDEX('Analytics Data'!BD$12:BD$511, MATCH($AV448, 'Analytics Data'!$BI$12:$BI$511, 0)), ""))</f>
        <v/>
      </c>
      <c r="U448" s="93" t="str">
        <f>IF($AV448="", "", IFERROR(INDEX('Analytics Data'!BE$12:BE$511, MATCH($AV448, 'Analytics Data'!$BI$12:$BI$511, 0)), ""))</f>
        <v/>
      </c>
      <c r="V448" s="68"/>
      <c r="AD448" s="65" t="str">
        <f>'Analytics Data'!$CT449</f>
        <v/>
      </c>
      <c r="AF448" s="19" t="str">
        <f t="shared" si="118"/>
        <v/>
      </c>
      <c r="AH448" s="19" t="str">
        <f t="shared" si="115"/>
        <v/>
      </c>
      <c r="AI448" s="19" t="str">
        <f t="shared" si="119"/>
        <v/>
      </c>
      <c r="AJ448" s="19" t="str">
        <f t="shared" si="120"/>
        <v/>
      </c>
      <c r="AK448" s="19" t="str">
        <f t="shared" si="121"/>
        <v/>
      </c>
      <c r="AL448" s="19" t="str">
        <f t="shared" si="116"/>
        <v/>
      </c>
      <c r="AM448" s="19" t="str">
        <f t="shared" si="117"/>
        <v/>
      </c>
      <c r="AN448" s="19" t="str">
        <f t="shared" si="122"/>
        <v/>
      </c>
      <c r="AP448" s="19" t="str">
        <f>IF(OR($B448="", "", 'Analytics Data'!$BL$7=FALSE), "", COUNTIF('Analytics Data'!$BG$12:$BG$511, $B448))</f>
        <v/>
      </c>
      <c r="AR448" s="65" t="str">
        <f>IF($AP448="", "", IF($AP448=1, IFERROR(INDEX('Analytics Data'!$BI$12:$BI$511, MATCH($B448, 'Analytics Data'!$BG$12:$BG$511, 0)), ""), ""))</f>
        <v/>
      </c>
      <c r="AT448" s="65" t="str">
        <f t="shared" si="123"/>
        <v/>
      </c>
      <c r="AV448" s="65" t="str">
        <f>IF(NOT($AT448=""), $AT448, IF($AR448="", "", IF(COUNTIF($AR$11:$AR448, $AR448)&gt;1, "", $AR448)))</f>
        <v/>
      </c>
      <c r="AX448" s="19" t="str">
        <f>IF(OR($AV448="", $AR$7=FALSE), "", IF(COUNTIF('Analytics Data'!$BI$12:$BI$511, $AV448)=1, "", "X"))</f>
        <v/>
      </c>
      <c r="AZ448" s="43" t="str">
        <f t="shared" si="124"/>
        <v/>
      </c>
      <c r="BB448" s="19" t="str">
        <f>IF($D448="", "", IF(COUNTIF(Content!$D$11:$D$510, $D448)=0, MAX($BB$10:$BB447)+1, ""))</f>
        <v/>
      </c>
      <c r="BD448" s="19" t="str">
        <f t="shared" si="125"/>
        <v/>
      </c>
      <c r="BF448" s="19" t="str">
        <f t="shared" si="126"/>
        <v/>
      </c>
      <c r="BG448" s="19" t="str">
        <f t="shared" ca="1" si="132"/>
        <v/>
      </c>
      <c r="BI448" s="173" t="str">
        <f>IF($AV448="", "", IFERROR(INDEX('Analytics Data'!$CA$12:$CA$511, MATCH($AV448, 'Analytics Data'!$BI$12:$BI$511, 0)), ""))</f>
        <v/>
      </c>
      <c r="BK448" s="173" t="str">
        <f>IF($AV448="", "", IFERROR(INDEX('Analytics Data'!$BB$12:$BB$511, MATCH($AV448, 'Analytics Data'!$BI$12:$BI$511, 0)), ""))</f>
        <v/>
      </c>
      <c r="BM448" s="41" t="str">
        <f>IF($D448="", "", IFERROR(INDEX(Content!$AB$11:$AB$510, MATCH($D448, Content!$D$11:$D$510, 0)), ""))</f>
        <v/>
      </c>
      <c r="BN448" s="41" t="str">
        <f>IF($BM448="", "", IF(COUNTIF($BM$11:$BM448, $BM448)&gt;1, "", $BM448))</f>
        <v/>
      </c>
      <c r="BO448" s="156" t="str">
        <f t="shared" si="127"/>
        <v/>
      </c>
      <c r="BP448" s="156" t="str">
        <f t="shared" si="128"/>
        <v/>
      </c>
      <c r="BQ448" s="19" t="str">
        <f>IF($BO448="", "", COUNTIF($BO$11:$BO$510, "&gt;"&amp;$BO448)+1+COUNTIF($BO$11:$BO448, $BO448)-1)</f>
        <v/>
      </c>
      <c r="BS448" s="134" t="str">
        <f>IF($AV448="", "", IFERROR(INDEX('Analytics Data'!BZ$12:BZ$511, MATCH($AV448, 'Analytics Data'!$BI$12:$BI$511, 0)), ""))</f>
        <v/>
      </c>
      <c r="BT448" s="135" t="str">
        <f>IF($AV448="", "", IFERROR(INDEX('Analytics Data'!CA$12:CA$511, MATCH($AV448, 'Analytics Data'!$BI$12:$BI$511, 0)), ""))</f>
        <v/>
      </c>
      <c r="BU448" s="135" t="str">
        <f>IF($AV448="", "", IFERROR(INDEX('Analytics Data'!CB$12:CB$511, MATCH($AV448, 'Analytics Data'!$BI$12:$BI$511, 0)), ""))</f>
        <v/>
      </c>
      <c r="BV448" s="135" t="str">
        <f>IF($AV448="", "", IFERROR(INDEX('Analytics Data'!CC$12:CC$511, MATCH($AV448, 'Analytics Data'!$BI$12:$BI$511, 0)), ""))</f>
        <v/>
      </c>
      <c r="BW448" s="136" t="str">
        <f>IF($AV448="", "", IFERROR(INDEX('Analytics Data'!CD$12:CD$511, MATCH($AV448, 'Analytics Data'!$BI$12:$BI$511, 0)), ""))</f>
        <v/>
      </c>
      <c r="CC448" s="19" t="str">
        <f t="shared" si="129"/>
        <v/>
      </c>
      <c r="CE448" s="19" t="str">
        <f t="shared" si="130"/>
        <v/>
      </c>
      <c r="CG448" s="41" t="str">
        <f t="shared" si="131"/>
        <v/>
      </c>
    </row>
    <row r="449" spans="1:85" x14ac:dyDescent="0.25">
      <c r="A449" s="11"/>
      <c r="B449" s="41" t="str">
        <f>IF($D449="", "", IFERROR(INDEX(Content!$V$11:$V$510, MATCH($D449, Content!$D$11:$D$510, 0)), ""))</f>
        <v/>
      </c>
      <c r="C449" s="11"/>
      <c r="D449" s="196"/>
      <c r="E449" s="197"/>
      <c r="F449" s="198"/>
      <c r="G449" s="199"/>
      <c r="H449" s="200"/>
      <c r="I449" s="200"/>
      <c r="J449" s="201"/>
      <c r="K449" s="202"/>
      <c r="L449" s="11"/>
      <c r="M449" s="98" t="str">
        <f>IF($AV449="", "", IFERROR(INDEX('Analytics Data'!$CF$12:$CF$511, MATCH($AV449, 'Analytics Data'!$BI$12:$BI$511, 0)), ""))</f>
        <v/>
      </c>
      <c r="N449" s="68"/>
      <c r="O449" s="98" t="str">
        <f>IF($M449="", "", COUNTIF($M$11:$M$510, "&gt;"&amp;$M449)+1+COUNTIF($M$11:$M449, $M449)-1)</f>
        <v/>
      </c>
      <c r="P449" s="68"/>
      <c r="Q449" s="91" t="str">
        <f>IF($AV449="", "", IFERROR(INDEX('Analytics Data'!BA$12:BA$511, MATCH($AV449, 'Analytics Data'!$BI$12:$BI$511, 0)), ""))</f>
        <v/>
      </c>
      <c r="R449" s="92" t="str">
        <f>IF($AV449="", "", IFERROR(INDEX('Analytics Data'!BB$12:BB$511, MATCH($AV449, 'Analytics Data'!$BI$12:$BI$511, 0)), ""))</f>
        <v/>
      </c>
      <c r="S449" s="92" t="str">
        <f>IF($AV449="", "", IFERROR(INDEX('Analytics Data'!BC$12:BC$511, MATCH($AV449, 'Analytics Data'!$BI$12:$BI$511, 0)), ""))</f>
        <v/>
      </c>
      <c r="T449" s="92" t="str">
        <f>IF($AV449="", "", IFERROR(INDEX('Analytics Data'!BD$12:BD$511, MATCH($AV449, 'Analytics Data'!$BI$12:$BI$511, 0)), ""))</f>
        <v/>
      </c>
      <c r="U449" s="93" t="str">
        <f>IF($AV449="", "", IFERROR(INDEX('Analytics Data'!BE$12:BE$511, MATCH($AV449, 'Analytics Data'!$BI$12:$BI$511, 0)), ""))</f>
        <v/>
      </c>
      <c r="V449" s="68"/>
      <c r="AD449" s="65" t="str">
        <f>'Analytics Data'!$CT450</f>
        <v/>
      </c>
      <c r="AF449" s="19" t="str">
        <f t="shared" si="118"/>
        <v/>
      </c>
      <c r="AH449" s="19" t="str">
        <f t="shared" si="115"/>
        <v/>
      </c>
      <c r="AI449" s="19" t="str">
        <f t="shared" si="119"/>
        <v/>
      </c>
      <c r="AJ449" s="19" t="str">
        <f t="shared" si="120"/>
        <v/>
      </c>
      <c r="AK449" s="19" t="str">
        <f t="shared" si="121"/>
        <v/>
      </c>
      <c r="AL449" s="19" t="str">
        <f t="shared" si="116"/>
        <v/>
      </c>
      <c r="AM449" s="19" t="str">
        <f t="shared" si="117"/>
        <v/>
      </c>
      <c r="AN449" s="19" t="str">
        <f t="shared" si="122"/>
        <v/>
      </c>
      <c r="AP449" s="19" t="str">
        <f>IF(OR($B449="", "", 'Analytics Data'!$BL$7=FALSE), "", COUNTIF('Analytics Data'!$BG$12:$BG$511, $B449))</f>
        <v/>
      </c>
      <c r="AR449" s="65" t="str">
        <f>IF($AP449="", "", IF($AP449=1, IFERROR(INDEX('Analytics Data'!$BI$12:$BI$511, MATCH($B449, 'Analytics Data'!$BG$12:$BG$511, 0)), ""), ""))</f>
        <v/>
      </c>
      <c r="AT449" s="65" t="str">
        <f t="shared" si="123"/>
        <v/>
      </c>
      <c r="AV449" s="65" t="str">
        <f>IF(NOT($AT449=""), $AT449, IF($AR449="", "", IF(COUNTIF($AR$11:$AR449, $AR449)&gt;1, "", $AR449)))</f>
        <v/>
      </c>
      <c r="AX449" s="19" t="str">
        <f>IF(OR($AV449="", $AR$7=FALSE), "", IF(COUNTIF('Analytics Data'!$BI$12:$BI$511, $AV449)=1, "", "X"))</f>
        <v/>
      </c>
      <c r="AZ449" s="43" t="str">
        <f t="shared" si="124"/>
        <v/>
      </c>
      <c r="BB449" s="19" t="str">
        <f>IF($D449="", "", IF(COUNTIF(Content!$D$11:$D$510, $D449)=0, MAX($BB$10:$BB448)+1, ""))</f>
        <v/>
      </c>
      <c r="BD449" s="19" t="str">
        <f t="shared" si="125"/>
        <v/>
      </c>
      <c r="BF449" s="19" t="str">
        <f t="shared" si="126"/>
        <v/>
      </c>
      <c r="BG449" s="19" t="str">
        <f t="shared" ca="1" si="132"/>
        <v/>
      </c>
      <c r="BI449" s="173" t="str">
        <f>IF($AV449="", "", IFERROR(INDEX('Analytics Data'!$CA$12:$CA$511, MATCH($AV449, 'Analytics Data'!$BI$12:$BI$511, 0)), ""))</f>
        <v/>
      </c>
      <c r="BK449" s="173" t="str">
        <f>IF($AV449="", "", IFERROR(INDEX('Analytics Data'!$BB$12:$BB$511, MATCH($AV449, 'Analytics Data'!$BI$12:$BI$511, 0)), ""))</f>
        <v/>
      </c>
      <c r="BM449" s="41" t="str">
        <f>IF($D449="", "", IFERROR(INDEX(Content!$AB$11:$AB$510, MATCH($D449, Content!$D$11:$D$510, 0)), ""))</f>
        <v/>
      </c>
      <c r="BN449" s="41" t="str">
        <f>IF($BM449="", "", IF(COUNTIF($BM$11:$BM449, $BM449)&gt;1, "", $BM449))</f>
        <v/>
      </c>
      <c r="BO449" s="156" t="str">
        <f t="shared" si="127"/>
        <v/>
      </c>
      <c r="BP449" s="156" t="str">
        <f t="shared" si="128"/>
        <v/>
      </c>
      <c r="BQ449" s="19" t="str">
        <f>IF($BO449="", "", COUNTIF($BO$11:$BO$510, "&gt;"&amp;$BO449)+1+COUNTIF($BO$11:$BO449, $BO449)-1)</f>
        <v/>
      </c>
      <c r="BS449" s="134" t="str">
        <f>IF($AV449="", "", IFERROR(INDEX('Analytics Data'!BZ$12:BZ$511, MATCH($AV449, 'Analytics Data'!$BI$12:$BI$511, 0)), ""))</f>
        <v/>
      </c>
      <c r="BT449" s="135" t="str">
        <f>IF($AV449="", "", IFERROR(INDEX('Analytics Data'!CA$12:CA$511, MATCH($AV449, 'Analytics Data'!$BI$12:$BI$511, 0)), ""))</f>
        <v/>
      </c>
      <c r="BU449" s="135" t="str">
        <f>IF($AV449="", "", IFERROR(INDEX('Analytics Data'!CB$12:CB$511, MATCH($AV449, 'Analytics Data'!$BI$12:$BI$511, 0)), ""))</f>
        <v/>
      </c>
      <c r="BV449" s="135" t="str">
        <f>IF($AV449="", "", IFERROR(INDEX('Analytics Data'!CC$12:CC$511, MATCH($AV449, 'Analytics Data'!$BI$12:$BI$511, 0)), ""))</f>
        <v/>
      </c>
      <c r="BW449" s="136" t="str">
        <f>IF($AV449="", "", IFERROR(INDEX('Analytics Data'!CD$12:CD$511, MATCH($AV449, 'Analytics Data'!$BI$12:$BI$511, 0)), ""))</f>
        <v/>
      </c>
      <c r="CC449" s="19" t="str">
        <f t="shared" si="129"/>
        <v/>
      </c>
      <c r="CE449" s="19" t="str">
        <f t="shared" si="130"/>
        <v/>
      </c>
      <c r="CG449" s="41" t="str">
        <f t="shared" si="131"/>
        <v/>
      </c>
    </row>
    <row r="450" spans="1:85" x14ac:dyDescent="0.25">
      <c r="A450" s="11"/>
      <c r="B450" s="41" t="str">
        <f>IF($D450="", "", IFERROR(INDEX(Content!$V$11:$V$510, MATCH($D450, Content!$D$11:$D$510, 0)), ""))</f>
        <v/>
      </c>
      <c r="C450" s="11"/>
      <c r="D450" s="196"/>
      <c r="E450" s="197"/>
      <c r="F450" s="198"/>
      <c r="G450" s="199"/>
      <c r="H450" s="200"/>
      <c r="I450" s="200"/>
      <c r="J450" s="201"/>
      <c r="K450" s="202"/>
      <c r="L450" s="11"/>
      <c r="M450" s="98" t="str">
        <f>IF($AV450="", "", IFERROR(INDEX('Analytics Data'!$CF$12:$CF$511, MATCH($AV450, 'Analytics Data'!$BI$12:$BI$511, 0)), ""))</f>
        <v/>
      </c>
      <c r="N450" s="68"/>
      <c r="O450" s="98" t="str">
        <f>IF($M450="", "", COUNTIF($M$11:$M$510, "&gt;"&amp;$M450)+1+COUNTIF($M$11:$M450, $M450)-1)</f>
        <v/>
      </c>
      <c r="P450" s="68"/>
      <c r="Q450" s="91" t="str">
        <f>IF($AV450="", "", IFERROR(INDEX('Analytics Data'!BA$12:BA$511, MATCH($AV450, 'Analytics Data'!$BI$12:$BI$511, 0)), ""))</f>
        <v/>
      </c>
      <c r="R450" s="92" t="str">
        <f>IF($AV450="", "", IFERROR(INDEX('Analytics Data'!BB$12:BB$511, MATCH($AV450, 'Analytics Data'!$BI$12:$BI$511, 0)), ""))</f>
        <v/>
      </c>
      <c r="S450" s="92" t="str">
        <f>IF($AV450="", "", IFERROR(INDEX('Analytics Data'!BC$12:BC$511, MATCH($AV450, 'Analytics Data'!$BI$12:$BI$511, 0)), ""))</f>
        <v/>
      </c>
      <c r="T450" s="92" t="str">
        <f>IF($AV450="", "", IFERROR(INDEX('Analytics Data'!BD$12:BD$511, MATCH($AV450, 'Analytics Data'!$BI$12:$BI$511, 0)), ""))</f>
        <v/>
      </c>
      <c r="U450" s="93" t="str">
        <f>IF($AV450="", "", IFERROR(INDEX('Analytics Data'!BE$12:BE$511, MATCH($AV450, 'Analytics Data'!$BI$12:$BI$511, 0)), ""))</f>
        <v/>
      </c>
      <c r="V450" s="68"/>
      <c r="AD450" s="65" t="str">
        <f>'Analytics Data'!$CT451</f>
        <v/>
      </c>
      <c r="AF450" s="19" t="str">
        <f t="shared" si="118"/>
        <v/>
      </c>
      <c r="AH450" s="19" t="str">
        <f t="shared" si="115"/>
        <v/>
      </c>
      <c r="AI450" s="19" t="str">
        <f t="shared" si="119"/>
        <v/>
      </c>
      <c r="AJ450" s="19" t="str">
        <f t="shared" si="120"/>
        <v/>
      </c>
      <c r="AK450" s="19" t="str">
        <f t="shared" si="121"/>
        <v/>
      </c>
      <c r="AL450" s="19" t="str">
        <f t="shared" si="116"/>
        <v/>
      </c>
      <c r="AM450" s="19" t="str">
        <f t="shared" si="117"/>
        <v/>
      </c>
      <c r="AN450" s="19" t="str">
        <f t="shared" si="122"/>
        <v/>
      </c>
      <c r="AP450" s="19" t="str">
        <f>IF(OR($B450="", "", 'Analytics Data'!$BL$7=FALSE), "", COUNTIF('Analytics Data'!$BG$12:$BG$511, $B450))</f>
        <v/>
      </c>
      <c r="AR450" s="65" t="str">
        <f>IF($AP450="", "", IF($AP450=1, IFERROR(INDEX('Analytics Data'!$BI$12:$BI$511, MATCH($B450, 'Analytics Data'!$BG$12:$BG$511, 0)), ""), ""))</f>
        <v/>
      </c>
      <c r="AT450" s="65" t="str">
        <f t="shared" si="123"/>
        <v/>
      </c>
      <c r="AV450" s="65" t="str">
        <f>IF(NOT($AT450=""), $AT450, IF($AR450="", "", IF(COUNTIF($AR$11:$AR450, $AR450)&gt;1, "", $AR450)))</f>
        <v/>
      </c>
      <c r="AX450" s="19" t="str">
        <f>IF(OR($AV450="", $AR$7=FALSE), "", IF(COUNTIF('Analytics Data'!$BI$12:$BI$511, $AV450)=1, "", "X"))</f>
        <v/>
      </c>
      <c r="AZ450" s="43" t="str">
        <f t="shared" si="124"/>
        <v/>
      </c>
      <c r="BB450" s="19" t="str">
        <f>IF($D450="", "", IF(COUNTIF(Content!$D$11:$D$510, $D450)=0, MAX($BB$10:$BB449)+1, ""))</f>
        <v/>
      </c>
      <c r="BD450" s="19" t="str">
        <f t="shared" si="125"/>
        <v/>
      </c>
      <c r="BF450" s="19" t="str">
        <f t="shared" si="126"/>
        <v/>
      </c>
      <c r="BG450" s="19" t="str">
        <f t="shared" ca="1" si="132"/>
        <v/>
      </c>
      <c r="BI450" s="173" t="str">
        <f>IF($AV450="", "", IFERROR(INDEX('Analytics Data'!$CA$12:$CA$511, MATCH($AV450, 'Analytics Data'!$BI$12:$BI$511, 0)), ""))</f>
        <v/>
      </c>
      <c r="BK450" s="173" t="str">
        <f>IF($AV450="", "", IFERROR(INDEX('Analytics Data'!$BB$12:$BB$511, MATCH($AV450, 'Analytics Data'!$BI$12:$BI$511, 0)), ""))</f>
        <v/>
      </c>
      <c r="BM450" s="41" t="str">
        <f>IF($D450="", "", IFERROR(INDEX(Content!$AB$11:$AB$510, MATCH($D450, Content!$D$11:$D$510, 0)), ""))</f>
        <v/>
      </c>
      <c r="BN450" s="41" t="str">
        <f>IF($BM450="", "", IF(COUNTIF($BM$11:$BM450, $BM450)&gt;1, "", $BM450))</f>
        <v/>
      </c>
      <c r="BO450" s="156" t="str">
        <f t="shared" si="127"/>
        <v/>
      </c>
      <c r="BP450" s="156" t="str">
        <f t="shared" si="128"/>
        <v/>
      </c>
      <c r="BQ450" s="19" t="str">
        <f>IF($BO450="", "", COUNTIF($BO$11:$BO$510, "&gt;"&amp;$BO450)+1+COUNTIF($BO$11:$BO450, $BO450)-1)</f>
        <v/>
      </c>
      <c r="BS450" s="134" t="str">
        <f>IF($AV450="", "", IFERROR(INDEX('Analytics Data'!BZ$12:BZ$511, MATCH($AV450, 'Analytics Data'!$BI$12:$BI$511, 0)), ""))</f>
        <v/>
      </c>
      <c r="BT450" s="135" t="str">
        <f>IF($AV450="", "", IFERROR(INDEX('Analytics Data'!CA$12:CA$511, MATCH($AV450, 'Analytics Data'!$BI$12:$BI$511, 0)), ""))</f>
        <v/>
      </c>
      <c r="BU450" s="135" t="str">
        <f>IF($AV450="", "", IFERROR(INDEX('Analytics Data'!CB$12:CB$511, MATCH($AV450, 'Analytics Data'!$BI$12:$BI$511, 0)), ""))</f>
        <v/>
      </c>
      <c r="BV450" s="135" t="str">
        <f>IF($AV450="", "", IFERROR(INDEX('Analytics Data'!CC$12:CC$511, MATCH($AV450, 'Analytics Data'!$BI$12:$BI$511, 0)), ""))</f>
        <v/>
      </c>
      <c r="BW450" s="136" t="str">
        <f>IF($AV450="", "", IFERROR(INDEX('Analytics Data'!CD$12:CD$511, MATCH($AV450, 'Analytics Data'!$BI$12:$BI$511, 0)), ""))</f>
        <v/>
      </c>
      <c r="CC450" s="19" t="str">
        <f t="shared" si="129"/>
        <v/>
      </c>
      <c r="CE450" s="19" t="str">
        <f t="shared" si="130"/>
        <v/>
      </c>
      <c r="CG450" s="41" t="str">
        <f t="shared" si="131"/>
        <v/>
      </c>
    </row>
    <row r="451" spans="1:85" x14ac:dyDescent="0.25">
      <c r="A451" s="11"/>
      <c r="B451" s="41" t="str">
        <f>IF($D451="", "", IFERROR(INDEX(Content!$V$11:$V$510, MATCH($D451, Content!$D$11:$D$510, 0)), ""))</f>
        <v/>
      </c>
      <c r="C451" s="11"/>
      <c r="D451" s="196"/>
      <c r="E451" s="197"/>
      <c r="F451" s="198"/>
      <c r="G451" s="199"/>
      <c r="H451" s="200"/>
      <c r="I451" s="200"/>
      <c r="J451" s="201"/>
      <c r="K451" s="202"/>
      <c r="L451" s="11"/>
      <c r="M451" s="98" t="str">
        <f>IF($AV451="", "", IFERROR(INDEX('Analytics Data'!$CF$12:$CF$511, MATCH($AV451, 'Analytics Data'!$BI$12:$BI$511, 0)), ""))</f>
        <v/>
      </c>
      <c r="N451" s="68"/>
      <c r="O451" s="98" t="str">
        <f>IF($M451="", "", COUNTIF($M$11:$M$510, "&gt;"&amp;$M451)+1+COUNTIF($M$11:$M451, $M451)-1)</f>
        <v/>
      </c>
      <c r="P451" s="68"/>
      <c r="Q451" s="91" t="str">
        <f>IF($AV451="", "", IFERROR(INDEX('Analytics Data'!BA$12:BA$511, MATCH($AV451, 'Analytics Data'!$BI$12:$BI$511, 0)), ""))</f>
        <v/>
      </c>
      <c r="R451" s="92" t="str">
        <f>IF($AV451="", "", IFERROR(INDEX('Analytics Data'!BB$12:BB$511, MATCH($AV451, 'Analytics Data'!$BI$12:$BI$511, 0)), ""))</f>
        <v/>
      </c>
      <c r="S451" s="92" t="str">
        <f>IF($AV451="", "", IFERROR(INDEX('Analytics Data'!BC$12:BC$511, MATCH($AV451, 'Analytics Data'!$BI$12:$BI$511, 0)), ""))</f>
        <v/>
      </c>
      <c r="T451" s="92" t="str">
        <f>IF($AV451="", "", IFERROR(INDEX('Analytics Data'!BD$12:BD$511, MATCH($AV451, 'Analytics Data'!$BI$12:$BI$511, 0)), ""))</f>
        <v/>
      </c>
      <c r="U451" s="93" t="str">
        <f>IF($AV451="", "", IFERROR(INDEX('Analytics Data'!BE$12:BE$511, MATCH($AV451, 'Analytics Data'!$BI$12:$BI$511, 0)), ""))</f>
        <v/>
      </c>
      <c r="V451" s="68"/>
      <c r="AD451" s="65" t="str">
        <f>'Analytics Data'!$CT452</f>
        <v/>
      </c>
      <c r="AF451" s="19" t="str">
        <f t="shared" si="118"/>
        <v/>
      </c>
      <c r="AH451" s="19" t="str">
        <f t="shared" si="115"/>
        <v/>
      </c>
      <c r="AI451" s="19" t="str">
        <f t="shared" si="119"/>
        <v/>
      </c>
      <c r="AJ451" s="19" t="str">
        <f t="shared" si="120"/>
        <v/>
      </c>
      <c r="AK451" s="19" t="str">
        <f t="shared" si="121"/>
        <v/>
      </c>
      <c r="AL451" s="19" t="str">
        <f t="shared" si="116"/>
        <v/>
      </c>
      <c r="AM451" s="19" t="str">
        <f t="shared" si="117"/>
        <v/>
      </c>
      <c r="AN451" s="19" t="str">
        <f t="shared" si="122"/>
        <v/>
      </c>
      <c r="AP451" s="19" t="str">
        <f>IF(OR($B451="", "", 'Analytics Data'!$BL$7=FALSE), "", COUNTIF('Analytics Data'!$BG$12:$BG$511, $B451))</f>
        <v/>
      </c>
      <c r="AR451" s="65" t="str">
        <f>IF($AP451="", "", IF($AP451=1, IFERROR(INDEX('Analytics Data'!$BI$12:$BI$511, MATCH($B451, 'Analytics Data'!$BG$12:$BG$511, 0)), ""), ""))</f>
        <v/>
      </c>
      <c r="AT451" s="65" t="str">
        <f t="shared" si="123"/>
        <v/>
      </c>
      <c r="AV451" s="65" t="str">
        <f>IF(NOT($AT451=""), $AT451, IF($AR451="", "", IF(COUNTIF($AR$11:$AR451, $AR451)&gt;1, "", $AR451)))</f>
        <v/>
      </c>
      <c r="AX451" s="19" t="str">
        <f>IF(OR($AV451="", $AR$7=FALSE), "", IF(COUNTIF('Analytics Data'!$BI$12:$BI$511, $AV451)=1, "", "X"))</f>
        <v/>
      </c>
      <c r="AZ451" s="43" t="str">
        <f t="shared" si="124"/>
        <v/>
      </c>
      <c r="BB451" s="19" t="str">
        <f>IF($D451="", "", IF(COUNTIF(Content!$D$11:$D$510, $D451)=0, MAX($BB$10:$BB450)+1, ""))</f>
        <v/>
      </c>
      <c r="BD451" s="19" t="str">
        <f t="shared" si="125"/>
        <v/>
      </c>
      <c r="BF451" s="19" t="str">
        <f t="shared" si="126"/>
        <v/>
      </c>
      <c r="BG451" s="19" t="str">
        <f t="shared" ca="1" si="132"/>
        <v/>
      </c>
      <c r="BI451" s="173" t="str">
        <f>IF($AV451="", "", IFERROR(INDEX('Analytics Data'!$CA$12:$CA$511, MATCH($AV451, 'Analytics Data'!$BI$12:$BI$511, 0)), ""))</f>
        <v/>
      </c>
      <c r="BK451" s="173" t="str">
        <f>IF($AV451="", "", IFERROR(INDEX('Analytics Data'!$BB$12:$BB$511, MATCH($AV451, 'Analytics Data'!$BI$12:$BI$511, 0)), ""))</f>
        <v/>
      </c>
      <c r="BM451" s="41" t="str">
        <f>IF($D451="", "", IFERROR(INDEX(Content!$AB$11:$AB$510, MATCH($D451, Content!$D$11:$D$510, 0)), ""))</f>
        <v/>
      </c>
      <c r="BN451" s="41" t="str">
        <f>IF($BM451="", "", IF(COUNTIF($BM$11:$BM451, $BM451)&gt;1, "", $BM451))</f>
        <v/>
      </c>
      <c r="BO451" s="156" t="str">
        <f t="shared" si="127"/>
        <v/>
      </c>
      <c r="BP451" s="156" t="str">
        <f t="shared" si="128"/>
        <v/>
      </c>
      <c r="BQ451" s="19" t="str">
        <f>IF($BO451="", "", COUNTIF($BO$11:$BO$510, "&gt;"&amp;$BO451)+1+COUNTIF($BO$11:$BO451, $BO451)-1)</f>
        <v/>
      </c>
      <c r="BS451" s="134" t="str">
        <f>IF($AV451="", "", IFERROR(INDEX('Analytics Data'!BZ$12:BZ$511, MATCH($AV451, 'Analytics Data'!$BI$12:$BI$511, 0)), ""))</f>
        <v/>
      </c>
      <c r="BT451" s="135" t="str">
        <f>IF($AV451="", "", IFERROR(INDEX('Analytics Data'!CA$12:CA$511, MATCH($AV451, 'Analytics Data'!$BI$12:$BI$511, 0)), ""))</f>
        <v/>
      </c>
      <c r="BU451" s="135" t="str">
        <f>IF($AV451="", "", IFERROR(INDEX('Analytics Data'!CB$12:CB$511, MATCH($AV451, 'Analytics Data'!$BI$12:$BI$511, 0)), ""))</f>
        <v/>
      </c>
      <c r="BV451" s="135" t="str">
        <f>IF($AV451="", "", IFERROR(INDEX('Analytics Data'!CC$12:CC$511, MATCH($AV451, 'Analytics Data'!$BI$12:$BI$511, 0)), ""))</f>
        <v/>
      </c>
      <c r="BW451" s="136" t="str">
        <f>IF($AV451="", "", IFERROR(INDEX('Analytics Data'!CD$12:CD$511, MATCH($AV451, 'Analytics Data'!$BI$12:$BI$511, 0)), ""))</f>
        <v/>
      </c>
      <c r="CC451" s="19" t="str">
        <f t="shared" si="129"/>
        <v/>
      </c>
      <c r="CE451" s="19" t="str">
        <f t="shared" si="130"/>
        <v/>
      </c>
      <c r="CG451" s="41" t="str">
        <f t="shared" si="131"/>
        <v/>
      </c>
    </row>
    <row r="452" spans="1:85" x14ac:dyDescent="0.25">
      <c r="A452" s="11"/>
      <c r="B452" s="41" t="str">
        <f>IF($D452="", "", IFERROR(INDEX(Content!$V$11:$V$510, MATCH($D452, Content!$D$11:$D$510, 0)), ""))</f>
        <v/>
      </c>
      <c r="C452" s="11"/>
      <c r="D452" s="196"/>
      <c r="E452" s="197"/>
      <c r="F452" s="198"/>
      <c r="G452" s="199"/>
      <c r="H452" s="200"/>
      <c r="I452" s="200"/>
      <c r="J452" s="201"/>
      <c r="K452" s="202"/>
      <c r="L452" s="11"/>
      <c r="M452" s="98" t="str">
        <f>IF($AV452="", "", IFERROR(INDEX('Analytics Data'!$CF$12:$CF$511, MATCH($AV452, 'Analytics Data'!$BI$12:$BI$511, 0)), ""))</f>
        <v/>
      </c>
      <c r="N452" s="68"/>
      <c r="O452" s="98" t="str">
        <f>IF($M452="", "", COUNTIF($M$11:$M$510, "&gt;"&amp;$M452)+1+COUNTIF($M$11:$M452, $M452)-1)</f>
        <v/>
      </c>
      <c r="P452" s="68"/>
      <c r="Q452" s="91" t="str">
        <f>IF($AV452="", "", IFERROR(INDEX('Analytics Data'!BA$12:BA$511, MATCH($AV452, 'Analytics Data'!$BI$12:$BI$511, 0)), ""))</f>
        <v/>
      </c>
      <c r="R452" s="92" t="str">
        <f>IF($AV452="", "", IFERROR(INDEX('Analytics Data'!BB$12:BB$511, MATCH($AV452, 'Analytics Data'!$BI$12:$BI$511, 0)), ""))</f>
        <v/>
      </c>
      <c r="S452" s="92" t="str">
        <f>IF($AV452="", "", IFERROR(INDEX('Analytics Data'!BC$12:BC$511, MATCH($AV452, 'Analytics Data'!$BI$12:$BI$511, 0)), ""))</f>
        <v/>
      </c>
      <c r="T452" s="92" t="str">
        <f>IF($AV452="", "", IFERROR(INDEX('Analytics Data'!BD$12:BD$511, MATCH($AV452, 'Analytics Data'!$BI$12:$BI$511, 0)), ""))</f>
        <v/>
      </c>
      <c r="U452" s="93" t="str">
        <f>IF($AV452="", "", IFERROR(INDEX('Analytics Data'!BE$12:BE$511, MATCH($AV452, 'Analytics Data'!$BI$12:$BI$511, 0)), ""))</f>
        <v/>
      </c>
      <c r="V452" s="68"/>
      <c r="AD452" s="65" t="str">
        <f>'Analytics Data'!$CT453</f>
        <v/>
      </c>
      <c r="AF452" s="19" t="str">
        <f t="shared" si="118"/>
        <v/>
      </c>
      <c r="AH452" s="19" t="str">
        <f t="shared" si="115"/>
        <v/>
      </c>
      <c r="AI452" s="19" t="str">
        <f t="shared" si="119"/>
        <v/>
      </c>
      <c r="AJ452" s="19" t="str">
        <f t="shared" si="120"/>
        <v/>
      </c>
      <c r="AK452" s="19" t="str">
        <f t="shared" si="121"/>
        <v/>
      </c>
      <c r="AL452" s="19" t="str">
        <f t="shared" si="116"/>
        <v/>
      </c>
      <c r="AM452" s="19" t="str">
        <f t="shared" si="117"/>
        <v/>
      </c>
      <c r="AN452" s="19" t="str">
        <f t="shared" si="122"/>
        <v/>
      </c>
      <c r="AP452" s="19" t="str">
        <f>IF(OR($B452="", "", 'Analytics Data'!$BL$7=FALSE), "", COUNTIF('Analytics Data'!$BG$12:$BG$511, $B452))</f>
        <v/>
      </c>
      <c r="AR452" s="65" t="str">
        <f>IF($AP452="", "", IF($AP452=1, IFERROR(INDEX('Analytics Data'!$BI$12:$BI$511, MATCH($B452, 'Analytics Data'!$BG$12:$BG$511, 0)), ""), ""))</f>
        <v/>
      </c>
      <c r="AT452" s="65" t="str">
        <f t="shared" si="123"/>
        <v/>
      </c>
      <c r="AV452" s="65" t="str">
        <f>IF(NOT($AT452=""), $AT452, IF($AR452="", "", IF(COUNTIF($AR$11:$AR452, $AR452)&gt;1, "", $AR452)))</f>
        <v/>
      </c>
      <c r="AX452" s="19" t="str">
        <f>IF(OR($AV452="", $AR$7=FALSE), "", IF(COUNTIF('Analytics Data'!$BI$12:$BI$511, $AV452)=1, "", "X"))</f>
        <v/>
      </c>
      <c r="AZ452" s="43" t="str">
        <f t="shared" si="124"/>
        <v/>
      </c>
      <c r="BB452" s="19" t="str">
        <f>IF($D452="", "", IF(COUNTIF(Content!$D$11:$D$510, $D452)=0, MAX($BB$10:$BB451)+1, ""))</f>
        <v/>
      </c>
      <c r="BD452" s="19" t="str">
        <f t="shared" si="125"/>
        <v/>
      </c>
      <c r="BF452" s="19" t="str">
        <f t="shared" si="126"/>
        <v/>
      </c>
      <c r="BG452" s="19" t="str">
        <f t="shared" ca="1" si="132"/>
        <v/>
      </c>
      <c r="BI452" s="173" t="str">
        <f>IF($AV452="", "", IFERROR(INDEX('Analytics Data'!$CA$12:$CA$511, MATCH($AV452, 'Analytics Data'!$BI$12:$BI$511, 0)), ""))</f>
        <v/>
      </c>
      <c r="BK452" s="173" t="str">
        <f>IF($AV452="", "", IFERROR(INDEX('Analytics Data'!$BB$12:$BB$511, MATCH($AV452, 'Analytics Data'!$BI$12:$BI$511, 0)), ""))</f>
        <v/>
      </c>
      <c r="BM452" s="41" t="str">
        <f>IF($D452="", "", IFERROR(INDEX(Content!$AB$11:$AB$510, MATCH($D452, Content!$D$11:$D$510, 0)), ""))</f>
        <v/>
      </c>
      <c r="BN452" s="41" t="str">
        <f>IF($BM452="", "", IF(COUNTIF($BM$11:$BM452, $BM452)&gt;1, "", $BM452))</f>
        <v/>
      </c>
      <c r="BO452" s="156" t="str">
        <f t="shared" si="127"/>
        <v/>
      </c>
      <c r="BP452" s="156" t="str">
        <f t="shared" si="128"/>
        <v/>
      </c>
      <c r="BQ452" s="19" t="str">
        <f>IF($BO452="", "", COUNTIF($BO$11:$BO$510, "&gt;"&amp;$BO452)+1+COUNTIF($BO$11:$BO452, $BO452)-1)</f>
        <v/>
      </c>
      <c r="BS452" s="134" t="str">
        <f>IF($AV452="", "", IFERROR(INDEX('Analytics Data'!BZ$12:BZ$511, MATCH($AV452, 'Analytics Data'!$BI$12:$BI$511, 0)), ""))</f>
        <v/>
      </c>
      <c r="BT452" s="135" t="str">
        <f>IF($AV452="", "", IFERROR(INDEX('Analytics Data'!CA$12:CA$511, MATCH($AV452, 'Analytics Data'!$BI$12:$BI$511, 0)), ""))</f>
        <v/>
      </c>
      <c r="BU452" s="135" t="str">
        <f>IF($AV452="", "", IFERROR(INDEX('Analytics Data'!CB$12:CB$511, MATCH($AV452, 'Analytics Data'!$BI$12:$BI$511, 0)), ""))</f>
        <v/>
      </c>
      <c r="BV452" s="135" t="str">
        <f>IF($AV452="", "", IFERROR(INDEX('Analytics Data'!CC$12:CC$511, MATCH($AV452, 'Analytics Data'!$BI$12:$BI$511, 0)), ""))</f>
        <v/>
      </c>
      <c r="BW452" s="136" t="str">
        <f>IF($AV452="", "", IFERROR(INDEX('Analytics Data'!CD$12:CD$511, MATCH($AV452, 'Analytics Data'!$BI$12:$BI$511, 0)), ""))</f>
        <v/>
      </c>
      <c r="CC452" s="19" t="str">
        <f t="shared" si="129"/>
        <v/>
      </c>
      <c r="CE452" s="19" t="str">
        <f t="shared" si="130"/>
        <v/>
      </c>
      <c r="CG452" s="41" t="str">
        <f t="shared" si="131"/>
        <v/>
      </c>
    </row>
    <row r="453" spans="1:85" x14ac:dyDescent="0.25">
      <c r="A453" s="11"/>
      <c r="B453" s="41" t="str">
        <f>IF($D453="", "", IFERROR(INDEX(Content!$V$11:$V$510, MATCH($D453, Content!$D$11:$D$510, 0)), ""))</f>
        <v/>
      </c>
      <c r="C453" s="11"/>
      <c r="D453" s="196"/>
      <c r="E453" s="197"/>
      <c r="F453" s="198"/>
      <c r="G453" s="199"/>
      <c r="H453" s="200"/>
      <c r="I453" s="200"/>
      <c r="J453" s="201"/>
      <c r="K453" s="202"/>
      <c r="L453" s="11"/>
      <c r="M453" s="98" t="str">
        <f>IF($AV453="", "", IFERROR(INDEX('Analytics Data'!$CF$12:$CF$511, MATCH($AV453, 'Analytics Data'!$BI$12:$BI$511, 0)), ""))</f>
        <v/>
      </c>
      <c r="N453" s="68"/>
      <c r="O453" s="98" t="str">
        <f>IF($M453="", "", COUNTIF($M$11:$M$510, "&gt;"&amp;$M453)+1+COUNTIF($M$11:$M453, $M453)-1)</f>
        <v/>
      </c>
      <c r="P453" s="68"/>
      <c r="Q453" s="91" t="str">
        <f>IF($AV453="", "", IFERROR(INDEX('Analytics Data'!BA$12:BA$511, MATCH($AV453, 'Analytics Data'!$BI$12:$BI$511, 0)), ""))</f>
        <v/>
      </c>
      <c r="R453" s="92" t="str">
        <f>IF($AV453="", "", IFERROR(INDEX('Analytics Data'!BB$12:BB$511, MATCH($AV453, 'Analytics Data'!$BI$12:$BI$511, 0)), ""))</f>
        <v/>
      </c>
      <c r="S453" s="92" t="str">
        <f>IF($AV453="", "", IFERROR(INDEX('Analytics Data'!BC$12:BC$511, MATCH($AV453, 'Analytics Data'!$BI$12:$BI$511, 0)), ""))</f>
        <v/>
      </c>
      <c r="T453" s="92" t="str">
        <f>IF($AV453="", "", IFERROR(INDEX('Analytics Data'!BD$12:BD$511, MATCH($AV453, 'Analytics Data'!$BI$12:$BI$511, 0)), ""))</f>
        <v/>
      </c>
      <c r="U453" s="93" t="str">
        <f>IF($AV453="", "", IFERROR(INDEX('Analytics Data'!BE$12:BE$511, MATCH($AV453, 'Analytics Data'!$BI$12:$BI$511, 0)), ""))</f>
        <v/>
      </c>
      <c r="V453" s="68"/>
      <c r="AD453" s="65" t="str">
        <f>'Analytics Data'!$CT454</f>
        <v/>
      </c>
      <c r="AF453" s="19" t="str">
        <f t="shared" si="118"/>
        <v/>
      </c>
      <c r="AH453" s="19" t="str">
        <f t="shared" si="115"/>
        <v/>
      </c>
      <c r="AI453" s="19" t="str">
        <f t="shared" si="119"/>
        <v/>
      </c>
      <c r="AJ453" s="19" t="str">
        <f t="shared" si="120"/>
        <v/>
      </c>
      <c r="AK453" s="19" t="str">
        <f t="shared" si="121"/>
        <v/>
      </c>
      <c r="AL453" s="19" t="str">
        <f t="shared" si="116"/>
        <v/>
      </c>
      <c r="AM453" s="19" t="str">
        <f t="shared" si="117"/>
        <v/>
      </c>
      <c r="AN453" s="19" t="str">
        <f t="shared" si="122"/>
        <v/>
      </c>
      <c r="AP453" s="19" t="str">
        <f>IF(OR($B453="", "", 'Analytics Data'!$BL$7=FALSE), "", COUNTIF('Analytics Data'!$BG$12:$BG$511, $B453))</f>
        <v/>
      </c>
      <c r="AR453" s="65" t="str">
        <f>IF($AP453="", "", IF($AP453=1, IFERROR(INDEX('Analytics Data'!$BI$12:$BI$511, MATCH($B453, 'Analytics Data'!$BG$12:$BG$511, 0)), ""), ""))</f>
        <v/>
      </c>
      <c r="AT453" s="65" t="str">
        <f t="shared" si="123"/>
        <v/>
      </c>
      <c r="AV453" s="65" t="str">
        <f>IF(NOT($AT453=""), $AT453, IF($AR453="", "", IF(COUNTIF($AR$11:$AR453, $AR453)&gt;1, "", $AR453)))</f>
        <v/>
      </c>
      <c r="AX453" s="19" t="str">
        <f>IF(OR($AV453="", $AR$7=FALSE), "", IF(COUNTIF('Analytics Data'!$BI$12:$BI$511, $AV453)=1, "", "X"))</f>
        <v/>
      </c>
      <c r="AZ453" s="43" t="str">
        <f t="shared" si="124"/>
        <v/>
      </c>
      <c r="BB453" s="19" t="str">
        <f>IF($D453="", "", IF(COUNTIF(Content!$D$11:$D$510, $D453)=0, MAX($BB$10:$BB452)+1, ""))</f>
        <v/>
      </c>
      <c r="BD453" s="19" t="str">
        <f t="shared" si="125"/>
        <v/>
      </c>
      <c r="BF453" s="19" t="str">
        <f t="shared" si="126"/>
        <v/>
      </c>
      <c r="BG453" s="19" t="str">
        <f t="shared" ca="1" si="132"/>
        <v/>
      </c>
      <c r="BI453" s="173" t="str">
        <f>IF($AV453="", "", IFERROR(INDEX('Analytics Data'!$CA$12:$CA$511, MATCH($AV453, 'Analytics Data'!$BI$12:$BI$511, 0)), ""))</f>
        <v/>
      </c>
      <c r="BK453" s="173" t="str">
        <f>IF($AV453="", "", IFERROR(INDEX('Analytics Data'!$BB$12:$BB$511, MATCH($AV453, 'Analytics Data'!$BI$12:$BI$511, 0)), ""))</f>
        <v/>
      </c>
      <c r="BM453" s="41" t="str">
        <f>IF($D453="", "", IFERROR(INDEX(Content!$AB$11:$AB$510, MATCH($D453, Content!$D$11:$D$510, 0)), ""))</f>
        <v/>
      </c>
      <c r="BN453" s="41" t="str">
        <f>IF($BM453="", "", IF(COUNTIF($BM$11:$BM453, $BM453)&gt;1, "", $BM453))</f>
        <v/>
      </c>
      <c r="BO453" s="156" t="str">
        <f t="shared" si="127"/>
        <v/>
      </c>
      <c r="BP453" s="156" t="str">
        <f t="shared" si="128"/>
        <v/>
      </c>
      <c r="BQ453" s="19" t="str">
        <f>IF($BO453="", "", COUNTIF($BO$11:$BO$510, "&gt;"&amp;$BO453)+1+COUNTIF($BO$11:$BO453, $BO453)-1)</f>
        <v/>
      </c>
      <c r="BS453" s="134" t="str">
        <f>IF($AV453="", "", IFERROR(INDEX('Analytics Data'!BZ$12:BZ$511, MATCH($AV453, 'Analytics Data'!$BI$12:$BI$511, 0)), ""))</f>
        <v/>
      </c>
      <c r="BT453" s="135" t="str">
        <f>IF($AV453="", "", IFERROR(INDEX('Analytics Data'!CA$12:CA$511, MATCH($AV453, 'Analytics Data'!$BI$12:$BI$511, 0)), ""))</f>
        <v/>
      </c>
      <c r="BU453" s="135" t="str">
        <f>IF($AV453="", "", IFERROR(INDEX('Analytics Data'!CB$12:CB$511, MATCH($AV453, 'Analytics Data'!$BI$12:$BI$511, 0)), ""))</f>
        <v/>
      </c>
      <c r="BV453" s="135" t="str">
        <f>IF($AV453="", "", IFERROR(INDEX('Analytics Data'!CC$12:CC$511, MATCH($AV453, 'Analytics Data'!$BI$12:$BI$511, 0)), ""))</f>
        <v/>
      </c>
      <c r="BW453" s="136" t="str">
        <f>IF($AV453="", "", IFERROR(INDEX('Analytics Data'!CD$12:CD$511, MATCH($AV453, 'Analytics Data'!$BI$12:$BI$511, 0)), ""))</f>
        <v/>
      </c>
      <c r="CC453" s="19" t="str">
        <f t="shared" si="129"/>
        <v/>
      </c>
      <c r="CE453" s="19" t="str">
        <f t="shared" si="130"/>
        <v/>
      </c>
      <c r="CG453" s="41" t="str">
        <f t="shared" si="131"/>
        <v/>
      </c>
    </row>
    <row r="454" spans="1:85" x14ac:dyDescent="0.25">
      <c r="A454" s="11"/>
      <c r="B454" s="41" t="str">
        <f>IF($D454="", "", IFERROR(INDEX(Content!$V$11:$V$510, MATCH($D454, Content!$D$11:$D$510, 0)), ""))</f>
        <v/>
      </c>
      <c r="C454" s="11"/>
      <c r="D454" s="196"/>
      <c r="E454" s="197"/>
      <c r="F454" s="198"/>
      <c r="G454" s="199"/>
      <c r="H454" s="200"/>
      <c r="I454" s="200"/>
      <c r="J454" s="201"/>
      <c r="K454" s="202"/>
      <c r="L454" s="11"/>
      <c r="M454" s="98" t="str">
        <f>IF($AV454="", "", IFERROR(INDEX('Analytics Data'!$CF$12:$CF$511, MATCH($AV454, 'Analytics Data'!$BI$12:$BI$511, 0)), ""))</f>
        <v/>
      </c>
      <c r="N454" s="68"/>
      <c r="O454" s="98" t="str">
        <f>IF($M454="", "", COUNTIF($M$11:$M$510, "&gt;"&amp;$M454)+1+COUNTIF($M$11:$M454, $M454)-1)</f>
        <v/>
      </c>
      <c r="P454" s="68"/>
      <c r="Q454" s="91" t="str">
        <f>IF($AV454="", "", IFERROR(INDEX('Analytics Data'!BA$12:BA$511, MATCH($AV454, 'Analytics Data'!$BI$12:$BI$511, 0)), ""))</f>
        <v/>
      </c>
      <c r="R454" s="92" t="str">
        <f>IF($AV454="", "", IFERROR(INDEX('Analytics Data'!BB$12:BB$511, MATCH($AV454, 'Analytics Data'!$BI$12:$BI$511, 0)), ""))</f>
        <v/>
      </c>
      <c r="S454" s="92" t="str">
        <f>IF($AV454="", "", IFERROR(INDEX('Analytics Data'!BC$12:BC$511, MATCH($AV454, 'Analytics Data'!$BI$12:$BI$511, 0)), ""))</f>
        <v/>
      </c>
      <c r="T454" s="92" t="str">
        <f>IF($AV454="", "", IFERROR(INDEX('Analytics Data'!BD$12:BD$511, MATCH($AV454, 'Analytics Data'!$BI$12:$BI$511, 0)), ""))</f>
        <v/>
      </c>
      <c r="U454" s="93" t="str">
        <f>IF($AV454="", "", IFERROR(INDEX('Analytics Data'!BE$12:BE$511, MATCH($AV454, 'Analytics Data'!$BI$12:$BI$511, 0)), ""))</f>
        <v/>
      </c>
      <c r="V454" s="68"/>
      <c r="AD454" s="65" t="str">
        <f>'Analytics Data'!$CT455</f>
        <v/>
      </c>
      <c r="AF454" s="19" t="str">
        <f t="shared" si="118"/>
        <v/>
      </c>
      <c r="AH454" s="19" t="str">
        <f t="shared" si="115"/>
        <v/>
      </c>
      <c r="AI454" s="19" t="str">
        <f t="shared" si="119"/>
        <v/>
      </c>
      <c r="AJ454" s="19" t="str">
        <f t="shared" si="120"/>
        <v/>
      </c>
      <c r="AK454" s="19" t="str">
        <f t="shared" si="121"/>
        <v/>
      </c>
      <c r="AL454" s="19" t="str">
        <f t="shared" si="116"/>
        <v/>
      </c>
      <c r="AM454" s="19" t="str">
        <f t="shared" si="117"/>
        <v/>
      </c>
      <c r="AN454" s="19" t="str">
        <f t="shared" si="122"/>
        <v/>
      </c>
      <c r="AP454" s="19" t="str">
        <f>IF(OR($B454="", "", 'Analytics Data'!$BL$7=FALSE), "", COUNTIF('Analytics Data'!$BG$12:$BG$511, $B454))</f>
        <v/>
      </c>
      <c r="AR454" s="65" t="str">
        <f>IF($AP454="", "", IF($AP454=1, IFERROR(INDEX('Analytics Data'!$BI$12:$BI$511, MATCH($B454, 'Analytics Data'!$BG$12:$BG$511, 0)), ""), ""))</f>
        <v/>
      </c>
      <c r="AT454" s="65" t="str">
        <f t="shared" si="123"/>
        <v/>
      </c>
      <c r="AV454" s="65" t="str">
        <f>IF(NOT($AT454=""), $AT454, IF($AR454="", "", IF(COUNTIF($AR$11:$AR454, $AR454)&gt;1, "", $AR454)))</f>
        <v/>
      </c>
      <c r="AX454" s="19" t="str">
        <f>IF(OR($AV454="", $AR$7=FALSE), "", IF(COUNTIF('Analytics Data'!$BI$12:$BI$511, $AV454)=1, "", "X"))</f>
        <v/>
      </c>
      <c r="AZ454" s="43" t="str">
        <f t="shared" si="124"/>
        <v/>
      </c>
      <c r="BB454" s="19" t="str">
        <f>IF($D454="", "", IF(COUNTIF(Content!$D$11:$D$510, $D454)=0, MAX($BB$10:$BB453)+1, ""))</f>
        <v/>
      </c>
      <c r="BD454" s="19" t="str">
        <f t="shared" si="125"/>
        <v/>
      </c>
      <c r="BF454" s="19" t="str">
        <f t="shared" si="126"/>
        <v/>
      </c>
      <c r="BG454" s="19" t="str">
        <f t="shared" ca="1" si="132"/>
        <v/>
      </c>
      <c r="BI454" s="173" t="str">
        <f>IF($AV454="", "", IFERROR(INDEX('Analytics Data'!$CA$12:$CA$511, MATCH($AV454, 'Analytics Data'!$BI$12:$BI$511, 0)), ""))</f>
        <v/>
      </c>
      <c r="BK454" s="173" t="str">
        <f>IF($AV454="", "", IFERROR(INDEX('Analytics Data'!$BB$12:$BB$511, MATCH($AV454, 'Analytics Data'!$BI$12:$BI$511, 0)), ""))</f>
        <v/>
      </c>
      <c r="BM454" s="41" t="str">
        <f>IF($D454="", "", IFERROR(INDEX(Content!$AB$11:$AB$510, MATCH($D454, Content!$D$11:$D$510, 0)), ""))</f>
        <v/>
      </c>
      <c r="BN454" s="41" t="str">
        <f>IF($BM454="", "", IF(COUNTIF($BM$11:$BM454, $BM454)&gt;1, "", $BM454))</f>
        <v/>
      </c>
      <c r="BO454" s="156" t="str">
        <f t="shared" si="127"/>
        <v/>
      </c>
      <c r="BP454" s="156" t="str">
        <f t="shared" si="128"/>
        <v/>
      </c>
      <c r="BQ454" s="19" t="str">
        <f>IF($BO454="", "", COUNTIF($BO$11:$BO$510, "&gt;"&amp;$BO454)+1+COUNTIF($BO$11:$BO454, $BO454)-1)</f>
        <v/>
      </c>
      <c r="BS454" s="134" t="str">
        <f>IF($AV454="", "", IFERROR(INDEX('Analytics Data'!BZ$12:BZ$511, MATCH($AV454, 'Analytics Data'!$BI$12:$BI$511, 0)), ""))</f>
        <v/>
      </c>
      <c r="BT454" s="135" t="str">
        <f>IF($AV454="", "", IFERROR(INDEX('Analytics Data'!CA$12:CA$511, MATCH($AV454, 'Analytics Data'!$BI$12:$BI$511, 0)), ""))</f>
        <v/>
      </c>
      <c r="BU454" s="135" t="str">
        <f>IF($AV454="", "", IFERROR(INDEX('Analytics Data'!CB$12:CB$511, MATCH($AV454, 'Analytics Data'!$BI$12:$BI$511, 0)), ""))</f>
        <v/>
      </c>
      <c r="BV454" s="135" t="str">
        <f>IF($AV454="", "", IFERROR(INDEX('Analytics Data'!CC$12:CC$511, MATCH($AV454, 'Analytics Data'!$BI$12:$BI$511, 0)), ""))</f>
        <v/>
      </c>
      <c r="BW454" s="136" t="str">
        <f>IF($AV454="", "", IFERROR(INDEX('Analytics Data'!CD$12:CD$511, MATCH($AV454, 'Analytics Data'!$BI$12:$BI$511, 0)), ""))</f>
        <v/>
      </c>
      <c r="CC454" s="19" t="str">
        <f t="shared" si="129"/>
        <v/>
      </c>
      <c r="CE454" s="19" t="str">
        <f t="shared" si="130"/>
        <v/>
      </c>
      <c r="CG454" s="41" t="str">
        <f t="shared" si="131"/>
        <v/>
      </c>
    </row>
    <row r="455" spans="1:85" x14ac:dyDescent="0.25">
      <c r="A455" s="11"/>
      <c r="B455" s="41" t="str">
        <f>IF($D455="", "", IFERROR(INDEX(Content!$V$11:$V$510, MATCH($D455, Content!$D$11:$D$510, 0)), ""))</f>
        <v/>
      </c>
      <c r="C455" s="11"/>
      <c r="D455" s="196"/>
      <c r="E455" s="197"/>
      <c r="F455" s="198"/>
      <c r="G455" s="199"/>
      <c r="H455" s="200"/>
      <c r="I455" s="200"/>
      <c r="J455" s="201"/>
      <c r="K455" s="202"/>
      <c r="L455" s="11"/>
      <c r="M455" s="98" t="str">
        <f>IF($AV455="", "", IFERROR(INDEX('Analytics Data'!$CF$12:$CF$511, MATCH($AV455, 'Analytics Data'!$BI$12:$BI$511, 0)), ""))</f>
        <v/>
      </c>
      <c r="N455" s="68"/>
      <c r="O455" s="98" t="str">
        <f>IF($M455="", "", COUNTIF($M$11:$M$510, "&gt;"&amp;$M455)+1+COUNTIF($M$11:$M455, $M455)-1)</f>
        <v/>
      </c>
      <c r="P455" s="68"/>
      <c r="Q455" s="91" t="str">
        <f>IF($AV455="", "", IFERROR(INDEX('Analytics Data'!BA$12:BA$511, MATCH($AV455, 'Analytics Data'!$BI$12:$BI$511, 0)), ""))</f>
        <v/>
      </c>
      <c r="R455" s="92" t="str">
        <f>IF($AV455="", "", IFERROR(INDEX('Analytics Data'!BB$12:BB$511, MATCH($AV455, 'Analytics Data'!$BI$12:$BI$511, 0)), ""))</f>
        <v/>
      </c>
      <c r="S455" s="92" t="str">
        <f>IF($AV455="", "", IFERROR(INDEX('Analytics Data'!BC$12:BC$511, MATCH($AV455, 'Analytics Data'!$BI$12:$BI$511, 0)), ""))</f>
        <v/>
      </c>
      <c r="T455" s="92" t="str">
        <f>IF($AV455="", "", IFERROR(INDEX('Analytics Data'!BD$12:BD$511, MATCH($AV455, 'Analytics Data'!$BI$12:$BI$511, 0)), ""))</f>
        <v/>
      </c>
      <c r="U455" s="93" t="str">
        <f>IF($AV455="", "", IFERROR(INDEX('Analytics Data'!BE$12:BE$511, MATCH($AV455, 'Analytics Data'!$BI$12:$BI$511, 0)), ""))</f>
        <v/>
      </c>
      <c r="V455" s="68"/>
      <c r="AD455" s="65" t="str">
        <f>'Analytics Data'!$CT456</f>
        <v/>
      </c>
      <c r="AF455" s="19" t="str">
        <f t="shared" si="118"/>
        <v/>
      </c>
      <c r="AH455" s="19" t="str">
        <f t="shared" si="115"/>
        <v/>
      </c>
      <c r="AI455" s="19" t="str">
        <f t="shared" si="119"/>
        <v/>
      </c>
      <c r="AJ455" s="19" t="str">
        <f t="shared" si="120"/>
        <v/>
      </c>
      <c r="AK455" s="19" t="str">
        <f t="shared" si="121"/>
        <v/>
      </c>
      <c r="AL455" s="19" t="str">
        <f t="shared" si="116"/>
        <v/>
      </c>
      <c r="AM455" s="19" t="str">
        <f t="shared" si="117"/>
        <v/>
      </c>
      <c r="AN455" s="19" t="str">
        <f t="shared" si="122"/>
        <v/>
      </c>
      <c r="AP455" s="19" t="str">
        <f>IF(OR($B455="", "", 'Analytics Data'!$BL$7=FALSE), "", COUNTIF('Analytics Data'!$BG$12:$BG$511, $B455))</f>
        <v/>
      </c>
      <c r="AR455" s="65" t="str">
        <f>IF($AP455="", "", IF($AP455=1, IFERROR(INDEX('Analytics Data'!$BI$12:$BI$511, MATCH($B455, 'Analytics Data'!$BG$12:$BG$511, 0)), ""), ""))</f>
        <v/>
      </c>
      <c r="AT455" s="65" t="str">
        <f t="shared" si="123"/>
        <v/>
      </c>
      <c r="AV455" s="65" t="str">
        <f>IF(NOT($AT455=""), $AT455, IF($AR455="", "", IF(COUNTIF($AR$11:$AR455, $AR455)&gt;1, "", $AR455)))</f>
        <v/>
      </c>
      <c r="AX455" s="19" t="str">
        <f>IF(OR($AV455="", $AR$7=FALSE), "", IF(COUNTIF('Analytics Data'!$BI$12:$BI$511, $AV455)=1, "", "X"))</f>
        <v/>
      </c>
      <c r="AZ455" s="43" t="str">
        <f t="shared" si="124"/>
        <v/>
      </c>
      <c r="BB455" s="19" t="str">
        <f>IF($D455="", "", IF(COUNTIF(Content!$D$11:$D$510, $D455)=0, MAX($BB$10:$BB454)+1, ""))</f>
        <v/>
      </c>
      <c r="BD455" s="19" t="str">
        <f t="shared" si="125"/>
        <v/>
      </c>
      <c r="BF455" s="19" t="str">
        <f t="shared" si="126"/>
        <v/>
      </c>
      <c r="BG455" s="19" t="str">
        <f t="shared" ca="1" si="132"/>
        <v/>
      </c>
      <c r="BI455" s="173" t="str">
        <f>IF($AV455="", "", IFERROR(INDEX('Analytics Data'!$CA$12:$CA$511, MATCH($AV455, 'Analytics Data'!$BI$12:$BI$511, 0)), ""))</f>
        <v/>
      </c>
      <c r="BK455" s="173" t="str">
        <f>IF($AV455="", "", IFERROR(INDEX('Analytics Data'!$BB$12:$BB$511, MATCH($AV455, 'Analytics Data'!$BI$12:$BI$511, 0)), ""))</f>
        <v/>
      </c>
      <c r="BM455" s="41" t="str">
        <f>IF($D455="", "", IFERROR(INDEX(Content!$AB$11:$AB$510, MATCH($D455, Content!$D$11:$D$510, 0)), ""))</f>
        <v/>
      </c>
      <c r="BN455" s="41" t="str">
        <f>IF($BM455="", "", IF(COUNTIF($BM$11:$BM455, $BM455)&gt;1, "", $BM455))</f>
        <v/>
      </c>
      <c r="BO455" s="156" t="str">
        <f t="shared" si="127"/>
        <v/>
      </c>
      <c r="BP455" s="156" t="str">
        <f t="shared" si="128"/>
        <v/>
      </c>
      <c r="BQ455" s="19" t="str">
        <f>IF($BO455="", "", COUNTIF($BO$11:$BO$510, "&gt;"&amp;$BO455)+1+COUNTIF($BO$11:$BO455, $BO455)-1)</f>
        <v/>
      </c>
      <c r="BS455" s="134" t="str">
        <f>IF($AV455="", "", IFERROR(INDEX('Analytics Data'!BZ$12:BZ$511, MATCH($AV455, 'Analytics Data'!$BI$12:$BI$511, 0)), ""))</f>
        <v/>
      </c>
      <c r="BT455" s="135" t="str">
        <f>IF($AV455="", "", IFERROR(INDEX('Analytics Data'!CA$12:CA$511, MATCH($AV455, 'Analytics Data'!$BI$12:$BI$511, 0)), ""))</f>
        <v/>
      </c>
      <c r="BU455" s="135" t="str">
        <f>IF($AV455="", "", IFERROR(INDEX('Analytics Data'!CB$12:CB$511, MATCH($AV455, 'Analytics Data'!$BI$12:$BI$511, 0)), ""))</f>
        <v/>
      </c>
      <c r="BV455" s="135" t="str">
        <f>IF($AV455="", "", IFERROR(INDEX('Analytics Data'!CC$12:CC$511, MATCH($AV455, 'Analytics Data'!$BI$12:$BI$511, 0)), ""))</f>
        <v/>
      </c>
      <c r="BW455" s="136" t="str">
        <f>IF($AV455="", "", IFERROR(INDEX('Analytics Data'!CD$12:CD$511, MATCH($AV455, 'Analytics Data'!$BI$12:$BI$511, 0)), ""))</f>
        <v/>
      </c>
      <c r="CC455" s="19" t="str">
        <f t="shared" si="129"/>
        <v/>
      </c>
      <c r="CE455" s="19" t="str">
        <f t="shared" si="130"/>
        <v/>
      </c>
      <c r="CG455" s="41" t="str">
        <f t="shared" si="131"/>
        <v/>
      </c>
    </row>
    <row r="456" spans="1:85" x14ac:dyDescent="0.25">
      <c r="A456" s="11"/>
      <c r="B456" s="41" t="str">
        <f>IF($D456="", "", IFERROR(INDEX(Content!$V$11:$V$510, MATCH($D456, Content!$D$11:$D$510, 0)), ""))</f>
        <v/>
      </c>
      <c r="C456" s="11"/>
      <c r="D456" s="196"/>
      <c r="E456" s="197"/>
      <c r="F456" s="198"/>
      <c r="G456" s="199"/>
      <c r="H456" s="200"/>
      <c r="I456" s="200"/>
      <c r="J456" s="201"/>
      <c r="K456" s="202"/>
      <c r="L456" s="11"/>
      <c r="M456" s="98" t="str">
        <f>IF($AV456="", "", IFERROR(INDEX('Analytics Data'!$CF$12:$CF$511, MATCH($AV456, 'Analytics Data'!$BI$12:$BI$511, 0)), ""))</f>
        <v/>
      </c>
      <c r="N456" s="68"/>
      <c r="O456" s="98" t="str">
        <f>IF($M456="", "", COUNTIF($M$11:$M$510, "&gt;"&amp;$M456)+1+COUNTIF($M$11:$M456, $M456)-1)</f>
        <v/>
      </c>
      <c r="P456" s="68"/>
      <c r="Q456" s="91" t="str">
        <f>IF($AV456="", "", IFERROR(INDEX('Analytics Data'!BA$12:BA$511, MATCH($AV456, 'Analytics Data'!$BI$12:$BI$511, 0)), ""))</f>
        <v/>
      </c>
      <c r="R456" s="92" t="str">
        <f>IF($AV456="", "", IFERROR(INDEX('Analytics Data'!BB$12:BB$511, MATCH($AV456, 'Analytics Data'!$BI$12:$BI$511, 0)), ""))</f>
        <v/>
      </c>
      <c r="S456" s="92" t="str">
        <f>IF($AV456="", "", IFERROR(INDEX('Analytics Data'!BC$12:BC$511, MATCH($AV456, 'Analytics Data'!$BI$12:$BI$511, 0)), ""))</f>
        <v/>
      </c>
      <c r="T456" s="92" t="str">
        <f>IF($AV456="", "", IFERROR(INDEX('Analytics Data'!BD$12:BD$511, MATCH($AV456, 'Analytics Data'!$BI$12:$BI$511, 0)), ""))</f>
        <v/>
      </c>
      <c r="U456" s="93" t="str">
        <f>IF($AV456="", "", IFERROR(INDEX('Analytics Data'!BE$12:BE$511, MATCH($AV456, 'Analytics Data'!$BI$12:$BI$511, 0)), ""))</f>
        <v/>
      </c>
      <c r="V456" s="68"/>
      <c r="AD456" s="65" t="str">
        <f>'Analytics Data'!$CT457</f>
        <v/>
      </c>
      <c r="AF456" s="19" t="str">
        <f t="shared" si="118"/>
        <v/>
      </c>
      <c r="AH456" s="19" t="str">
        <f t="shared" si="115"/>
        <v/>
      </c>
      <c r="AI456" s="19" t="str">
        <f t="shared" si="119"/>
        <v/>
      </c>
      <c r="AJ456" s="19" t="str">
        <f t="shared" si="120"/>
        <v/>
      </c>
      <c r="AK456" s="19" t="str">
        <f t="shared" si="121"/>
        <v/>
      </c>
      <c r="AL456" s="19" t="str">
        <f t="shared" si="116"/>
        <v/>
      </c>
      <c r="AM456" s="19" t="str">
        <f t="shared" si="117"/>
        <v/>
      </c>
      <c r="AN456" s="19" t="str">
        <f t="shared" si="122"/>
        <v/>
      </c>
      <c r="AP456" s="19" t="str">
        <f>IF(OR($B456="", "", 'Analytics Data'!$BL$7=FALSE), "", COUNTIF('Analytics Data'!$BG$12:$BG$511, $B456))</f>
        <v/>
      </c>
      <c r="AR456" s="65" t="str">
        <f>IF($AP456="", "", IF($AP456=1, IFERROR(INDEX('Analytics Data'!$BI$12:$BI$511, MATCH($B456, 'Analytics Data'!$BG$12:$BG$511, 0)), ""), ""))</f>
        <v/>
      </c>
      <c r="AT456" s="65" t="str">
        <f t="shared" si="123"/>
        <v/>
      </c>
      <c r="AV456" s="65" t="str">
        <f>IF(NOT($AT456=""), $AT456, IF($AR456="", "", IF(COUNTIF($AR$11:$AR456, $AR456)&gt;1, "", $AR456)))</f>
        <v/>
      </c>
      <c r="AX456" s="19" t="str">
        <f>IF(OR($AV456="", $AR$7=FALSE), "", IF(COUNTIF('Analytics Data'!$BI$12:$BI$511, $AV456)=1, "", "X"))</f>
        <v/>
      </c>
      <c r="AZ456" s="43" t="str">
        <f t="shared" si="124"/>
        <v/>
      </c>
      <c r="BB456" s="19" t="str">
        <f>IF($D456="", "", IF(COUNTIF(Content!$D$11:$D$510, $D456)=0, MAX($BB$10:$BB455)+1, ""))</f>
        <v/>
      </c>
      <c r="BD456" s="19" t="str">
        <f t="shared" si="125"/>
        <v/>
      </c>
      <c r="BF456" s="19" t="str">
        <f t="shared" si="126"/>
        <v/>
      </c>
      <c r="BG456" s="19" t="str">
        <f t="shared" ca="1" si="132"/>
        <v/>
      </c>
      <c r="BI456" s="173" t="str">
        <f>IF($AV456="", "", IFERROR(INDEX('Analytics Data'!$CA$12:$CA$511, MATCH($AV456, 'Analytics Data'!$BI$12:$BI$511, 0)), ""))</f>
        <v/>
      </c>
      <c r="BK456" s="173" t="str">
        <f>IF($AV456="", "", IFERROR(INDEX('Analytics Data'!$BB$12:$BB$511, MATCH($AV456, 'Analytics Data'!$BI$12:$BI$511, 0)), ""))</f>
        <v/>
      </c>
      <c r="BM456" s="41" t="str">
        <f>IF($D456="", "", IFERROR(INDEX(Content!$AB$11:$AB$510, MATCH($D456, Content!$D$11:$D$510, 0)), ""))</f>
        <v/>
      </c>
      <c r="BN456" s="41" t="str">
        <f>IF($BM456="", "", IF(COUNTIF($BM$11:$BM456, $BM456)&gt;1, "", $BM456))</f>
        <v/>
      </c>
      <c r="BO456" s="156" t="str">
        <f t="shared" si="127"/>
        <v/>
      </c>
      <c r="BP456" s="156" t="str">
        <f t="shared" si="128"/>
        <v/>
      </c>
      <c r="BQ456" s="19" t="str">
        <f>IF($BO456="", "", COUNTIF($BO$11:$BO$510, "&gt;"&amp;$BO456)+1+COUNTIF($BO$11:$BO456, $BO456)-1)</f>
        <v/>
      </c>
      <c r="BS456" s="134" t="str">
        <f>IF($AV456="", "", IFERROR(INDEX('Analytics Data'!BZ$12:BZ$511, MATCH($AV456, 'Analytics Data'!$BI$12:$BI$511, 0)), ""))</f>
        <v/>
      </c>
      <c r="BT456" s="135" t="str">
        <f>IF($AV456="", "", IFERROR(INDEX('Analytics Data'!CA$12:CA$511, MATCH($AV456, 'Analytics Data'!$BI$12:$BI$511, 0)), ""))</f>
        <v/>
      </c>
      <c r="BU456" s="135" t="str">
        <f>IF($AV456="", "", IFERROR(INDEX('Analytics Data'!CB$12:CB$511, MATCH($AV456, 'Analytics Data'!$BI$12:$BI$511, 0)), ""))</f>
        <v/>
      </c>
      <c r="BV456" s="135" t="str">
        <f>IF($AV456="", "", IFERROR(INDEX('Analytics Data'!CC$12:CC$511, MATCH($AV456, 'Analytics Data'!$BI$12:$BI$511, 0)), ""))</f>
        <v/>
      </c>
      <c r="BW456" s="136" t="str">
        <f>IF($AV456="", "", IFERROR(INDEX('Analytics Data'!CD$12:CD$511, MATCH($AV456, 'Analytics Data'!$BI$12:$BI$511, 0)), ""))</f>
        <v/>
      </c>
      <c r="CC456" s="19" t="str">
        <f t="shared" si="129"/>
        <v/>
      </c>
      <c r="CE456" s="19" t="str">
        <f t="shared" si="130"/>
        <v/>
      </c>
      <c r="CG456" s="41" t="str">
        <f t="shared" si="131"/>
        <v/>
      </c>
    </row>
    <row r="457" spans="1:85" x14ac:dyDescent="0.25">
      <c r="A457" s="11"/>
      <c r="B457" s="41" t="str">
        <f>IF($D457="", "", IFERROR(INDEX(Content!$V$11:$V$510, MATCH($D457, Content!$D$11:$D$510, 0)), ""))</f>
        <v/>
      </c>
      <c r="C457" s="11"/>
      <c r="D457" s="196"/>
      <c r="E457" s="197"/>
      <c r="F457" s="198"/>
      <c r="G457" s="199"/>
      <c r="H457" s="200"/>
      <c r="I457" s="200"/>
      <c r="J457" s="201"/>
      <c r="K457" s="202"/>
      <c r="L457" s="11"/>
      <c r="M457" s="98" t="str">
        <f>IF($AV457="", "", IFERROR(INDEX('Analytics Data'!$CF$12:$CF$511, MATCH($AV457, 'Analytics Data'!$BI$12:$BI$511, 0)), ""))</f>
        <v/>
      </c>
      <c r="N457" s="68"/>
      <c r="O457" s="98" t="str">
        <f>IF($M457="", "", COUNTIF($M$11:$M$510, "&gt;"&amp;$M457)+1+COUNTIF($M$11:$M457, $M457)-1)</f>
        <v/>
      </c>
      <c r="P457" s="68"/>
      <c r="Q457" s="91" t="str">
        <f>IF($AV457="", "", IFERROR(INDEX('Analytics Data'!BA$12:BA$511, MATCH($AV457, 'Analytics Data'!$BI$12:$BI$511, 0)), ""))</f>
        <v/>
      </c>
      <c r="R457" s="92" t="str">
        <f>IF($AV457="", "", IFERROR(INDEX('Analytics Data'!BB$12:BB$511, MATCH($AV457, 'Analytics Data'!$BI$12:$BI$511, 0)), ""))</f>
        <v/>
      </c>
      <c r="S457" s="92" t="str">
        <f>IF($AV457="", "", IFERROR(INDEX('Analytics Data'!BC$12:BC$511, MATCH($AV457, 'Analytics Data'!$BI$12:$BI$511, 0)), ""))</f>
        <v/>
      </c>
      <c r="T457" s="92" t="str">
        <f>IF($AV457="", "", IFERROR(INDEX('Analytics Data'!BD$12:BD$511, MATCH($AV457, 'Analytics Data'!$BI$12:$BI$511, 0)), ""))</f>
        <v/>
      </c>
      <c r="U457" s="93" t="str">
        <f>IF($AV457="", "", IFERROR(INDEX('Analytics Data'!BE$12:BE$511, MATCH($AV457, 'Analytics Data'!$BI$12:$BI$511, 0)), ""))</f>
        <v/>
      </c>
      <c r="V457" s="68"/>
      <c r="AD457" s="65" t="str">
        <f>'Analytics Data'!$CT458</f>
        <v/>
      </c>
      <c r="AF457" s="19" t="str">
        <f t="shared" si="118"/>
        <v/>
      </c>
      <c r="AH457" s="19" t="str">
        <f t="shared" si="115"/>
        <v/>
      </c>
      <c r="AI457" s="19" t="str">
        <f t="shared" si="119"/>
        <v/>
      </c>
      <c r="AJ457" s="19" t="str">
        <f t="shared" si="120"/>
        <v/>
      </c>
      <c r="AK457" s="19" t="str">
        <f t="shared" si="121"/>
        <v/>
      </c>
      <c r="AL457" s="19" t="str">
        <f t="shared" si="116"/>
        <v/>
      </c>
      <c r="AM457" s="19" t="str">
        <f t="shared" si="117"/>
        <v/>
      </c>
      <c r="AN457" s="19" t="str">
        <f t="shared" si="122"/>
        <v/>
      </c>
      <c r="AP457" s="19" t="str">
        <f>IF(OR($B457="", "", 'Analytics Data'!$BL$7=FALSE), "", COUNTIF('Analytics Data'!$BG$12:$BG$511, $B457))</f>
        <v/>
      </c>
      <c r="AR457" s="65" t="str">
        <f>IF($AP457="", "", IF($AP457=1, IFERROR(INDEX('Analytics Data'!$BI$12:$BI$511, MATCH($B457, 'Analytics Data'!$BG$12:$BG$511, 0)), ""), ""))</f>
        <v/>
      </c>
      <c r="AT457" s="65" t="str">
        <f t="shared" si="123"/>
        <v/>
      </c>
      <c r="AV457" s="65" t="str">
        <f>IF(NOT($AT457=""), $AT457, IF($AR457="", "", IF(COUNTIF($AR$11:$AR457, $AR457)&gt;1, "", $AR457)))</f>
        <v/>
      </c>
      <c r="AX457" s="19" t="str">
        <f>IF(OR($AV457="", $AR$7=FALSE), "", IF(COUNTIF('Analytics Data'!$BI$12:$BI$511, $AV457)=1, "", "X"))</f>
        <v/>
      </c>
      <c r="AZ457" s="43" t="str">
        <f t="shared" si="124"/>
        <v/>
      </c>
      <c r="BB457" s="19" t="str">
        <f>IF($D457="", "", IF(COUNTIF(Content!$D$11:$D$510, $D457)=0, MAX($BB$10:$BB456)+1, ""))</f>
        <v/>
      </c>
      <c r="BD457" s="19" t="str">
        <f t="shared" si="125"/>
        <v/>
      </c>
      <c r="BF457" s="19" t="str">
        <f t="shared" si="126"/>
        <v/>
      </c>
      <c r="BG457" s="19" t="str">
        <f t="shared" ca="1" si="132"/>
        <v/>
      </c>
      <c r="BI457" s="173" t="str">
        <f>IF($AV457="", "", IFERROR(INDEX('Analytics Data'!$CA$12:$CA$511, MATCH($AV457, 'Analytics Data'!$BI$12:$BI$511, 0)), ""))</f>
        <v/>
      </c>
      <c r="BK457" s="173" t="str">
        <f>IF($AV457="", "", IFERROR(INDEX('Analytics Data'!$BB$12:$BB$511, MATCH($AV457, 'Analytics Data'!$BI$12:$BI$511, 0)), ""))</f>
        <v/>
      </c>
      <c r="BM457" s="41" t="str">
        <f>IF($D457="", "", IFERROR(INDEX(Content!$AB$11:$AB$510, MATCH($D457, Content!$D$11:$D$510, 0)), ""))</f>
        <v/>
      </c>
      <c r="BN457" s="41" t="str">
        <f>IF($BM457="", "", IF(COUNTIF($BM$11:$BM457, $BM457)&gt;1, "", $BM457))</f>
        <v/>
      </c>
      <c r="BO457" s="156" t="str">
        <f t="shared" si="127"/>
        <v/>
      </c>
      <c r="BP457" s="156" t="str">
        <f t="shared" si="128"/>
        <v/>
      </c>
      <c r="BQ457" s="19" t="str">
        <f>IF($BO457="", "", COUNTIF($BO$11:$BO$510, "&gt;"&amp;$BO457)+1+COUNTIF($BO$11:$BO457, $BO457)-1)</f>
        <v/>
      </c>
      <c r="BS457" s="134" t="str">
        <f>IF($AV457="", "", IFERROR(INDEX('Analytics Data'!BZ$12:BZ$511, MATCH($AV457, 'Analytics Data'!$BI$12:$BI$511, 0)), ""))</f>
        <v/>
      </c>
      <c r="BT457" s="135" t="str">
        <f>IF($AV457="", "", IFERROR(INDEX('Analytics Data'!CA$12:CA$511, MATCH($AV457, 'Analytics Data'!$BI$12:$BI$511, 0)), ""))</f>
        <v/>
      </c>
      <c r="BU457" s="135" t="str">
        <f>IF($AV457="", "", IFERROR(INDEX('Analytics Data'!CB$12:CB$511, MATCH($AV457, 'Analytics Data'!$BI$12:$BI$511, 0)), ""))</f>
        <v/>
      </c>
      <c r="BV457" s="135" t="str">
        <f>IF($AV457="", "", IFERROR(INDEX('Analytics Data'!CC$12:CC$511, MATCH($AV457, 'Analytics Data'!$BI$12:$BI$511, 0)), ""))</f>
        <v/>
      </c>
      <c r="BW457" s="136" t="str">
        <f>IF($AV457="", "", IFERROR(INDEX('Analytics Data'!CD$12:CD$511, MATCH($AV457, 'Analytics Data'!$BI$12:$BI$511, 0)), ""))</f>
        <v/>
      </c>
      <c r="CC457" s="19" t="str">
        <f t="shared" si="129"/>
        <v/>
      </c>
      <c r="CE457" s="19" t="str">
        <f t="shared" si="130"/>
        <v/>
      </c>
      <c r="CG457" s="41" t="str">
        <f t="shared" si="131"/>
        <v/>
      </c>
    </row>
    <row r="458" spans="1:85" x14ac:dyDescent="0.25">
      <c r="A458" s="11"/>
      <c r="B458" s="41" t="str">
        <f>IF($D458="", "", IFERROR(INDEX(Content!$V$11:$V$510, MATCH($D458, Content!$D$11:$D$510, 0)), ""))</f>
        <v/>
      </c>
      <c r="C458" s="11"/>
      <c r="D458" s="196"/>
      <c r="E458" s="197"/>
      <c r="F458" s="198"/>
      <c r="G458" s="199"/>
      <c r="H458" s="200"/>
      <c r="I458" s="200"/>
      <c r="J458" s="201"/>
      <c r="K458" s="202"/>
      <c r="L458" s="11"/>
      <c r="M458" s="98" t="str">
        <f>IF($AV458="", "", IFERROR(INDEX('Analytics Data'!$CF$12:$CF$511, MATCH($AV458, 'Analytics Data'!$BI$12:$BI$511, 0)), ""))</f>
        <v/>
      </c>
      <c r="N458" s="68"/>
      <c r="O458" s="98" t="str">
        <f>IF($M458="", "", COUNTIF($M$11:$M$510, "&gt;"&amp;$M458)+1+COUNTIF($M$11:$M458, $M458)-1)</f>
        <v/>
      </c>
      <c r="P458" s="68"/>
      <c r="Q458" s="91" t="str">
        <f>IF($AV458="", "", IFERROR(INDEX('Analytics Data'!BA$12:BA$511, MATCH($AV458, 'Analytics Data'!$BI$12:$BI$511, 0)), ""))</f>
        <v/>
      </c>
      <c r="R458" s="92" t="str">
        <f>IF($AV458="", "", IFERROR(INDEX('Analytics Data'!BB$12:BB$511, MATCH($AV458, 'Analytics Data'!$BI$12:$BI$511, 0)), ""))</f>
        <v/>
      </c>
      <c r="S458" s="92" t="str">
        <f>IF($AV458="", "", IFERROR(INDEX('Analytics Data'!BC$12:BC$511, MATCH($AV458, 'Analytics Data'!$BI$12:$BI$511, 0)), ""))</f>
        <v/>
      </c>
      <c r="T458" s="92" t="str">
        <f>IF($AV458="", "", IFERROR(INDEX('Analytics Data'!BD$12:BD$511, MATCH($AV458, 'Analytics Data'!$BI$12:$BI$511, 0)), ""))</f>
        <v/>
      </c>
      <c r="U458" s="93" t="str">
        <f>IF($AV458="", "", IFERROR(INDEX('Analytics Data'!BE$12:BE$511, MATCH($AV458, 'Analytics Data'!$BI$12:$BI$511, 0)), ""))</f>
        <v/>
      </c>
      <c r="V458" s="68"/>
      <c r="AD458" s="65" t="str">
        <f>'Analytics Data'!$CT459</f>
        <v/>
      </c>
      <c r="AF458" s="19" t="str">
        <f t="shared" si="118"/>
        <v/>
      </c>
      <c r="AH458" s="19" t="str">
        <f t="shared" si="115"/>
        <v/>
      </c>
      <c r="AI458" s="19" t="str">
        <f t="shared" si="119"/>
        <v/>
      </c>
      <c r="AJ458" s="19" t="str">
        <f t="shared" si="120"/>
        <v/>
      </c>
      <c r="AK458" s="19" t="str">
        <f t="shared" si="121"/>
        <v/>
      </c>
      <c r="AL458" s="19" t="str">
        <f t="shared" si="116"/>
        <v/>
      </c>
      <c r="AM458" s="19" t="str">
        <f t="shared" si="117"/>
        <v/>
      </c>
      <c r="AN458" s="19" t="str">
        <f t="shared" si="122"/>
        <v/>
      </c>
      <c r="AP458" s="19" t="str">
        <f>IF(OR($B458="", "", 'Analytics Data'!$BL$7=FALSE), "", COUNTIF('Analytics Data'!$BG$12:$BG$511, $B458))</f>
        <v/>
      </c>
      <c r="AR458" s="65" t="str">
        <f>IF($AP458="", "", IF($AP458=1, IFERROR(INDEX('Analytics Data'!$BI$12:$BI$511, MATCH($B458, 'Analytics Data'!$BG$12:$BG$511, 0)), ""), ""))</f>
        <v/>
      </c>
      <c r="AT458" s="65" t="str">
        <f t="shared" si="123"/>
        <v/>
      </c>
      <c r="AV458" s="65" t="str">
        <f>IF(NOT($AT458=""), $AT458, IF($AR458="", "", IF(COUNTIF($AR$11:$AR458, $AR458)&gt;1, "", $AR458)))</f>
        <v/>
      </c>
      <c r="AX458" s="19" t="str">
        <f>IF(OR($AV458="", $AR$7=FALSE), "", IF(COUNTIF('Analytics Data'!$BI$12:$BI$511, $AV458)=1, "", "X"))</f>
        <v/>
      </c>
      <c r="AZ458" s="43" t="str">
        <f t="shared" si="124"/>
        <v/>
      </c>
      <c r="BB458" s="19" t="str">
        <f>IF($D458="", "", IF(COUNTIF(Content!$D$11:$D$510, $D458)=0, MAX($BB$10:$BB457)+1, ""))</f>
        <v/>
      </c>
      <c r="BD458" s="19" t="str">
        <f t="shared" si="125"/>
        <v/>
      </c>
      <c r="BF458" s="19" t="str">
        <f t="shared" si="126"/>
        <v/>
      </c>
      <c r="BG458" s="19" t="str">
        <f t="shared" ca="1" si="132"/>
        <v/>
      </c>
      <c r="BI458" s="173" t="str">
        <f>IF($AV458="", "", IFERROR(INDEX('Analytics Data'!$CA$12:$CA$511, MATCH($AV458, 'Analytics Data'!$BI$12:$BI$511, 0)), ""))</f>
        <v/>
      </c>
      <c r="BK458" s="173" t="str">
        <f>IF($AV458="", "", IFERROR(INDEX('Analytics Data'!$BB$12:$BB$511, MATCH($AV458, 'Analytics Data'!$BI$12:$BI$511, 0)), ""))</f>
        <v/>
      </c>
      <c r="BM458" s="41" t="str">
        <f>IF($D458="", "", IFERROR(INDEX(Content!$AB$11:$AB$510, MATCH($D458, Content!$D$11:$D$510, 0)), ""))</f>
        <v/>
      </c>
      <c r="BN458" s="41" t="str">
        <f>IF($BM458="", "", IF(COUNTIF($BM$11:$BM458, $BM458)&gt;1, "", $BM458))</f>
        <v/>
      </c>
      <c r="BO458" s="156" t="str">
        <f t="shared" si="127"/>
        <v/>
      </c>
      <c r="BP458" s="156" t="str">
        <f t="shared" si="128"/>
        <v/>
      </c>
      <c r="BQ458" s="19" t="str">
        <f>IF($BO458="", "", COUNTIF($BO$11:$BO$510, "&gt;"&amp;$BO458)+1+COUNTIF($BO$11:$BO458, $BO458)-1)</f>
        <v/>
      </c>
      <c r="BS458" s="134" t="str">
        <f>IF($AV458="", "", IFERROR(INDEX('Analytics Data'!BZ$12:BZ$511, MATCH($AV458, 'Analytics Data'!$BI$12:$BI$511, 0)), ""))</f>
        <v/>
      </c>
      <c r="BT458" s="135" t="str">
        <f>IF($AV458="", "", IFERROR(INDEX('Analytics Data'!CA$12:CA$511, MATCH($AV458, 'Analytics Data'!$BI$12:$BI$511, 0)), ""))</f>
        <v/>
      </c>
      <c r="BU458" s="135" t="str">
        <f>IF($AV458="", "", IFERROR(INDEX('Analytics Data'!CB$12:CB$511, MATCH($AV458, 'Analytics Data'!$BI$12:$BI$511, 0)), ""))</f>
        <v/>
      </c>
      <c r="BV458" s="135" t="str">
        <f>IF($AV458="", "", IFERROR(INDEX('Analytics Data'!CC$12:CC$511, MATCH($AV458, 'Analytics Data'!$BI$12:$BI$511, 0)), ""))</f>
        <v/>
      </c>
      <c r="BW458" s="136" t="str">
        <f>IF($AV458="", "", IFERROR(INDEX('Analytics Data'!CD$12:CD$511, MATCH($AV458, 'Analytics Data'!$BI$12:$BI$511, 0)), ""))</f>
        <v/>
      </c>
      <c r="CC458" s="19" t="str">
        <f t="shared" si="129"/>
        <v/>
      </c>
      <c r="CE458" s="19" t="str">
        <f t="shared" si="130"/>
        <v/>
      </c>
      <c r="CG458" s="41" t="str">
        <f t="shared" si="131"/>
        <v/>
      </c>
    </row>
    <row r="459" spans="1:85" x14ac:dyDescent="0.25">
      <c r="A459" s="11"/>
      <c r="B459" s="41" t="str">
        <f>IF($D459="", "", IFERROR(INDEX(Content!$V$11:$V$510, MATCH($D459, Content!$D$11:$D$510, 0)), ""))</f>
        <v/>
      </c>
      <c r="C459" s="11"/>
      <c r="D459" s="196"/>
      <c r="E459" s="197"/>
      <c r="F459" s="198"/>
      <c r="G459" s="199"/>
      <c r="H459" s="200"/>
      <c r="I459" s="200"/>
      <c r="J459" s="201"/>
      <c r="K459" s="202"/>
      <c r="L459" s="11"/>
      <c r="M459" s="98" t="str">
        <f>IF($AV459="", "", IFERROR(INDEX('Analytics Data'!$CF$12:$CF$511, MATCH($AV459, 'Analytics Data'!$BI$12:$BI$511, 0)), ""))</f>
        <v/>
      </c>
      <c r="N459" s="68"/>
      <c r="O459" s="98" t="str">
        <f>IF($M459="", "", COUNTIF($M$11:$M$510, "&gt;"&amp;$M459)+1+COUNTIF($M$11:$M459, $M459)-1)</f>
        <v/>
      </c>
      <c r="P459" s="68"/>
      <c r="Q459" s="91" t="str">
        <f>IF($AV459="", "", IFERROR(INDEX('Analytics Data'!BA$12:BA$511, MATCH($AV459, 'Analytics Data'!$BI$12:$BI$511, 0)), ""))</f>
        <v/>
      </c>
      <c r="R459" s="92" t="str">
        <f>IF($AV459="", "", IFERROR(INDEX('Analytics Data'!BB$12:BB$511, MATCH($AV459, 'Analytics Data'!$BI$12:$BI$511, 0)), ""))</f>
        <v/>
      </c>
      <c r="S459" s="92" t="str">
        <f>IF($AV459="", "", IFERROR(INDEX('Analytics Data'!BC$12:BC$511, MATCH($AV459, 'Analytics Data'!$BI$12:$BI$511, 0)), ""))</f>
        <v/>
      </c>
      <c r="T459" s="92" t="str">
        <f>IF($AV459="", "", IFERROR(INDEX('Analytics Data'!BD$12:BD$511, MATCH($AV459, 'Analytics Data'!$BI$12:$BI$511, 0)), ""))</f>
        <v/>
      </c>
      <c r="U459" s="93" t="str">
        <f>IF($AV459="", "", IFERROR(INDEX('Analytics Data'!BE$12:BE$511, MATCH($AV459, 'Analytics Data'!$BI$12:$BI$511, 0)), ""))</f>
        <v/>
      </c>
      <c r="V459" s="68"/>
      <c r="AD459" s="65" t="str">
        <f>'Analytics Data'!$CT460</f>
        <v/>
      </c>
      <c r="AF459" s="19" t="str">
        <f t="shared" si="118"/>
        <v/>
      </c>
      <c r="AH459" s="19" t="str">
        <f t="shared" ref="AH459:AH510" si="133">IF($AF459="", "", IF(AND(AH$5="X", D459=""), $AF$6, IF(AND(NOT(D459=""), OR(ISNUMBER(D459)=FALSE, COUNTIF($D$11:$D$510, $D459)&gt;1)), $AF$7, "")))</f>
        <v/>
      </c>
      <c r="AI459" s="19" t="str">
        <f t="shared" si="119"/>
        <v/>
      </c>
      <c r="AJ459" s="19" t="str">
        <f t="shared" si="120"/>
        <v/>
      </c>
      <c r="AK459" s="19" t="str">
        <f t="shared" si="121"/>
        <v/>
      </c>
      <c r="AL459" s="19" t="str">
        <f t="shared" ref="AL459:AL510" si="134">IF($AF459="", "", IF(AND(AL$5="X", H459=""), $AF$6, IF(AND(NOT(H459=""), COUNTIF(AB$11:AB$30, H459)=0), $AF$7, "")))</f>
        <v/>
      </c>
      <c r="AM459" s="19" t="str">
        <f t="shared" ref="AM459:AM510" si="135">IF($AF459="", "", IF(AND(AM$5="X", I459=""), $AF$6, IF(AND(NOT(I459=""), COUNTIF(AC$11:AC$18, I459)=0), $AF$7, "")))</f>
        <v/>
      </c>
      <c r="AN459" s="19" t="str">
        <f t="shared" si="122"/>
        <v/>
      </c>
      <c r="AP459" s="19" t="str">
        <f>IF(OR($B459="", "", 'Analytics Data'!$BL$7=FALSE), "", COUNTIF('Analytics Data'!$BG$12:$BG$511, $B459))</f>
        <v/>
      </c>
      <c r="AR459" s="65" t="str">
        <f>IF($AP459="", "", IF($AP459=1, IFERROR(INDEX('Analytics Data'!$BI$12:$BI$511, MATCH($B459, 'Analytics Data'!$BG$12:$BG$511, 0)), ""), ""))</f>
        <v/>
      </c>
      <c r="AT459" s="65" t="str">
        <f t="shared" si="123"/>
        <v/>
      </c>
      <c r="AV459" s="65" t="str">
        <f>IF(NOT($AT459=""), $AT459, IF($AR459="", "", IF(COUNTIF($AR$11:$AR459, $AR459)&gt;1, "", $AR459)))</f>
        <v/>
      </c>
      <c r="AX459" s="19" t="str">
        <f>IF(OR($AV459="", $AR$7=FALSE), "", IF(COUNTIF('Analytics Data'!$BI$12:$BI$511, $AV459)=1, "", "X"))</f>
        <v/>
      </c>
      <c r="AZ459" s="43" t="str">
        <f t="shared" si="124"/>
        <v/>
      </c>
      <c r="BB459" s="19" t="str">
        <f>IF($D459="", "", IF(COUNTIF(Content!$D$11:$D$510, $D459)=0, MAX($BB$10:$BB458)+1, ""))</f>
        <v/>
      </c>
      <c r="BD459" s="19" t="str">
        <f t="shared" si="125"/>
        <v/>
      </c>
      <c r="BF459" s="19" t="str">
        <f t="shared" si="126"/>
        <v/>
      </c>
      <c r="BG459" s="19" t="str">
        <f t="shared" ca="1" si="132"/>
        <v/>
      </c>
      <c r="BI459" s="173" t="str">
        <f>IF($AV459="", "", IFERROR(INDEX('Analytics Data'!$CA$12:$CA$511, MATCH($AV459, 'Analytics Data'!$BI$12:$BI$511, 0)), ""))</f>
        <v/>
      </c>
      <c r="BK459" s="173" t="str">
        <f>IF($AV459="", "", IFERROR(INDEX('Analytics Data'!$BB$12:$BB$511, MATCH($AV459, 'Analytics Data'!$BI$12:$BI$511, 0)), ""))</f>
        <v/>
      </c>
      <c r="BM459" s="41" t="str">
        <f>IF($D459="", "", IFERROR(INDEX(Content!$AB$11:$AB$510, MATCH($D459, Content!$D$11:$D$510, 0)), ""))</f>
        <v/>
      </c>
      <c r="BN459" s="41" t="str">
        <f>IF($BM459="", "", IF(COUNTIF($BM$11:$BM459, $BM459)&gt;1, "", $BM459))</f>
        <v/>
      </c>
      <c r="BO459" s="156" t="str">
        <f t="shared" si="127"/>
        <v/>
      </c>
      <c r="BP459" s="156" t="str">
        <f t="shared" si="128"/>
        <v/>
      </c>
      <c r="BQ459" s="19" t="str">
        <f>IF($BO459="", "", COUNTIF($BO$11:$BO$510, "&gt;"&amp;$BO459)+1+COUNTIF($BO$11:$BO459, $BO459)-1)</f>
        <v/>
      </c>
      <c r="BS459" s="134" t="str">
        <f>IF($AV459="", "", IFERROR(INDEX('Analytics Data'!BZ$12:BZ$511, MATCH($AV459, 'Analytics Data'!$BI$12:$BI$511, 0)), ""))</f>
        <v/>
      </c>
      <c r="BT459" s="135" t="str">
        <f>IF($AV459="", "", IFERROR(INDEX('Analytics Data'!CA$12:CA$511, MATCH($AV459, 'Analytics Data'!$BI$12:$BI$511, 0)), ""))</f>
        <v/>
      </c>
      <c r="BU459" s="135" t="str">
        <f>IF($AV459="", "", IFERROR(INDEX('Analytics Data'!CB$12:CB$511, MATCH($AV459, 'Analytics Data'!$BI$12:$BI$511, 0)), ""))</f>
        <v/>
      </c>
      <c r="BV459" s="135" t="str">
        <f>IF($AV459="", "", IFERROR(INDEX('Analytics Data'!CC$12:CC$511, MATCH($AV459, 'Analytics Data'!$BI$12:$BI$511, 0)), ""))</f>
        <v/>
      </c>
      <c r="BW459" s="136" t="str">
        <f>IF($AV459="", "", IFERROR(INDEX('Analytics Data'!CD$12:CD$511, MATCH($AV459, 'Analytics Data'!$BI$12:$BI$511, 0)), ""))</f>
        <v/>
      </c>
      <c r="CC459" s="19" t="str">
        <f t="shared" si="129"/>
        <v/>
      </c>
      <c r="CE459" s="19" t="str">
        <f t="shared" si="130"/>
        <v/>
      </c>
      <c r="CG459" s="41" t="str">
        <f t="shared" si="131"/>
        <v/>
      </c>
    </row>
    <row r="460" spans="1:85" x14ac:dyDescent="0.25">
      <c r="A460" s="11"/>
      <c r="B460" s="41" t="str">
        <f>IF($D460="", "", IFERROR(INDEX(Content!$V$11:$V$510, MATCH($D460, Content!$D$11:$D$510, 0)), ""))</f>
        <v/>
      </c>
      <c r="C460" s="11"/>
      <c r="D460" s="196"/>
      <c r="E460" s="197"/>
      <c r="F460" s="198"/>
      <c r="G460" s="199"/>
      <c r="H460" s="200"/>
      <c r="I460" s="200"/>
      <c r="J460" s="201"/>
      <c r="K460" s="202"/>
      <c r="L460" s="11"/>
      <c r="M460" s="98" t="str">
        <f>IF($AV460="", "", IFERROR(INDEX('Analytics Data'!$CF$12:$CF$511, MATCH($AV460, 'Analytics Data'!$BI$12:$BI$511, 0)), ""))</f>
        <v/>
      </c>
      <c r="N460" s="68"/>
      <c r="O460" s="98" t="str">
        <f>IF($M460="", "", COUNTIF($M$11:$M$510, "&gt;"&amp;$M460)+1+COUNTIF($M$11:$M460, $M460)-1)</f>
        <v/>
      </c>
      <c r="P460" s="68"/>
      <c r="Q460" s="91" t="str">
        <f>IF($AV460="", "", IFERROR(INDEX('Analytics Data'!BA$12:BA$511, MATCH($AV460, 'Analytics Data'!$BI$12:$BI$511, 0)), ""))</f>
        <v/>
      </c>
      <c r="R460" s="92" t="str">
        <f>IF($AV460="", "", IFERROR(INDEX('Analytics Data'!BB$12:BB$511, MATCH($AV460, 'Analytics Data'!$BI$12:$BI$511, 0)), ""))</f>
        <v/>
      </c>
      <c r="S460" s="92" t="str">
        <f>IF($AV460="", "", IFERROR(INDEX('Analytics Data'!BC$12:BC$511, MATCH($AV460, 'Analytics Data'!$BI$12:$BI$511, 0)), ""))</f>
        <v/>
      </c>
      <c r="T460" s="92" t="str">
        <f>IF($AV460="", "", IFERROR(INDEX('Analytics Data'!BD$12:BD$511, MATCH($AV460, 'Analytics Data'!$BI$12:$BI$511, 0)), ""))</f>
        <v/>
      </c>
      <c r="U460" s="93" t="str">
        <f>IF($AV460="", "", IFERROR(INDEX('Analytics Data'!BE$12:BE$511, MATCH($AV460, 'Analytics Data'!$BI$12:$BI$511, 0)), ""))</f>
        <v/>
      </c>
      <c r="V460" s="68"/>
      <c r="AD460" s="65" t="str">
        <f>'Analytics Data'!$CT461</f>
        <v/>
      </c>
      <c r="AF460" s="19" t="str">
        <f t="shared" ref="AF460:AF510" si="136">IF(COUNTIF($D460:$J460, "")=7, "", "X")</f>
        <v/>
      </c>
      <c r="AH460" s="19" t="str">
        <f t="shared" si="133"/>
        <v/>
      </c>
      <c r="AI460" s="19" t="str">
        <f t="shared" ref="AI460:AI510" si="137">IF($AF460="", "", IF(AND(AI$5="X", E460=""), $AF$6, IF(AND(NOT(E460=""), OR(ISNUMBER(E460)=FALSE, E460&lt;$Y$5, E460&gt;$Y$6)), $AF$7, "")))</f>
        <v/>
      </c>
      <c r="AJ460" s="19" t="str">
        <f t="shared" ref="AJ460:AJ510" si="138">IF($AF460="", "", IF(AND(AJ$5="X", F460=""), $AF$6, IF(AND(NOT(F460=""), ISNUMBER(F460)=FALSE), $AF$7, "")))</f>
        <v/>
      </c>
      <c r="AK460" s="19" t="str">
        <f t="shared" ref="AK460:AK510" si="139">IF($AF460="", "", IF(AND(AK$5="X", G460="", NOT($E460=""), $E460&lt;=$Y$7), $AF$6, IF(AND(NOT(G460=""), COUNTIF(AA$11:AA$11, G460)=0), $AF$7, "")))</f>
        <v/>
      </c>
      <c r="AL460" s="19" t="str">
        <f t="shared" si="134"/>
        <v/>
      </c>
      <c r="AM460" s="19" t="str">
        <f t="shared" si="135"/>
        <v/>
      </c>
      <c r="AN460" s="19" t="str">
        <f t="shared" ref="AN460:AN510" si="140">IF($AF460="", "", IF(AND(AN$5="X", J460="", $AR$7=TRUE, $AR460="", $Y$7&gt;$AZ460), $AF$6, IF(AND(NOT(J460=""), $AX460="X"), $AF$7, "")))</f>
        <v/>
      </c>
      <c r="AP460" s="19" t="str">
        <f>IF(OR($B460="", "", 'Analytics Data'!$BL$7=FALSE), "", COUNTIF('Analytics Data'!$BG$12:$BG$511, $B460))</f>
        <v/>
      </c>
      <c r="AR460" s="65" t="str">
        <f>IF($AP460="", "", IF($AP460=1, IFERROR(INDEX('Analytics Data'!$BI$12:$BI$511, MATCH($B460, 'Analytics Data'!$BG$12:$BG$511, 0)), ""), ""))</f>
        <v/>
      </c>
      <c r="AT460" s="65" t="str">
        <f t="shared" ref="AT460:AT510" si="141">IF(NOT($J460=""), $J460, "")</f>
        <v/>
      </c>
      <c r="AV460" s="65" t="str">
        <f>IF(NOT($AT460=""), $AT460, IF($AR460="", "", IF(COUNTIF($AR$11:$AR460, $AR460)&gt;1, "", $AR460)))</f>
        <v/>
      </c>
      <c r="AX460" s="19" t="str">
        <f>IF(OR($AV460="", $AR$7=FALSE), "", IF(COUNTIF('Analytics Data'!$BI$12:$BI$511, $AV460)=1, "", "X"))</f>
        <v/>
      </c>
      <c r="AZ460" s="43" t="str">
        <f t="shared" ref="AZ460:AZ510" si="142">IF($E460="", "", IFERROR(DATE(YEAR($E460), MONTH($E460)+1, 1)-1, ""))</f>
        <v/>
      </c>
      <c r="BB460" s="19" t="str">
        <f>IF($D460="", "", IF(COUNTIF(Content!$D$11:$D$510, $D460)=0, MAX($BB$10:$BB459)+1, ""))</f>
        <v/>
      </c>
      <c r="BD460" s="19" t="str">
        <f t="shared" ref="BD460:BD510" si="143">IF($E460="", "", TEXT($E460, "mmm yyyy"))</f>
        <v/>
      </c>
      <c r="BF460" s="19" t="str">
        <f t="shared" ref="BF460:BF510" si="144">IF($AF460="", "", IF(AND($G460="", $E460+$F460&lt;$BF$7), "X", ""))</f>
        <v/>
      </c>
      <c r="BG460" s="19" t="str">
        <f t="shared" ca="1" si="132"/>
        <v/>
      </c>
      <c r="BI460" s="173" t="str">
        <f>IF($AV460="", "", IFERROR(INDEX('Analytics Data'!$CA$12:$CA$511, MATCH($AV460, 'Analytics Data'!$BI$12:$BI$511, 0)), ""))</f>
        <v/>
      </c>
      <c r="BK460" s="173" t="str">
        <f>IF($AV460="", "", IFERROR(INDEX('Analytics Data'!$BB$12:$BB$511, MATCH($AV460, 'Analytics Data'!$BI$12:$BI$511, 0)), ""))</f>
        <v/>
      </c>
      <c r="BM460" s="41" t="str">
        <f>IF($D460="", "", IFERROR(INDEX(Content!$AB$11:$AB$510, MATCH($D460, Content!$D$11:$D$510, 0)), ""))</f>
        <v/>
      </c>
      <c r="BN460" s="41" t="str">
        <f>IF($BM460="", "", IF(COUNTIF($BM$11:$BM460, $BM460)&gt;1, "", $BM460))</f>
        <v/>
      </c>
      <c r="BO460" s="156" t="str">
        <f t="shared" ref="BO460:BO510" si="145">IF($BN460="", "", IFERROR(AVERAGEIF($BN$11:$BN$510, $BN460, $BI$11:$BI$510), ""))</f>
        <v/>
      </c>
      <c r="BP460" s="156" t="str">
        <f t="shared" ref="BP460:BP510" si="146">IF($BN460="", "", IFERROR(AVERAGEIF($BN$11:$BN$510, $BN460, $BK$11:$BK$510), ""))</f>
        <v/>
      </c>
      <c r="BQ460" s="19" t="str">
        <f>IF($BO460="", "", COUNTIF($BO$11:$BO$510, "&gt;"&amp;$BO460)+1+COUNTIF($BO$11:$BO460, $BO460)-1)</f>
        <v/>
      </c>
      <c r="BS460" s="134" t="str">
        <f>IF($AV460="", "", IFERROR(INDEX('Analytics Data'!BZ$12:BZ$511, MATCH($AV460, 'Analytics Data'!$BI$12:$BI$511, 0)), ""))</f>
        <v/>
      </c>
      <c r="BT460" s="135" t="str">
        <f>IF($AV460="", "", IFERROR(INDEX('Analytics Data'!CA$12:CA$511, MATCH($AV460, 'Analytics Data'!$BI$12:$BI$511, 0)), ""))</f>
        <v/>
      </c>
      <c r="BU460" s="135" t="str">
        <f>IF($AV460="", "", IFERROR(INDEX('Analytics Data'!CB$12:CB$511, MATCH($AV460, 'Analytics Data'!$BI$12:$BI$511, 0)), ""))</f>
        <v/>
      </c>
      <c r="BV460" s="135" t="str">
        <f>IF($AV460="", "", IFERROR(INDEX('Analytics Data'!CC$12:CC$511, MATCH($AV460, 'Analytics Data'!$BI$12:$BI$511, 0)), ""))</f>
        <v/>
      </c>
      <c r="BW460" s="136" t="str">
        <f>IF($AV460="", "", IFERROR(INDEX('Analytics Data'!CD$12:CD$511, MATCH($AV460, 'Analytics Data'!$BI$12:$BI$511, 0)), ""))</f>
        <v/>
      </c>
      <c r="CC460" s="19" t="str">
        <f t="shared" ref="CC460:CC510" si="147">IF($F460="", "", IFERROR(INDEX($CA$11:$CA$22, MATCH($F460, $BY$11:$BY$22, 1)), ""))</f>
        <v/>
      </c>
      <c r="CE460" s="19" t="str">
        <f t="shared" ref="CE460:CE510" si="148">IF($E460="", "", TEXT($E460, "ddd"))</f>
        <v/>
      </c>
      <c r="CG460" s="41" t="str">
        <f t="shared" ref="CG460:CG510" si="149">IF(OR($H460="", $I460=""), "", CONCATENATE($H460, " - ", $I460))</f>
        <v/>
      </c>
    </row>
    <row r="461" spans="1:85" x14ac:dyDescent="0.25">
      <c r="A461" s="11"/>
      <c r="B461" s="41" t="str">
        <f>IF($D461="", "", IFERROR(INDEX(Content!$V$11:$V$510, MATCH($D461, Content!$D$11:$D$510, 0)), ""))</f>
        <v/>
      </c>
      <c r="C461" s="11"/>
      <c r="D461" s="196"/>
      <c r="E461" s="197"/>
      <c r="F461" s="198"/>
      <c r="G461" s="199"/>
      <c r="H461" s="200"/>
      <c r="I461" s="200"/>
      <c r="J461" s="201"/>
      <c r="K461" s="202"/>
      <c r="L461" s="11"/>
      <c r="M461" s="98" t="str">
        <f>IF($AV461="", "", IFERROR(INDEX('Analytics Data'!$CF$12:$CF$511, MATCH($AV461, 'Analytics Data'!$BI$12:$BI$511, 0)), ""))</f>
        <v/>
      </c>
      <c r="N461" s="68"/>
      <c r="O461" s="98" t="str">
        <f>IF($M461="", "", COUNTIF($M$11:$M$510, "&gt;"&amp;$M461)+1+COUNTIF($M$11:$M461, $M461)-1)</f>
        <v/>
      </c>
      <c r="P461" s="68"/>
      <c r="Q461" s="91" t="str">
        <f>IF($AV461="", "", IFERROR(INDEX('Analytics Data'!BA$12:BA$511, MATCH($AV461, 'Analytics Data'!$BI$12:$BI$511, 0)), ""))</f>
        <v/>
      </c>
      <c r="R461" s="92" t="str">
        <f>IF($AV461="", "", IFERROR(INDEX('Analytics Data'!BB$12:BB$511, MATCH($AV461, 'Analytics Data'!$BI$12:$BI$511, 0)), ""))</f>
        <v/>
      </c>
      <c r="S461" s="92" t="str">
        <f>IF($AV461="", "", IFERROR(INDEX('Analytics Data'!BC$12:BC$511, MATCH($AV461, 'Analytics Data'!$BI$12:$BI$511, 0)), ""))</f>
        <v/>
      </c>
      <c r="T461" s="92" t="str">
        <f>IF($AV461="", "", IFERROR(INDEX('Analytics Data'!BD$12:BD$511, MATCH($AV461, 'Analytics Data'!$BI$12:$BI$511, 0)), ""))</f>
        <v/>
      </c>
      <c r="U461" s="93" t="str">
        <f>IF($AV461="", "", IFERROR(INDEX('Analytics Data'!BE$12:BE$511, MATCH($AV461, 'Analytics Data'!$BI$12:$BI$511, 0)), ""))</f>
        <v/>
      </c>
      <c r="V461" s="68"/>
      <c r="AD461" s="65" t="str">
        <f>'Analytics Data'!$CT462</f>
        <v/>
      </c>
      <c r="AF461" s="19" t="str">
        <f t="shared" si="136"/>
        <v/>
      </c>
      <c r="AH461" s="19" t="str">
        <f t="shared" si="133"/>
        <v/>
      </c>
      <c r="AI461" s="19" t="str">
        <f t="shared" si="137"/>
        <v/>
      </c>
      <c r="AJ461" s="19" t="str">
        <f t="shared" si="138"/>
        <v/>
      </c>
      <c r="AK461" s="19" t="str">
        <f t="shared" si="139"/>
        <v/>
      </c>
      <c r="AL461" s="19" t="str">
        <f t="shared" si="134"/>
        <v/>
      </c>
      <c r="AM461" s="19" t="str">
        <f t="shared" si="135"/>
        <v/>
      </c>
      <c r="AN461" s="19" t="str">
        <f t="shared" si="140"/>
        <v/>
      </c>
      <c r="AP461" s="19" t="str">
        <f>IF(OR($B461="", "", 'Analytics Data'!$BL$7=FALSE), "", COUNTIF('Analytics Data'!$BG$12:$BG$511, $B461))</f>
        <v/>
      </c>
      <c r="AR461" s="65" t="str">
        <f>IF($AP461="", "", IF($AP461=1, IFERROR(INDEX('Analytics Data'!$BI$12:$BI$511, MATCH($B461, 'Analytics Data'!$BG$12:$BG$511, 0)), ""), ""))</f>
        <v/>
      </c>
      <c r="AT461" s="65" t="str">
        <f t="shared" si="141"/>
        <v/>
      </c>
      <c r="AV461" s="65" t="str">
        <f>IF(NOT($AT461=""), $AT461, IF($AR461="", "", IF(COUNTIF($AR$11:$AR461, $AR461)&gt;1, "", $AR461)))</f>
        <v/>
      </c>
      <c r="AX461" s="19" t="str">
        <f>IF(OR($AV461="", $AR$7=FALSE), "", IF(COUNTIF('Analytics Data'!$BI$12:$BI$511, $AV461)=1, "", "X"))</f>
        <v/>
      </c>
      <c r="AZ461" s="43" t="str">
        <f t="shared" si="142"/>
        <v/>
      </c>
      <c r="BB461" s="19" t="str">
        <f>IF($D461="", "", IF(COUNTIF(Content!$D$11:$D$510, $D461)=0, MAX($BB$10:$BB460)+1, ""))</f>
        <v/>
      </c>
      <c r="BD461" s="19" t="str">
        <f t="shared" si="143"/>
        <v/>
      </c>
      <c r="BF461" s="19" t="str">
        <f t="shared" si="144"/>
        <v/>
      </c>
      <c r="BG461" s="19" t="str">
        <f t="shared" ca="1" si="132"/>
        <v/>
      </c>
      <c r="BI461" s="173" t="str">
        <f>IF($AV461="", "", IFERROR(INDEX('Analytics Data'!$CA$12:$CA$511, MATCH($AV461, 'Analytics Data'!$BI$12:$BI$511, 0)), ""))</f>
        <v/>
      </c>
      <c r="BK461" s="173" t="str">
        <f>IF($AV461="", "", IFERROR(INDEX('Analytics Data'!$BB$12:$BB$511, MATCH($AV461, 'Analytics Data'!$BI$12:$BI$511, 0)), ""))</f>
        <v/>
      </c>
      <c r="BM461" s="41" t="str">
        <f>IF($D461="", "", IFERROR(INDEX(Content!$AB$11:$AB$510, MATCH($D461, Content!$D$11:$D$510, 0)), ""))</f>
        <v/>
      </c>
      <c r="BN461" s="41" t="str">
        <f>IF($BM461="", "", IF(COUNTIF($BM$11:$BM461, $BM461)&gt;1, "", $BM461))</f>
        <v/>
      </c>
      <c r="BO461" s="156" t="str">
        <f t="shared" si="145"/>
        <v/>
      </c>
      <c r="BP461" s="156" t="str">
        <f t="shared" si="146"/>
        <v/>
      </c>
      <c r="BQ461" s="19" t="str">
        <f>IF($BO461="", "", COUNTIF($BO$11:$BO$510, "&gt;"&amp;$BO461)+1+COUNTIF($BO$11:$BO461, $BO461)-1)</f>
        <v/>
      </c>
      <c r="BS461" s="134" t="str">
        <f>IF($AV461="", "", IFERROR(INDEX('Analytics Data'!BZ$12:BZ$511, MATCH($AV461, 'Analytics Data'!$BI$12:$BI$511, 0)), ""))</f>
        <v/>
      </c>
      <c r="BT461" s="135" t="str">
        <f>IF($AV461="", "", IFERROR(INDEX('Analytics Data'!CA$12:CA$511, MATCH($AV461, 'Analytics Data'!$BI$12:$BI$511, 0)), ""))</f>
        <v/>
      </c>
      <c r="BU461" s="135" t="str">
        <f>IF($AV461="", "", IFERROR(INDEX('Analytics Data'!CB$12:CB$511, MATCH($AV461, 'Analytics Data'!$BI$12:$BI$511, 0)), ""))</f>
        <v/>
      </c>
      <c r="BV461" s="135" t="str">
        <f>IF($AV461="", "", IFERROR(INDEX('Analytics Data'!CC$12:CC$511, MATCH($AV461, 'Analytics Data'!$BI$12:$BI$511, 0)), ""))</f>
        <v/>
      </c>
      <c r="BW461" s="136" t="str">
        <f>IF($AV461="", "", IFERROR(INDEX('Analytics Data'!CD$12:CD$511, MATCH($AV461, 'Analytics Data'!$BI$12:$BI$511, 0)), ""))</f>
        <v/>
      </c>
      <c r="CC461" s="19" t="str">
        <f t="shared" si="147"/>
        <v/>
      </c>
      <c r="CE461" s="19" t="str">
        <f t="shared" si="148"/>
        <v/>
      </c>
      <c r="CG461" s="41" t="str">
        <f t="shared" si="149"/>
        <v/>
      </c>
    </row>
    <row r="462" spans="1:85" x14ac:dyDescent="0.25">
      <c r="A462" s="11"/>
      <c r="B462" s="41" t="str">
        <f>IF($D462="", "", IFERROR(INDEX(Content!$V$11:$V$510, MATCH($D462, Content!$D$11:$D$510, 0)), ""))</f>
        <v/>
      </c>
      <c r="C462" s="11"/>
      <c r="D462" s="196"/>
      <c r="E462" s="197"/>
      <c r="F462" s="198"/>
      <c r="G462" s="199"/>
      <c r="H462" s="200"/>
      <c r="I462" s="200"/>
      <c r="J462" s="201"/>
      <c r="K462" s="202"/>
      <c r="L462" s="11"/>
      <c r="M462" s="98" t="str">
        <f>IF($AV462="", "", IFERROR(INDEX('Analytics Data'!$CF$12:$CF$511, MATCH($AV462, 'Analytics Data'!$BI$12:$BI$511, 0)), ""))</f>
        <v/>
      </c>
      <c r="N462" s="68"/>
      <c r="O462" s="98" t="str">
        <f>IF($M462="", "", COUNTIF($M$11:$M$510, "&gt;"&amp;$M462)+1+COUNTIF($M$11:$M462, $M462)-1)</f>
        <v/>
      </c>
      <c r="P462" s="68"/>
      <c r="Q462" s="91" t="str">
        <f>IF($AV462="", "", IFERROR(INDEX('Analytics Data'!BA$12:BA$511, MATCH($AV462, 'Analytics Data'!$BI$12:$BI$511, 0)), ""))</f>
        <v/>
      </c>
      <c r="R462" s="92" t="str">
        <f>IF($AV462="", "", IFERROR(INDEX('Analytics Data'!BB$12:BB$511, MATCH($AV462, 'Analytics Data'!$BI$12:$BI$511, 0)), ""))</f>
        <v/>
      </c>
      <c r="S462" s="92" t="str">
        <f>IF($AV462="", "", IFERROR(INDEX('Analytics Data'!BC$12:BC$511, MATCH($AV462, 'Analytics Data'!$BI$12:$BI$511, 0)), ""))</f>
        <v/>
      </c>
      <c r="T462" s="92" t="str">
        <f>IF($AV462="", "", IFERROR(INDEX('Analytics Data'!BD$12:BD$511, MATCH($AV462, 'Analytics Data'!$BI$12:$BI$511, 0)), ""))</f>
        <v/>
      </c>
      <c r="U462" s="93" t="str">
        <f>IF($AV462="", "", IFERROR(INDEX('Analytics Data'!BE$12:BE$511, MATCH($AV462, 'Analytics Data'!$BI$12:$BI$511, 0)), ""))</f>
        <v/>
      </c>
      <c r="V462" s="68"/>
      <c r="AD462" s="65" t="str">
        <f>'Analytics Data'!$CT463</f>
        <v/>
      </c>
      <c r="AF462" s="19" t="str">
        <f t="shared" si="136"/>
        <v/>
      </c>
      <c r="AH462" s="19" t="str">
        <f t="shared" si="133"/>
        <v/>
      </c>
      <c r="AI462" s="19" t="str">
        <f t="shared" si="137"/>
        <v/>
      </c>
      <c r="AJ462" s="19" t="str">
        <f t="shared" si="138"/>
        <v/>
      </c>
      <c r="AK462" s="19" t="str">
        <f t="shared" si="139"/>
        <v/>
      </c>
      <c r="AL462" s="19" t="str">
        <f t="shared" si="134"/>
        <v/>
      </c>
      <c r="AM462" s="19" t="str">
        <f t="shared" si="135"/>
        <v/>
      </c>
      <c r="AN462" s="19" t="str">
        <f t="shared" si="140"/>
        <v/>
      </c>
      <c r="AP462" s="19" t="str">
        <f>IF(OR($B462="", "", 'Analytics Data'!$BL$7=FALSE), "", COUNTIF('Analytics Data'!$BG$12:$BG$511, $B462))</f>
        <v/>
      </c>
      <c r="AR462" s="65" t="str">
        <f>IF($AP462="", "", IF($AP462=1, IFERROR(INDEX('Analytics Data'!$BI$12:$BI$511, MATCH($B462, 'Analytics Data'!$BG$12:$BG$511, 0)), ""), ""))</f>
        <v/>
      </c>
      <c r="AT462" s="65" t="str">
        <f t="shared" si="141"/>
        <v/>
      </c>
      <c r="AV462" s="65" t="str">
        <f>IF(NOT($AT462=""), $AT462, IF($AR462="", "", IF(COUNTIF($AR$11:$AR462, $AR462)&gt;1, "", $AR462)))</f>
        <v/>
      </c>
      <c r="AX462" s="19" t="str">
        <f>IF(OR($AV462="", $AR$7=FALSE), "", IF(COUNTIF('Analytics Data'!$BI$12:$BI$511, $AV462)=1, "", "X"))</f>
        <v/>
      </c>
      <c r="AZ462" s="43" t="str">
        <f t="shared" si="142"/>
        <v/>
      </c>
      <c r="BB462" s="19" t="str">
        <f>IF($D462="", "", IF(COUNTIF(Content!$D$11:$D$510, $D462)=0, MAX($BB$10:$BB461)+1, ""))</f>
        <v/>
      </c>
      <c r="BD462" s="19" t="str">
        <f t="shared" si="143"/>
        <v/>
      </c>
      <c r="BF462" s="19" t="str">
        <f t="shared" si="144"/>
        <v/>
      </c>
      <c r="BG462" s="19" t="str">
        <f t="shared" ca="1" si="132"/>
        <v/>
      </c>
      <c r="BI462" s="173" t="str">
        <f>IF($AV462="", "", IFERROR(INDEX('Analytics Data'!$CA$12:$CA$511, MATCH($AV462, 'Analytics Data'!$BI$12:$BI$511, 0)), ""))</f>
        <v/>
      </c>
      <c r="BK462" s="173" t="str">
        <f>IF($AV462="", "", IFERROR(INDEX('Analytics Data'!$BB$12:$BB$511, MATCH($AV462, 'Analytics Data'!$BI$12:$BI$511, 0)), ""))</f>
        <v/>
      </c>
      <c r="BM462" s="41" t="str">
        <f>IF($D462="", "", IFERROR(INDEX(Content!$AB$11:$AB$510, MATCH($D462, Content!$D$11:$D$510, 0)), ""))</f>
        <v/>
      </c>
      <c r="BN462" s="41" t="str">
        <f>IF($BM462="", "", IF(COUNTIF($BM$11:$BM462, $BM462)&gt;1, "", $BM462))</f>
        <v/>
      </c>
      <c r="BO462" s="156" t="str">
        <f t="shared" si="145"/>
        <v/>
      </c>
      <c r="BP462" s="156" t="str">
        <f t="shared" si="146"/>
        <v/>
      </c>
      <c r="BQ462" s="19" t="str">
        <f>IF($BO462="", "", COUNTIF($BO$11:$BO$510, "&gt;"&amp;$BO462)+1+COUNTIF($BO$11:$BO462, $BO462)-1)</f>
        <v/>
      </c>
      <c r="BS462" s="134" t="str">
        <f>IF($AV462="", "", IFERROR(INDEX('Analytics Data'!BZ$12:BZ$511, MATCH($AV462, 'Analytics Data'!$BI$12:$BI$511, 0)), ""))</f>
        <v/>
      </c>
      <c r="BT462" s="135" t="str">
        <f>IF($AV462="", "", IFERROR(INDEX('Analytics Data'!CA$12:CA$511, MATCH($AV462, 'Analytics Data'!$BI$12:$BI$511, 0)), ""))</f>
        <v/>
      </c>
      <c r="BU462" s="135" t="str">
        <f>IF($AV462="", "", IFERROR(INDEX('Analytics Data'!CB$12:CB$511, MATCH($AV462, 'Analytics Data'!$BI$12:$BI$511, 0)), ""))</f>
        <v/>
      </c>
      <c r="BV462" s="135" t="str">
        <f>IF($AV462="", "", IFERROR(INDEX('Analytics Data'!CC$12:CC$511, MATCH($AV462, 'Analytics Data'!$BI$12:$BI$511, 0)), ""))</f>
        <v/>
      </c>
      <c r="BW462" s="136" t="str">
        <f>IF($AV462="", "", IFERROR(INDEX('Analytics Data'!CD$12:CD$511, MATCH($AV462, 'Analytics Data'!$BI$12:$BI$511, 0)), ""))</f>
        <v/>
      </c>
      <c r="CC462" s="19" t="str">
        <f t="shared" si="147"/>
        <v/>
      </c>
      <c r="CE462" s="19" t="str">
        <f t="shared" si="148"/>
        <v/>
      </c>
      <c r="CG462" s="41" t="str">
        <f t="shared" si="149"/>
        <v/>
      </c>
    </row>
    <row r="463" spans="1:85" x14ac:dyDescent="0.25">
      <c r="A463" s="11"/>
      <c r="B463" s="41" t="str">
        <f>IF($D463="", "", IFERROR(INDEX(Content!$V$11:$V$510, MATCH($D463, Content!$D$11:$D$510, 0)), ""))</f>
        <v/>
      </c>
      <c r="C463" s="11"/>
      <c r="D463" s="196"/>
      <c r="E463" s="197"/>
      <c r="F463" s="198"/>
      <c r="G463" s="199"/>
      <c r="H463" s="200"/>
      <c r="I463" s="200"/>
      <c r="J463" s="201"/>
      <c r="K463" s="202"/>
      <c r="L463" s="11"/>
      <c r="M463" s="98" t="str">
        <f>IF($AV463="", "", IFERROR(INDEX('Analytics Data'!$CF$12:$CF$511, MATCH($AV463, 'Analytics Data'!$BI$12:$BI$511, 0)), ""))</f>
        <v/>
      </c>
      <c r="N463" s="68"/>
      <c r="O463" s="98" t="str">
        <f>IF($M463="", "", COUNTIF($M$11:$M$510, "&gt;"&amp;$M463)+1+COUNTIF($M$11:$M463, $M463)-1)</f>
        <v/>
      </c>
      <c r="P463" s="68"/>
      <c r="Q463" s="91" t="str">
        <f>IF($AV463="", "", IFERROR(INDEX('Analytics Data'!BA$12:BA$511, MATCH($AV463, 'Analytics Data'!$BI$12:$BI$511, 0)), ""))</f>
        <v/>
      </c>
      <c r="R463" s="92" t="str">
        <f>IF($AV463="", "", IFERROR(INDEX('Analytics Data'!BB$12:BB$511, MATCH($AV463, 'Analytics Data'!$BI$12:$BI$511, 0)), ""))</f>
        <v/>
      </c>
      <c r="S463" s="92" t="str">
        <f>IF($AV463="", "", IFERROR(INDEX('Analytics Data'!BC$12:BC$511, MATCH($AV463, 'Analytics Data'!$BI$12:$BI$511, 0)), ""))</f>
        <v/>
      </c>
      <c r="T463" s="92" t="str">
        <f>IF($AV463="", "", IFERROR(INDEX('Analytics Data'!BD$12:BD$511, MATCH($AV463, 'Analytics Data'!$BI$12:$BI$511, 0)), ""))</f>
        <v/>
      </c>
      <c r="U463" s="93" t="str">
        <f>IF($AV463="", "", IFERROR(INDEX('Analytics Data'!BE$12:BE$511, MATCH($AV463, 'Analytics Data'!$BI$12:$BI$511, 0)), ""))</f>
        <v/>
      </c>
      <c r="V463" s="68"/>
      <c r="AD463" s="65" t="str">
        <f>'Analytics Data'!$CT464</f>
        <v/>
      </c>
      <c r="AF463" s="19" t="str">
        <f t="shared" si="136"/>
        <v/>
      </c>
      <c r="AH463" s="19" t="str">
        <f t="shared" si="133"/>
        <v/>
      </c>
      <c r="AI463" s="19" t="str">
        <f t="shared" si="137"/>
        <v/>
      </c>
      <c r="AJ463" s="19" t="str">
        <f t="shared" si="138"/>
        <v/>
      </c>
      <c r="AK463" s="19" t="str">
        <f t="shared" si="139"/>
        <v/>
      </c>
      <c r="AL463" s="19" t="str">
        <f t="shared" si="134"/>
        <v/>
      </c>
      <c r="AM463" s="19" t="str">
        <f t="shared" si="135"/>
        <v/>
      </c>
      <c r="AN463" s="19" t="str">
        <f t="shared" si="140"/>
        <v/>
      </c>
      <c r="AP463" s="19" t="str">
        <f>IF(OR($B463="", "", 'Analytics Data'!$BL$7=FALSE), "", COUNTIF('Analytics Data'!$BG$12:$BG$511, $B463))</f>
        <v/>
      </c>
      <c r="AR463" s="65" t="str">
        <f>IF($AP463="", "", IF($AP463=1, IFERROR(INDEX('Analytics Data'!$BI$12:$BI$511, MATCH($B463, 'Analytics Data'!$BG$12:$BG$511, 0)), ""), ""))</f>
        <v/>
      </c>
      <c r="AT463" s="65" t="str">
        <f t="shared" si="141"/>
        <v/>
      </c>
      <c r="AV463" s="65" t="str">
        <f>IF(NOT($AT463=""), $AT463, IF($AR463="", "", IF(COUNTIF($AR$11:$AR463, $AR463)&gt;1, "", $AR463)))</f>
        <v/>
      </c>
      <c r="AX463" s="19" t="str">
        <f>IF(OR($AV463="", $AR$7=FALSE), "", IF(COUNTIF('Analytics Data'!$BI$12:$BI$511, $AV463)=1, "", "X"))</f>
        <v/>
      </c>
      <c r="AZ463" s="43" t="str">
        <f t="shared" si="142"/>
        <v/>
      </c>
      <c r="BB463" s="19" t="str">
        <f>IF($D463="", "", IF(COUNTIF(Content!$D$11:$D$510, $D463)=0, MAX($BB$10:$BB462)+1, ""))</f>
        <v/>
      </c>
      <c r="BD463" s="19" t="str">
        <f t="shared" si="143"/>
        <v/>
      </c>
      <c r="BF463" s="19" t="str">
        <f t="shared" si="144"/>
        <v/>
      </c>
      <c r="BG463" s="19" t="str">
        <f t="shared" ca="1" si="132"/>
        <v/>
      </c>
      <c r="BI463" s="173" t="str">
        <f>IF($AV463="", "", IFERROR(INDEX('Analytics Data'!$CA$12:$CA$511, MATCH($AV463, 'Analytics Data'!$BI$12:$BI$511, 0)), ""))</f>
        <v/>
      </c>
      <c r="BK463" s="173" t="str">
        <f>IF($AV463="", "", IFERROR(INDEX('Analytics Data'!$BB$12:$BB$511, MATCH($AV463, 'Analytics Data'!$BI$12:$BI$511, 0)), ""))</f>
        <v/>
      </c>
      <c r="BM463" s="41" t="str">
        <f>IF($D463="", "", IFERROR(INDEX(Content!$AB$11:$AB$510, MATCH($D463, Content!$D$11:$D$510, 0)), ""))</f>
        <v/>
      </c>
      <c r="BN463" s="41" t="str">
        <f>IF($BM463="", "", IF(COUNTIF($BM$11:$BM463, $BM463)&gt;1, "", $BM463))</f>
        <v/>
      </c>
      <c r="BO463" s="156" t="str">
        <f t="shared" si="145"/>
        <v/>
      </c>
      <c r="BP463" s="156" t="str">
        <f t="shared" si="146"/>
        <v/>
      </c>
      <c r="BQ463" s="19" t="str">
        <f>IF($BO463="", "", COUNTIF($BO$11:$BO$510, "&gt;"&amp;$BO463)+1+COUNTIF($BO$11:$BO463, $BO463)-1)</f>
        <v/>
      </c>
      <c r="BS463" s="134" t="str">
        <f>IF($AV463="", "", IFERROR(INDEX('Analytics Data'!BZ$12:BZ$511, MATCH($AV463, 'Analytics Data'!$BI$12:$BI$511, 0)), ""))</f>
        <v/>
      </c>
      <c r="BT463" s="135" t="str">
        <f>IF($AV463="", "", IFERROR(INDEX('Analytics Data'!CA$12:CA$511, MATCH($AV463, 'Analytics Data'!$BI$12:$BI$511, 0)), ""))</f>
        <v/>
      </c>
      <c r="BU463" s="135" t="str">
        <f>IF($AV463="", "", IFERROR(INDEX('Analytics Data'!CB$12:CB$511, MATCH($AV463, 'Analytics Data'!$BI$12:$BI$511, 0)), ""))</f>
        <v/>
      </c>
      <c r="BV463" s="135" t="str">
        <f>IF($AV463="", "", IFERROR(INDEX('Analytics Data'!CC$12:CC$511, MATCH($AV463, 'Analytics Data'!$BI$12:$BI$511, 0)), ""))</f>
        <v/>
      </c>
      <c r="BW463" s="136" t="str">
        <f>IF($AV463="", "", IFERROR(INDEX('Analytics Data'!CD$12:CD$511, MATCH($AV463, 'Analytics Data'!$BI$12:$BI$511, 0)), ""))</f>
        <v/>
      </c>
      <c r="CC463" s="19" t="str">
        <f t="shared" si="147"/>
        <v/>
      </c>
      <c r="CE463" s="19" t="str">
        <f t="shared" si="148"/>
        <v/>
      </c>
      <c r="CG463" s="41" t="str">
        <f t="shared" si="149"/>
        <v/>
      </c>
    </row>
    <row r="464" spans="1:85" x14ac:dyDescent="0.25">
      <c r="A464" s="11"/>
      <c r="B464" s="41" t="str">
        <f>IF($D464="", "", IFERROR(INDEX(Content!$V$11:$V$510, MATCH($D464, Content!$D$11:$D$510, 0)), ""))</f>
        <v/>
      </c>
      <c r="C464" s="11"/>
      <c r="D464" s="196"/>
      <c r="E464" s="197"/>
      <c r="F464" s="198"/>
      <c r="G464" s="199"/>
      <c r="H464" s="200"/>
      <c r="I464" s="200"/>
      <c r="J464" s="201"/>
      <c r="K464" s="202"/>
      <c r="L464" s="11"/>
      <c r="M464" s="98" t="str">
        <f>IF($AV464="", "", IFERROR(INDEX('Analytics Data'!$CF$12:$CF$511, MATCH($AV464, 'Analytics Data'!$BI$12:$BI$511, 0)), ""))</f>
        <v/>
      </c>
      <c r="N464" s="68"/>
      <c r="O464" s="98" t="str">
        <f>IF($M464="", "", COUNTIF($M$11:$M$510, "&gt;"&amp;$M464)+1+COUNTIF($M$11:$M464, $M464)-1)</f>
        <v/>
      </c>
      <c r="P464" s="68"/>
      <c r="Q464" s="91" t="str">
        <f>IF($AV464="", "", IFERROR(INDEX('Analytics Data'!BA$12:BA$511, MATCH($AV464, 'Analytics Data'!$BI$12:$BI$511, 0)), ""))</f>
        <v/>
      </c>
      <c r="R464" s="92" t="str">
        <f>IF($AV464="", "", IFERROR(INDEX('Analytics Data'!BB$12:BB$511, MATCH($AV464, 'Analytics Data'!$BI$12:$BI$511, 0)), ""))</f>
        <v/>
      </c>
      <c r="S464" s="92" t="str">
        <f>IF($AV464="", "", IFERROR(INDEX('Analytics Data'!BC$12:BC$511, MATCH($AV464, 'Analytics Data'!$BI$12:$BI$511, 0)), ""))</f>
        <v/>
      </c>
      <c r="T464" s="92" t="str">
        <f>IF($AV464="", "", IFERROR(INDEX('Analytics Data'!BD$12:BD$511, MATCH($AV464, 'Analytics Data'!$BI$12:$BI$511, 0)), ""))</f>
        <v/>
      </c>
      <c r="U464" s="93" t="str">
        <f>IF($AV464="", "", IFERROR(INDEX('Analytics Data'!BE$12:BE$511, MATCH($AV464, 'Analytics Data'!$BI$12:$BI$511, 0)), ""))</f>
        <v/>
      </c>
      <c r="V464" s="68"/>
      <c r="AD464" s="65" t="str">
        <f>'Analytics Data'!$CT465</f>
        <v/>
      </c>
      <c r="AF464" s="19" t="str">
        <f t="shared" si="136"/>
        <v/>
      </c>
      <c r="AH464" s="19" t="str">
        <f t="shared" si="133"/>
        <v/>
      </c>
      <c r="AI464" s="19" t="str">
        <f t="shared" si="137"/>
        <v/>
      </c>
      <c r="AJ464" s="19" t="str">
        <f t="shared" si="138"/>
        <v/>
      </c>
      <c r="AK464" s="19" t="str">
        <f t="shared" si="139"/>
        <v/>
      </c>
      <c r="AL464" s="19" t="str">
        <f t="shared" si="134"/>
        <v/>
      </c>
      <c r="AM464" s="19" t="str">
        <f t="shared" si="135"/>
        <v/>
      </c>
      <c r="AN464" s="19" t="str">
        <f t="shared" si="140"/>
        <v/>
      </c>
      <c r="AP464" s="19" t="str">
        <f>IF(OR($B464="", "", 'Analytics Data'!$BL$7=FALSE), "", COUNTIF('Analytics Data'!$BG$12:$BG$511, $B464))</f>
        <v/>
      </c>
      <c r="AR464" s="65" t="str">
        <f>IF($AP464="", "", IF($AP464=1, IFERROR(INDEX('Analytics Data'!$BI$12:$BI$511, MATCH($B464, 'Analytics Data'!$BG$12:$BG$511, 0)), ""), ""))</f>
        <v/>
      </c>
      <c r="AT464" s="65" t="str">
        <f t="shared" si="141"/>
        <v/>
      </c>
      <c r="AV464" s="65" t="str">
        <f>IF(NOT($AT464=""), $AT464, IF($AR464="", "", IF(COUNTIF($AR$11:$AR464, $AR464)&gt;1, "", $AR464)))</f>
        <v/>
      </c>
      <c r="AX464" s="19" t="str">
        <f>IF(OR($AV464="", $AR$7=FALSE), "", IF(COUNTIF('Analytics Data'!$BI$12:$BI$511, $AV464)=1, "", "X"))</f>
        <v/>
      </c>
      <c r="AZ464" s="43" t="str">
        <f t="shared" si="142"/>
        <v/>
      </c>
      <c r="BB464" s="19" t="str">
        <f>IF($D464="", "", IF(COUNTIF(Content!$D$11:$D$510, $D464)=0, MAX($BB$10:$BB463)+1, ""))</f>
        <v/>
      </c>
      <c r="BD464" s="19" t="str">
        <f t="shared" si="143"/>
        <v/>
      </c>
      <c r="BF464" s="19" t="str">
        <f t="shared" si="144"/>
        <v/>
      </c>
      <c r="BG464" s="19" t="str">
        <f t="shared" ca="1" si="132"/>
        <v/>
      </c>
      <c r="BI464" s="173" t="str">
        <f>IF($AV464="", "", IFERROR(INDEX('Analytics Data'!$CA$12:$CA$511, MATCH($AV464, 'Analytics Data'!$BI$12:$BI$511, 0)), ""))</f>
        <v/>
      </c>
      <c r="BK464" s="173" t="str">
        <f>IF($AV464="", "", IFERROR(INDEX('Analytics Data'!$BB$12:$BB$511, MATCH($AV464, 'Analytics Data'!$BI$12:$BI$511, 0)), ""))</f>
        <v/>
      </c>
      <c r="BM464" s="41" t="str">
        <f>IF($D464="", "", IFERROR(INDEX(Content!$AB$11:$AB$510, MATCH($D464, Content!$D$11:$D$510, 0)), ""))</f>
        <v/>
      </c>
      <c r="BN464" s="41" t="str">
        <f>IF($BM464="", "", IF(COUNTIF($BM$11:$BM464, $BM464)&gt;1, "", $BM464))</f>
        <v/>
      </c>
      <c r="BO464" s="156" t="str">
        <f t="shared" si="145"/>
        <v/>
      </c>
      <c r="BP464" s="156" t="str">
        <f t="shared" si="146"/>
        <v/>
      </c>
      <c r="BQ464" s="19" t="str">
        <f>IF($BO464="", "", COUNTIF($BO$11:$BO$510, "&gt;"&amp;$BO464)+1+COUNTIF($BO$11:$BO464, $BO464)-1)</f>
        <v/>
      </c>
      <c r="BS464" s="134" t="str">
        <f>IF($AV464="", "", IFERROR(INDEX('Analytics Data'!BZ$12:BZ$511, MATCH($AV464, 'Analytics Data'!$BI$12:$BI$511, 0)), ""))</f>
        <v/>
      </c>
      <c r="BT464" s="135" t="str">
        <f>IF($AV464="", "", IFERROR(INDEX('Analytics Data'!CA$12:CA$511, MATCH($AV464, 'Analytics Data'!$BI$12:$BI$511, 0)), ""))</f>
        <v/>
      </c>
      <c r="BU464" s="135" t="str">
        <f>IF($AV464="", "", IFERROR(INDEX('Analytics Data'!CB$12:CB$511, MATCH($AV464, 'Analytics Data'!$BI$12:$BI$511, 0)), ""))</f>
        <v/>
      </c>
      <c r="BV464" s="135" t="str">
        <f>IF($AV464="", "", IFERROR(INDEX('Analytics Data'!CC$12:CC$511, MATCH($AV464, 'Analytics Data'!$BI$12:$BI$511, 0)), ""))</f>
        <v/>
      </c>
      <c r="BW464" s="136" t="str">
        <f>IF($AV464="", "", IFERROR(INDEX('Analytics Data'!CD$12:CD$511, MATCH($AV464, 'Analytics Data'!$BI$12:$BI$511, 0)), ""))</f>
        <v/>
      </c>
      <c r="CC464" s="19" t="str">
        <f t="shared" si="147"/>
        <v/>
      </c>
      <c r="CE464" s="19" t="str">
        <f t="shared" si="148"/>
        <v/>
      </c>
      <c r="CG464" s="41" t="str">
        <f t="shared" si="149"/>
        <v/>
      </c>
    </row>
    <row r="465" spans="1:85" x14ac:dyDescent="0.25">
      <c r="A465" s="11"/>
      <c r="B465" s="41" t="str">
        <f>IF($D465="", "", IFERROR(INDEX(Content!$V$11:$V$510, MATCH($D465, Content!$D$11:$D$510, 0)), ""))</f>
        <v/>
      </c>
      <c r="C465" s="11"/>
      <c r="D465" s="196"/>
      <c r="E465" s="197"/>
      <c r="F465" s="198"/>
      <c r="G465" s="199"/>
      <c r="H465" s="200"/>
      <c r="I465" s="200"/>
      <c r="J465" s="201"/>
      <c r="K465" s="202"/>
      <c r="L465" s="11"/>
      <c r="M465" s="98" t="str">
        <f>IF($AV465="", "", IFERROR(INDEX('Analytics Data'!$CF$12:$CF$511, MATCH($AV465, 'Analytics Data'!$BI$12:$BI$511, 0)), ""))</f>
        <v/>
      </c>
      <c r="N465" s="68"/>
      <c r="O465" s="98" t="str">
        <f>IF($M465="", "", COUNTIF($M$11:$M$510, "&gt;"&amp;$M465)+1+COUNTIF($M$11:$M465, $M465)-1)</f>
        <v/>
      </c>
      <c r="P465" s="68"/>
      <c r="Q465" s="91" t="str">
        <f>IF($AV465="", "", IFERROR(INDEX('Analytics Data'!BA$12:BA$511, MATCH($AV465, 'Analytics Data'!$BI$12:$BI$511, 0)), ""))</f>
        <v/>
      </c>
      <c r="R465" s="92" t="str">
        <f>IF($AV465="", "", IFERROR(INDEX('Analytics Data'!BB$12:BB$511, MATCH($AV465, 'Analytics Data'!$BI$12:$BI$511, 0)), ""))</f>
        <v/>
      </c>
      <c r="S465" s="92" t="str">
        <f>IF($AV465="", "", IFERROR(INDEX('Analytics Data'!BC$12:BC$511, MATCH($AV465, 'Analytics Data'!$BI$12:$BI$511, 0)), ""))</f>
        <v/>
      </c>
      <c r="T465" s="92" t="str">
        <f>IF($AV465="", "", IFERROR(INDEX('Analytics Data'!BD$12:BD$511, MATCH($AV465, 'Analytics Data'!$BI$12:$BI$511, 0)), ""))</f>
        <v/>
      </c>
      <c r="U465" s="93" t="str">
        <f>IF($AV465="", "", IFERROR(INDEX('Analytics Data'!BE$12:BE$511, MATCH($AV465, 'Analytics Data'!$BI$12:$BI$511, 0)), ""))</f>
        <v/>
      </c>
      <c r="V465" s="68"/>
      <c r="AD465" s="65" t="str">
        <f>'Analytics Data'!$CT466</f>
        <v/>
      </c>
      <c r="AF465" s="19" t="str">
        <f t="shared" si="136"/>
        <v/>
      </c>
      <c r="AH465" s="19" t="str">
        <f t="shared" si="133"/>
        <v/>
      </c>
      <c r="AI465" s="19" t="str">
        <f t="shared" si="137"/>
        <v/>
      </c>
      <c r="AJ465" s="19" t="str">
        <f t="shared" si="138"/>
        <v/>
      </c>
      <c r="AK465" s="19" t="str">
        <f t="shared" si="139"/>
        <v/>
      </c>
      <c r="AL465" s="19" t="str">
        <f t="shared" si="134"/>
        <v/>
      </c>
      <c r="AM465" s="19" t="str">
        <f t="shared" si="135"/>
        <v/>
      </c>
      <c r="AN465" s="19" t="str">
        <f t="shared" si="140"/>
        <v/>
      </c>
      <c r="AP465" s="19" t="str">
        <f>IF(OR($B465="", "", 'Analytics Data'!$BL$7=FALSE), "", COUNTIF('Analytics Data'!$BG$12:$BG$511, $B465))</f>
        <v/>
      </c>
      <c r="AR465" s="65" t="str">
        <f>IF($AP465="", "", IF($AP465=1, IFERROR(INDEX('Analytics Data'!$BI$12:$BI$511, MATCH($B465, 'Analytics Data'!$BG$12:$BG$511, 0)), ""), ""))</f>
        <v/>
      </c>
      <c r="AT465" s="65" t="str">
        <f t="shared" si="141"/>
        <v/>
      </c>
      <c r="AV465" s="65" t="str">
        <f>IF(NOT($AT465=""), $AT465, IF($AR465="", "", IF(COUNTIF($AR$11:$AR465, $AR465)&gt;1, "", $AR465)))</f>
        <v/>
      </c>
      <c r="AX465" s="19" t="str">
        <f>IF(OR($AV465="", $AR$7=FALSE), "", IF(COUNTIF('Analytics Data'!$BI$12:$BI$511, $AV465)=1, "", "X"))</f>
        <v/>
      </c>
      <c r="AZ465" s="43" t="str">
        <f t="shared" si="142"/>
        <v/>
      </c>
      <c r="BB465" s="19" t="str">
        <f>IF($D465="", "", IF(COUNTIF(Content!$D$11:$D$510, $D465)=0, MAX($BB$10:$BB464)+1, ""))</f>
        <v/>
      </c>
      <c r="BD465" s="19" t="str">
        <f t="shared" si="143"/>
        <v/>
      </c>
      <c r="BF465" s="19" t="str">
        <f t="shared" si="144"/>
        <v/>
      </c>
      <c r="BG465" s="19" t="str">
        <f t="shared" ca="1" si="132"/>
        <v/>
      </c>
      <c r="BI465" s="173" t="str">
        <f>IF($AV465="", "", IFERROR(INDEX('Analytics Data'!$CA$12:$CA$511, MATCH($AV465, 'Analytics Data'!$BI$12:$BI$511, 0)), ""))</f>
        <v/>
      </c>
      <c r="BK465" s="173" t="str">
        <f>IF($AV465="", "", IFERROR(INDEX('Analytics Data'!$BB$12:$BB$511, MATCH($AV465, 'Analytics Data'!$BI$12:$BI$511, 0)), ""))</f>
        <v/>
      </c>
      <c r="BM465" s="41" t="str">
        <f>IF($D465="", "", IFERROR(INDEX(Content!$AB$11:$AB$510, MATCH($D465, Content!$D$11:$D$510, 0)), ""))</f>
        <v/>
      </c>
      <c r="BN465" s="41" t="str">
        <f>IF($BM465="", "", IF(COUNTIF($BM$11:$BM465, $BM465)&gt;1, "", $BM465))</f>
        <v/>
      </c>
      <c r="BO465" s="156" t="str">
        <f t="shared" si="145"/>
        <v/>
      </c>
      <c r="BP465" s="156" t="str">
        <f t="shared" si="146"/>
        <v/>
      </c>
      <c r="BQ465" s="19" t="str">
        <f>IF($BO465="", "", COUNTIF($BO$11:$BO$510, "&gt;"&amp;$BO465)+1+COUNTIF($BO$11:$BO465, $BO465)-1)</f>
        <v/>
      </c>
      <c r="BS465" s="134" t="str">
        <f>IF($AV465="", "", IFERROR(INDEX('Analytics Data'!BZ$12:BZ$511, MATCH($AV465, 'Analytics Data'!$BI$12:$BI$511, 0)), ""))</f>
        <v/>
      </c>
      <c r="BT465" s="135" t="str">
        <f>IF($AV465="", "", IFERROR(INDEX('Analytics Data'!CA$12:CA$511, MATCH($AV465, 'Analytics Data'!$BI$12:$BI$511, 0)), ""))</f>
        <v/>
      </c>
      <c r="BU465" s="135" t="str">
        <f>IF($AV465="", "", IFERROR(INDEX('Analytics Data'!CB$12:CB$511, MATCH($AV465, 'Analytics Data'!$BI$12:$BI$511, 0)), ""))</f>
        <v/>
      </c>
      <c r="BV465" s="135" t="str">
        <f>IF($AV465="", "", IFERROR(INDEX('Analytics Data'!CC$12:CC$511, MATCH($AV465, 'Analytics Data'!$BI$12:$BI$511, 0)), ""))</f>
        <v/>
      </c>
      <c r="BW465" s="136" t="str">
        <f>IF($AV465="", "", IFERROR(INDEX('Analytics Data'!CD$12:CD$511, MATCH($AV465, 'Analytics Data'!$BI$12:$BI$511, 0)), ""))</f>
        <v/>
      </c>
      <c r="CC465" s="19" t="str">
        <f t="shared" si="147"/>
        <v/>
      </c>
      <c r="CE465" s="19" t="str">
        <f t="shared" si="148"/>
        <v/>
      </c>
      <c r="CG465" s="41" t="str">
        <f t="shared" si="149"/>
        <v/>
      </c>
    </row>
    <row r="466" spans="1:85" x14ac:dyDescent="0.25">
      <c r="A466" s="11"/>
      <c r="B466" s="41" t="str">
        <f>IF($D466="", "", IFERROR(INDEX(Content!$V$11:$V$510, MATCH($D466, Content!$D$11:$D$510, 0)), ""))</f>
        <v/>
      </c>
      <c r="C466" s="11"/>
      <c r="D466" s="196"/>
      <c r="E466" s="197"/>
      <c r="F466" s="198"/>
      <c r="G466" s="199"/>
      <c r="H466" s="200"/>
      <c r="I466" s="200"/>
      <c r="J466" s="201"/>
      <c r="K466" s="202"/>
      <c r="L466" s="11"/>
      <c r="M466" s="98" t="str">
        <f>IF($AV466="", "", IFERROR(INDEX('Analytics Data'!$CF$12:$CF$511, MATCH($AV466, 'Analytics Data'!$BI$12:$BI$511, 0)), ""))</f>
        <v/>
      </c>
      <c r="N466" s="68"/>
      <c r="O466" s="98" t="str">
        <f>IF($M466="", "", COUNTIF($M$11:$M$510, "&gt;"&amp;$M466)+1+COUNTIF($M$11:$M466, $M466)-1)</f>
        <v/>
      </c>
      <c r="P466" s="68"/>
      <c r="Q466" s="91" t="str">
        <f>IF($AV466="", "", IFERROR(INDEX('Analytics Data'!BA$12:BA$511, MATCH($AV466, 'Analytics Data'!$BI$12:$BI$511, 0)), ""))</f>
        <v/>
      </c>
      <c r="R466" s="92" t="str">
        <f>IF($AV466="", "", IFERROR(INDEX('Analytics Data'!BB$12:BB$511, MATCH($AV466, 'Analytics Data'!$BI$12:$BI$511, 0)), ""))</f>
        <v/>
      </c>
      <c r="S466" s="92" t="str">
        <f>IF($AV466="", "", IFERROR(INDEX('Analytics Data'!BC$12:BC$511, MATCH($AV466, 'Analytics Data'!$BI$12:$BI$511, 0)), ""))</f>
        <v/>
      </c>
      <c r="T466" s="92" t="str">
        <f>IF($AV466="", "", IFERROR(INDEX('Analytics Data'!BD$12:BD$511, MATCH($AV466, 'Analytics Data'!$BI$12:$BI$511, 0)), ""))</f>
        <v/>
      </c>
      <c r="U466" s="93" t="str">
        <f>IF($AV466="", "", IFERROR(INDEX('Analytics Data'!BE$12:BE$511, MATCH($AV466, 'Analytics Data'!$BI$12:$BI$511, 0)), ""))</f>
        <v/>
      </c>
      <c r="V466" s="68"/>
      <c r="AD466" s="65" t="str">
        <f>'Analytics Data'!$CT467</f>
        <v/>
      </c>
      <c r="AF466" s="19" t="str">
        <f t="shared" si="136"/>
        <v/>
      </c>
      <c r="AH466" s="19" t="str">
        <f t="shared" si="133"/>
        <v/>
      </c>
      <c r="AI466" s="19" t="str">
        <f t="shared" si="137"/>
        <v/>
      </c>
      <c r="AJ466" s="19" t="str">
        <f t="shared" si="138"/>
        <v/>
      </c>
      <c r="AK466" s="19" t="str">
        <f t="shared" si="139"/>
        <v/>
      </c>
      <c r="AL466" s="19" t="str">
        <f t="shared" si="134"/>
        <v/>
      </c>
      <c r="AM466" s="19" t="str">
        <f t="shared" si="135"/>
        <v/>
      </c>
      <c r="AN466" s="19" t="str">
        <f t="shared" si="140"/>
        <v/>
      </c>
      <c r="AP466" s="19" t="str">
        <f>IF(OR($B466="", "", 'Analytics Data'!$BL$7=FALSE), "", COUNTIF('Analytics Data'!$BG$12:$BG$511, $B466))</f>
        <v/>
      </c>
      <c r="AR466" s="65" t="str">
        <f>IF($AP466="", "", IF($AP466=1, IFERROR(INDEX('Analytics Data'!$BI$12:$BI$511, MATCH($B466, 'Analytics Data'!$BG$12:$BG$511, 0)), ""), ""))</f>
        <v/>
      </c>
      <c r="AT466" s="65" t="str">
        <f t="shared" si="141"/>
        <v/>
      </c>
      <c r="AV466" s="65" t="str">
        <f>IF(NOT($AT466=""), $AT466, IF($AR466="", "", IF(COUNTIF($AR$11:$AR466, $AR466)&gt;1, "", $AR466)))</f>
        <v/>
      </c>
      <c r="AX466" s="19" t="str">
        <f>IF(OR($AV466="", $AR$7=FALSE), "", IF(COUNTIF('Analytics Data'!$BI$12:$BI$511, $AV466)=1, "", "X"))</f>
        <v/>
      </c>
      <c r="AZ466" s="43" t="str">
        <f t="shared" si="142"/>
        <v/>
      </c>
      <c r="BB466" s="19" t="str">
        <f>IF($D466="", "", IF(COUNTIF(Content!$D$11:$D$510, $D466)=0, MAX($BB$10:$BB465)+1, ""))</f>
        <v/>
      </c>
      <c r="BD466" s="19" t="str">
        <f t="shared" si="143"/>
        <v/>
      </c>
      <c r="BF466" s="19" t="str">
        <f t="shared" si="144"/>
        <v/>
      </c>
      <c r="BG466" s="19" t="str">
        <f t="shared" ca="1" si="132"/>
        <v/>
      </c>
      <c r="BI466" s="173" t="str">
        <f>IF($AV466="", "", IFERROR(INDEX('Analytics Data'!$CA$12:$CA$511, MATCH($AV466, 'Analytics Data'!$BI$12:$BI$511, 0)), ""))</f>
        <v/>
      </c>
      <c r="BK466" s="173" t="str">
        <f>IF($AV466="", "", IFERROR(INDEX('Analytics Data'!$BB$12:$BB$511, MATCH($AV466, 'Analytics Data'!$BI$12:$BI$511, 0)), ""))</f>
        <v/>
      </c>
      <c r="BM466" s="41" t="str">
        <f>IF($D466="", "", IFERROR(INDEX(Content!$AB$11:$AB$510, MATCH($D466, Content!$D$11:$D$510, 0)), ""))</f>
        <v/>
      </c>
      <c r="BN466" s="41" t="str">
        <f>IF($BM466="", "", IF(COUNTIF($BM$11:$BM466, $BM466)&gt;1, "", $BM466))</f>
        <v/>
      </c>
      <c r="BO466" s="156" t="str">
        <f t="shared" si="145"/>
        <v/>
      </c>
      <c r="BP466" s="156" t="str">
        <f t="shared" si="146"/>
        <v/>
      </c>
      <c r="BQ466" s="19" t="str">
        <f>IF($BO466="", "", COUNTIF($BO$11:$BO$510, "&gt;"&amp;$BO466)+1+COUNTIF($BO$11:$BO466, $BO466)-1)</f>
        <v/>
      </c>
      <c r="BS466" s="134" t="str">
        <f>IF($AV466="", "", IFERROR(INDEX('Analytics Data'!BZ$12:BZ$511, MATCH($AV466, 'Analytics Data'!$BI$12:$BI$511, 0)), ""))</f>
        <v/>
      </c>
      <c r="BT466" s="135" t="str">
        <f>IF($AV466="", "", IFERROR(INDEX('Analytics Data'!CA$12:CA$511, MATCH($AV466, 'Analytics Data'!$BI$12:$BI$511, 0)), ""))</f>
        <v/>
      </c>
      <c r="BU466" s="135" t="str">
        <f>IF($AV466="", "", IFERROR(INDEX('Analytics Data'!CB$12:CB$511, MATCH($AV466, 'Analytics Data'!$BI$12:$BI$511, 0)), ""))</f>
        <v/>
      </c>
      <c r="BV466" s="135" t="str">
        <f>IF($AV466="", "", IFERROR(INDEX('Analytics Data'!CC$12:CC$511, MATCH($AV466, 'Analytics Data'!$BI$12:$BI$511, 0)), ""))</f>
        <v/>
      </c>
      <c r="BW466" s="136" t="str">
        <f>IF($AV466="", "", IFERROR(INDEX('Analytics Data'!CD$12:CD$511, MATCH($AV466, 'Analytics Data'!$BI$12:$BI$511, 0)), ""))</f>
        <v/>
      </c>
      <c r="CC466" s="19" t="str">
        <f t="shared" si="147"/>
        <v/>
      </c>
      <c r="CE466" s="19" t="str">
        <f t="shared" si="148"/>
        <v/>
      </c>
      <c r="CG466" s="41" t="str">
        <f t="shared" si="149"/>
        <v/>
      </c>
    </row>
    <row r="467" spans="1:85" x14ac:dyDescent="0.25">
      <c r="A467" s="11"/>
      <c r="B467" s="41" t="str">
        <f>IF($D467="", "", IFERROR(INDEX(Content!$V$11:$V$510, MATCH($D467, Content!$D$11:$D$510, 0)), ""))</f>
        <v/>
      </c>
      <c r="C467" s="11"/>
      <c r="D467" s="196"/>
      <c r="E467" s="197"/>
      <c r="F467" s="198"/>
      <c r="G467" s="199"/>
      <c r="H467" s="200"/>
      <c r="I467" s="200"/>
      <c r="J467" s="201"/>
      <c r="K467" s="202"/>
      <c r="L467" s="11"/>
      <c r="M467" s="98" t="str">
        <f>IF($AV467="", "", IFERROR(INDEX('Analytics Data'!$CF$12:$CF$511, MATCH($AV467, 'Analytics Data'!$BI$12:$BI$511, 0)), ""))</f>
        <v/>
      </c>
      <c r="N467" s="68"/>
      <c r="O467" s="98" t="str">
        <f>IF($M467="", "", COUNTIF($M$11:$M$510, "&gt;"&amp;$M467)+1+COUNTIF($M$11:$M467, $M467)-1)</f>
        <v/>
      </c>
      <c r="P467" s="68"/>
      <c r="Q467" s="91" t="str">
        <f>IF($AV467="", "", IFERROR(INDEX('Analytics Data'!BA$12:BA$511, MATCH($AV467, 'Analytics Data'!$BI$12:$BI$511, 0)), ""))</f>
        <v/>
      </c>
      <c r="R467" s="92" t="str">
        <f>IF($AV467="", "", IFERROR(INDEX('Analytics Data'!BB$12:BB$511, MATCH($AV467, 'Analytics Data'!$BI$12:$BI$511, 0)), ""))</f>
        <v/>
      </c>
      <c r="S467" s="92" t="str">
        <f>IF($AV467="", "", IFERROR(INDEX('Analytics Data'!BC$12:BC$511, MATCH($AV467, 'Analytics Data'!$BI$12:$BI$511, 0)), ""))</f>
        <v/>
      </c>
      <c r="T467" s="92" t="str">
        <f>IF($AV467="", "", IFERROR(INDEX('Analytics Data'!BD$12:BD$511, MATCH($AV467, 'Analytics Data'!$BI$12:$BI$511, 0)), ""))</f>
        <v/>
      </c>
      <c r="U467" s="93" t="str">
        <f>IF($AV467="", "", IFERROR(INDEX('Analytics Data'!BE$12:BE$511, MATCH($AV467, 'Analytics Data'!$BI$12:$BI$511, 0)), ""))</f>
        <v/>
      </c>
      <c r="V467" s="68"/>
      <c r="AD467" s="65" t="str">
        <f>'Analytics Data'!$CT468</f>
        <v/>
      </c>
      <c r="AF467" s="19" t="str">
        <f t="shared" si="136"/>
        <v/>
      </c>
      <c r="AH467" s="19" t="str">
        <f t="shared" si="133"/>
        <v/>
      </c>
      <c r="AI467" s="19" t="str">
        <f t="shared" si="137"/>
        <v/>
      </c>
      <c r="AJ467" s="19" t="str">
        <f t="shared" si="138"/>
        <v/>
      </c>
      <c r="AK467" s="19" t="str">
        <f t="shared" si="139"/>
        <v/>
      </c>
      <c r="AL467" s="19" t="str">
        <f t="shared" si="134"/>
        <v/>
      </c>
      <c r="AM467" s="19" t="str">
        <f t="shared" si="135"/>
        <v/>
      </c>
      <c r="AN467" s="19" t="str">
        <f t="shared" si="140"/>
        <v/>
      </c>
      <c r="AP467" s="19" t="str">
        <f>IF(OR($B467="", "", 'Analytics Data'!$BL$7=FALSE), "", COUNTIF('Analytics Data'!$BG$12:$BG$511, $B467))</f>
        <v/>
      </c>
      <c r="AR467" s="65" t="str">
        <f>IF($AP467="", "", IF($AP467=1, IFERROR(INDEX('Analytics Data'!$BI$12:$BI$511, MATCH($B467, 'Analytics Data'!$BG$12:$BG$511, 0)), ""), ""))</f>
        <v/>
      </c>
      <c r="AT467" s="65" t="str">
        <f t="shared" si="141"/>
        <v/>
      </c>
      <c r="AV467" s="65" t="str">
        <f>IF(NOT($AT467=""), $AT467, IF($AR467="", "", IF(COUNTIF($AR$11:$AR467, $AR467)&gt;1, "", $AR467)))</f>
        <v/>
      </c>
      <c r="AX467" s="19" t="str">
        <f>IF(OR($AV467="", $AR$7=FALSE), "", IF(COUNTIF('Analytics Data'!$BI$12:$BI$511, $AV467)=1, "", "X"))</f>
        <v/>
      </c>
      <c r="AZ467" s="43" t="str">
        <f t="shared" si="142"/>
        <v/>
      </c>
      <c r="BB467" s="19" t="str">
        <f>IF($D467="", "", IF(COUNTIF(Content!$D$11:$D$510, $D467)=0, MAX($BB$10:$BB466)+1, ""))</f>
        <v/>
      </c>
      <c r="BD467" s="19" t="str">
        <f t="shared" si="143"/>
        <v/>
      </c>
      <c r="BF467" s="19" t="str">
        <f t="shared" si="144"/>
        <v/>
      </c>
      <c r="BG467" s="19" t="str">
        <f t="shared" ca="1" si="132"/>
        <v/>
      </c>
      <c r="BI467" s="173" t="str">
        <f>IF($AV467="", "", IFERROR(INDEX('Analytics Data'!$CA$12:$CA$511, MATCH($AV467, 'Analytics Data'!$BI$12:$BI$511, 0)), ""))</f>
        <v/>
      </c>
      <c r="BK467" s="173" t="str">
        <f>IF($AV467="", "", IFERROR(INDEX('Analytics Data'!$BB$12:$BB$511, MATCH($AV467, 'Analytics Data'!$BI$12:$BI$511, 0)), ""))</f>
        <v/>
      </c>
      <c r="BM467" s="41" t="str">
        <f>IF($D467="", "", IFERROR(INDEX(Content!$AB$11:$AB$510, MATCH($D467, Content!$D$11:$D$510, 0)), ""))</f>
        <v/>
      </c>
      <c r="BN467" s="41" t="str">
        <f>IF($BM467="", "", IF(COUNTIF($BM$11:$BM467, $BM467)&gt;1, "", $BM467))</f>
        <v/>
      </c>
      <c r="BO467" s="156" t="str">
        <f t="shared" si="145"/>
        <v/>
      </c>
      <c r="BP467" s="156" t="str">
        <f t="shared" si="146"/>
        <v/>
      </c>
      <c r="BQ467" s="19" t="str">
        <f>IF($BO467="", "", COUNTIF($BO$11:$BO$510, "&gt;"&amp;$BO467)+1+COUNTIF($BO$11:$BO467, $BO467)-1)</f>
        <v/>
      </c>
      <c r="BS467" s="134" t="str">
        <f>IF($AV467="", "", IFERROR(INDEX('Analytics Data'!BZ$12:BZ$511, MATCH($AV467, 'Analytics Data'!$BI$12:$BI$511, 0)), ""))</f>
        <v/>
      </c>
      <c r="BT467" s="135" t="str">
        <f>IF($AV467="", "", IFERROR(INDEX('Analytics Data'!CA$12:CA$511, MATCH($AV467, 'Analytics Data'!$BI$12:$BI$511, 0)), ""))</f>
        <v/>
      </c>
      <c r="BU467" s="135" t="str">
        <f>IF($AV467="", "", IFERROR(INDEX('Analytics Data'!CB$12:CB$511, MATCH($AV467, 'Analytics Data'!$BI$12:$BI$511, 0)), ""))</f>
        <v/>
      </c>
      <c r="BV467" s="135" t="str">
        <f>IF($AV467="", "", IFERROR(INDEX('Analytics Data'!CC$12:CC$511, MATCH($AV467, 'Analytics Data'!$BI$12:$BI$511, 0)), ""))</f>
        <v/>
      </c>
      <c r="BW467" s="136" t="str">
        <f>IF($AV467="", "", IFERROR(INDEX('Analytics Data'!CD$12:CD$511, MATCH($AV467, 'Analytics Data'!$BI$12:$BI$511, 0)), ""))</f>
        <v/>
      </c>
      <c r="CC467" s="19" t="str">
        <f t="shared" si="147"/>
        <v/>
      </c>
      <c r="CE467" s="19" t="str">
        <f t="shared" si="148"/>
        <v/>
      </c>
      <c r="CG467" s="41" t="str">
        <f t="shared" si="149"/>
        <v/>
      </c>
    </row>
    <row r="468" spans="1:85" x14ac:dyDescent="0.25">
      <c r="A468" s="11"/>
      <c r="B468" s="41" t="str">
        <f>IF($D468="", "", IFERROR(INDEX(Content!$V$11:$V$510, MATCH($D468, Content!$D$11:$D$510, 0)), ""))</f>
        <v/>
      </c>
      <c r="C468" s="11"/>
      <c r="D468" s="196"/>
      <c r="E468" s="197"/>
      <c r="F468" s="198"/>
      <c r="G468" s="199"/>
      <c r="H468" s="200"/>
      <c r="I468" s="200"/>
      <c r="J468" s="201"/>
      <c r="K468" s="202"/>
      <c r="L468" s="11"/>
      <c r="M468" s="98" t="str">
        <f>IF($AV468="", "", IFERROR(INDEX('Analytics Data'!$CF$12:$CF$511, MATCH($AV468, 'Analytics Data'!$BI$12:$BI$511, 0)), ""))</f>
        <v/>
      </c>
      <c r="N468" s="68"/>
      <c r="O468" s="98" t="str">
        <f>IF($M468="", "", COUNTIF($M$11:$M$510, "&gt;"&amp;$M468)+1+COUNTIF($M$11:$M468, $M468)-1)</f>
        <v/>
      </c>
      <c r="P468" s="68"/>
      <c r="Q468" s="91" t="str">
        <f>IF($AV468="", "", IFERROR(INDEX('Analytics Data'!BA$12:BA$511, MATCH($AV468, 'Analytics Data'!$BI$12:$BI$511, 0)), ""))</f>
        <v/>
      </c>
      <c r="R468" s="92" t="str">
        <f>IF($AV468="", "", IFERROR(INDEX('Analytics Data'!BB$12:BB$511, MATCH($AV468, 'Analytics Data'!$BI$12:$BI$511, 0)), ""))</f>
        <v/>
      </c>
      <c r="S468" s="92" t="str">
        <f>IF($AV468="", "", IFERROR(INDEX('Analytics Data'!BC$12:BC$511, MATCH($AV468, 'Analytics Data'!$BI$12:$BI$511, 0)), ""))</f>
        <v/>
      </c>
      <c r="T468" s="92" t="str">
        <f>IF($AV468="", "", IFERROR(INDEX('Analytics Data'!BD$12:BD$511, MATCH($AV468, 'Analytics Data'!$BI$12:$BI$511, 0)), ""))</f>
        <v/>
      </c>
      <c r="U468" s="93" t="str">
        <f>IF($AV468="", "", IFERROR(INDEX('Analytics Data'!BE$12:BE$511, MATCH($AV468, 'Analytics Data'!$BI$12:$BI$511, 0)), ""))</f>
        <v/>
      </c>
      <c r="V468" s="68"/>
      <c r="AD468" s="65" t="str">
        <f>'Analytics Data'!$CT469</f>
        <v/>
      </c>
      <c r="AF468" s="19" t="str">
        <f t="shared" si="136"/>
        <v/>
      </c>
      <c r="AH468" s="19" t="str">
        <f t="shared" si="133"/>
        <v/>
      </c>
      <c r="AI468" s="19" t="str">
        <f t="shared" si="137"/>
        <v/>
      </c>
      <c r="AJ468" s="19" t="str">
        <f t="shared" si="138"/>
        <v/>
      </c>
      <c r="AK468" s="19" t="str">
        <f t="shared" si="139"/>
        <v/>
      </c>
      <c r="AL468" s="19" t="str">
        <f t="shared" si="134"/>
        <v/>
      </c>
      <c r="AM468" s="19" t="str">
        <f t="shared" si="135"/>
        <v/>
      </c>
      <c r="AN468" s="19" t="str">
        <f t="shared" si="140"/>
        <v/>
      </c>
      <c r="AP468" s="19" t="str">
        <f>IF(OR($B468="", "", 'Analytics Data'!$BL$7=FALSE), "", COUNTIF('Analytics Data'!$BG$12:$BG$511, $B468))</f>
        <v/>
      </c>
      <c r="AR468" s="65" t="str">
        <f>IF($AP468="", "", IF($AP468=1, IFERROR(INDEX('Analytics Data'!$BI$12:$BI$511, MATCH($B468, 'Analytics Data'!$BG$12:$BG$511, 0)), ""), ""))</f>
        <v/>
      </c>
      <c r="AT468" s="65" t="str">
        <f t="shared" si="141"/>
        <v/>
      </c>
      <c r="AV468" s="65" t="str">
        <f>IF(NOT($AT468=""), $AT468, IF($AR468="", "", IF(COUNTIF($AR$11:$AR468, $AR468)&gt;1, "", $AR468)))</f>
        <v/>
      </c>
      <c r="AX468" s="19" t="str">
        <f>IF(OR($AV468="", $AR$7=FALSE), "", IF(COUNTIF('Analytics Data'!$BI$12:$BI$511, $AV468)=1, "", "X"))</f>
        <v/>
      </c>
      <c r="AZ468" s="43" t="str">
        <f t="shared" si="142"/>
        <v/>
      </c>
      <c r="BB468" s="19" t="str">
        <f>IF($D468="", "", IF(COUNTIF(Content!$D$11:$D$510, $D468)=0, MAX($BB$10:$BB467)+1, ""))</f>
        <v/>
      </c>
      <c r="BD468" s="19" t="str">
        <f t="shared" si="143"/>
        <v/>
      </c>
      <c r="BF468" s="19" t="str">
        <f t="shared" si="144"/>
        <v/>
      </c>
      <c r="BG468" s="19" t="str">
        <f t="shared" ref="BG468:BG510" ca="1" si="150">IF(AND($G468=$Y$2, $E468&gt;$Y$7), "X", "")</f>
        <v/>
      </c>
      <c r="BI468" s="173" t="str">
        <f>IF($AV468="", "", IFERROR(INDEX('Analytics Data'!$CA$12:$CA$511, MATCH($AV468, 'Analytics Data'!$BI$12:$BI$511, 0)), ""))</f>
        <v/>
      </c>
      <c r="BK468" s="173" t="str">
        <f>IF($AV468="", "", IFERROR(INDEX('Analytics Data'!$BB$12:$BB$511, MATCH($AV468, 'Analytics Data'!$BI$12:$BI$511, 0)), ""))</f>
        <v/>
      </c>
      <c r="BM468" s="41" t="str">
        <f>IF($D468="", "", IFERROR(INDEX(Content!$AB$11:$AB$510, MATCH($D468, Content!$D$11:$D$510, 0)), ""))</f>
        <v/>
      </c>
      <c r="BN468" s="41" t="str">
        <f>IF($BM468="", "", IF(COUNTIF($BM$11:$BM468, $BM468)&gt;1, "", $BM468))</f>
        <v/>
      </c>
      <c r="BO468" s="156" t="str">
        <f t="shared" si="145"/>
        <v/>
      </c>
      <c r="BP468" s="156" t="str">
        <f t="shared" si="146"/>
        <v/>
      </c>
      <c r="BQ468" s="19" t="str">
        <f>IF($BO468="", "", COUNTIF($BO$11:$BO$510, "&gt;"&amp;$BO468)+1+COUNTIF($BO$11:$BO468, $BO468)-1)</f>
        <v/>
      </c>
      <c r="BS468" s="134" t="str">
        <f>IF($AV468="", "", IFERROR(INDEX('Analytics Data'!BZ$12:BZ$511, MATCH($AV468, 'Analytics Data'!$BI$12:$BI$511, 0)), ""))</f>
        <v/>
      </c>
      <c r="BT468" s="135" t="str">
        <f>IF($AV468="", "", IFERROR(INDEX('Analytics Data'!CA$12:CA$511, MATCH($AV468, 'Analytics Data'!$BI$12:$BI$511, 0)), ""))</f>
        <v/>
      </c>
      <c r="BU468" s="135" t="str">
        <f>IF($AV468="", "", IFERROR(INDEX('Analytics Data'!CB$12:CB$511, MATCH($AV468, 'Analytics Data'!$BI$12:$BI$511, 0)), ""))</f>
        <v/>
      </c>
      <c r="BV468" s="135" t="str">
        <f>IF($AV468="", "", IFERROR(INDEX('Analytics Data'!CC$12:CC$511, MATCH($AV468, 'Analytics Data'!$BI$12:$BI$511, 0)), ""))</f>
        <v/>
      </c>
      <c r="BW468" s="136" t="str">
        <f>IF($AV468="", "", IFERROR(INDEX('Analytics Data'!CD$12:CD$511, MATCH($AV468, 'Analytics Data'!$BI$12:$BI$511, 0)), ""))</f>
        <v/>
      </c>
      <c r="CC468" s="19" t="str">
        <f t="shared" si="147"/>
        <v/>
      </c>
      <c r="CE468" s="19" t="str">
        <f t="shared" si="148"/>
        <v/>
      </c>
      <c r="CG468" s="41" t="str">
        <f t="shared" si="149"/>
        <v/>
      </c>
    </row>
    <row r="469" spans="1:85" x14ac:dyDescent="0.25">
      <c r="A469" s="11"/>
      <c r="B469" s="41" t="str">
        <f>IF($D469="", "", IFERROR(INDEX(Content!$V$11:$V$510, MATCH($D469, Content!$D$11:$D$510, 0)), ""))</f>
        <v/>
      </c>
      <c r="C469" s="11"/>
      <c r="D469" s="196"/>
      <c r="E469" s="197"/>
      <c r="F469" s="198"/>
      <c r="G469" s="199"/>
      <c r="H469" s="200"/>
      <c r="I469" s="200"/>
      <c r="J469" s="201"/>
      <c r="K469" s="202"/>
      <c r="L469" s="11"/>
      <c r="M469" s="98" t="str">
        <f>IF($AV469="", "", IFERROR(INDEX('Analytics Data'!$CF$12:$CF$511, MATCH($AV469, 'Analytics Data'!$BI$12:$BI$511, 0)), ""))</f>
        <v/>
      </c>
      <c r="N469" s="68"/>
      <c r="O469" s="98" t="str">
        <f>IF($M469="", "", COUNTIF($M$11:$M$510, "&gt;"&amp;$M469)+1+COUNTIF($M$11:$M469, $M469)-1)</f>
        <v/>
      </c>
      <c r="P469" s="68"/>
      <c r="Q469" s="91" t="str">
        <f>IF($AV469="", "", IFERROR(INDEX('Analytics Data'!BA$12:BA$511, MATCH($AV469, 'Analytics Data'!$BI$12:$BI$511, 0)), ""))</f>
        <v/>
      </c>
      <c r="R469" s="92" t="str">
        <f>IF($AV469="", "", IFERROR(INDEX('Analytics Data'!BB$12:BB$511, MATCH($AV469, 'Analytics Data'!$BI$12:$BI$511, 0)), ""))</f>
        <v/>
      </c>
      <c r="S469" s="92" t="str">
        <f>IF($AV469="", "", IFERROR(INDEX('Analytics Data'!BC$12:BC$511, MATCH($AV469, 'Analytics Data'!$BI$12:$BI$511, 0)), ""))</f>
        <v/>
      </c>
      <c r="T469" s="92" t="str">
        <f>IF($AV469="", "", IFERROR(INDEX('Analytics Data'!BD$12:BD$511, MATCH($AV469, 'Analytics Data'!$BI$12:$BI$511, 0)), ""))</f>
        <v/>
      </c>
      <c r="U469" s="93" t="str">
        <f>IF($AV469="", "", IFERROR(INDEX('Analytics Data'!BE$12:BE$511, MATCH($AV469, 'Analytics Data'!$BI$12:$BI$511, 0)), ""))</f>
        <v/>
      </c>
      <c r="V469" s="68"/>
      <c r="AD469" s="65" t="str">
        <f>'Analytics Data'!$CT470</f>
        <v/>
      </c>
      <c r="AF469" s="19" t="str">
        <f t="shared" si="136"/>
        <v/>
      </c>
      <c r="AH469" s="19" t="str">
        <f t="shared" si="133"/>
        <v/>
      </c>
      <c r="AI469" s="19" t="str">
        <f t="shared" si="137"/>
        <v/>
      </c>
      <c r="AJ469" s="19" t="str">
        <f t="shared" si="138"/>
        <v/>
      </c>
      <c r="AK469" s="19" t="str">
        <f t="shared" si="139"/>
        <v/>
      </c>
      <c r="AL469" s="19" t="str">
        <f t="shared" si="134"/>
        <v/>
      </c>
      <c r="AM469" s="19" t="str">
        <f t="shared" si="135"/>
        <v/>
      </c>
      <c r="AN469" s="19" t="str">
        <f t="shared" si="140"/>
        <v/>
      </c>
      <c r="AP469" s="19" t="str">
        <f>IF(OR($B469="", "", 'Analytics Data'!$BL$7=FALSE), "", COUNTIF('Analytics Data'!$BG$12:$BG$511, $B469))</f>
        <v/>
      </c>
      <c r="AR469" s="65" t="str">
        <f>IF($AP469="", "", IF($AP469=1, IFERROR(INDEX('Analytics Data'!$BI$12:$BI$511, MATCH($B469, 'Analytics Data'!$BG$12:$BG$511, 0)), ""), ""))</f>
        <v/>
      </c>
      <c r="AT469" s="65" t="str">
        <f t="shared" si="141"/>
        <v/>
      </c>
      <c r="AV469" s="65" t="str">
        <f>IF(NOT($AT469=""), $AT469, IF($AR469="", "", IF(COUNTIF($AR$11:$AR469, $AR469)&gt;1, "", $AR469)))</f>
        <v/>
      </c>
      <c r="AX469" s="19" t="str">
        <f>IF(OR($AV469="", $AR$7=FALSE), "", IF(COUNTIF('Analytics Data'!$BI$12:$BI$511, $AV469)=1, "", "X"))</f>
        <v/>
      </c>
      <c r="AZ469" s="43" t="str">
        <f t="shared" si="142"/>
        <v/>
      </c>
      <c r="BB469" s="19" t="str">
        <f>IF($D469="", "", IF(COUNTIF(Content!$D$11:$D$510, $D469)=0, MAX($BB$10:$BB468)+1, ""))</f>
        <v/>
      </c>
      <c r="BD469" s="19" t="str">
        <f t="shared" si="143"/>
        <v/>
      </c>
      <c r="BF469" s="19" t="str">
        <f t="shared" si="144"/>
        <v/>
      </c>
      <c r="BG469" s="19" t="str">
        <f t="shared" ca="1" si="150"/>
        <v/>
      </c>
      <c r="BI469" s="173" t="str">
        <f>IF($AV469="", "", IFERROR(INDEX('Analytics Data'!$CA$12:$CA$511, MATCH($AV469, 'Analytics Data'!$BI$12:$BI$511, 0)), ""))</f>
        <v/>
      </c>
      <c r="BK469" s="173" t="str">
        <f>IF($AV469="", "", IFERROR(INDEX('Analytics Data'!$BB$12:$BB$511, MATCH($AV469, 'Analytics Data'!$BI$12:$BI$511, 0)), ""))</f>
        <v/>
      </c>
      <c r="BM469" s="41" t="str">
        <f>IF($D469="", "", IFERROR(INDEX(Content!$AB$11:$AB$510, MATCH($D469, Content!$D$11:$D$510, 0)), ""))</f>
        <v/>
      </c>
      <c r="BN469" s="41" t="str">
        <f>IF($BM469="", "", IF(COUNTIF($BM$11:$BM469, $BM469)&gt;1, "", $BM469))</f>
        <v/>
      </c>
      <c r="BO469" s="156" t="str">
        <f t="shared" si="145"/>
        <v/>
      </c>
      <c r="BP469" s="156" t="str">
        <f t="shared" si="146"/>
        <v/>
      </c>
      <c r="BQ469" s="19" t="str">
        <f>IF($BO469="", "", COUNTIF($BO$11:$BO$510, "&gt;"&amp;$BO469)+1+COUNTIF($BO$11:$BO469, $BO469)-1)</f>
        <v/>
      </c>
      <c r="BS469" s="134" t="str">
        <f>IF($AV469="", "", IFERROR(INDEX('Analytics Data'!BZ$12:BZ$511, MATCH($AV469, 'Analytics Data'!$BI$12:$BI$511, 0)), ""))</f>
        <v/>
      </c>
      <c r="BT469" s="135" t="str">
        <f>IF($AV469="", "", IFERROR(INDEX('Analytics Data'!CA$12:CA$511, MATCH($AV469, 'Analytics Data'!$BI$12:$BI$511, 0)), ""))</f>
        <v/>
      </c>
      <c r="BU469" s="135" t="str">
        <f>IF($AV469="", "", IFERROR(INDEX('Analytics Data'!CB$12:CB$511, MATCH($AV469, 'Analytics Data'!$BI$12:$BI$511, 0)), ""))</f>
        <v/>
      </c>
      <c r="BV469" s="135" t="str">
        <f>IF($AV469="", "", IFERROR(INDEX('Analytics Data'!CC$12:CC$511, MATCH($AV469, 'Analytics Data'!$BI$12:$BI$511, 0)), ""))</f>
        <v/>
      </c>
      <c r="BW469" s="136" t="str">
        <f>IF($AV469="", "", IFERROR(INDEX('Analytics Data'!CD$12:CD$511, MATCH($AV469, 'Analytics Data'!$BI$12:$BI$511, 0)), ""))</f>
        <v/>
      </c>
      <c r="CC469" s="19" t="str">
        <f t="shared" si="147"/>
        <v/>
      </c>
      <c r="CE469" s="19" t="str">
        <f t="shared" si="148"/>
        <v/>
      </c>
      <c r="CG469" s="41" t="str">
        <f t="shared" si="149"/>
        <v/>
      </c>
    </row>
    <row r="470" spans="1:85" x14ac:dyDescent="0.25">
      <c r="A470" s="11"/>
      <c r="B470" s="41" t="str">
        <f>IF($D470="", "", IFERROR(INDEX(Content!$V$11:$V$510, MATCH($D470, Content!$D$11:$D$510, 0)), ""))</f>
        <v/>
      </c>
      <c r="C470" s="11"/>
      <c r="D470" s="196"/>
      <c r="E470" s="197"/>
      <c r="F470" s="198"/>
      <c r="G470" s="199"/>
      <c r="H470" s="200"/>
      <c r="I470" s="200"/>
      <c r="J470" s="201"/>
      <c r="K470" s="202"/>
      <c r="L470" s="11"/>
      <c r="M470" s="98" t="str">
        <f>IF($AV470="", "", IFERROR(INDEX('Analytics Data'!$CF$12:$CF$511, MATCH($AV470, 'Analytics Data'!$BI$12:$BI$511, 0)), ""))</f>
        <v/>
      </c>
      <c r="N470" s="68"/>
      <c r="O470" s="98" t="str">
        <f>IF($M470="", "", COUNTIF($M$11:$M$510, "&gt;"&amp;$M470)+1+COUNTIF($M$11:$M470, $M470)-1)</f>
        <v/>
      </c>
      <c r="P470" s="68"/>
      <c r="Q470" s="91" t="str">
        <f>IF($AV470="", "", IFERROR(INDEX('Analytics Data'!BA$12:BA$511, MATCH($AV470, 'Analytics Data'!$BI$12:$BI$511, 0)), ""))</f>
        <v/>
      </c>
      <c r="R470" s="92" t="str">
        <f>IF($AV470="", "", IFERROR(INDEX('Analytics Data'!BB$12:BB$511, MATCH($AV470, 'Analytics Data'!$BI$12:$BI$511, 0)), ""))</f>
        <v/>
      </c>
      <c r="S470" s="92" t="str">
        <f>IF($AV470="", "", IFERROR(INDEX('Analytics Data'!BC$12:BC$511, MATCH($AV470, 'Analytics Data'!$BI$12:$BI$511, 0)), ""))</f>
        <v/>
      </c>
      <c r="T470" s="92" t="str">
        <f>IF($AV470="", "", IFERROR(INDEX('Analytics Data'!BD$12:BD$511, MATCH($AV470, 'Analytics Data'!$BI$12:$BI$511, 0)), ""))</f>
        <v/>
      </c>
      <c r="U470" s="93" t="str">
        <f>IF($AV470="", "", IFERROR(INDEX('Analytics Data'!BE$12:BE$511, MATCH($AV470, 'Analytics Data'!$BI$12:$BI$511, 0)), ""))</f>
        <v/>
      </c>
      <c r="V470" s="68"/>
      <c r="AD470" s="65" t="str">
        <f>'Analytics Data'!$CT471</f>
        <v/>
      </c>
      <c r="AF470" s="19" t="str">
        <f t="shared" si="136"/>
        <v/>
      </c>
      <c r="AH470" s="19" t="str">
        <f t="shared" si="133"/>
        <v/>
      </c>
      <c r="AI470" s="19" t="str">
        <f t="shared" si="137"/>
        <v/>
      </c>
      <c r="AJ470" s="19" t="str">
        <f t="shared" si="138"/>
        <v/>
      </c>
      <c r="AK470" s="19" t="str">
        <f t="shared" si="139"/>
        <v/>
      </c>
      <c r="AL470" s="19" t="str">
        <f t="shared" si="134"/>
        <v/>
      </c>
      <c r="AM470" s="19" t="str">
        <f t="shared" si="135"/>
        <v/>
      </c>
      <c r="AN470" s="19" t="str">
        <f t="shared" si="140"/>
        <v/>
      </c>
      <c r="AP470" s="19" t="str">
        <f>IF(OR($B470="", "", 'Analytics Data'!$BL$7=FALSE), "", COUNTIF('Analytics Data'!$BG$12:$BG$511, $B470))</f>
        <v/>
      </c>
      <c r="AR470" s="65" t="str">
        <f>IF($AP470="", "", IF($AP470=1, IFERROR(INDEX('Analytics Data'!$BI$12:$BI$511, MATCH($B470, 'Analytics Data'!$BG$12:$BG$511, 0)), ""), ""))</f>
        <v/>
      </c>
      <c r="AT470" s="65" t="str">
        <f t="shared" si="141"/>
        <v/>
      </c>
      <c r="AV470" s="65" t="str">
        <f>IF(NOT($AT470=""), $AT470, IF($AR470="", "", IF(COUNTIF($AR$11:$AR470, $AR470)&gt;1, "", $AR470)))</f>
        <v/>
      </c>
      <c r="AX470" s="19" t="str">
        <f>IF(OR($AV470="", $AR$7=FALSE), "", IF(COUNTIF('Analytics Data'!$BI$12:$BI$511, $AV470)=1, "", "X"))</f>
        <v/>
      </c>
      <c r="AZ470" s="43" t="str">
        <f t="shared" si="142"/>
        <v/>
      </c>
      <c r="BB470" s="19" t="str">
        <f>IF($D470="", "", IF(COUNTIF(Content!$D$11:$D$510, $D470)=0, MAX($BB$10:$BB469)+1, ""))</f>
        <v/>
      </c>
      <c r="BD470" s="19" t="str">
        <f t="shared" si="143"/>
        <v/>
      </c>
      <c r="BF470" s="19" t="str">
        <f t="shared" si="144"/>
        <v/>
      </c>
      <c r="BG470" s="19" t="str">
        <f t="shared" ca="1" si="150"/>
        <v/>
      </c>
      <c r="BI470" s="173" t="str">
        <f>IF($AV470="", "", IFERROR(INDEX('Analytics Data'!$CA$12:$CA$511, MATCH($AV470, 'Analytics Data'!$BI$12:$BI$511, 0)), ""))</f>
        <v/>
      </c>
      <c r="BK470" s="173" t="str">
        <f>IF($AV470="", "", IFERROR(INDEX('Analytics Data'!$BB$12:$BB$511, MATCH($AV470, 'Analytics Data'!$BI$12:$BI$511, 0)), ""))</f>
        <v/>
      </c>
      <c r="BM470" s="41" t="str">
        <f>IF($D470="", "", IFERROR(INDEX(Content!$AB$11:$AB$510, MATCH($D470, Content!$D$11:$D$510, 0)), ""))</f>
        <v/>
      </c>
      <c r="BN470" s="41" t="str">
        <f>IF($BM470="", "", IF(COUNTIF($BM$11:$BM470, $BM470)&gt;1, "", $BM470))</f>
        <v/>
      </c>
      <c r="BO470" s="156" t="str">
        <f t="shared" si="145"/>
        <v/>
      </c>
      <c r="BP470" s="156" t="str">
        <f t="shared" si="146"/>
        <v/>
      </c>
      <c r="BQ470" s="19" t="str">
        <f>IF($BO470="", "", COUNTIF($BO$11:$BO$510, "&gt;"&amp;$BO470)+1+COUNTIF($BO$11:$BO470, $BO470)-1)</f>
        <v/>
      </c>
      <c r="BS470" s="134" t="str">
        <f>IF($AV470="", "", IFERROR(INDEX('Analytics Data'!BZ$12:BZ$511, MATCH($AV470, 'Analytics Data'!$BI$12:$BI$511, 0)), ""))</f>
        <v/>
      </c>
      <c r="BT470" s="135" t="str">
        <f>IF($AV470="", "", IFERROR(INDEX('Analytics Data'!CA$12:CA$511, MATCH($AV470, 'Analytics Data'!$BI$12:$BI$511, 0)), ""))</f>
        <v/>
      </c>
      <c r="BU470" s="135" t="str">
        <f>IF($AV470="", "", IFERROR(INDEX('Analytics Data'!CB$12:CB$511, MATCH($AV470, 'Analytics Data'!$BI$12:$BI$511, 0)), ""))</f>
        <v/>
      </c>
      <c r="BV470" s="135" t="str">
        <f>IF($AV470="", "", IFERROR(INDEX('Analytics Data'!CC$12:CC$511, MATCH($AV470, 'Analytics Data'!$BI$12:$BI$511, 0)), ""))</f>
        <v/>
      </c>
      <c r="BW470" s="136" t="str">
        <f>IF($AV470="", "", IFERROR(INDEX('Analytics Data'!CD$12:CD$511, MATCH($AV470, 'Analytics Data'!$BI$12:$BI$511, 0)), ""))</f>
        <v/>
      </c>
      <c r="CC470" s="19" t="str">
        <f t="shared" si="147"/>
        <v/>
      </c>
      <c r="CE470" s="19" t="str">
        <f t="shared" si="148"/>
        <v/>
      </c>
      <c r="CG470" s="41" t="str">
        <f t="shared" si="149"/>
        <v/>
      </c>
    </row>
    <row r="471" spans="1:85" x14ac:dyDescent="0.25">
      <c r="A471" s="11"/>
      <c r="B471" s="41" t="str">
        <f>IF($D471="", "", IFERROR(INDEX(Content!$V$11:$V$510, MATCH($D471, Content!$D$11:$D$510, 0)), ""))</f>
        <v/>
      </c>
      <c r="C471" s="11"/>
      <c r="D471" s="196"/>
      <c r="E471" s="197"/>
      <c r="F471" s="198"/>
      <c r="G471" s="199"/>
      <c r="H471" s="200"/>
      <c r="I471" s="200"/>
      <c r="J471" s="201"/>
      <c r="K471" s="202"/>
      <c r="L471" s="11"/>
      <c r="M471" s="98" t="str">
        <f>IF($AV471="", "", IFERROR(INDEX('Analytics Data'!$CF$12:$CF$511, MATCH($AV471, 'Analytics Data'!$BI$12:$BI$511, 0)), ""))</f>
        <v/>
      </c>
      <c r="N471" s="68"/>
      <c r="O471" s="98" t="str">
        <f>IF($M471="", "", COUNTIF($M$11:$M$510, "&gt;"&amp;$M471)+1+COUNTIF($M$11:$M471, $M471)-1)</f>
        <v/>
      </c>
      <c r="P471" s="68"/>
      <c r="Q471" s="91" t="str">
        <f>IF($AV471="", "", IFERROR(INDEX('Analytics Data'!BA$12:BA$511, MATCH($AV471, 'Analytics Data'!$BI$12:$BI$511, 0)), ""))</f>
        <v/>
      </c>
      <c r="R471" s="92" t="str">
        <f>IF($AV471="", "", IFERROR(INDEX('Analytics Data'!BB$12:BB$511, MATCH($AV471, 'Analytics Data'!$BI$12:$BI$511, 0)), ""))</f>
        <v/>
      </c>
      <c r="S471" s="92" t="str">
        <f>IF($AV471="", "", IFERROR(INDEX('Analytics Data'!BC$12:BC$511, MATCH($AV471, 'Analytics Data'!$BI$12:$BI$511, 0)), ""))</f>
        <v/>
      </c>
      <c r="T471" s="92" t="str">
        <f>IF($AV471="", "", IFERROR(INDEX('Analytics Data'!BD$12:BD$511, MATCH($AV471, 'Analytics Data'!$BI$12:$BI$511, 0)), ""))</f>
        <v/>
      </c>
      <c r="U471" s="93" t="str">
        <f>IF($AV471="", "", IFERROR(INDEX('Analytics Data'!BE$12:BE$511, MATCH($AV471, 'Analytics Data'!$BI$12:$BI$511, 0)), ""))</f>
        <v/>
      </c>
      <c r="V471" s="68"/>
      <c r="AD471" s="65" t="str">
        <f>'Analytics Data'!$CT472</f>
        <v/>
      </c>
      <c r="AF471" s="19" t="str">
        <f t="shared" si="136"/>
        <v/>
      </c>
      <c r="AH471" s="19" t="str">
        <f t="shared" si="133"/>
        <v/>
      </c>
      <c r="AI471" s="19" t="str">
        <f t="shared" si="137"/>
        <v/>
      </c>
      <c r="AJ471" s="19" t="str">
        <f t="shared" si="138"/>
        <v/>
      </c>
      <c r="AK471" s="19" t="str">
        <f t="shared" si="139"/>
        <v/>
      </c>
      <c r="AL471" s="19" t="str">
        <f t="shared" si="134"/>
        <v/>
      </c>
      <c r="AM471" s="19" t="str">
        <f t="shared" si="135"/>
        <v/>
      </c>
      <c r="AN471" s="19" t="str">
        <f t="shared" si="140"/>
        <v/>
      </c>
      <c r="AP471" s="19" t="str">
        <f>IF(OR($B471="", "", 'Analytics Data'!$BL$7=FALSE), "", COUNTIF('Analytics Data'!$BG$12:$BG$511, $B471))</f>
        <v/>
      </c>
      <c r="AR471" s="65" t="str">
        <f>IF($AP471="", "", IF($AP471=1, IFERROR(INDEX('Analytics Data'!$BI$12:$BI$511, MATCH($B471, 'Analytics Data'!$BG$12:$BG$511, 0)), ""), ""))</f>
        <v/>
      </c>
      <c r="AT471" s="65" t="str">
        <f t="shared" si="141"/>
        <v/>
      </c>
      <c r="AV471" s="65" t="str">
        <f>IF(NOT($AT471=""), $AT471, IF($AR471="", "", IF(COUNTIF($AR$11:$AR471, $AR471)&gt;1, "", $AR471)))</f>
        <v/>
      </c>
      <c r="AX471" s="19" t="str">
        <f>IF(OR($AV471="", $AR$7=FALSE), "", IF(COUNTIF('Analytics Data'!$BI$12:$BI$511, $AV471)=1, "", "X"))</f>
        <v/>
      </c>
      <c r="AZ471" s="43" t="str">
        <f t="shared" si="142"/>
        <v/>
      </c>
      <c r="BB471" s="19" t="str">
        <f>IF($D471="", "", IF(COUNTIF(Content!$D$11:$D$510, $D471)=0, MAX($BB$10:$BB470)+1, ""))</f>
        <v/>
      </c>
      <c r="BD471" s="19" t="str">
        <f t="shared" si="143"/>
        <v/>
      </c>
      <c r="BF471" s="19" t="str">
        <f t="shared" si="144"/>
        <v/>
      </c>
      <c r="BG471" s="19" t="str">
        <f t="shared" ca="1" si="150"/>
        <v/>
      </c>
      <c r="BI471" s="173" t="str">
        <f>IF($AV471="", "", IFERROR(INDEX('Analytics Data'!$CA$12:$CA$511, MATCH($AV471, 'Analytics Data'!$BI$12:$BI$511, 0)), ""))</f>
        <v/>
      </c>
      <c r="BK471" s="173" t="str">
        <f>IF($AV471="", "", IFERROR(INDEX('Analytics Data'!$BB$12:$BB$511, MATCH($AV471, 'Analytics Data'!$BI$12:$BI$511, 0)), ""))</f>
        <v/>
      </c>
      <c r="BM471" s="41" t="str">
        <f>IF($D471="", "", IFERROR(INDEX(Content!$AB$11:$AB$510, MATCH($D471, Content!$D$11:$D$510, 0)), ""))</f>
        <v/>
      </c>
      <c r="BN471" s="41" t="str">
        <f>IF($BM471="", "", IF(COUNTIF($BM$11:$BM471, $BM471)&gt;1, "", $BM471))</f>
        <v/>
      </c>
      <c r="BO471" s="156" t="str">
        <f t="shared" si="145"/>
        <v/>
      </c>
      <c r="BP471" s="156" t="str">
        <f t="shared" si="146"/>
        <v/>
      </c>
      <c r="BQ471" s="19" t="str">
        <f>IF($BO471="", "", COUNTIF($BO$11:$BO$510, "&gt;"&amp;$BO471)+1+COUNTIF($BO$11:$BO471, $BO471)-1)</f>
        <v/>
      </c>
      <c r="BS471" s="134" t="str">
        <f>IF($AV471="", "", IFERROR(INDEX('Analytics Data'!BZ$12:BZ$511, MATCH($AV471, 'Analytics Data'!$BI$12:$BI$511, 0)), ""))</f>
        <v/>
      </c>
      <c r="BT471" s="135" t="str">
        <f>IF($AV471="", "", IFERROR(INDEX('Analytics Data'!CA$12:CA$511, MATCH($AV471, 'Analytics Data'!$BI$12:$BI$511, 0)), ""))</f>
        <v/>
      </c>
      <c r="BU471" s="135" t="str">
        <f>IF($AV471="", "", IFERROR(INDEX('Analytics Data'!CB$12:CB$511, MATCH($AV471, 'Analytics Data'!$BI$12:$BI$511, 0)), ""))</f>
        <v/>
      </c>
      <c r="BV471" s="135" t="str">
        <f>IF($AV471="", "", IFERROR(INDEX('Analytics Data'!CC$12:CC$511, MATCH($AV471, 'Analytics Data'!$BI$12:$BI$511, 0)), ""))</f>
        <v/>
      </c>
      <c r="BW471" s="136" t="str">
        <f>IF($AV471="", "", IFERROR(INDEX('Analytics Data'!CD$12:CD$511, MATCH($AV471, 'Analytics Data'!$BI$12:$BI$511, 0)), ""))</f>
        <v/>
      </c>
      <c r="CC471" s="19" t="str">
        <f t="shared" si="147"/>
        <v/>
      </c>
      <c r="CE471" s="19" t="str">
        <f t="shared" si="148"/>
        <v/>
      </c>
      <c r="CG471" s="41" t="str">
        <f t="shared" si="149"/>
        <v/>
      </c>
    </row>
    <row r="472" spans="1:85" x14ac:dyDescent="0.25">
      <c r="A472" s="11"/>
      <c r="B472" s="41" t="str">
        <f>IF($D472="", "", IFERROR(INDEX(Content!$V$11:$V$510, MATCH($D472, Content!$D$11:$D$510, 0)), ""))</f>
        <v/>
      </c>
      <c r="C472" s="11"/>
      <c r="D472" s="196"/>
      <c r="E472" s="197"/>
      <c r="F472" s="198"/>
      <c r="G472" s="199"/>
      <c r="H472" s="200"/>
      <c r="I472" s="200"/>
      <c r="J472" s="201"/>
      <c r="K472" s="202"/>
      <c r="L472" s="11"/>
      <c r="M472" s="98" t="str">
        <f>IF($AV472="", "", IFERROR(INDEX('Analytics Data'!$CF$12:$CF$511, MATCH($AV472, 'Analytics Data'!$BI$12:$BI$511, 0)), ""))</f>
        <v/>
      </c>
      <c r="N472" s="68"/>
      <c r="O472" s="98" t="str">
        <f>IF($M472="", "", COUNTIF($M$11:$M$510, "&gt;"&amp;$M472)+1+COUNTIF($M$11:$M472, $M472)-1)</f>
        <v/>
      </c>
      <c r="P472" s="68"/>
      <c r="Q472" s="91" t="str">
        <f>IF($AV472="", "", IFERROR(INDEX('Analytics Data'!BA$12:BA$511, MATCH($AV472, 'Analytics Data'!$BI$12:$BI$511, 0)), ""))</f>
        <v/>
      </c>
      <c r="R472" s="92" t="str">
        <f>IF($AV472="", "", IFERROR(INDEX('Analytics Data'!BB$12:BB$511, MATCH($AV472, 'Analytics Data'!$BI$12:$BI$511, 0)), ""))</f>
        <v/>
      </c>
      <c r="S472" s="92" t="str">
        <f>IF($AV472="", "", IFERROR(INDEX('Analytics Data'!BC$12:BC$511, MATCH($AV472, 'Analytics Data'!$BI$12:$BI$511, 0)), ""))</f>
        <v/>
      </c>
      <c r="T472" s="92" t="str">
        <f>IF($AV472="", "", IFERROR(INDEX('Analytics Data'!BD$12:BD$511, MATCH($AV472, 'Analytics Data'!$BI$12:$BI$511, 0)), ""))</f>
        <v/>
      </c>
      <c r="U472" s="93" t="str">
        <f>IF($AV472="", "", IFERROR(INDEX('Analytics Data'!BE$12:BE$511, MATCH($AV472, 'Analytics Data'!$BI$12:$BI$511, 0)), ""))</f>
        <v/>
      </c>
      <c r="V472" s="68"/>
      <c r="AD472" s="65" t="str">
        <f>'Analytics Data'!$CT473</f>
        <v/>
      </c>
      <c r="AF472" s="19" t="str">
        <f t="shared" si="136"/>
        <v/>
      </c>
      <c r="AH472" s="19" t="str">
        <f t="shared" si="133"/>
        <v/>
      </c>
      <c r="AI472" s="19" t="str">
        <f t="shared" si="137"/>
        <v/>
      </c>
      <c r="AJ472" s="19" t="str">
        <f t="shared" si="138"/>
        <v/>
      </c>
      <c r="AK472" s="19" t="str">
        <f t="shared" si="139"/>
        <v/>
      </c>
      <c r="AL472" s="19" t="str">
        <f t="shared" si="134"/>
        <v/>
      </c>
      <c r="AM472" s="19" t="str">
        <f t="shared" si="135"/>
        <v/>
      </c>
      <c r="AN472" s="19" t="str">
        <f t="shared" si="140"/>
        <v/>
      </c>
      <c r="AP472" s="19" t="str">
        <f>IF(OR($B472="", "", 'Analytics Data'!$BL$7=FALSE), "", COUNTIF('Analytics Data'!$BG$12:$BG$511, $B472))</f>
        <v/>
      </c>
      <c r="AR472" s="65" t="str">
        <f>IF($AP472="", "", IF($AP472=1, IFERROR(INDEX('Analytics Data'!$BI$12:$BI$511, MATCH($B472, 'Analytics Data'!$BG$12:$BG$511, 0)), ""), ""))</f>
        <v/>
      </c>
      <c r="AT472" s="65" t="str">
        <f t="shared" si="141"/>
        <v/>
      </c>
      <c r="AV472" s="65" t="str">
        <f>IF(NOT($AT472=""), $AT472, IF($AR472="", "", IF(COUNTIF($AR$11:$AR472, $AR472)&gt;1, "", $AR472)))</f>
        <v/>
      </c>
      <c r="AX472" s="19" t="str">
        <f>IF(OR($AV472="", $AR$7=FALSE), "", IF(COUNTIF('Analytics Data'!$BI$12:$BI$511, $AV472)=1, "", "X"))</f>
        <v/>
      </c>
      <c r="AZ472" s="43" t="str">
        <f t="shared" si="142"/>
        <v/>
      </c>
      <c r="BB472" s="19" t="str">
        <f>IF($D472="", "", IF(COUNTIF(Content!$D$11:$D$510, $D472)=0, MAX($BB$10:$BB471)+1, ""))</f>
        <v/>
      </c>
      <c r="BD472" s="19" t="str">
        <f t="shared" si="143"/>
        <v/>
      </c>
      <c r="BF472" s="19" t="str">
        <f t="shared" si="144"/>
        <v/>
      </c>
      <c r="BG472" s="19" t="str">
        <f t="shared" ca="1" si="150"/>
        <v/>
      </c>
      <c r="BI472" s="173" t="str">
        <f>IF($AV472="", "", IFERROR(INDEX('Analytics Data'!$CA$12:$CA$511, MATCH($AV472, 'Analytics Data'!$BI$12:$BI$511, 0)), ""))</f>
        <v/>
      </c>
      <c r="BK472" s="173" t="str">
        <f>IF($AV472="", "", IFERROR(INDEX('Analytics Data'!$BB$12:$BB$511, MATCH($AV472, 'Analytics Data'!$BI$12:$BI$511, 0)), ""))</f>
        <v/>
      </c>
      <c r="BM472" s="41" t="str">
        <f>IF($D472="", "", IFERROR(INDEX(Content!$AB$11:$AB$510, MATCH($D472, Content!$D$11:$D$510, 0)), ""))</f>
        <v/>
      </c>
      <c r="BN472" s="41" t="str">
        <f>IF($BM472="", "", IF(COUNTIF($BM$11:$BM472, $BM472)&gt;1, "", $BM472))</f>
        <v/>
      </c>
      <c r="BO472" s="156" t="str">
        <f t="shared" si="145"/>
        <v/>
      </c>
      <c r="BP472" s="156" t="str">
        <f t="shared" si="146"/>
        <v/>
      </c>
      <c r="BQ472" s="19" t="str">
        <f>IF($BO472="", "", COUNTIF($BO$11:$BO$510, "&gt;"&amp;$BO472)+1+COUNTIF($BO$11:$BO472, $BO472)-1)</f>
        <v/>
      </c>
      <c r="BS472" s="134" t="str">
        <f>IF($AV472="", "", IFERROR(INDEX('Analytics Data'!BZ$12:BZ$511, MATCH($AV472, 'Analytics Data'!$BI$12:$BI$511, 0)), ""))</f>
        <v/>
      </c>
      <c r="BT472" s="135" t="str">
        <f>IF($AV472="", "", IFERROR(INDEX('Analytics Data'!CA$12:CA$511, MATCH($AV472, 'Analytics Data'!$BI$12:$BI$511, 0)), ""))</f>
        <v/>
      </c>
      <c r="BU472" s="135" t="str">
        <f>IF($AV472="", "", IFERROR(INDEX('Analytics Data'!CB$12:CB$511, MATCH($AV472, 'Analytics Data'!$BI$12:$BI$511, 0)), ""))</f>
        <v/>
      </c>
      <c r="BV472" s="135" t="str">
        <f>IF($AV472="", "", IFERROR(INDEX('Analytics Data'!CC$12:CC$511, MATCH($AV472, 'Analytics Data'!$BI$12:$BI$511, 0)), ""))</f>
        <v/>
      </c>
      <c r="BW472" s="136" t="str">
        <f>IF($AV472="", "", IFERROR(INDEX('Analytics Data'!CD$12:CD$511, MATCH($AV472, 'Analytics Data'!$BI$12:$BI$511, 0)), ""))</f>
        <v/>
      </c>
      <c r="CC472" s="19" t="str">
        <f t="shared" si="147"/>
        <v/>
      </c>
      <c r="CE472" s="19" t="str">
        <f t="shared" si="148"/>
        <v/>
      </c>
      <c r="CG472" s="41" t="str">
        <f t="shared" si="149"/>
        <v/>
      </c>
    </row>
    <row r="473" spans="1:85" x14ac:dyDescent="0.25">
      <c r="A473" s="11"/>
      <c r="B473" s="41" t="str">
        <f>IF($D473="", "", IFERROR(INDEX(Content!$V$11:$V$510, MATCH($D473, Content!$D$11:$D$510, 0)), ""))</f>
        <v/>
      </c>
      <c r="C473" s="11"/>
      <c r="D473" s="196"/>
      <c r="E473" s="197"/>
      <c r="F473" s="198"/>
      <c r="G473" s="199"/>
      <c r="H473" s="200"/>
      <c r="I473" s="200"/>
      <c r="J473" s="201"/>
      <c r="K473" s="202"/>
      <c r="L473" s="11"/>
      <c r="M473" s="98" t="str">
        <f>IF($AV473="", "", IFERROR(INDEX('Analytics Data'!$CF$12:$CF$511, MATCH($AV473, 'Analytics Data'!$BI$12:$BI$511, 0)), ""))</f>
        <v/>
      </c>
      <c r="N473" s="68"/>
      <c r="O473" s="98" t="str">
        <f>IF($M473="", "", COUNTIF($M$11:$M$510, "&gt;"&amp;$M473)+1+COUNTIF($M$11:$M473, $M473)-1)</f>
        <v/>
      </c>
      <c r="P473" s="68"/>
      <c r="Q473" s="91" t="str">
        <f>IF($AV473="", "", IFERROR(INDEX('Analytics Data'!BA$12:BA$511, MATCH($AV473, 'Analytics Data'!$BI$12:$BI$511, 0)), ""))</f>
        <v/>
      </c>
      <c r="R473" s="92" t="str">
        <f>IF($AV473="", "", IFERROR(INDEX('Analytics Data'!BB$12:BB$511, MATCH($AV473, 'Analytics Data'!$BI$12:$BI$511, 0)), ""))</f>
        <v/>
      </c>
      <c r="S473" s="92" t="str">
        <f>IF($AV473="", "", IFERROR(INDEX('Analytics Data'!BC$12:BC$511, MATCH($AV473, 'Analytics Data'!$BI$12:$BI$511, 0)), ""))</f>
        <v/>
      </c>
      <c r="T473" s="92" t="str">
        <f>IF($AV473="", "", IFERROR(INDEX('Analytics Data'!BD$12:BD$511, MATCH($AV473, 'Analytics Data'!$BI$12:$BI$511, 0)), ""))</f>
        <v/>
      </c>
      <c r="U473" s="93" t="str">
        <f>IF($AV473="", "", IFERROR(INDEX('Analytics Data'!BE$12:BE$511, MATCH($AV473, 'Analytics Data'!$BI$12:$BI$511, 0)), ""))</f>
        <v/>
      </c>
      <c r="V473" s="68"/>
      <c r="AD473" s="65" t="str">
        <f>'Analytics Data'!$CT474</f>
        <v/>
      </c>
      <c r="AF473" s="19" t="str">
        <f t="shared" si="136"/>
        <v/>
      </c>
      <c r="AH473" s="19" t="str">
        <f t="shared" si="133"/>
        <v/>
      </c>
      <c r="AI473" s="19" t="str">
        <f t="shared" si="137"/>
        <v/>
      </c>
      <c r="AJ473" s="19" t="str">
        <f t="shared" si="138"/>
        <v/>
      </c>
      <c r="AK473" s="19" t="str">
        <f t="shared" si="139"/>
        <v/>
      </c>
      <c r="AL473" s="19" t="str">
        <f t="shared" si="134"/>
        <v/>
      </c>
      <c r="AM473" s="19" t="str">
        <f t="shared" si="135"/>
        <v/>
      </c>
      <c r="AN473" s="19" t="str">
        <f t="shared" si="140"/>
        <v/>
      </c>
      <c r="AP473" s="19" t="str">
        <f>IF(OR($B473="", "", 'Analytics Data'!$BL$7=FALSE), "", COUNTIF('Analytics Data'!$BG$12:$BG$511, $B473))</f>
        <v/>
      </c>
      <c r="AR473" s="65" t="str">
        <f>IF($AP473="", "", IF($AP473=1, IFERROR(INDEX('Analytics Data'!$BI$12:$BI$511, MATCH($B473, 'Analytics Data'!$BG$12:$BG$511, 0)), ""), ""))</f>
        <v/>
      </c>
      <c r="AT473" s="65" t="str">
        <f t="shared" si="141"/>
        <v/>
      </c>
      <c r="AV473" s="65" t="str">
        <f>IF(NOT($AT473=""), $AT473, IF($AR473="", "", IF(COUNTIF($AR$11:$AR473, $AR473)&gt;1, "", $AR473)))</f>
        <v/>
      </c>
      <c r="AX473" s="19" t="str">
        <f>IF(OR($AV473="", $AR$7=FALSE), "", IF(COUNTIF('Analytics Data'!$BI$12:$BI$511, $AV473)=1, "", "X"))</f>
        <v/>
      </c>
      <c r="AZ473" s="43" t="str">
        <f t="shared" si="142"/>
        <v/>
      </c>
      <c r="BB473" s="19" t="str">
        <f>IF($D473="", "", IF(COUNTIF(Content!$D$11:$D$510, $D473)=0, MAX($BB$10:$BB472)+1, ""))</f>
        <v/>
      </c>
      <c r="BD473" s="19" t="str">
        <f t="shared" si="143"/>
        <v/>
      </c>
      <c r="BF473" s="19" t="str">
        <f t="shared" si="144"/>
        <v/>
      </c>
      <c r="BG473" s="19" t="str">
        <f t="shared" ca="1" si="150"/>
        <v/>
      </c>
      <c r="BI473" s="173" t="str">
        <f>IF($AV473="", "", IFERROR(INDEX('Analytics Data'!$CA$12:$CA$511, MATCH($AV473, 'Analytics Data'!$BI$12:$BI$511, 0)), ""))</f>
        <v/>
      </c>
      <c r="BK473" s="173" t="str">
        <f>IF($AV473="", "", IFERROR(INDEX('Analytics Data'!$BB$12:$BB$511, MATCH($AV473, 'Analytics Data'!$BI$12:$BI$511, 0)), ""))</f>
        <v/>
      </c>
      <c r="BM473" s="41" t="str">
        <f>IF($D473="", "", IFERROR(INDEX(Content!$AB$11:$AB$510, MATCH($D473, Content!$D$11:$D$510, 0)), ""))</f>
        <v/>
      </c>
      <c r="BN473" s="41" t="str">
        <f>IF($BM473="", "", IF(COUNTIF($BM$11:$BM473, $BM473)&gt;1, "", $BM473))</f>
        <v/>
      </c>
      <c r="BO473" s="156" t="str">
        <f t="shared" si="145"/>
        <v/>
      </c>
      <c r="BP473" s="156" t="str">
        <f t="shared" si="146"/>
        <v/>
      </c>
      <c r="BQ473" s="19" t="str">
        <f>IF($BO473="", "", COUNTIF($BO$11:$BO$510, "&gt;"&amp;$BO473)+1+COUNTIF($BO$11:$BO473, $BO473)-1)</f>
        <v/>
      </c>
      <c r="BS473" s="134" t="str">
        <f>IF($AV473="", "", IFERROR(INDEX('Analytics Data'!BZ$12:BZ$511, MATCH($AV473, 'Analytics Data'!$BI$12:$BI$511, 0)), ""))</f>
        <v/>
      </c>
      <c r="BT473" s="135" t="str">
        <f>IF($AV473="", "", IFERROR(INDEX('Analytics Data'!CA$12:CA$511, MATCH($AV473, 'Analytics Data'!$BI$12:$BI$511, 0)), ""))</f>
        <v/>
      </c>
      <c r="BU473" s="135" t="str">
        <f>IF($AV473="", "", IFERROR(INDEX('Analytics Data'!CB$12:CB$511, MATCH($AV473, 'Analytics Data'!$BI$12:$BI$511, 0)), ""))</f>
        <v/>
      </c>
      <c r="BV473" s="135" t="str">
        <f>IF($AV473="", "", IFERROR(INDEX('Analytics Data'!CC$12:CC$511, MATCH($AV473, 'Analytics Data'!$BI$12:$BI$511, 0)), ""))</f>
        <v/>
      </c>
      <c r="BW473" s="136" t="str">
        <f>IF($AV473="", "", IFERROR(INDEX('Analytics Data'!CD$12:CD$511, MATCH($AV473, 'Analytics Data'!$BI$12:$BI$511, 0)), ""))</f>
        <v/>
      </c>
      <c r="CC473" s="19" t="str">
        <f t="shared" si="147"/>
        <v/>
      </c>
      <c r="CE473" s="19" t="str">
        <f t="shared" si="148"/>
        <v/>
      </c>
      <c r="CG473" s="41" t="str">
        <f t="shared" si="149"/>
        <v/>
      </c>
    </row>
    <row r="474" spans="1:85" x14ac:dyDescent="0.25">
      <c r="A474" s="11"/>
      <c r="B474" s="41" t="str">
        <f>IF($D474="", "", IFERROR(INDEX(Content!$V$11:$V$510, MATCH($D474, Content!$D$11:$D$510, 0)), ""))</f>
        <v/>
      </c>
      <c r="C474" s="11"/>
      <c r="D474" s="196"/>
      <c r="E474" s="197"/>
      <c r="F474" s="198"/>
      <c r="G474" s="199"/>
      <c r="H474" s="200"/>
      <c r="I474" s="200"/>
      <c r="J474" s="201"/>
      <c r="K474" s="202"/>
      <c r="L474" s="11"/>
      <c r="M474" s="98" t="str">
        <f>IF($AV474="", "", IFERROR(INDEX('Analytics Data'!$CF$12:$CF$511, MATCH($AV474, 'Analytics Data'!$BI$12:$BI$511, 0)), ""))</f>
        <v/>
      </c>
      <c r="N474" s="68"/>
      <c r="O474" s="98" t="str">
        <f>IF($M474="", "", COUNTIF($M$11:$M$510, "&gt;"&amp;$M474)+1+COUNTIF($M$11:$M474, $M474)-1)</f>
        <v/>
      </c>
      <c r="P474" s="68"/>
      <c r="Q474" s="91" t="str">
        <f>IF($AV474="", "", IFERROR(INDEX('Analytics Data'!BA$12:BA$511, MATCH($AV474, 'Analytics Data'!$BI$12:$BI$511, 0)), ""))</f>
        <v/>
      </c>
      <c r="R474" s="92" t="str">
        <f>IF($AV474="", "", IFERROR(INDEX('Analytics Data'!BB$12:BB$511, MATCH($AV474, 'Analytics Data'!$BI$12:$BI$511, 0)), ""))</f>
        <v/>
      </c>
      <c r="S474" s="92" t="str">
        <f>IF($AV474="", "", IFERROR(INDEX('Analytics Data'!BC$12:BC$511, MATCH($AV474, 'Analytics Data'!$BI$12:$BI$511, 0)), ""))</f>
        <v/>
      </c>
      <c r="T474" s="92" t="str">
        <f>IF($AV474="", "", IFERROR(INDEX('Analytics Data'!BD$12:BD$511, MATCH($AV474, 'Analytics Data'!$BI$12:$BI$511, 0)), ""))</f>
        <v/>
      </c>
      <c r="U474" s="93" t="str">
        <f>IF($AV474="", "", IFERROR(INDEX('Analytics Data'!BE$12:BE$511, MATCH($AV474, 'Analytics Data'!$BI$12:$BI$511, 0)), ""))</f>
        <v/>
      </c>
      <c r="V474" s="68"/>
      <c r="AD474" s="65" t="str">
        <f>'Analytics Data'!$CT475</f>
        <v/>
      </c>
      <c r="AF474" s="19" t="str">
        <f t="shared" si="136"/>
        <v/>
      </c>
      <c r="AH474" s="19" t="str">
        <f t="shared" si="133"/>
        <v/>
      </c>
      <c r="AI474" s="19" t="str">
        <f t="shared" si="137"/>
        <v/>
      </c>
      <c r="AJ474" s="19" t="str">
        <f t="shared" si="138"/>
        <v/>
      </c>
      <c r="AK474" s="19" t="str">
        <f t="shared" si="139"/>
        <v/>
      </c>
      <c r="AL474" s="19" t="str">
        <f t="shared" si="134"/>
        <v/>
      </c>
      <c r="AM474" s="19" t="str">
        <f t="shared" si="135"/>
        <v/>
      </c>
      <c r="AN474" s="19" t="str">
        <f t="shared" si="140"/>
        <v/>
      </c>
      <c r="AP474" s="19" t="str">
        <f>IF(OR($B474="", "", 'Analytics Data'!$BL$7=FALSE), "", COUNTIF('Analytics Data'!$BG$12:$BG$511, $B474))</f>
        <v/>
      </c>
      <c r="AR474" s="65" t="str">
        <f>IF($AP474="", "", IF($AP474=1, IFERROR(INDEX('Analytics Data'!$BI$12:$BI$511, MATCH($B474, 'Analytics Data'!$BG$12:$BG$511, 0)), ""), ""))</f>
        <v/>
      </c>
      <c r="AT474" s="65" t="str">
        <f t="shared" si="141"/>
        <v/>
      </c>
      <c r="AV474" s="65" t="str">
        <f>IF(NOT($AT474=""), $AT474, IF($AR474="", "", IF(COUNTIF($AR$11:$AR474, $AR474)&gt;1, "", $AR474)))</f>
        <v/>
      </c>
      <c r="AX474" s="19" t="str">
        <f>IF(OR($AV474="", $AR$7=FALSE), "", IF(COUNTIF('Analytics Data'!$BI$12:$BI$511, $AV474)=1, "", "X"))</f>
        <v/>
      </c>
      <c r="AZ474" s="43" t="str">
        <f t="shared" si="142"/>
        <v/>
      </c>
      <c r="BB474" s="19" t="str">
        <f>IF($D474="", "", IF(COUNTIF(Content!$D$11:$D$510, $D474)=0, MAX($BB$10:$BB473)+1, ""))</f>
        <v/>
      </c>
      <c r="BD474" s="19" t="str">
        <f t="shared" si="143"/>
        <v/>
      </c>
      <c r="BF474" s="19" t="str">
        <f t="shared" si="144"/>
        <v/>
      </c>
      <c r="BG474" s="19" t="str">
        <f t="shared" ca="1" si="150"/>
        <v/>
      </c>
      <c r="BI474" s="173" t="str">
        <f>IF($AV474="", "", IFERROR(INDEX('Analytics Data'!$CA$12:$CA$511, MATCH($AV474, 'Analytics Data'!$BI$12:$BI$511, 0)), ""))</f>
        <v/>
      </c>
      <c r="BK474" s="173" t="str">
        <f>IF($AV474="", "", IFERROR(INDEX('Analytics Data'!$BB$12:$BB$511, MATCH($AV474, 'Analytics Data'!$BI$12:$BI$511, 0)), ""))</f>
        <v/>
      </c>
      <c r="BM474" s="41" t="str">
        <f>IF($D474="", "", IFERROR(INDEX(Content!$AB$11:$AB$510, MATCH($D474, Content!$D$11:$D$510, 0)), ""))</f>
        <v/>
      </c>
      <c r="BN474" s="41" t="str">
        <f>IF($BM474="", "", IF(COUNTIF($BM$11:$BM474, $BM474)&gt;1, "", $BM474))</f>
        <v/>
      </c>
      <c r="BO474" s="156" t="str">
        <f t="shared" si="145"/>
        <v/>
      </c>
      <c r="BP474" s="156" t="str">
        <f t="shared" si="146"/>
        <v/>
      </c>
      <c r="BQ474" s="19" t="str">
        <f>IF($BO474="", "", COUNTIF($BO$11:$BO$510, "&gt;"&amp;$BO474)+1+COUNTIF($BO$11:$BO474, $BO474)-1)</f>
        <v/>
      </c>
      <c r="BS474" s="134" t="str">
        <f>IF($AV474="", "", IFERROR(INDEX('Analytics Data'!BZ$12:BZ$511, MATCH($AV474, 'Analytics Data'!$BI$12:$BI$511, 0)), ""))</f>
        <v/>
      </c>
      <c r="BT474" s="135" t="str">
        <f>IF($AV474="", "", IFERROR(INDEX('Analytics Data'!CA$12:CA$511, MATCH($AV474, 'Analytics Data'!$BI$12:$BI$511, 0)), ""))</f>
        <v/>
      </c>
      <c r="BU474" s="135" t="str">
        <f>IF($AV474="", "", IFERROR(INDEX('Analytics Data'!CB$12:CB$511, MATCH($AV474, 'Analytics Data'!$BI$12:$BI$511, 0)), ""))</f>
        <v/>
      </c>
      <c r="BV474" s="135" t="str">
        <f>IF($AV474="", "", IFERROR(INDEX('Analytics Data'!CC$12:CC$511, MATCH($AV474, 'Analytics Data'!$BI$12:$BI$511, 0)), ""))</f>
        <v/>
      </c>
      <c r="BW474" s="136" t="str">
        <f>IF($AV474="", "", IFERROR(INDEX('Analytics Data'!CD$12:CD$511, MATCH($AV474, 'Analytics Data'!$BI$12:$BI$511, 0)), ""))</f>
        <v/>
      </c>
      <c r="CC474" s="19" t="str">
        <f t="shared" si="147"/>
        <v/>
      </c>
      <c r="CE474" s="19" t="str">
        <f t="shared" si="148"/>
        <v/>
      </c>
      <c r="CG474" s="41" t="str">
        <f t="shared" si="149"/>
        <v/>
      </c>
    </row>
    <row r="475" spans="1:85" x14ac:dyDescent="0.25">
      <c r="A475" s="11"/>
      <c r="B475" s="41" t="str">
        <f>IF($D475="", "", IFERROR(INDEX(Content!$V$11:$V$510, MATCH($D475, Content!$D$11:$D$510, 0)), ""))</f>
        <v/>
      </c>
      <c r="C475" s="11"/>
      <c r="D475" s="196"/>
      <c r="E475" s="197"/>
      <c r="F475" s="198"/>
      <c r="G475" s="199"/>
      <c r="H475" s="200"/>
      <c r="I475" s="200"/>
      <c r="J475" s="201"/>
      <c r="K475" s="202"/>
      <c r="L475" s="11"/>
      <c r="M475" s="98" t="str">
        <f>IF($AV475="", "", IFERROR(INDEX('Analytics Data'!$CF$12:$CF$511, MATCH($AV475, 'Analytics Data'!$BI$12:$BI$511, 0)), ""))</f>
        <v/>
      </c>
      <c r="N475" s="68"/>
      <c r="O475" s="98" t="str">
        <f>IF($M475="", "", COUNTIF($M$11:$M$510, "&gt;"&amp;$M475)+1+COUNTIF($M$11:$M475, $M475)-1)</f>
        <v/>
      </c>
      <c r="P475" s="68"/>
      <c r="Q475" s="91" t="str">
        <f>IF($AV475="", "", IFERROR(INDEX('Analytics Data'!BA$12:BA$511, MATCH($AV475, 'Analytics Data'!$BI$12:$BI$511, 0)), ""))</f>
        <v/>
      </c>
      <c r="R475" s="92" t="str">
        <f>IF($AV475="", "", IFERROR(INDEX('Analytics Data'!BB$12:BB$511, MATCH($AV475, 'Analytics Data'!$BI$12:$BI$511, 0)), ""))</f>
        <v/>
      </c>
      <c r="S475" s="92" t="str">
        <f>IF($AV475="", "", IFERROR(INDEX('Analytics Data'!BC$12:BC$511, MATCH($AV475, 'Analytics Data'!$BI$12:$BI$511, 0)), ""))</f>
        <v/>
      </c>
      <c r="T475" s="92" t="str">
        <f>IF($AV475="", "", IFERROR(INDEX('Analytics Data'!BD$12:BD$511, MATCH($AV475, 'Analytics Data'!$BI$12:$BI$511, 0)), ""))</f>
        <v/>
      </c>
      <c r="U475" s="93" t="str">
        <f>IF($AV475="", "", IFERROR(INDEX('Analytics Data'!BE$12:BE$511, MATCH($AV475, 'Analytics Data'!$BI$12:$BI$511, 0)), ""))</f>
        <v/>
      </c>
      <c r="V475" s="68"/>
      <c r="AD475" s="65" t="str">
        <f>'Analytics Data'!$CT476</f>
        <v/>
      </c>
      <c r="AF475" s="19" t="str">
        <f t="shared" si="136"/>
        <v/>
      </c>
      <c r="AH475" s="19" t="str">
        <f t="shared" si="133"/>
        <v/>
      </c>
      <c r="AI475" s="19" t="str">
        <f t="shared" si="137"/>
        <v/>
      </c>
      <c r="AJ475" s="19" t="str">
        <f t="shared" si="138"/>
        <v/>
      </c>
      <c r="AK475" s="19" t="str">
        <f t="shared" si="139"/>
        <v/>
      </c>
      <c r="AL475" s="19" t="str">
        <f t="shared" si="134"/>
        <v/>
      </c>
      <c r="AM475" s="19" t="str">
        <f t="shared" si="135"/>
        <v/>
      </c>
      <c r="AN475" s="19" t="str">
        <f t="shared" si="140"/>
        <v/>
      </c>
      <c r="AP475" s="19" t="str">
        <f>IF(OR($B475="", "", 'Analytics Data'!$BL$7=FALSE), "", COUNTIF('Analytics Data'!$BG$12:$BG$511, $B475))</f>
        <v/>
      </c>
      <c r="AR475" s="65" t="str">
        <f>IF($AP475="", "", IF($AP475=1, IFERROR(INDEX('Analytics Data'!$BI$12:$BI$511, MATCH($B475, 'Analytics Data'!$BG$12:$BG$511, 0)), ""), ""))</f>
        <v/>
      </c>
      <c r="AT475" s="65" t="str">
        <f t="shared" si="141"/>
        <v/>
      </c>
      <c r="AV475" s="65" t="str">
        <f>IF(NOT($AT475=""), $AT475, IF($AR475="", "", IF(COUNTIF($AR$11:$AR475, $AR475)&gt;1, "", $AR475)))</f>
        <v/>
      </c>
      <c r="AX475" s="19" t="str">
        <f>IF(OR($AV475="", $AR$7=FALSE), "", IF(COUNTIF('Analytics Data'!$BI$12:$BI$511, $AV475)=1, "", "X"))</f>
        <v/>
      </c>
      <c r="AZ475" s="43" t="str">
        <f t="shared" si="142"/>
        <v/>
      </c>
      <c r="BB475" s="19" t="str">
        <f>IF($D475="", "", IF(COUNTIF(Content!$D$11:$D$510, $D475)=0, MAX($BB$10:$BB474)+1, ""))</f>
        <v/>
      </c>
      <c r="BD475" s="19" t="str">
        <f t="shared" si="143"/>
        <v/>
      </c>
      <c r="BF475" s="19" t="str">
        <f t="shared" si="144"/>
        <v/>
      </c>
      <c r="BG475" s="19" t="str">
        <f t="shared" ca="1" si="150"/>
        <v/>
      </c>
      <c r="BI475" s="173" t="str">
        <f>IF($AV475="", "", IFERROR(INDEX('Analytics Data'!$CA$12:$CA$511, MATCH($AV475, 'Analytics Data'!$BI$12:$BI$511, 0)), ""))</f>
        <v/>
      </c>
      <c r="BK475" s="173" t="str">
        <f>IF($AV475="", "", IFERROR(INDEX('Analytics Data'!$BB$12:$BB$511, MATCH($AV475, 'Analytics Data'!$BI$12:$BI$511, 0)), ""))</f>
        <v/>
      </c>
      <c r="BM475" s="41" t="str">
        <f>IF($D475="", "", IFERROR(INDEX(Content!$AB$11:$AB$510, MATCH($D475, Content!$D$11:$D$510, 0)), ""))</f>
        <v/>
      </c>
      <c r="BN475" s="41" t="str">
        <f>IF($BM475="", "", IF(COUNTIF($BM$11:$BM475, $BM475)&gt;1, "", $BM475))</f>
        <v/>
      </c>
      <c r="BO475" s="156" t="str">
        <f t="shared" si="145"/>
        <v/>
      </c>
      <c r="BP475" s="156" t="str">
        <f t="shared" si="146"/>
        <v/>
      </c>
      <c r="BQ475" s="19" t="str">
        <f>IF($BO475="", "", COUNTIF($BO$11:$BO$510, "&gt;"&amp;$BO475)+1+COUNTIF($BO$11:$BO475, $BO475)-1)</f>
        <v/>
      </c>
      <c r="BS475" s="134" t="str">
        <f>IF($AV475="", "", IFERROR(INDEX('Analytics Data'!BZ$12:BZ$511, MATCH($AV475, 'Analytics Data'!$BI$12:$BI$511, 0)), ""))</f>
        <v/>
      </c>
      <c r="BT475" s="135" t="str">
        <f>IF($AV475="", "", IFERROR(INDEX('Analytics Data'!CA$12:CA$511, MATCH($AV475, 'Analytics Data'!$BI$12:$BI$511, 0)), ""))</f>
        <v/>
      </c>
      <c r="BU475" s="135" t="str">
        <f>IF($AV475="", "", IFERROR(INDEX('Analytics Data'!CB$12:CB$511, MATCH($AV475, 'Analytics Data'!$BI$12:$BI$511, 0)), ""))</f>
        <v/>
      </c>
      <c r="BV475" s="135" t="str">
        <f>IF($AV475="", "", IFERROR(INDEX('Analytics Data'!CC$12:CC$511, MATCH($AV475, 'Analytics Data'!$BI$12:$BI$511, 0)), ""))</f>
        <v/>
      </c>
      <c r="BW475" s="136" t="str">
        <f>IF($AV475="", "", IFERROR(INDEX('Analytics Data'!CD$12:CD$511, MATCH($AV475, 'Analytics Data'!$BI$12:$BI$511, 0)), ""))</f>
        <v/>
      </c>
      <c r="CC475" s="19" t="str">
        <f t="shared" si="147"/>
        <v/>
      </c>
      <c r="CE475" s="19" t="str">
        <f t="shared" si="148"/>
        <v/>
      </c>
      <c r="CG475" s="41" t="str">
        <f t="shared" si="149"/>
        <v/>
      </c>
    </row>
    <row r="476" spans="1:85" x14ac:dyDescent="0.25">
      <c r="A476" s="11"/>
      <c r="B476" s="41" t="str">
        <f>IF($D476="", "", IFERROR(INDEX(Content!$V$11:$V$510, MATCH($D476, Content!$D$11:$D$510, 0)), ""))</f>
        <v/>
      </c>
      <c r="C476" s="11"/>
      <c r="D476" s="196"/>
      <c r="E476" s="197"/>
      <c r="F476" s="198"/>
      <c r="G476" s="199"/>
      <c r="H476" s="200"/>
      <c r="I476" s="200"/>
      <c r="J476" s="201"/>
      <c r="K476" s="202"/>
      <c r="L476" s="11"/>
      <c r="M476" s="98" t="str">
        <f>IF($AV476="", "", IFERROR(INDEX('Analytics Data'!$CF$12:$CF$511, MATCH($AV476, 'Analytics Data'!$BI$12:$BI$511, 0)), ""))</f>
        <v/>
      </c>
      <c r="N476" s="68"/>
      <c r="O476" s="98" t="str">
        <f>IF($M476="", "", COUNTIF($M$11:$M$510, "&gt;"&amp;$M476)+1+COUNTIF($M$11:$M476, $M476)-1)</f>
        <v/>
      </c>
      <c r="P476" s="68"/>
      <c r="Q476" s="91" t="str">
        <f>IF($AV476="", "", IFERROR(INDEX('Analytics Data'!BA$12:BA$511, MATCH($AV476, 'Analytics Data'!$BI$12:$BI$511, 0)), ""))</f>
        <v/>
      </c>
      <c r="R476" s="92" t="str">
        <f>IF($AV476="", "", IFERROR(INDEX('Analytics Data'!BB$12:BB$511, MATCH($AV476, 'Analytics Data'!$BI$12:$BI$511, 0)), ""))</f>
        <v/>
      </c>
      <c r="S476" s="92" t="str">
        <f>IF($AV476="", "", IFERROR(INDEX('Analytics Data'!BC$12:BC$511, MATCH($AV476, 'Analytics Data'!$BI$12:$BI$511, 0)), ""))</f>
        <v/>
      </c>
      <c r="T476" s="92" t="str">
        <f>IF($AV476="", "", IFERROR(INDEX('Analytics Data'!BD$12:BD$511, MATCH($AV476, 'Analytics Data'!$BI$12:$BI$511, 0)), ""))</f>
        <v/>
      </c>
      <c r="U476" s="93" t="str">
        <f>IF($AV476="", "", IFERROR(INDEX('Analytics Data'!BE$12:BE$511, MATCH($AV476, 'Analytics Data'!$BI$12:$BI$511, 0)), ""))</f>
        <v/>
      </c>
      <c r="V476" s="68"/>
      <c r="AD476" s="65" t="str">
        <f>'Analytics Data'!$CT477</f>
        <v/>
      </c>
      <c r="AF476" s="19" t="str">
        <f t="shared" si="136"/>
        <v/>
      </c>
      <c r="AH476" s="19" t="str">
        <f t="shared" si="133"/>
        <v/>
      </c>
      <c r="AI476" s="19" t="str">
        <f t="shared" si="137"/>
        <v/>
      </c>
      <c r="AJ476" s="19" t="str">
        <f t="shared" si="138"/>
        <v/>
      </c>
      <c r="AK476" s="19" t="str">
        <f t="shared" si="139"/>
        <v/>
      </c>
      <c r="AL476" s="19" t="str">
        <f t="shared" si="134"/>
        <v/>
      </c>
      <c r="AM476" s="19" t="str">
        <f t="shared" si="135"/>
        <v/>
      </c>
      <c r="AN476" s="19" t="str">
        <f t="shared" si="140"/>
        <v/>
      </c>
      <c r="AP476" s="19" t="str">
        <f>IF(OR($B476="", "", 'Analytics Data'!$BL$7=FALSE), "", COUNTIF('Analytics Data'!$BG$12:$BG$511, $B476))</f>
        <v/>
      </c>
      <c r="AR476" s="65" t="str">
        <f>IF($AP476="", "", IF($AP476=1, IFERROR(INDEX('Analytics Data'!$BI$12:$BI$511, MATCH($B476, 'Analytics Data'!$BG$12:$BG$511, 0)), ""), ""))</f>
        <v/>
      </c>
      <c r="AT476" s="65" t="str">
        <f t="shared" si="141"/>
        <v/>
      </c>
      <c r="AV476" s="65" t="str">
        <f>IF(NOT($AT476=""), $AT476, IF($AR476="", "", IF(COUNTIF($AR$11:$AR476, $AR476)&gt;1, "", $AR476)))</f>
        <v/>
      </c>
      <c r="AX476" s="19" t="str">
        <f>IF(OR($AV476="", $AR$7=FALSE), "", IF(COUNTIF('Analytics Data'!$BI$12:$BI$511, $AV476)=1, "", "X"))</f>
        <v/>
      </c>
      <c r="AZ476" s="43" t="str">
        <f t="shared" si="142"/>
        <v/>
      </c>
      <c r="BB476" s="19" t="str">
        <f>IF($D476="", "", IF(COUNTIF(Content!$D$11:$D$510, $D476)=0, MAX($BB$10:$BB475)+1, ""))</f>
        <v/>
      </c>
      <c r="BD476" s="19" t="str">
        <f t="shared" si="143"/>
        <v/>
      </c>
      <c r="BF476" s="19" t="str">
        <f t="shared" si="144"/>
        <v/>
      </c>
      <c r="BG476" s="19" t="str">
        <f t="shared" ca="1" si="150"/>
        <v/>
      </c>
      <c r="BI476" s="173" t="str">
        <f>IF($AV476="", "", IFERROR(INDEX('Analytics Data'!$CA$12:$CA$511, MATCH($AV476, 'Analytics Data'!$BI$12:$BI$511, 0)), ""))</f>
        <v/>
      </c>
      <c r="BK476" s="173" t="str">
        <f>IF($AV476="", "", IFERROR(INDEX('Analytics Data'!$BB$12:$BB$511, MATCH($AV476, 'Analytics Data'!$BI$12:$BI$511, 0)), ""))</f>
        <v/>
      </c>
      <c r="BM476" s="41" t="str">
        <f>IF($D476="", "", IFERROR(INDEX(Content!$AB$11:$AB$510, MATCH($D476, Content!$D$11:$D$510, 0)), ""))</f>
        <v/>
      </c>
      <c r="BN476" s="41" t="str">
        <f>IF($BM476="", "", IF(COUNTIF($BM$11:$BM476, $BM476)&gt;1, "", $BM476))</f>
        <v/>
      </c>
      <c r="BO476" s="156" t="str">
        <f t="shared" si="145"/>
        <v/>
      </c>
      <c r="BP476" s="156" t="str">
        <f t="shared" si="146"/>
        <v/>
      </c>
      <c r="BQ476" s="19" t="str">
        <f>IF($BO476="", "", COUNTIF($BO$11:$BO$510, "&gt;"&amp;$BO476)+1+COUNTIF($BO$11:$BO476, $BO476)-1)</f>
        <v/>
      </c>
      <c r="BS476" s="134" t="str">
        <f>IF($AV476="", "", IFERROR(INDEX('Analytics Data'!BZ$12:BZ$511, MATCH($AV476, 'Analytics Data'!$BI$12:$BI$511, 0)), ""))</f>
        <v/>
      </c>
      <c r="BT476" s="135" t="str">
        <f>IF($AV476="", "", IFERROR(INDEX('Analytics Data'!CA$12:CA$511, MATCH($AV476, 'Analytics Data'!$BI$12:$BI$511, 0)), ""))</f>
        <v/>
      </c>
      <c r="BU476" s="135" t="str">
        <f>IF($AV476="", "", IFERROR(INDEX('Analytics Data'!CB$12:CB$511, MATCH($AV476, 'Analytics Data'!$BI$12:$BI$511, 0)), ""))</f>
        <v/>
      </c>
      <c r="BV476" s="135" t="str">
        <f>IF($AV476="", "", IFERROR(INDEX('Analytics Data'!CC$12:CC$511, MATCH($AV476, 'Analytics Data'!$BI$12:$BI$511, 0)), ""))</f>
        <v/>
      </c>
      <c r="BW476" s="136" t="str">
        <f>IF($AV476="", "", IFERROR(INDEX('Analytics Data'!CD$12:CD$511, MATCH($AV476, 'Analytics Data'!$BI$12:$BI$511, 0)), ""))</f>
        <v/>
      </c>
      <c r="CC476" s="19" t="str">
        <f t="shared" si="147"/>
        <v/>
      </c>
      <c r="CE476" s="19" t="str">
        <f t="shared" si="148"/>
        <v/>
      </c>
      <c r="CG476" s="41" t="str">
        <f t="shared" si="149"/>
        <v/>
      </c>
    </row>
    <row r="477" spans="1:85" x14ac:dyDescent="0.25">
      <c r="A477" s="11"/>
      <c r="B477" s="41" t="str">
        <f>IF($D477="", "", IFERROR(INDEX(Content!$V$11:$V$510, MATCH($D477, Content!$D$11:$D$510, 0)), ""))</f>
        <v/>
      </c>
      <c r="C477" s="11"/>
      <c r="D477" s="196"/>
      <c r="E477" s="197"/>
      <c r="F477" s="198"/>
      <c r="G477" s="199"/>
      <c r="H477" s="200"/>
      <c r="I477" s="200"/>
      <c r="J477" s="201"/>
      <c r="K477" s="202"/>
      <c r="L477" s="11"/>
      <c r="M477" s="98" t="str">
        <f>IF($AV477="", "", IFERROR(INDEX('Analytics Data'!$CF$12:$CF$511, MATCH($AV477, 'Analytics Data'!$BI$12:$BI$511, 0)), ""))</f>
        <v/>
      </c>
      <c r="N477" s="68"/>
      <c r="O477" s="98" t="str">
        <f>IF($M477="", "", COUNTIF($M$11:$M$510, "&gt;"&amp;$M477)+1+COUNTIF($M$11:$M477, $M477)-1)</f>
        <v/>
      </c>
      <c r="P477" s="68"/>
      <c r="Q477" s="91" t="str">
        <f>IF($AV477="", "", IFERROR(INDEX('Analytics Data'!BA$12:BA$511, MATCH($AV477, 'Analytics Data'!$BI$12:$BI$511, 0)), ""))</f>
        <v/>
      </c>
      <c r="R477" s="92" t="str">
        <f>IF($AV477="", "", IFERROR(INDEX('Analytics Data'!BB$12:BB$511, MATCH($AV477, 'Analytics Data'!$BI$12:$BI$511, 0)), ""))</f>
        <v/>
      </c>
      <c r="S477" s="92" t="str">
        <f>IF($AV477="", "", IFERROR(INDEX('Analytics Data'!BC$12:BC$511, MATCH($AV477, 'Analytics Data'!$BI$12:$BI$511, 0)), ""))</f>
        <v/>
      </c>
      <c r="T477" s="92" t="str">
        <f>IF($AV477="", "", IFERROR(INDEX('Analytics Data'!BD$12:BD$511, MATCH($AV477, 'Analytics Data'!$BI$12:$BI$511, 0)), ""))</f>
        <v/>
      </c>
      <c r="U477" s="93" t="str">
        <f>IF($AV477="", "", IFERROR(INDEX('Analytics Data'!BE$12:BE$511, MATCH($AV477, 'Analytics Data'!$BI$12:$BI$511, 0)), ""))</f>
        <v/>
      </c>
      <c r="V477" s="68"/>
      <c r="AD477" s="65" t="str">
        <f>'Analytics Data'!$CT478</f>
        <v/>
      </c>
      <c r="AF477" s="19" t="str">
        <f t="shared" si="136"/>
        <v/>
      </c>
      <c r="AH477" s="19" t="str">
        <f t="shared" si="133"/>
        <v/>
      </c>
      <c r="AI477" s="19" t="str">
        <f t="shared" si="137"/>
        <v/>
      </c>
      <c r="AJ477" s="19" t="str">
        <f t="shared" si="138"/>
        <v/>
      </c>
      <c r="AK477" s="19" t="str">
        <f t="shared" si="139"/>
        <v/>
      </c>
      <c r="AL477" s="19" t="str">
        <f t="shared" si="134"/>
        <v/>
      </c>
      <c r="AM477" s="19" t="str">
        <f t="shared" si="135"/>
        <v/>
      </c>
      <c r="AN477" s="19" t="str">
        <f t="shared" si="140"/>
        <v/>
      </c>
      <c r="AP477" s="19" t="str">
        <f>IF(OR($B477="", "", 'Analytics Data'!$BL$7=FALSE), "", COUNTIF('Analytics Data'!$BG$12:$BG$511, $B477))</f>
        <v/>
      </c>
      <c r="AR477" s="65" t="str">
        <f>IF($AP477="", "", IF($AP477=1, IFERROR(INDEX('Analytics Data'!$BI$12:$BI$511, MATCH($B477, 'Analytics Data'!$BG$12:$BG$511, 0)), ""), ""))</f>
        <v/>
      </c>
      <c r="AT477" s="65" t="str">
        <f t="shared" si="141"/>
        <v/>
      </c>
      <c r="AV477" s="65" t="str">
        <f>IF(NOT($AT477=""), $AT477, IF($AR477="", "", IF(COUNTIF($AR$11:$AR477, $AR477)&gt;1, "", $AR477)))</f>
        <v/>
      </c>
      <c r="AX477" s="19" t="str">
        <f>IF(OR($AV477="", $AR$7=FALSE), "", IF(COUNTIF('Analytics Data'!$BI$12:$BI$511, $AV477)=1, "", "X"))</f>
        <v/>
      </c>
      <c r="AZ477" s="43" t="str">
        <f t="shared" si="142"/>
        <v/>
      </c>
      <c r="BB477" s="19" t="str">
        <f>IF($D477="", "", IF(COUNTIF(Content!$D$11:$D$510, $D477)=0, MAX($BB$10:$BB476)+1, ""))</f>
        <v/>
      </c>
      <c r="BD477" s="19" t="str">
        <f t="shared" si="143"/>
        <v/>
      </c>
      <c r="BF477" s="19" t="str">
        <f t="shared" si="144"/>
        <v/>
      </c>
      <c r="BG477" s="19" t="str">
        <f t="shared" ca="1" si="150"/>
        <v/>
      </c>
      <c r="BI477" s="173" t="str">
        <f>IF($AV477="", "", IFERROR(INDEX('Analytics Data'!$CA$12:$CA$511, MATCH($AV477, 'Analytics Data'!$BI$12:$BI$511, 0)), ""))</f>
        <v/>
      </c>
      <c r="BK477" s="173" t="str">
        <f>IF($AV477="", "", IFERROR(INDEX('Analytics Data'!$BB$12:$BB$511, MATCH($AV477, 'Analytics Data'!$BI$12:$BI$511, 0)), ""))</f>
        <v/>
      </c>
      <c r="BM477" s="41" t="str">
        <f>IF($D477="", "", IFERROR(INDEX(Content!$AB$11:$AB$510, MATCH($D477, Content!$D$11:$D$510, 0)), ""))</f>
        <v/>
      </c>
      <c r="BN477" s="41" t="str">
        <f>IF($BM477="", "", IF(COUNTIF($BM$11:$BM477, $BM477)&gt;1, "", $BM477))</f>
        <v/>
      </c>
      <c r="BO477" s="156" t="str">
        <f t="shared" si="145"/>
        <v/>
      </c>
      <c r="BP477" s="156" t="str">
        <f t="shared" si="146"/>
        <v/>
      </c>
      <c r="BQ477" s="19" t="str">
        <f>IF($BO477="", "", COUNTIF($BO$11:$BO$510, "&gt;"&amp;$BO477)+1+COUNTIF($BO$11:$BO477, $BO477)-1)</f>
        <v/>
      </c>
      <c r="BS477" s="134" t="str">
        <f>IF($AV477="", "", IFERROR(INDEX('Analytics Data'!BZ$12:BZ$511, MATCH($AV477, 'Analytics Data'!$BI$12:$BI$511, 0)), ""))</f>
        <v/>
      </c>
      <c r="BT477" s="135" t="str">
        <f>IF($AV477="", "", IFERROR(INDEX('Analytics Data'!CA$12:CA$511, MATCH($AV477, 'Analytics Data'!$BI$12:$BI$511, 0)), ""))</f>
        <v/>
      </c>
      <c r="BU477" s="135" t="str">
        <f>IF($AV477="", "", IFERROR(INDEX('Analytics Data'!CB$12:CB$511, MATCH($AV477, 'Analytics Data'!$BI$12:$BI$511, 0)), ""))</f>
        <v/>
      </c>
      <c r="BV477" s="135" t="str">
        <f>IF($AV477="", "", IFERROR(INDEX('Analytics Data'!CC$12:CC$511, MATCH($AV477, 'Analytics Data'!$BI$12:$BI$511, 0)), ""))</f>
        <v/>
      </c>
      <c r="BW477" s="136" t="str">
        <f>IF($AV477="", "", IFERROR(INDEX('Analytics Data'!CD$12:CD$511, MATCH($AV477, 'Analytics Data'!$BI$12:$BI$511, 0)), ""))</f>
        <v/>
      </c>
      <c r="CC477" s="19" t="str">
        <f t="shared" si="147"/>
        <v/>
      </c>
      <c r="CE477" s="19" t="str">
        <f t="shared" si="148"/>
        <v/>
      </c>
      <c r="CG477" s="41" t="str">
        <f t="shared" si="149"/>
        <v/>
      </c>
    </row>
    <row r="478" spans="1:85" x14ac:dyDescent="0.25">
      <c r="A478" s="11"/>
      <c r="B478" s="41" t="str">
        <f>IF($D478="", "", IFERROR(INDEX(Content!$V$11:$V$510, MATCH($D478, Content!$D$11:$D$510, 0)), ""))</f>
        <v/>
      </c>
      <c r="C478" s="11"/>
      <c r="D478" s="196"/>
      <c r="E478" s="197"/>
      <c r="F478" s="198"/>
      <c r="G478" s="199"/>
      <c r="H478" s="200"/>
      <c r="I478" s="200"/>
      <c r="J478" s="201"/>
      <c r="K478" s="202"/>
      <c r="L478" s="11"/>
      <c r="M478" s="98" t="str">
        <f>IF($AV478="", "", IFERROR(INDEX('Analytics Data'!$CF$12:$CF$511, MATCH($AV478, 'Analytics Data'!$BI$12:$BI$511, 0)), ""))</f>
        <v/>
      </c>
      <c r="N478" s="68"/>
      <c r="O478" s="98" t="str">
        <f>IF($M478="", "", COUNTIF($M$11:$M$510, "&gt;"&amp;$M478)+1+COUNTIF($M$11:$M478, $M478)-1)</f>
        <v/>
      </c>
      <c r="P478" s="68"/>
      <c r="Q478" s="91" t="str">
        <f>IF($AV478="", "", IFERROR(INDEX('Analytics Data'!BA$12:BA$511, MATCH($AV478, 'Analytics Data'!$BI$12:$BI$511, 0)), ""))</f>
        <v/>
      </c>
      <c r="R478" s="92" t="str">
        <f>IF($AV478="", "", IFERROR(INDEX('Analytics Data'!BB$12:BB$511, MATCH($AV478, 'Analytics Data'!$BI$12:$BI$511, 0)), ""))</f>
        <v/>
      </c>
      <c r="S478" s="92" t="str">
        <f>IF($AV478="", "", IFERROR(INDEX('Analytics Data'!BC$12:BC$511, MATCH($AV478, 'Analytics Data'!$BI$12:$BI$511, 0)), ""))</f>
        <v/>
      </c>
      <c r="T478" s="92" t="str">
        <f>IF($AV478="", "", IFERROR(INDEX('Analytics Data'!BD$12:BD$511, MATCH($AV478, 'Analytics Data'!$BI$12:$BI$511, 0)), ""))</f>
        <v/>
      </c>
      <c r="U478" s="93" t="str">
        <f>IF($AV478="", "", IFERROR(INDEX('Analytics Data'!BE$12:BE$511, MATCH($AV478, 'Analytics Data'!$BI$12:$BI$511, 0)), ""))</f>
        <v/>
      </c>
      <c r="V478" s="68"/>
      <c r="AD478" s="65" t="str">
        <f>'Analytics Data'!$CT479</f>
        <v/>
      </c>
      <c r="AF478" s="19" t="str">
        <f t="shared" si="136"/>
        <v/>
      </c>
      <c r="AH478" s="19" t="str">
        <f t="shared" si="133"/>
        <v/>
      </c>
      <c r="AI478" s="19" t="str">
        <f t="shared" si="137"/>
        <v/>
      </c>
      <c r="AJ478" s="19" t="str">
        <f t="shared" si="138"/>
        <v/>
      </c>
      <c r="AK478" s="19" t="str">
        <f t="shared" si="139"/>
        <v/>
      </c>
      <c r="AL478" s="19" t="str">
        <f t="shared" si="134"/>
        <v/>
      </c>
      <c r="AM478" s="19" t="str">
        <f t="shared" si="135"/>
        <v/>
      </c>
      <c r="AN478" s="19" t="str">
        <f t="shared" si="140"/>
        <v/>
      </c>
      <c r="AP478" s="19" t="str">
        <f>IF(OR($B478="", "", 'Analytics Data'!$BL$7=FALSE), "", COUNTIF('Analytics Data'!$BG$12:$BG$511, $B478))</f>
        <v/>
      </c>
      <c r="AR478" s="65" t="str">
        <f>IF($AP478="", "", IF($AP478=1, IFERROR(INDEX('Analytics Data'!$BI$12:$BI$511, MATCH($B478, 'Analytics Data'!$BG$12:$BG$511, 0)), ""), ""))</f>
        <v/>
      </c>
      <c r="AT478" s="65" t="str">
        <f t="shared" si="141"/>
        <v/>
      </c>
      <c r="AV478" s="65" t="str">
        <f>IF(NOT($AT478=""), $AT478, IF($AR478="", "", IF(COUNTIF($AR$11:$AR478, $AR478)&gt;1, "", $AR478)))</f>
        <v/>
      </c>
      <c r="AX478" s="19" t="str">
        <f>IF(OR($AV478="", $AR$7=FALSE), "", IF(COUNTIF('Analytics Data'!$BI$12:$BI$511, $AV478)=1, "", "X"))</f>
        <v/>
      </c>
      <c r="AZ478" s="43" t="str">
        <f t="shared" si="142"/>
        <v/>
      </c>
      <c r="BB478" s="19" t="str">
        <f>IF($D478="", "", IF(COUNTIF(Content!$D$11:$D$510, $D478)=0, MAX($BB$10:$BB477)+1, ""))</f>
        <v/>
      </c>
      <c r="BD478" s="19" t="str">
        <f t="shared" si="143"/>
        <v/>
      </c>
      <c r="BF478" s="19" t="str">
        <f t="shared" si="144"/>
        <v/>
      </c>
      <c r="BG478" s="19" t="str">
        <f t="shared" ca="1" si="150"/>
        <v/>
      </c>
      <c r="BI478" s="173" t="str">
        <f>IF($AV478="", "", IFERROR(INDEX('Analytics Data'!$CA$12:$CA$511, MATCH($AV478, 'Analytics Data'!$BI$12:$BI$511, 0)), ""))</f>
        <v/>
      </c>
      <c r="BK478" s="173" t="str">
        <f>IF($AV478="", "", IFERROR(INDEX('Analytics Data'!$BB$12:$BB$511, MATCH($AV478, 'Analytics Data'!$BI$12:$BI$511, 0)), ""))</f>
        <v/>
      </c>
      <c r="BM478" s="41" t="str">
        <f>IF($D478="", "", IFERROR(INDEX(Content!$AB$11:$AB$510, MATCH($D478, Content!$D$11:$D$510, 0)), ""))</f>
        <v/>
      </c>
      <c r="BN478" s="41" t="str">
        <f>IF($BM478="", "", IF(COUNTIF($BM$11:$BM478, $BM478)&gt;1, "", $BM478))</f>
        <v/>
      </c>
      <c r="BO478" s="156" t="str">
        <f t="shared" si="145"/>
        <v/>
      </c>
      <c r="BP478" s="156" t="str">
        <f t="shared" si="146"/>
        <v/>
      </c>
      <c r="BQ478" s="19" t="str">
        <f>IF($BO478="", "", COUNTIF($BO$11:$BO$510, "&gt;"&amp;$BO478)+1+COUNTIF($BO$11:$BO478, $BO478)-1)</f>
        <v/>
      </c>
      <c r="BS478" s="134" t="str">
        <f>IF($AV478="", "", IFERROR(INDEX('Analytics Data'!BZ$12:BZ$511, MATCH($AV478, 'Analytics Data'!$BI$12:$BI$511, 0)), ""))</f>
        <v/>
      </c>
      <c r="BT478" s="135" t="str">
        <f>IF($AV478="", "", IFERROR(INDEX('Analytics Data'!CA$12:CA$511, MATCH($AV478, 'Analytics Data'!$BI$12:$BI$511, 0)), ""))</f>
        <v/>
      </c>
      <c r="BU478" s="135" t="str">
        <f>IF($AV478="", "", IFERROR(INDEX('Analytics Data'!CB$12:CB$511, MATCH($AV478, 'Analytics Data'!$BI$12:$BI$511, 0)), ""))</f>
        <v/>
      </c>
      <c r="BV478" s="135" t="str">
        <f>IF($AV478="", "", IFERROR(INDEX('Analytics Data'!CC$12:CC$511, MATCH($AV478, 'Analytics Data'!$BI$12:$BI$511, 0)), ""))</f>
        <v/>
      </c>
      <c r="BW478" s="136" t="str">
        <f>IF($AV478="", "", IFERROR(INDEX('Analytics Data'!CD$12:CD$511, MATCH($AV478, 'Analytics Data'!$BI$12:$BI$511, 0)), ""))</f>
        <v/>
      </c>
      <c r="CC478" s="19" t="str">
        <f t="shared" si="147"/>
        <v/>
      </c>
      <c r="CE478" s="19" t="str">
        <f t="shared" si="148"/>
        <v/>
      </c>
      <c r="CG478" s="41" t="str">
        <f t="shared" si="149"/>
        <v/>
      </c>
    </row>
    <row r="479" spans="1:85" x14ac:dyDescent="0.25">
      <c r="A479" s="11"/>
      <c r="B479" s="41" t="str">
        <f>IF($D479="", "", IFERROR(INDEX(Content!$V$11:$V$510, MATCH($D479, Content!$D$11:$D$510, 0)), ""))</f>
        <v/>
      </c>
      <c r="C479" s="11"/>
      <c r="D479" s="196"/>
      <c r="E479" s="197"/>
      <c r="F479" s="198"/>
      <c r="G479" s="199"/>
      <c r="H479" s="200"/>
      <c r="I479" s="200"/>
      <c r="J479" s="201"/>
      <c r="K479" s="202"/>
      <c r="L479" s="11"/>
      <c r="M479" s="98" t="str">
        <f>IF($AV479="", "", IFERROR(INDEX('Analytics Data'!$CF$12:$CF$511, MATCH($AV479, 'Analytics Data'!$BI$12:$BI$511, 0)), ""))</f>
        <v/>
      </c>
      <c r="N479" s="68"/>
      <c r="O479" s="98" t="str">
        <f>IF($M479="", "", COUNTIF($M$11:$M$510, "&gt;"&amp;$M479)+1+COUNTIF($M$11:$M479, $M479)-1)</f>
        <v/>
      </c>
      <c r="P479" s="68"/>
      <c r="Q479" s="91" t="str">
        <f>IF($AV479="", "", IFERROR(INDEX('Analytics Data'!BA$12:BA$511, MATCH($AV479, 'Analytics Data'!$BI$12:$BI$511, 0)), ""))</f>
        <v/>
      </c>
      <c r="R479" s="92" t="str">
        <f>IF($AV479="", "", IFERROR(INDEX('Analytics Data'!BB$12:BB$511, MATCH($AV479, 'Analytics Data'!$BI$12:$BI$511, 0)), ""))</f>
        <v/>
      </c>
      <c r="S479" s="92" t="str">
        <f>IF($AV479="", "", IFERROR(INDEX('Analytics Data'!BC$12:BC$511, MATCH($AV479, 'Analytics Data'!$BI$12:$BI$511, 0)), ""))</f>
        <v/>
      </c>
      <c r="T479" s="92" t="str">
        <f>IF($AV479="", "", IFERROR(INDEX('Analytics Data'!BD$12:BD$511, MATCH($AV479, 'Analytics Data'!$BI$12:$BI$511, 0)), ""))</f>
        <v/>
      </c>
      <c r="U479" s="93" t="str">
        <f>IF($AV479="", "", IFERROR(INDEX('Analytics Data'!BE$12:BE$511, MATCH($AV479, 'Analytics Data'!$BI$12:$BI$511, 0)), ""))</f>
        <v/>
      </c>
      <c r="V479" s="68"/>
      <c r="AD479" s="65" t="str">
        <f>'Analytics Data'!$CT480</f>
        <v/>
      </c>
      <c r="AF479" s="19" t="str">
        <f t="shared" si="136"/>
        <v/>
      </c>
      <c r="AH479" s="19" t="str">
        <f t="shared" si="133"/>
        <v/>
      </c>
      <c r="AI479" s="19" t="str">
        <f t="shared" si="137"/>
        <v/>
      </c>
      <c r="AJ479" s="19" t="str">
        <f t="shared" si="138"/>
        <v/>
      </c>
      <c r="AK479" s="19" t="str">
        <f t="shared" si="139"/>
        <v/>
      </c>
      <c r="AL479" s="19" t="str">
        <f t="shared" si="134"/>
        <v/>
      </c>
      <c r="AM479" s="19" t="str">
        <f t="shared" si="135"/>
        <v/>
      </c>
      <c r="AN479" s="19" t="str">
        <f t="shared" si="140"/>
        <v/>
      </c>
      <c r="AP479" s="19" t="str">
        <f>IF(OR($B479="", "", 'Analytics Data'!$BL$7=FALSE), "", COUNTIF('Analytics Data'!$BG$12:$BG$511, $B479))</f>
        <v/>
      </c>
      <c r="AR479" s="65" t="str">
        <f>IF($AP479="", "", IF($AP479=1, IFERROR(INDEX('Analytics Data'!$BI$12:$BI$511, MATCH($B479, 'Analytics Data'!$BG$12:$BG$511, 0)), ""), ""))</f>
        <v/>
      </c>
      <c r="AT479" s="65" t="str">
        <f t="shared" si="141"/>
        <v/>
      </c>
      <c r="AV479" s="65" t="str">
        <f>IF(NOT($AT479=""), $AT479, IF($AR479="", "", IF(COUNTIF($AR$11:$AR479, $AR479)&gt;1, "", $AR479)))</f>
        <v/>
      </c>
      <c r="AX479" s="19" t="str">
        <f>IF(OR($AV479="", $AR$7=FALSE), "", IF(COUNTIF('Analytics Data'!$BI$12:$BI$511, $AV479)=1, "", "X"))</f>
        <v/>
      </c>
      <c r="AZ479" s="43" t="str">
        <f t="shared" si="142"/>
        <v/>
      </c>
      <c r="BB479" s="19" t="str">
        <f>IF($D479="", "", IF(COUNTIF(Content!$D$11:$D$510, $D479)=0, MAX($BB$10:$BB478)+1, ""))</f>
        <v/>
      </c>
      <c r="BD479" s="19" t="str">
        <f t="shared" si="143"/>
        <v/>
      </c>
      <c r="BF479" s="19" t="str">
        <f t="shared" si="144"/>
        <v/>
      </c>
      <c r="BG479" s="19" t="str">
        <f t="shared" ca="1" si="150"/>
        <v/>
      </c>
      <c r="BI479" s="173" t="str">
        <f>IF($AV479="", "", IFERROR(INDEX('Analytics Data'!$CA$12:$CA$511, MATCH($AV479, 'Analytics Data'!$BI$12:$BI$511, 0)), ""))</f>
        <v/>
      </c>
      <c r="BK479" s="173" t="str">
        <f>IF($AV479="", "", IFERROR(INDEX('Analytics Data'!$BB$12:$BB$511, MATCH($AV479, 'Analytics Data'!$BI$12:$BI$511, 0)), ""))</f>
        <v/>
      </c>
      <c r="BM479" s="41" t="str">
        <f>IF($D479="", "", IFERROR(INDEX(Content!$AB$11:$AB$510, MATCH($D479, Content!$D$11:$D$510, 0)), ""))</f>
        <v/>
      </c>
      <c r="BN479" s="41" t="str">
        <f>IF($BM479="", "", IF(COUNTIF($BM$11:$BM479, $BM479)&gt;1, "", $BM479))</f>
        <v/>
      </c>
      <c r="BO479" s="156" t="str">
        <f t="shared" si="145"/>
        <v/>
      </c>
      <c r="BP479" s="156" t="str">
        <f t="shared" si="146"/>
        <v/>
      </c>
      <c r="BQ479" s="19" t="str">
        <f>IF($BO479="", "", COUNTIF($BO$11:$BO$510, "&gt;"&amp;$BO479)+1+COUNTIF($BO$11:$BO479, $BO479)-1)</f>
        <v/>
      </c>
      <c r="BS479" s="134" t="str">
        <f>IF($AV479="", "", IFERROR(INDEX('Analytics Data'!BZ$12:BZ$511, MATCH($AV479, 'Analytics Data'!$BI$12:$BI$511, 0)), ""))</f>
        <v/>
      </c>
      <c r="BT479" s="135" t="str">
        <f>IF($AV479="", "", IFERROR(INDEX('Analytics Data'!CA$12:CA$511, MATCH($AV479, 'Analytics Data'!$BI$12:$BI$511, 0)), ""))</f>
        <v/>
      </c>
      <c r="BU479" s="135" t="str">
        <f>IF($AV479="", "", IFERROR(INDEX('Analytics Data'!CB$12:CB$511, MATCH($AV479, 'Analytics Data'!$BI$12:$BI$511, 0)), ""))</f>
        <v/>
      </c>
      <c r="BV479" s="135" t="str">
        <f>IF($AV479="", "", IFERROR(INDEX('Analytics Data'!CC$12:CC$511, MATCH($AV479, 'Analytics Data'!$BI$12:$BI$511, 0)), ""))</f>
        <v/>
      </c>
      <c r="BW479" s="136" t="str">
        <f>IF($AV479="", "", IFERROR(INDEX('Analytics Data'!CD$12:CD$511, MATCH($AV479, 'Analytics Data'!$BI$12:$BI$511, 0)), ""))</f>
        <v/>
      </c>
      <c r="CC479" s="19" t="str">
        <f t="shared" si="147"/>
        <v/>
      </c>
      <c r="CE479" s="19" t="str">
        <f t="shared" si="148"/>
        <v/>
      </c>
      <c r="CG479" s="41" t="str">
        <f t="shared" si="149"/>
        <v/>
      </c>
    </row>
    <row r="480" spans="1:85" x14ac:dyDescent="0.25">
      <c r="A480" s="11"/>
      <c r="B480" s="41" t="str">
        <f>IF($D480="", "", IFERROR(INDEX(Content!$V$11:$V$510, MATCH($D480, Content!$D$11:$D$510, 0)), ""))</f>
        <v/>
      </c>
      <c r="C480" s="11"/>
      <c r="D480" s="196"/>
      <c r="E480" s="197"/>
      <c r="F480" s="198"/>
      <c r="G480" s="199"/>
      <c r="H480" s="200"/>
      <c r="I480" s="200"/>
      <c r="J480" s="201"/>
      <c r="K480" s="202"/>
      <c r="L480" s="11"/>
      <c r="M480" s="98" t="str">
        <f>IF($AV480="", "", IFERROR(INDEX('Analytics Data'!$CF$12:$CF$511, MATCH($AV480, 'Analytics Data'!$BI$12:$BI$511, 0)), ""))</f>
        <v/>
      </c>
      <c r="N480" s="68"/>
      <c r="O480" s="98" t="str">
        <f>IF($M480="", "", COUNTIF($M$11:$M$510, "&gt;"&amp;$M480)+1+COUNTIF($M$11:$M480, $M480)-1)</f>
        <v/>
      </c>
      <c r="P480" s="68"/>
      <c r="Q480" s="91" t="str">
        <f>IF($AV480="", "", IFERROR(INDEX('Analytics Data'!BA$12:BA$511, MATCH($AV480, 'Analytics Data'!$BI$12:$BI$511, 0)), ""))</f>
        <v/>
      </c>
      <c r="R480" s="92" t="str">
        <f>IF($AV480="", "", IFERROR(INDEX('Analytics Data'!BB$12:BB$511, MATCH($AV480, 'Analytics Data'!$BI$12:$BI$511, 0)), ""))</f>
        <v/>
      </c>
      <c r="S480" s="92" t="str">
        <f>IF($AV480="", "", IFERROR(INDEX('Analytics Data'!BC$12:BC$511, MATCH($AV480, 'Analytics Data'!$BI$12:$BI$511, 0)), ""))</f>
        <v/>
      </c>
      <c r="T480" s="92" t="str">
        <f>IF($AV480="", "", IFERROR(INDEX('Analytics Data'!BD$12:BD$511, MATCH($AV480, 'Analytics Data'!$BI$12:$BI$511, 0)), ""))</f>
        <v/>
      </c>
      <c r="U480" s="93" t="str">
        <f>IF($AV480="", "", IFERROR(INDEX('Analytics Data'!BE$12:BE$511, MATCH($AV480, 'Analytics Data'!$BI$12:$BI$511, 0)), ""))</f>
        <v/>
      </c>
      <c r="V480" s="68"/>
      <c r="AD480" s="65" t="str">
        <f>'Analytics Data'!$CT481</f>
        <v/>
      </c>
      <c r="AF480" s="19" t="str">
        <f t="shared" si="136"/>
        <v/>
      </c>
      <c r="AH480" s="19" t="str">
        <f t="shared" si="133"/>
        <v/>
      </c>
      <c r="AI480" s="19" t="str">
        <f t="shared" si="137"/>
        <v/>
      </c>
      <c r="AJ480" s="19" t="str">
        <f t="shared" si="138"/>
        <v/>
      </c>
      <c r="AK480" s="19" t="str">
        <f t="shared" si="139"/>
        <v/>
      </c>
      <c r="AL480" s="19" t="str">
        <f t="shared" si="134"/>
        <v/>
      </c>
      <c r="AM480" s="19" t="str">
        <f t="shared" si="135"/>
        <v/>
      </c>
      <c r="AN480" s="19" t="str">
        <f t="shared" si="140"/>
        <v/>
      </c>
      <c r="AP480" s="19" t="str">
        <f>IF(OR($B480="", "", 'Analytics Data'!$BL$7=FALSE), "", COUNTIF('Analytics Data'!$BG$12:$BG$511, $B480))</f>
        <v/>
      </c>
      <c r="AR480" s="65" t="str">
        <f>IF($AP480="", "", IF($AP480=1, IFERROR(INDEX('Analytics Data'!$BI$12:$BI$511, MATCH($B480, 'Analytics Data'!$BG$12:$BG$511, 0)), ""), ""))</f>
        <v/>
      </c>
      <c r="AT480" s="65" t="str">
        <f t="shared" si="141"/>
        <v/>
      </c>
      <c r="AV480" s="65" t="str">
        <f>IF(NOT($AT480=""), $AT480, IF($AR480="", "", IF(COUNTIF($AR$11:$AR480, $AR480)&gt;1, "", $AR480)))</f>
        <v/>
      </c>
      <c r="AX480" s="19" t="str">
        <f>IF(OR($AV480="", $AR$7=FALSE), "", IF(COUNTIF('Analytics Data'!$BI$12:$BI$511, $AV480)=1, "", "X"))</f>
        <v/>
      </c>
      <c r="AZ480" s="43" t="str">
        <f t="shared" si="142"/>
        <v/>
      </c>
      <c r="BB480" s="19" t="str">
        <f>IF($D480="", "", IF(COUNTIF(Content!$D$11:$D$510, $D480)=0, MAX($BB$10:$BB479)+1, ""))</f>
        <v/>
      </c>
      <c r="BD480" s="19" t="str">
        <f t="shared" si="143"/>
        <v/>
      </c>
      <c r="BF480" s="19" t="str">
        <f t="shared" si="144"/>
        <v/>
      </c>
      <c r="BG480" s="19" t="str">
        <f t="shared" ca="1" si="150"/>
        <v/>
      </c>
      <c r="BI480" s="173" t="str">
        <f>IF($AV480="", "", IFERROR(INDEX('Analytics Data'!$CA$12:$CA$511, MATCH($AV480, 'Analytics Data'!$BI$12:$BI$511, 0)), ""))</f>
        <v/>
      </c>
      <c r="BK480" s="173" t="str">
        <f>IF($AV480="", "", IFERROR(INDEX('Analytics Data'!$BB$12:$BB$511, MATCH($AV480, 'Analytics Data'!$BI$12:$BI$511, 0)), ""))</f>
        <v/>
      </c>
      <c r="BM480" s="41" t="str">
        <f>IF($D480="", "", IFERROR(INDEX(Content!$AB$11:$AB$510, MATCH($D480, Content!$D$11:$D$510, 0)), ""))</f>
        <v/>
      </c>
      <c r="BN480" s="41" t="str">
        <f>IF($BM480="", "", IF(COUNTIF($BM$11:$BM480, $BM480)&gt;1, "", $BM480))</f>
        <v/>
      </c>
      <c r="BO480" s="156" t="str">
        <f t="shared" si="145"/>
        <v/>
      </c>
      <c r="BP480" s="156" t="str">
        <f t="shared" si="146"/>
        <v/>
      </c>
      <c r="BQ480" s="19" t="str">
        <f>IF($BO480="", "", COUNTIF($BO$11:$BO$510, "&gt;"&amp;$BO480)+1+COUNTIF($BO$11:$BO480, $BO480)-1)</f>
        <v/>
      </c>
      <c r="BS480" s="134" t="str">
        <f>IF($AV480="", "", IFERROR(INDEX('Analytics Data'!BZ$12:BZ$511, MATCH($AV480, 'Analytics Data'!$BI$12:$BI$511, 0)), ""))</f>
        <v/>
      </c>
      <c r="BT480" s="135" t="str">
        <f>IF($AV480="", "", IFERROR(INDEX('Analytics Data'!CA$12:CA$511, MATCH($AV480, 'Analytics Data'!$BI$12:$BI$511, 0)), ""))</f>
        <v/>
      </c>
      <c r="BU480" s="135" t="str">
        <f>IF($AV480="", "", IFERROR(INDEX('Analytics Data'!CB$12:CB$511, MATCH($AV480, 'Analytics Data'!$BI$12:$BI$511, 0)), ""))</f>
        <v/>
      </c>
      <c r="BV480" s="135" t="str">
        <f>IF($AV480="", "", IFERROR(INDEX('Analytics Data'!CC$12:CC$511, MATCH($AV480, 'Analytics Data'!$BI$12:$BI$511, 0)), ""))</f>
        <v/>
      </c>
      <c r="BW480" s="136" t="str">
        <f>IF($AV480="", "", IFERROR(INDEX('Analytics Data'!CD$12:CD$511, MATCH($AV480, 'Analytics Data'!$BI$12:$BI$511, 0)), ""))</f>
        <v/>
      </c>
      <c r="CC480" s="19" t="str">
        <f t="shared" si="147"/>
        <v/>
      </c>
      <c r="CE480" s="19" t="str">
        <f t="shared" si="148"/>
        <v/>
      </c>
      <c r="CG480" s="41" t="str">
        <f t="shared" si="149"/>
        <v/>
      </c>
    </row>
    <row r="481" spans="1:85" x14ac:dyDescent="0.25">
      <c r="A481" s="11"/>
      <c r="B481" s="41" t="str">
        <f>IF($D481="", "", IFERROR(INDEX(Content!$V$11:$V$510, MATCH($D481, Content!$D$11:$D$510, 0)), ""))</f>
        <v/>
      </c>
      <c r="C481" s="11"/>
      <c r="D481" s="196"/>
      <c r="E481" s="197"/>
      <c r="F481" s="198"/>
      <c r="G481" s="199"/>
      <c r="H481" s="200"/>
      <c r="I481" s="200"/>
      <c r="J481" s="201"/>
      <c r="K481" s="202"/>
      <c r="L481" s="11"/>
      <c r="M481" s="98" t="str">
        <f>IF($AV481="", "", IFERROR(INDEX('Analytics Data'!$CF$12:$CF$511, MATCH($AV481, 'Analytics Data'!$BI$12:$BI$511, 0)), ""))</f>
        <v/>
      </c>
      <c r="N481" s="68"/>
      <c r="O481" s="98" t="str">
        <f>IF($M481="", "", COUNTIF($M$11:$M$510, "&gt;"&amp;$M481)+1+COUNTIF($M$11:$M481, $M481)-1)</f>
        <v/>
      </c>
      <c r="P481" s="68"/>
      <c r="Q481" s="91" t="str">
        <f>IF($AV481="", "", IFERROR(INDEX('Analytics Data'!BA$12:BA$511, MATCH($AV481, 'Analytics Data'!$BI$12:$BI$511, 0)), ""))</f>
        <v/>
      </c>
      <c r="R481" s="92" t="str">
        <f>IF($AV481="", "", IFERROR(INDEX('Analytics Data'!BB$12:BB$511, MATCH($AV481, 'Analytics Data'!$BI$12:$BI$511, 0)), ""))</f>
        <v/>
      </c>
      <c r="S481" s="92" t="str">
        <f>IF($AV481="", "", IFERROR(INDEX('Analytics Data'!BC$12:BC$511, MATCH($AV481, 'Analytics Data'!$BI$12:$BI$511, 0)), ""))</f>
        <v/>
      </c>
      <c r="T481" s="92" t="str">
        <f>IF($AV481="", "", IFERROR(INDEX('Analytics Data'!BD$12:BD$511, MATCH($AV481, 'Analytics Data'!$BI$12:$BI$511, 0)), ""))</f>
        <v/>
      </c>
      <c r="U481" s="93" t="str">
        <f>IF($AV481="", "", IFERROR(INDEX('Analytics Data'!BE$12:BE$511, MATCH($AV481, 'Analytics Data'!$BI$12:$BI$511, 0)), ""))</f>
        <v/>
      </c>
      <c r="V481" s="68"/>
      <c r="AD481" s="65" t="str">
        <f>'Analytics Data'!$CT482</f>
        <v/>
      </c>
      <c r="AF481" s="19" t="str">
        <f t="shared" si="136"/>
        <v/>
      </c>
      <c r="AH481" s="19" t="str">
        <f t="shared" si="133"/>
        <v/>
      </c>
      <c r="AI481" s="19" t="str">
        <f t="shared" si="137"/>
        <v/>
      </c>
      <c r="AJ481" s="19" t="str">
        <f t="shared" si="138"/>
        <v/>
      </c>
      <c r="AK481" s="19" t="str">
        <f t="shared" si="139"/>
        <v/>
      </c>
      <c r="AL481" s="19" t="str">
        <f t="shared" si="134"/>
        <v/>
      </c>
      <c r="AM481" s="19" t="str">
        <f t="shared" si="135"/>
        <v/>
      </c>
      <c r="AN481" s="19" t="str">
        <f t="shared" si="140"/>
        <v/>
      </c>
      <c r="AP481" s="19" t="str">
        <f>IF(OR($B481="", "", 'Analytics Data'!$BL$7=FALSE), "", COUNTIF('Analytics Data'!$BG$12:$BG$511, $B481))</f>
        <v/>
      </c>
      <c r="AR481" s="65" t="str">
        <f>IF($AP481="", "", IF($AP481=1, IFERROR(INDEX('Analytics Data'!$BI$12:$BI$511, MATCH($B481, 'Analytics Data'!$BG$12:$BG$511, 0)), ""), ""))</f>
        <v/>
      </c>
      <c r="AT481" s="65" t="str">
        <f t="shared" si="141"/>
        <v/>
      </c>
      <c r="AV481" s="65" t="str">
        <f>IF(NOT($AT481=""), $AT481, IF($AR481="", "", IF(COUNTIF($AR$11:$AR481, $AR481)&gt;1, "", $AR481)))</f>
        <v/>
      </c>
      <c r="AX481" s="19" t="str">
        <f>IF(OR($AV481="", $AR$7=FALSE), "", IF(COUNTIF('Analytics Data'!$BI$12:$BI$511, $AV481)=1, "", "X"))</f>
        <v/>
      </c>
      <c r="AZ481" s="43" t="str">
        <f t="shared" si="142"/>
        <v/>
      </c>
      <c r="BB481" s="19" t="str">
        <f>IF($D481="", "", IF(COUNTIF(Content!$D$11:$D$510, $D481)=0, MAX($BB$10:$BB480)+1, ""))</f>
        <v/>
      </c>
      <c r="BD481" s="19" t="str">
        <f t="shared" si="143"/>
        <v/>
      </c>
      <c r="BF481" s="19" t="str">
        <f t="shared" si="144"/>
        <v/>
      </c>
      <c r="BG481" s="19" t="str">
        <f t="shared" ca="1" si="150"/>
        <v/>
      </c>
      <c r="BI481" s="173" t="str">
        <f>IF($AV481="", "", IFERROR(INDEX('Analytics Data'!$CA$12:$CA$511, MATCH($AV481, 'Analytics Data'!$BI$12:$BI$511, 0)), ""))</f>
        <v/>
      </c>
      <c r="BK481" s="173" t="str">
        <f>IF($AV481="", "", IFERROR(INDEX('Analytics Data'!$BB$12:$BB$511, MATCH($AV481, 'Analytics Data'!$BI$12:$BI$511, 0)), ""))</f>
        <v/>
      </c>
      <c r="BM481" s="41" t="str">
        <f>IF($D481="", "", IFERROR(INDEX(Content!$AB$11:$AB$510, MATCH($D481, Content!$D$11:$D$510, 0)), ""))</f>
        <v/>
      </c>
      <c r="BN481" s="41" t="str">
        <f>IF($BM481="", "", IF(COUNTIF($BM$11:$BM481, $BM481)&gt;1, "", $BM481))</f>
        <v/>
      </c>
      <c r="BO481" s="156" t="str">
        <f t="shared" si="145"/>
        <v/>
      </c>
      <c r="BP481" s="156" t="str">
        <f t="shared" si="146"/>
        <v/>
      </c>
      <c r="BQ481" s="19" t="str">
        <f>IF($BO481="", "", COUNTIF($BO$11:$BO$510, "&gt;"&amp;$BO481)+1+COUNTIF($BO$11:$BO481, $BO481)-1)</f>
        <v/>
      </c>
      <c r="BS481" s="134" t="str">
        <f>IF($AV481="", "", IFERROR(INDEX('Analytics Data'!BZ$12:BZ$511, MATCH($AV481, 'Analytics Data'!$BI$12:$BI$511, 0)), ""))</f>
        <v/>
      </c>
      <c r="BT481" s="135" t="str">
        <f>IF($AV481="", "", IFERROR(INDEX('Analytics Data'!CA$12:CA$511, MATCH($AV481, 'Analytics Data'!$BI$12:$BI$511, 0)), ""))</f>
        <v/>
      </c>
      <c r="BU481" s="135" t="str">
        <f>IF($AV481="", "", IFERROR(INDEX('Analytics Data'!CB$12:CB$511, MATCH($AV481, 'Analytics Data'!$BI$12:$BI$511, 0)), ""))</f>
        <v/>
      </c>
      <c r="BV481" s="135" t="str">
        <f>IF($AV481="", "", IFERROR(INDEX('Analytics Data'!CC$12:CC$511, MATCH($AV481, 'Analytics Data'!$BI$12:$BI$511, 0)), ""))</f>
        <v/>
      </c>
      <c r="BW481" s="136" t="str">
        <f>IF($AV481="", "", IFERROR(INDEX('Analytics Data'!CD$12:CD$511, MATCH($AV481, 'Analytics Data'!$BI$12:$BI$511, 0)), ""))</f>
        <v/>
      </c>
      <c r="CC481" s="19" t="str">
        <f t="shared" si="147"/>
        <v/>
      </c>
      <c r="CE481" s="19" t="str">
        <f t="shared" si="148"/>
        <v/>
      </c>
      <c r="CG481" s="41" t="str">
        <f t="shared" si="149"/>
        <v/>
      </c>
    </row>
    <row r="482" spans="1:85" x14ac:dyDescent="0.25">
      <c r="A482" s="11"/>
      <c r="B482" s="41" t="str">
        <f>IF($D482="", "", IFERROR(INDEX(Content!$V$11:$V$510, MATCH($D482, Content!$D$11:$D$510, 0)), ""))</f>
        <v/>
      </c>
      <c r="C482" s="11"/>
      <c r="D482" s="196"/>
      <c r="E482" s="197"/>
      <c r="F482" s="198"/>
      <c r="G482" s="199"/>
      <c r="H482" s="200"/>
      <c r="I482" s="200"/>
      <c r="J482" s="201"/>
      <c r="K482" s="202"/>
      <c r="L482" s="11"/>
      <c r="M482" s="98" t="str">
        <f>IF($AV482="", "", IFERROR(INDEX('Analytics Data'!$CF$12:$CF$511, MATCH($AV482, 'Analytics Data'!$BI$12:$BI$511, 0)), ""))</f>
        <v/>
      </c>
      <c r="N482" s="68"/>
      <c r="O482" s="98" t="str">
        <f>IF($M482="", "", COUNTIF($M$11:$M$510, "&gt;"&amp;$M482)+1+COUNTIF($M$11:$M482, $M482)-1)</f>
        <v/>
      </c>
      <c r="P482" s="68"/>
      <c r="Q482" s="91" t="str">
        <f>IF($AV482="", "", IFERROR(INDEX('Analytics Data'!BA$12:BA$511, MATCH($AV482, 'Analytics Data'!$BI$12:$BI$511, 0)), ""))</f>
        <v/>
      </c>
      <c r="R482" s="92" t="str">
        <f>IF($AV482="", "", IFERROR(INDEX('Analytics Data'!BB$12:BB$511, MATCH($AV482, 'Analytics Data'!$BI$12:$BI$511, 0)), ""))</f>
        <v/>
      </c>
      <c r="S482" s="92" t="str">
        <f>IF($AV482="", "", IFERROR(INDEX('Analytics Data'!BC$12:BC$511, MATCH($AV482, 'Analytics Data'!$BI$12:$BI$511, 0)), ""))</f>
        <v/>
      </c>
      <c r="T482" s="92" t="str">
        <f>IF($AV482="", "", IFERROR(INDEX('Analytics Data'!BD$12:BD$511, MATCH($AV482, 'Analytics Data'!$BI$12:$BI$511, 0)), ""))</f>
        <v/>
      </c>
      <c r="U482" s="93" t="str">
        <f>IF($AV482="", "", IFERROR(INDEX('Analytics Data'!BE$12:BE$511, MATCH($AV482, 'Analytics Data'!$BI$12:$BI$511, 0)), ""))</f>
        <v/>
      </c>
      <c r="V482" s="68"/>
      <c r="AD482" s="65" t="str">
        <f>'Analytics Data'!$CT483</f>
        <v/>
      </c>
      <c r="AF482" s="19" t="str">
        <f t="shared" si="136"/>
        <v/>
      </c>
      <c r="AH482" s="19" t="str">
        <f t="shared" si="133"/>
        <v/>
      </c>
      <c r="AI482" s="19" t="str">
        <f t="shared" si="137"/>
        <v/>
      </c>
      <c r="AJ482" s="19" t="str">
        <f t="shared" si="138"/>
        <v/>
      </c>
      <c r="AK482" s="19" t="str">
        <f t="shared" si="139"/>
        <v/>
      </c>
      <c r="AL482" s="19" t="str">
        <f t="shared" si="134"/>
        <v/>
      </c>
      <c r="AM482" s="19" t="str">
        <f t="shared" si="135"/>
        <v/>
      </c>
      <c r="AN482" s="19" t="str">
        <f t="shared" si="140"/>
        <v/>
      </c>
      <c r="AP482" s="19" t="str">
        <f>IF(OR($B482="", "", 'Analytics Data'!$BL$7=FALSE), "", COUNTIF('Analytics Data'!$BG$12:$BG$511, $B482))</f>
        <v/>
      </c>
      <c r="AR482" s="65" t="str">
        <f>IF($AP482="", "", IF($AP482=1, IFERROR(INDEX('Analytics Data'!$BI$12:$BI$511, MATCH($B482, 'Analytics Data'!$BG$12:$BG$511, 0)), ""), ""))</f>
        <v/>
      </c>
      <c r="AT482" s="65" t="str">
        <f t="shared" si="141"/>
        <v/>
      </c>
      <c r="AV482" s="65" t="str">
        <f>IF(NOT($AT482=""), $AT482, IF($AR482="", "", IF(COUNTIF($AR$11:$AR482, $AR482)&gt;1, "", $AR482)))</f>
        <v/>
      </c>
      <c r="AX482" s="19" t="str">
        <f>IF(OR($AV482="", $AR$7=FALSE), "", IF(COUNTIF('Analytics Data'!$BI$12:$BI$511, $AV482)=1, "", "X"))</f>
        <v/>
      </c>
      <c r="AZ482" s="43" t="str">
        <f t="shared" si="142"/>
        <v/>
      </c>
      <c r="BB482" s="19" t="str">
        <f>IF($D482="", "", IF(COUNTIF(Content!$D$11:$D$510, $D482)=0, MAX($BB$10:$BB481)+1, ""))</f>
        <v/>
      </c>
      <c r="BD482" s="19" t="str">
        <f t="shared" si="143"/>
        <v/>
      </c>
      <c r="BF482" s="19" t="str">
        <f t="shared" si="144"/>
        <v/>
      </c>
      <c r="BG482" s="19" t="str">
        <f t="shared" ca="1" si="150"/>
        <v/>
      </c>
      <c r="BI482" s="173" t="str">
        <f>IF($AV482="", "", IFERROR(INDEX('Analytics Data'!$CA$12:$CA$511, MATCH($AV482, 'Analytics Data'!$BI$12:$BI$511, 0)), ""))</f>
        <v/>
      </c>
      <c r="BK482" s="173" t="str">
        <f>IF($AV482="", "", IFERROR(INDEX('Analytics Data'!$BB$12:$BB$511, MATCH($AV482, 'Analytics Data'!$BI$12:$BI$511, 0)), ""))</f>
        <v/>
      </c>
      <c r="BM482" s="41" t="str">
        <f>IF($D482="", "", IFERROR(INDEX(Content!$AB$11:$AB$510, MATCH($D482, Content!$D$11:$D$510, 0)), ""))</f>
        <v/>
      </c>
      <c r="BN482" s="41" t="str">
        <f>IF($BM482="", "", IF(COUNTIF($BM$11:$BM482, $BM482)&gt;1, "", $BM482))</f>
        <v/>
      </c>
      <c r="BO482" s="156" t="str">
        <f t="shared" si="145"/>
        <v/>
      </c>
      <c r="BP482" s="156" t="str">
        <f t="shared" si="146"/>
        <v/>
      </c>
      <c r="BQ482" s="19" t="str">
        <f>IF($BO482="", "", COUNTIF($BO$11:$BO$510, "&gt;"&amp;$BO482)+1+COUNTIF($BO$11:$BO482, $BO482)-1)</f>
        <v/>
      </c>
      <c r="BS482" s="134" t="str">
        <f>IF($AV482="", "", IFERROR(INDEX('Analytics Data'!BZ$12:BZ$511, MATCH($AV482, 'Analytics Data'!$BI$12:$BI$511, 0)), ""))</f>
        <v/>
      </c>
      <c r="BT482" s="135" t="str">
        <f>IF($AV482="", "", IFERROR(INDEX('Analytics Data'!CA$12:CA$511, MATCH($AV482, 'Analytics Data'!$BI$12:$BI$511, 0)), ""))</f>
        <v/>
      </c>
      <c r="BU482" s="135" t="str">
        <f>IF($AV482="", "", IFERROR(INDEX('Analytics Data'!CB$12:CB$511, MATCH($AV482, 'Analytics Data'!$BI$12:$BI$511, 0)), ""))</f>
        <v/>
      </c>
      <c r="BV482" s="135" t="str">
        <f>IF($AV482="", "", IFERROR(INDEX('Analytics Data'!CC$12:CC$511, MATCH($AV482, 'Analytics Data'!$BI$12:$BI$511, 0)), ""))</f>
        <v/>
      </c>
      <c r="BW482" s="136" t="str">
        <f>IF($AV482="", "", IFERROR(INDEX('Analytics Data'!CD$12:CD$511, MATCH($AV482, 'Analytics Data'!$BI$12:$BI$511, 0)), ""))</f>
        <v/>
      </c>
      <c r="CC482" s="19" t="str">
        <f t="shared" si="147"/>
        <v/>
      </c>
      <c r="CE482" s="19" t="str">
        <f t="shared" si="148"/>
        <v/>
      </c>
      <c r="CG482" s="41" t="str">
        <f t="shared" si="149"/>
        <v/>
      </c>
    </row>
    <row r="483" spans="1:85" x14ac:dyDescent="0.25">
      <c r="A483" s="11"/>
      <c r="B483" s="41" t="str">
        <f>IF($D483="", "", IFERROR(INDEX(Content!$V$11:$V$510, MATCH($D483, Content!$D$11:$D$510, 0)), ""))</f>
        <v/>
      </c>
      <c r="C483" s="11"/>
      <c r="D483" s="196"/>
      <c r="E483" s="197"/>
      <c r="F483" s="198"/>
      <c r="G483" s="199"/>
      <c r="H483" s="200"/>
      <c r="I483" s="200"/>
      <c r="J483" s="201"/>
      <c r="K483" s="202"/>
      <c r="L483" s="11"/>
      <c r="M483" s="98" t="str">
        <f>IF($AV483="", "", IFERROR(INDEX('Analytics Data'!$CF$12:$CF$511, MATCH($AV483, 'Analytics Data'!$BI$12:$BI$511, 0)), ""))</f>
        <v/>
      </c>
      <c r="N483" s="68"/>
      <c r="O483" s="98" t="str">
        <f>IF($M483="", "", COUNTIF($M$11:$M$510, "&gt;"&amp;$M483)+1+COUNTIF($M$11:$M483, $M483)-1)</f>
        <v/>
      </c>
      <c r="P483" s="68"/>
      <c r="Q483" s="91" t="str">
        <f>IF($AV483="", "", IFERROR(INDEX('Analytics Data'!BA$12:BA$511, MATCH($AV483, 'Analytics Data'!$BI$12:$BI$511, 0)), ""))</f>
        <v/>
      </c>
      <c r="R483" s="92" t="str">
        <f>IF($AV483="", "", IFERROR(INDEX('Analytics Data'!BB$12:BB$511, MATCH($AV483, 'Analytics Data'!$BI$12:$BI$511, 0)), ""))</f>
        <v/>
      </c>
      <c r="S483" s="92" t="str">
        <f>IF($AV483="", "", IFERROR(INDEX('Analytics Data'!BC$12:BC$511, MATCH($AV483, 'Analytics Data'!$BI$12:$BI$511, 0)), ""))</f>
        <v/>
      </c>
      <c r="T483" s="92" t="str">
        <f>IF($AV483="", "", IFERROR(INDEX('Analytics Data'!BD$12:BD$511, MATCH($AV483, 'Analytics Data'!$BI$12:$BI$511, 0)), ""))</f>
        <v/>
      </c>
      <c r="U483" s="93" t="str">
        <f>IF($AV483="", "", IFERROR(INDEX('Analytics Data'!BE$12:BE$511, MATCH($AV483, 'Analytics Data'!$BI$12:$BI$511, 0)), ""))</f>
        <v/>
      </c>
      <c r="V483" s="68"/>
      <c r="AD483" s="65" t="str">
        <f>'Analytics Data'!$CT484</f>
        <v/>
      </c>
      <c r="AF483" s="19" t="str">
        <f t="shared" si="136"/>
        <v/>
      </c>
      <c r="AH483" s="19" t="str">
        <f t="shared" si="133"/>
        <v/>
      </c>
      <c r="AI483" s="19" t="str">
        <f t="shared" si="137"/>
        <v/>
      </c>
      <c r="AJ483" s="19" t="str">
        <f t="shared" si="138"/>
        <v/>
      </c>
      <c r="AK483" s="19" t="str">
        <f t="shared" si="139"/>
        <v/>
      </c>
      <c r="AL483" s="19" t="str">
        <f t="shared" si="134"/>
        <v/>
      </c>
      <c r="AM483" s="19" t="str">
        <f t="shared" si="135"/>
        <v/>
      </c>
      <c r="AN483" s="19" t="str">
        <f t="shared" si="140"/>
        <v/>
      </c>
      <c r="AP483" s="19" t="str">
        <f>IF(OR($B483="", "", 'Analytics Data'!$BL$7=FALSE), "", COUNTIF('Analytics Data'!$BG$12:$BG$511, $B483))</f>
        <v/>
      </c>
      <c r="AR483" s="65" t="str">
        <f>IF($AP483="", "", IF($AP483=1, IFERROR(INDEX('Analytics Data'!$BI$12:$BI$511, MATCH($B483, 'Analytics Data'!$BG$12:$BG$511, 0)), ""), ""))</f>
        <v/>
      </c>
      <c r="AT483" s="65" t="str">
        <f t="shared" si="141"/>
        <v/>
      </c>
      <c r="AV483" s="65" t="str">
        <f>IF(NOT($AT483=""), $AT483, IF($AR483="", "", IF(COUNTIF($AR$11:$AR483, $AR483)&gt;1, "", $AR483)))</f>
        <v/>
      </c>
      <c r="AX483" s="19" t="str">
        <f>IF(OR($AV483="", $AR$7=FALSE), "", IF(COUNTIF('Analytics Data'!$BI$12:$BI$511, $AV483)=1, "", "X"))</f>
        <v/>
      </c>
      <c r="AZ483" s="43" t="str">
        <f t="shared" si="142"/>
        <v/>
      </c>
      <c r="BB483" s="19" t="str">
        <f>IF($D483="", "", IF(COUNTIF(Content!$D$11:$D$510, $D483)=0, MAX($BB$10:$BB482)+1, ""))</f>
        <v/>
      </c>
      <c r="BD483" s="19" t="str">
        <f t="shared" si="143"/>
        <v/>
      </c>
      <c r="BF483" s="19" t="str">
        <f t="shared" si="144"/>
        <v/>
      </c>
      <c r="BG483" s="19" t="str">
        <f t="shared" ca="1" si="150"/>
        <v/>
      </c>
      <c r="BI483" s="173" t="str">
        <f>IF($AV483="", "", IFERROR(INDEX('Analytics Data'!$CA$12:$CA$511, MATCH($AV483, 'Analytics Data'!$BI$12:$BI$511, 0)), ""))</f>
        <v/>
      </c>
      <c r="BK483" s="173" t="str">
        <f>IF($AV483="", "", IFERROR(INDEX('Analytics Data'!$BB$12:$BB$511, MATCH($AV483, 'Analytics Data'!$BI$12:$BI$511, 0)), ""))</f>
        <v/>
      </c>
      <c r="BM483" s="41" t="str">
        <f>IF($D483="", "", IFERROR(INDEX(Content!$AB$11:$AB$510, MATCH($D483, Content!$D$11:$D$510, 0)), ""))</f>
        <v/>
      </c>
      <c r="BN483" s="41" t="str">
        <f>IF($BM483="", "", IF(COUNTIF($BM$11:$BM483, $BM483)&gt;1, "", $BM483))</f>
        <v/>
      </c>
      <c r="BO483" s="156" t="str">
        <f t="shared" si="145"/>
        <v/>
      </c>
      <c r="BP483" s="156" t="str">
        <f t="shared" si="146"/>
        <v/>
      </c>
      <c r="BQ483" s="19" t="str">
        <f>IF($BO483="", "", COUNTIF($BO$11:$BO$510, "&gt;"&amp;$BO483)+1+COUNTIF($BO$11:$BO483, $BO483)-1)</f>
        <v/>
      </c>
      <c r="BS483" s="134" t="str">
        <f>IF($AV483="", "", IFERROR(INDEX('Analytics Data'!BZ$12:BZ$511, MATCH($AV483, 'Analytics Data'!$BI$12:$BI$511, 0)), ""))</f>
        <v/>
      </c>
      <c r="BT483" s="135" t="str">
        <f>IF($AV483="", "", IFERROR(INDEX('Analytics Data'!CA$12:CA$511, MATCH($AV483, 'Analytics Data'!$BI$12:$BI$511, 0)), ""))</f>
        <v/>
      </c>
      <c r="BU483" s="135" t="str">
        <f>IF($AV483="", "", IFERROR(INDEX('Analytics Data'!CB$12:CB$511, MATCH($AV483, 'Analytics Data'!$BI$12:$BI$511, 0)), ""))</f>
        <v/>
      </c>
      <c r="BV483" s="135" t="str">
        <f>IF($AV483="", "", IFERROR(INDEX('Analytics Data'!CC$12:CC$511, MATCH($AV483, 'Analytics Data'!$BI$12:$BI$511, 0)), ""))</f>
        <v/>
      </c>
      <c r="BW483" s="136" t="str">
        <f>IF($AV483="", "", IFERROR(INDEX('Analytics Data'!CD$12:CD$511, MATCH($AV483, 'Analytics Data'!$BI$12:$BI$511, 0)), ""))</f>
        <v/>
      </c>
      <c r="CC483" s="19" t="str">
        <f t="shared" si="147"/>
        <v/>
      </c>
      <c r="CE483" s="19" t="str">
        <f t="shared" si="148"/>
        <v/>
      </c>
      <c r="CG483" s="41" t="str">
        <f t="shared" si="149"/>
        <v/>
      </c>
    </row>
    <row r="484" spans="1:85" x14ac:dyDescent="0.25">
      <c r="A484" s="11"/>
      <c r="B484" s="41" t="str">
        <f>IF($D484="", "", IFERROR(INDEX(Content!$V$11:$V$510, MATCH($D484, Content!$D$11:$D$510, 0)), ""))</f>
        <v/>
      </c>
      <c r="C484" s="11"/>
      <c r="D484" s="196"/>
      <c r="E484" s="197"/>
      <c r="F484" s="198"/>
      <c r="G484" s="199"/>
      <c r="H484" s="200"/>
      <c r="I484" s="200"/>
      <c r="J484" s="201"/>
      <c r="K484" s="202"/>
      <c r="L484" s="11"/>
      <c r="M484" s="98" t="str">
        <f>IF($AV484="", "", IFERROR(INDEX('Analytics Data'!$CF$12:$CF$511, MATCH($AV484, 'Analytics Data'!$BI$12:$BI$511, 0)), ""))</f>
        <v/>
      </c>
      <c r="N484" s="68"/>
      <c r="O484" s="98" t="str">
        <f>IF($M484="", "", COUNTIF($M$11:$M$510, "&gt;"&amp;$M484)+1+COUNTIF($M$11:$M484, $M484)-1)</f>
        <v/>
      </c>
      <c r="P484" s="68"/>
      <c r="Q484" s="91" t="str">
        <f>IF($AV484="", "", IFERROR(INDEX('Analytics Data'!BA$12:BA$511, MATCH($AV484, 'Analytics Data'!$BI$12:$BI$511, 0)), ""))</f>
        <v/>
      </c>
      <c r="R484" s="92" t="str">
        <f>IF($AV484="", "", IFERROR(INDEX('Analytics Data'!BB$12:BB$511, MATCH($AV484, 'Analytics Data'!$BI$12:$BI$511, 0)), ""))</f>
        <v/>
      </c>
      <c r="S484" s="92" t="str">
        <f>IF($AV484="", "", IFERROR(INDEX('Analytics Data'!BC$12:BC$511, MATCH($AV484, 'Analytics Data'!$BI$12:$BI$511, 0)), ""))</f>
        <v/>
      </c>
      <c r="T484" s="92" t="str">
        <f>IF($AV484="", "", IFERROR(INDEX('Analytics Data'!BD$12:BD$511, MATCH($AV484, 'Analytics Data'!$BI$12:$BI$511, 0)), ""))</f>
        <v/>
      </c>
      <c r="U484" s="93" t="str">
        <f>IF($AV484="", "", IFERROR(INDEX('Analytics Data'!BE$12:BE$511, MATCH($AV484, 'Analytics Data'!$BI$12:$BI$511, 0)), ""))</f>
        <v/>
      </c>
      <c r="V484" s="68"/>
      <c r="AD484" s="65" t="str">
        <f>'Analytics Data'!$CT485</f>
        <v/>
      </c>
      <c r="AF484" s="19" t="str">
        <f t="shared" si="136"/>
        <v/>
      </c>
      <c r="AH484" s="19" t="str">
        <f t="shared" si="133"/>
        <v/>
      </c>
      <c r="AI484" s="19" t="str">
        <f t="shared" si="137"/>
        <v/>
      </c>
      <c r="AJ484" s="19" t="str">
        <f t="shared" si="138"/>
        <v/>
      </c>
      <c r="AK484" s="19" t="str">
        <f t="shared" si="139"/>
        <v/>
      </c>
      <c r="AL484" s="19" t="str">
        <f t="shared" si="134"/>
        <v/>
      </c>
      <c r="AM484" s="19" t="str">
        <f t="shared" si="135"/>
        <v/>
      </c>
      <c r="AN484" s="19" t="str">
        <f t="shared" si="140"/>
        <v/>
      </c>
      <c r="AP484" s="19" t="str">
        <f>IF(OR($B484="", "", 'Analytics Data'!$BL$7=FALSE), "", COUNTIF('Analytics Data'!$BG$12:$BG$511, $B484))</f>
        <v/>
      </c>
      <c r="AR484" s="65" t="str">
        <f>IF($AP484="", "", IF($AP484=1, IFERROR(INDEX('Analytics Data'!$BI$12:$BI$511, MATCH($B484, 'Analytics Data'!$BG$12:$BG$511, 0)), ""), ""))</f>
        <v/>
      </c>
      <c r="AT484" s="65" t="str">
        <f t="shared" si="141"/>
        <v/>
      </c>
      <c r="AV484" s="65" t="str">
        <f>IF(NOT($AT484=""), $AT484, IF($AR484="", "", IF(COUNTIF($AR$11:$AR484, $AR484)&gt;1, "", $AR484)))</f>
        <v/>
      </c>
      <c r="AX484" s="19" t="str">
        <f>IF(OR($AV484="", $AR$7=FALSE), "", IF(COUNTIF('Analytics Data'!$BI$12:$BI$511, $AV484)=1, "", "X"))</f>
        <v/>
      </c>
      <c r="AZ484" s="43" t="str">
        <f t="shared" si="142"/>
        <v/>
      </c>
      <c r="BB484" s="19" t="str">
        <f>IF($D484="", "", IF(COUNTIF(Content!$D$11:$D$510, $D484)=0, MAX($BB$10:$BB483)+1, ""))</f>
        <v/>
      </c>
      <c r="BD484" s="19" t="str">
        <f t="shared" si="143"/>
        <v/>
      </c>
      <c r="BF484" s="19" t="str">
        <f t="shared" si="144"/>
        <v/>
      </c>
      <c r="BG484" s="19" t="str">
        <f t="shared" ca="1" si="150"/>
        <v/>
      </c>
      <c r="BI484" s="173" t="str">
        <f>IF($AV484="", "", IFERROR(INDEX('Analytics Data'!$CA$12:$CA$511, MATCH($AV484, 'Analytics Data'!$BI$12:$BI$511, 0)), ""))</f>
        <v/>
      </c>
      <c r="BK484" s="173" t="str">
        <f>IF($AV484="", "", IFERROR(INDEX('Analytics Data'!$BB$12:$BB$511, MATCH($AV484, 'Analytics Data'!$BI$12:$BI$511, 0)), ""))</f>
        <v/>
      </c>
      <c r="BM484" s="41" t="str">
        <f>IF($D484="", "", IFERROR(INDEX(Content!$AB$11:$AB$510, MATCH($D484, Content!$D$11:$D$510, 0)), ""))</f>
        <v/>
      </c>
      <c r="BN484" s="41" t="str">
        <f>IF($BM484="", "", IF(COUNTIF($BM$11:$BM484, $BM484)&gt;1, "", $BM484))</f>
        <v/>
      </c>
      <c r="BO484" s="156" t="str">
        <f t="shared" si="145"/>
        <v/>
      </c>
      <c r="BP484" s="156" t="str">
        <f t="shared" si="146"/>
        <v/>
      </c>
      <c r="BQ484" s="19" t="str">
        <f>IF($BO484="", "", COUNTIF($BO$11:$BO$510, "&gt;"&amp;$BO484)+1+COUNTIF($BO$11:$BO484, $BO484)-1)</f>
        <v/>
      </c>
      <c r="BS484" s="134" t="str">
        <f>IF($AV484="", "", IFERROR(INDEX('Analytics Data'!BZ$12:BZ$511, MATCH($AV484, 'Analytics Data'!$BI$12:$BI$511, 0)), ""))</f>
        <v/>
      </c>
      <c r="BT484" s="135" t="str">
        <f>IF($AV484="", "", IFERROR(INDEX('Analytics Data'!CA$12:CA$511, MATCH($AV484, 'Analytics Data'!$BI$12:$BI$511, 0)), ""))</f>
        <v/>
      </c>
      <c r="BU484" s="135" t="str">
        <f>IF($AV484="", "", IFERROR(INDEX('Analytics Data'!CB$12:CB$511, MATCH($AV484, 'Analytics Data'!$BI$12:$BI$511, 0)), ""))</f>
        <v/>
      </c>
      <c r="BV484" s="135" t="str">
        <f>IF($AV484="", "", IFERROR(INDEX('Analytics Data'!CC$12:CC$511, MATCH($AV484, 'Analytics Data'!$BI$12:$BI$511, 0)), ""))</f>
        <v/>
      </c>
      <c r="BW484" s="136" t="str">
        <f>IF($AV484="", "", IFERROR(INDEX('Analytics Data'!CD$12:CD$511, MATCH($AV484, 'Analytics Data'!$BI$12:$BI$511, 0)), ""))</f>
        <v/>
      </c>
      <c r="CC484" s="19" t="str">
        <f t="shared" si="147"/>
        <v/>
      </c>
      <c r="CE484" s="19" t="str">
        <f t="shared" si="148"/>
        <v/>
      </c>
      <c r="CG484" s="41" t="str">
        <f t="shared" si="149"/>
        <v/>
      </c>
    </row>
    <row r="485" spans="1:85" x14ac:dyDescent="0.25">
      <c r="A485" s="11"/>
      <c r="B485" s="41" t="str">
        <f>IF($D485="", "", IFERROR(INDEX(Content!$V$11:$V$510, MATCH($D485, Content!$D$11:$D$510, 0)), ""))</f>
        <v/>
      </c>
      <c r="C485" s="11"/>
      <c r="D485" s="196"/>
      <c r="E485" s="197"/>
      <c r="F485" s="198"/>
      <c r="G485" s="199"/>
      <c r="H485" s="200"/>
      <c r="I485" s="200"/>
      <c r="J485" s="201"/>
      <c r="K485" s="202"/>
      <c r="L485" s="11"/>
      <c r="M485" s="98" t="str">
        <f>IF($AV485="", "", IFERROR(INDEX('Analytics Data'!$CF$12:$CF$511, MATCH($AV485, 'Analytics Data'!$BI$12:$BI$511, 0)), ""))</f>
        <v/>
      </c>
      <c r="N485" s="68"/>
      <c r="O485" s="98" t="str">
        <f>IF($M485="", "", COUNTIF($M$11:$M$510, "&gt;"&amp;$M485)+1+COUNTIF($M$11:$M485, $M485)-1)</f>
        <v/>
      </c>
      <c r="P485" s="68"/>
      <c r="Q485" s="91" t="str">
        <f>IF($AV485="", "", IFERROR(INDEX('Analytics Data'!BA$12:BA$511, MATCH($AV485, 'Analytics Data'!$BI$12:$BI$511, 0)), ""))</f>
        <v/>
      </c>
      <c r="R485" s="92" t="str">
        <f>IF($AV485="", "", IFERROR(INDEX('Analytics Data'!BB$12:BB$511, MATCH($AV485, 'Analytics Data'!$BI$12:$BI$511, 0)), ""))</f>
        <v/>
      </c>
      <c r="S485" s="92" t="str">
        <f>IF($AV485="", "", IFERROR(INDEX('Analytics Data'!BC$12:BC$511, MATCH($AV485, 'Analytics Data'!$BI$12:$BI$511, 0)), ""))</f>
        <v/>
      </c>
      <c r="T485" s="92" t="str">
        <f>IF($AV485="", "", IFERROR(INDEX('Analytics Data'!BD$12:BD$511, MATCH($AV485, 'Analytics Data'!$BI$12:$BI$511, 0)), ""))</f>
        <v/>
      </c>
      <c r="U485" s="93" t="str">
        <f>IF($AV485="", "", IFERROR(INDEX('Analytics Data'!BE$12:BE$511, MATCH($AV485, 'Analytics Data'!$BI$12:$BI$511, 0)), ""))</f>
        <v/>
      </c>
      <c r="V485" s="68"/>
      <c r="AD485" s="65" t="str">
        <f>'Analytics Data'!$CT486</f>
        <v/>
      </c>
      <c r="AF485" s="19" t="str">
        <f t="shared" si="136"/>
        <v/>
      </c>
      <c r="AH485" s="19" t="str">
        <f t="shared" si="133"/>
        <v/>
      </c>
      <c r="AI485" s="19" t="str">
        <f t="shared" si="137"/>
        <v/>
      </c>
      <c r="AJ485" s="19" t="str">
        <f t="shared" si="138"/>
        <v/>
      </c>
      <c r="AK485" s="19" t="str">
        <f t="shared" si="139"/>
        <v/>
      </c>
      <c r="AL485" s="19" t="str">
        <f t="shared" si="134"/>
        <v/>
      </c>
      <c r="AM485" s="19" t="str">
        <f t="shared" si="135"/>
        <v/>
      </c>
      <c r="AN485" s="19" t="str">
        <f t="shared" si="140"/>
        <v/>
      </c>
      <c r="AP485" s="19" t="str">
        <f>IF(OR($B485="", "", 'Analytics Data'!$BL$7=FALSE), "", COUNTIF('Analytics Data'!$BG$12:$BG$511, $B485))</f>
        <v/>
      </c>
      <c r="AR485" s="65" t="str">
        <f>IF($AP485="", "", IF($AP485=1, IFERROR(INDEX('Analytics Data'!$BI$12:$BI$511, MATCH($B485, 'Analytics Data'!$BG$12:$BG$511, 0)), ""), ""))</f>
        <v/>
      </c>
      <c r="AT485" s="65" t="str">
        <f t="shared" si="141"/>
        <v/>
      </c>
      <c r="AV485" s="65" t="str">
        <f>IF(NOT($AT485=""), $AT485, IF($AR485="", "", IF(COUNTIF($AR$11:$AR485, $AR485)&gt;1, "", $AR485)))</f>
        <v/>
      </c>
      <c r="AX485" s="19" t="str">
        <f>IF(OR($AV485="", $AR$7=FALSE), "", IF(COUNTIF('Analytics Data'!$BI$12:$BI$511, $AV485)=1, "", "X"))</f>
        <v/>
      </c>
      <c r="AZ485" s="43" t="str">
        <f t="shared" si="142"/>
        <v/>
      </c>
      <c r="BB485" s="19" t="str">
        <f>IF($D485="", "", IF(COUNTIF(Content!$D$11:$D$510, $D485)=0, MAX($BB$10:$BB484)+1, ""))</f>
        <v/>
      </c>
      <c r="BD485" s="19" t="str">
        <f t="shared" si="143"/>
        <v/>
      </c>
      <c r="BF485" s="19" t="str">
        <f t="shared" si="144"/>
        <v/>
      </c>
      <c r="BG485" s="19" t="str">
        <f t="shared" ca="1" si="150"/>
        <v/>
      </c>
      <c r="BI485" s="173" t="str">
        <f>IF($AV485="", "", IFERROR(INDEX('Analytics Data'!$CA$12:$CA$511, MATCH($AV485, 'Analytics Data'!$BI$12:$BI$511, 0)), ""))</f>
        <v/>
      </c>
      <c r="BK485" s="173" t="str">
        <f>IF($AV485="", "", IFERROR(INDEX('Analytics Data'!$BB$12:$BB$511, MATCH($AV485, 'Analytics Data'!$BI$12:$BI$511, 0)), ""))</f>
        <v/>
      </c>
      <c r="BM485" s="41" t="str">
        <f>IF($D485="", "", IFERROR(INDEX(Content!$AB$11:$AB$510, MATCH($D485, Content!$D$11:$D$510, 0)), ""))</f>
        <v/>
      </c>
      <c r="BN485" s="41" t="str">
        <f>IF($BM485="", "", IF(COUNTIF($BM$11:$BM485, $BM485)&gt;1, "", $BM485))</f>
        <v/>
      </c>
      <c r="BO485" s="156" t="str">
        <f t="shared" si="145"/>
        <v/>
      </c>
      <c r="BP485" s="156" t="str">
        <f t="shared" si="146"/>
        <v/>
      </c>
      <c r="BQ485" s="19" t="str">
        <f>IF($BO485="", "", COUNTIF($BO$11:$BO$510, "&gt;"&amp;$BO485)+1+COUNTIF($BO$11:$BO485, $BO485)-1)</f>
        <v/>
      </c>
      <c r="BS485" s="134" t="str">
        <f>IF($AV485="", "", IFERROR(INDEX('Analytics Data'!BZ$12:BZ$511, MATCH($AV485, 'Analytics Data'!$BI$12:$BI$511, 0)), ""))</f>
        <v/>
      </c>
      <c r="BT485" s="135" t="str">
        <f>IF($AV485="", "", IFERROR(INDEX('Analytics Data'!CA$12:CA$511, MATCH($AV485, 'Analytics Data'!$BI$12:$BI$511, 0)), ""))</f>
        <v/>
      </c>
      <c r="BU485" s="135" t="str">
        <f>IF($AV485="", "", IFERROR(INDEX('Analytics Data'!CB$12:CB$511, MATCH($AV485, 'Analytics Data'!$BI$12:$BI$511, 0)), ""))</f>
        <v/>
      </c>
      <c r="BV485" s="135" t="str">
        <f>IF($AV485="", "", IFERROR(INDEX('Analytics Data'!CC$12:CC$511, MATCH($AV485, 'Analytics Data'!$BI$12:$BI$511, 0)), ""))</f>
        <v/>
      </c>
      <c r="BW485" s="136" t="str">
        <f>IF($AV485="", "", IFERROR(INDEX('Analytics Data'!CD$12:CD$511, MATCH($AV485, 'Analytics Data'!$BI$12:$BI$511, 0)), ""))</f>
        <v/>
      </c>
      <c r="CC485" s="19" t="str">
        <f t="shared" si="147"/>
        <v/>
      </c>
      <c r="CE485" s="19" t="str">
        <f t="shared" si="148"/>
        <v/>
      </c>
      <c r="CG485" s="41" t="str">
        <f t="shared" si="149"/>
        <v/>
      </c>
    </row>
    <row r="486" spans="1:85" x14ac:dyDescent="0.25">
      <c r="A486" s="11"/>
      <c r="B486" s="41" t="str">
        <f>IF($D486="", "", IFERROR(INDEX(Content!$V$11:$V$510, MATCH($D486, Content!$D$11:$D$510, 0)), ""))</f>
        <v/>
      </c>
      <c r="C486" s="11"/>
      <c r="D486" s="196"/>
      <c r="E486" s="197"/>
      <c r="F486" s="198"/>
      <c r="G486" s="199"/>
      <c r="H486" s="200"/>
      <c r="I486" s="200"/>
      <c r="J486" s="201"/>
      <c r="K486" s="202"/>
      <c r="L486" s="11"/>
      <c r="M486" s="98" t="str">
        <f>IF($AV486="", "", IFERROR(INDEX('Analytics Data'!$CF$12:$CF$511, MATCH($AV486, 'Analytics Data'!$BI$12:$BI$511, 0)), ""))</f>
        <v/>
      </c>
      <c r="N486" s="68"/>
      <c r="O486" s="98" t="str">
        <f>IF($M486="", "", COUNTIF($M$11:$M$510, "&gt;"&amp;$M486)+1+COUNTIF($M$11:$M486, $M486)-1)</f>
        <v/>
      </c>
      <c r="P486" s="68"/>
      <c r="Q486" s="91" t="str">
        <f>IF($AV486="", "", IFERROR(INDEX('Analytics Data'!BA$12:BA$511, MATCH($AV486, 'Analytics Data'!$BI$12:$BI$511, 0)), ""))</f>
        <v/>
      </c>
      <c r="R486" s="92" t="str">
        <f>IF($AV486="", "", IFERROR(INDEX('Analytics Data'!BB$12:BB$511, MATCH($AV486, 'Analytics Data'!$BI$12:$BI$511, 0)), ""))</f>
        <v/>
      </c>
      <c r="S486" s="92" t="str">
        <f>IF($AV486="", "", IFERROR(INDEX('Analytics Data'!BC$12:BC$511, MATCH($AV486, 'Analytics Data'!$BI$12:$BI$511, 0)), ""))</f>
        <v/>
      </c>
      <c r="T486" s="92" t="str">
        <f>IF($AV486="", "", IFERROR(INDEX('Analytics Data'!BD$12:BD$511, MATCH($AV486, 'Analytics Data'!$BI$12:$BI$511, 0)), ""))</f>
        <v/>
      </c>
      <c r="U486" s="93" t="str">
        <f>IF($AV486="", "", IFERROR(INDEX('Analytics Data'!BE$12:BE$511, MATCH($AV486, 'Analytics Data'!$BI$12:$BI$511, 0)), ""))</f>
        <v/>
      </c>
      <c r="V486" s="68"/>
      <c r="AD486" s="65" t="str">
        <f>'Analytics Data'!$CT487</f>
        <v/>
      </c>
      <c r="AF486" s="19" t="str">
        <f t="shared" si="136"/>
        <v/>
      </c>
      <c r="AH486" s="19" t="str">
        <f t="shared" si="133"/>
        <v/>
      </c>
      <c r="AI486" s="19" t="str">
        <f t="shared" si="137"/>
        <v/>
      </c>
      <c r="AJ486" s="19" t="str">
        <f t="shared" si="138"/>
        <v/>
      </c>
      <c r="AK486" s="19" t="str">
        <f t="shared" si="139"/>
        <v/>
      </c>
      <c r="AL486" s="19" t="str">
        <f t="shared" si="134"/>
        <v/>
      </c>
      <c r="AM486" s="19" t="str">
        <f t="shared" si="135"/>
        <v/>
      </c>
      <c r="AN486" s="19" t="str">
        <f t="shared" si="140"/>
        <v/>
      </c>
      <c r="AP486" s="19" t="str">
        <f>IF(OR($B486="", "", 'Analytics Data'!$BL$7=FALSE), "", COUNTIF('Analytics Data'!$BG$12:$BG$511, $B486))</f>
        <v/>
      </c>
      <c r="AR486" s="65" t="str">
        <f>IF($AP486="", "", IF($AP486=1, IFERROR(INDEX('Analytics Data'!$BI$12:$BI$511, MATCH($B486, 'Analytics Data'!$BG$12:$BG$511, 0)), ""), ""))</f>
        <v/>
      </c>
      <c r="AT486" s="65" t="str">
        <f t="shared" si="141"/>
        <v/>
      </c>
      <c r="AV486" s="65" t="str">
        <f>IF(NOT($AT486=""), $AT486, IF($AR486="", "", IF(COUNTIF($AR$11:$AR486, $AR486)&gt;1, "", $AR486)))</f>
        <v/>
      </c>
      <c r="AX486" s="19" t="str">
        <f>IF(OR($AV486="", $AR$7=FALSE), "", IF(COUNTIF('Analytics Data'!$BI$12:$BI$511, $AV486)=1, "", "X"))</f>
        <v/>
      </c>
      <c r="AZ486" s="43" t="str">
        <f t="shared" si="142"/>
        <v/>
      </c>
      <c r="BB486" s="19" t="str">
        <f>IF($D486="", "", IF(COUNTIF(Content!$D$11:$D$510, $D486)=0, MAX($BB$10:$BB485)+1, ""))</f>
        <v/>
      </c>
      <c r="BD486" s="19" t="str">
        <f t="shared" si="143"/>
        <v/>
      </c>
      <c r="BF486" s="19" t="str">
        <f t="shared" si="144"/>
        <v/>
      </c>
      <c r="BG486" s="19" t="str">
        <f t="shared" ca="1" si="150"/>
        <v/>
      </c>
      <c r="BI486" s="173" t="str">
        <f>IF($AV486="", "", IFERROR(INDEX('Analytics Data'!$CA$12:$CA$511, MATCH($AV486, 'Analytics Data'!$BI$12:$BI$511, 0)), ""))</f>
        <v/>
      </c>
      <c r="BK486" s="173" t="str">
        <f>IF($AV486="", "", IFERROR(INDEX('Analytics Data'!$BB$12:$BB$511, MATCH($AV486, 'Analytics Data'!$BI$12:$BI$511, 0)), ""))</f>
        <v/>
      </c>
      <c r="BM486" s="41" t="str">
        <f>IF($D486="", "", IFERROR(INDEX(Content!$AB$11:$AB$510, MATCH($D486, Content!$D$11:$D$510, 0)), ""))</f>
        <v/>
      </c>
      <c r="BN486" s="41" t="str">
        <f>IF($BM486="", "", IF(COUNTIF($BM$11:$BM486, $BM486)&gt;1, "", $BM486))</f>
        <v/>
      </c>
      <c r="BO486" s="156" t="str">
        <f t="shared" si="145"/>
        <v/>
      </c>
      <c r="BP486" s="156" t="str">
        <f t="shared" si="146"/>
        <v/>
      </c>
      <c r="BQ486" s="19" t="str">
        <f>IF($BO486="", "", COUNTIF($BO$11:$BO$510, "&gt;"&amp;$BO486)+1+COUNTIF($BO$11:$BO486, $BO486)-1)</f>
        <v/>
      </c>
      <c r="BS486" s="134" t="str">
        <f>IF($AV486="", "", IFERROR(INDEX('Analytics Data'!BZ$12:BZ$511, MATCH($AV486, 'Analytics Data'!$BI$12:$BI$511, 0)), ""))</f>
        <v/>
      </c>
      <c r="BT486" s="135" t="str">
        <f>IF($AV486="", "", IFERROR(INDEX('Analytics Data'!CA$12:CA$511, MATCH($AV486, 'Analytics Data'!$BI$12:$BI$511, 0)), ""))</f>
        <v/>
      </c>
      <c r="BU486" s="135" t="str">
        <f>IF($AV486="", "", IFERROR(INDEX('Analytics Data'!CB$12:CB$511, MATCH($AV486, 'Analytics Data'!$BI$12:$BI$511, 0)), ""))</f>
        <v/>
      </c>
      <c r="BV486" s="135" t="str">
        <f>IF($AV486="", "", IFERROR(INDEX('Analytics Data'!CC$12:CC$511, MATCH($AV486, 'Analytics Data'!$BI$12:$BI$511, 0)), ""))</f>
        <v/>
      </c>
      <c r="BW486" s="136" t="str">
        <f>IF($AV486="", "", IFERROR(INDEX('Analytics Data'!CD$12:CD$511, MATCH($AV486, 'Analytics Data'!$BI$12:$BI$511, 0)), ""))</f>
        <v/>
      </c>
      <c r="CC486" s="19" t="str">
        <f t="shared" si="147"/>
        <v/>
      </c>
      <c r="CE486" s="19" t="str">
        <f t="shared" si="148"/>
        <v/>
      </c>
      <c r="CG486" s="41" t="str">
        <f t="shared" si="149"/>
        <v/>
      </c>
    </row>
    <row r="487" spans="1:85" x14ac:dyDescent="0.25">
      <c r="A487" s="11"/>
      <c r="B487" s="41" t="str">
        <f>IF($D487="", "", IFERROR(INDEX(Content!$V$11:$V$510, MATCH($D487, Content!$D$11:$D$510, 0)), ""))</f>
        <v/>
      </c>
      <c r="C487" s="11"/>
      <c r="D487" s="196"/>
      <c r="E487" s="197"/>
      <c r="F487" s="198"/>
      <c r="G487" s="199"/>
      <c r="H487" s="200"/>
      <c r="I487" s="200"/>
      <c r="J487" s="201"/>
      <c r="K487" s="202"/>
      <c r="L487" s="11"/>
      <c r="M487" s="98" t="str">
        <f>IF($AV487="", "", IFERROR(INDEX('Analytics Data'!$CF$12:$CF$511, MATCH($AV487, 'Analytics Data'!$BI$12:$BI$511, 0)), ""))</f>
        <v/>
      </c>
      <c r="N487" s="68"/>
      <c r="O487" s="98" t="str">
        <f>IF($M487="", "", COUNTIF($M$11:$M$510, "&gt;"&amp;$M487)+1+COUNTIF($M$11:$M487, $M487)-1)</f>
        <v/>
      </c>
      <c r="P487" s="68"/>
      <c r="Q487" s="91" t="str">
        <f>IF($AV487="", "", IFERROR(INDEX('Analytics Data'!BA$12:BA$511, MATCH($AV487, 'Analytics Data'!$BI$12:$BI$511, 0)), ""))</f>
        <v/>
      </c>
      <c r="R487" s="92" t="str">
        <f>IF($AV487="", "", IFERROR(INDEX('Analytics Data'!BB$12:BB$511, MATCH($AV487, 'Analytics Data'!$BI$12:$BI$511, 0)), ""))</f>
        <v/>
      </c>
      <c r="S487" s="92" t="str">
        <f>IF($AV487="", "", IFERROR(INDEX('Analytics Data'!BC$12:BC$511, MATCH($AV487, 'Analytics Data'!$BI$12:$BI$511, 0)), ""))</f>
        <v/>
      </c>
      <c r="T487" s="92" t="str">
        <f>IF($AV487="", "", IFERROR(INDEX('Analytics Data'!BD$12:BD$511, MATCH($AV487, 'Analytics Data'!$BI$12:$BI$511, 0)), ""))</f>
        <v/>
      </c>
      <c r="U487" s="93" t="str">
        <f>IF($AV487="", "", IFERROR(INDEX('Analytics Data'!BE$12:BE$511, MATCH($AV487, 'Analytics Data'!$BI$12:$BI$511, 0)), ""))</f>
        <v/>
      </c>
      <c r="V487" s="68"/>
      <c r="AD487" s="65" t="str">
        <f>'Analytics Data'!$CT488</f>
        <v/>
      </c>
      <c r="AF487" s="19" t="str">
        <f t="shared" si="136"/>
        <v/>
      </c>
      <c r="AH487" s="19" t="str">
        <f t="shared" si="133"/>
        <v/>
      </c>
      <c r="AI487" s="19" t="str">
        <f t="shared" si="137"/>
        <v/>
      </c>
      <c r="AJ487" s="19" t="str">
        <f t="shared" si="138"/>
        <v/>
      </c>
      <c r="AK487" s="19" t="str">
        <f t="shared" si="139"/>
        <v/>
      </c>
      <c r="AL487" s="19" t="str">
        <f t="shared" si="134"/>
        <v/>
      </c>
      <c r="AM487" s="19" t="str">
        <f t="shared" si="135"/>
        <v/>
      </c>
      <c r="AN487" s="19" t="str">
        <f t="shared" si="140"/>
        <v/>
      </c>
      <c r="AP487" s="19" t="str">
        <f>IF(OR($B487="", "", 'Analytics Data'!$BL$7=FALSE), "", COUNTIF('Analytics Data'!$BG$12:$BG$511, $B487))</f>
        <v/>
      </c>
      <c r="AR487" s="65" t="str">
        <f>IF($AP487="", "", IF($AP487=1, IFERROR(INDEX('Analytics Data'!$BI$12:$BI$511, MATCH($B487, 'Analytics Data'!$BG$12:$BG$511, 0)), ""), ""))</f>
        <v/>
      </c>
      <c r="AT487" s="65" t="str">
        <f t="shared" si="141"/>
        <v/>
      </c>
      <c r="AV487" s="65" t="str">
        <f>IF(NOT($AT487=""), $AT487, IF($AR487="", "", IF(COUNTIF($AR$11:$AR487, $AR487)&gt;1, "", $AR487)))</f>
        <v/>
      </c>
      <c r="AX487" s="19" t="str">
        <f>IF(OR($AV487="", $AR$7=FALSE), "", IF(COUNTIF('Analytics Data'!$BI$12:$BI$511, $AV487)=1, "", "X"))</f>
        <v/>
      </c>
      <c r="AZ487" s="43" t="str">
        <f t="shared" si="142"/>
        <v/>
      </c>
      <c r="BB487" s="19" t="str">
        <f>IF($D487="", "", IF(COUNTIF(Content!$D$11:$D$510, $D487)=0, MAX($BB$10:$BB486)+1, ""))</f>
        <v/>
      </c>
      <c r="BD487" s="19" t="str">
        <f t="shared" si="143"/>
        <v/>
      </c>
      <c r="BF487" s="19" t="str">
        <f t="shared" si="144"/>
        <v/>
      </c>
      <c r="BG487" s="19" t="str">
        <f t="shared" ca="1" si="150"/>
        <v/>
      </c>
      <c r="BI487" s="173" t="str">
        <f>IF($AV487="", "", IFERROR(INDEX('Analytics Data'!$CA$12:$CA$511, MATCH($AV487, 'Analytics Data'!$BI$12:$BI$511, 0)), ""))</f>
        <v/>
      </c>
      <c r="BK487" s="173" t="str">
        <f>IF($AV487="", "", IFERROR(INDEX('Analytics Data'!$BB$12:$BB$511, MATCH($AV487, 'Analytics Data'!$BI$12:$BI$511, 0)), ""))</f>
        <v/>
      </c>
      <c r="BM487" s="41" t="str">
        <f>IF($D487="", "", IFERROR(INDEX(Content!$AB$11:$AB$510, MATCH($D487, Content!$D$11:$D$510, 0)), ""))</f>
        <v/>
      </c>
      <c r="BN487" s="41" t="str">
        <f>IF($BM487="", "", IF(COUNTIF($BM$11:$BM487, $BM487)&gt;1, "", $BM487))</f>
        <v/>
      </c>
      <c r="BO487" s="156" t="str">
        <f t="shared" si="145"/>
        <v/>
      </c>
      <c r="BP487" s="156" t="str">
        <f t="shared" si="146"/>
        <v/>
      </c>
      <c r="BQ487" s="19" t="str">
        <f>IF($BO487="", "", COUNTIF($BO$11:$BO$510, "&gt;"&amp;$BO487)+1+COUNTIF($BO$11:$BO487, $BO487)-1)</f>
        <v/>
      </c>
      <c r="BS487" s="134" t="str">
        <f>IF($AV487="", "", IFERROR(INDEX('Analytics Data'!BZ$12:BZ$511, MATCH($AV487, 'Analytics Data'!$BI$12:$BI$511, 0)), ""))</f>
        <v/>
      </c>
      <c r="BT487" s="135" t="str">
        <f>IF($AV487="", "", IFERROR(INDEX('Analytics Data'!CA$12:CA$511, MATCH($AV487, 'Analytics Data'!$BI$12:$BI$511, 0)), ""))</f>
        <v/>
      </c>
      <c r="BU487" s="135" t="str">
        <f>IF($AV487="", "", IFERROR(INDEX('Analytics Data'!CB$12:CB$511, MATCH($AV487, 'Analytics Data'!$BI$12:$BI$511, 0)), ""))</f>
        <v/>
      </c>
      <c r="BV487" s="135" t="str">
        <f>IF($AV487="", "", IFERROR(INDEX('Analytics Data'!CC$12:CC$511, MATCH($AV487, 'Analytics Data'!$BI$12:$BI$511, 0)), ""))</f>
        <v/>
      </c>
      <c r="BW487" s="136" t="str">
        <f>IF($AV487="", "", IFERROR(INDEX('Analytics Data'!CD$12:CD$511, MATCH($AV487, 'Analytics Data'!$BI$12:$BI$511, 0)), ""))</f>
        <v/>
      </c>
      <c r="CC487" s="19" t="str">
        <f t="shared" si="147"/>
        <v/>
      </c>
      <c r="CE487" s="19" t="str">
        <f t="shared" si="148"/>
        <v/>
      </c>
      <c r="CG487" s="41" t="str">
        <f t="shared" si="149"/>
        <v/>
      </c>
    </row>
    <row r="488" spans="1:85" x14ac:dyDescent="0.25">
      <c r="A488" s="11"/>
      <c r="B488" s="41" t="str">
        <f>IF($D488="", "", IFERROR(INDEX(Content!$V$11:$V$510, MATCH($D488, Content!$D$11:$D$510, 0)), ""))</f>
        <v/>
      </c>
      <c r="C488" s="11"/>
      <c r="D488" s="196"/>
      <c r="E488" s="197"/>
      <c r="F488" s="198"/>
      <c r="G488" s="199"/>
      <c r="H488" s="200"/>
      <c r="I488" s="200"/>
      <c r="J488" s="201"/>
      <c r="K488" s="202"/>
      <c r="L488" s="11"/>
      <c r="M488" s="98" t="str">
        <f>IF($AV488="", "", IFERROR(INDEX('Analytics Data'!$CF$12:$CF$511, MATCH($AV488, 'Analytics Data'!$BI$12:$BI$511, 0)), ""))</f>
        <v/>
      </c>
      <c r="N488" s="68"/>
      <c r="O488" s="98" t="str">
        <f>IF($M488="", "", COUNTIF($M$11:$M$510, "&gt;"&amp;$M488)+1+COUNTIF($M$11:$M488, $M488)-1)</f>
        <v/>
      </c>
      <c r="P488" s="68"/>
      <c r="Q488" s="91" t="str">
        <f>IF($AV488="", "", IFERROR(INDEX('Analytics Data'!BA$12:BA$511, MATCH($AV488, 'Analytics Data'!$BI$12:$BI$511, 0)), ""))</f>
        <v/>
      </c>
      <c r="R488" s="92" t="str">
        <f>IF($AV488="", "", IFERROR(INDEX('Analytics Data'!BB$12:BB$511, MATCH($AV488, 'Analytics Data'!$BI$12:$BI$511, 0)), ""))</f>
        <v/>
      </c>
      <c r="S488" s="92" t="str">
        <f>IF($AV488="", "", IFERROR(INDEX('Analytics Data'!BC$12:BC$511, MATCH($AV488, 'Analytics Data'!$BI$12:$BI$511, 0)), ""))</f>
        <v/>
      </c>
      <c r="T488" s="92" t="str">
        <f>IF($AV488="", "", IFERROR(INDEX('Analytics Data'!BD$12:BD$511, MATCH($AV488, 'Analytics Data'!$BI$12:$BI$511, 0)), ""))</f>
        <v/>
      </c>
      <c r="U488" s="93" t="str">
        <f>IF($AV488="", "", IFERROR(INDEX('Analytics Data'!BE$12:BE$511, MATCH($AV488, 'Analytics Data'!$BI$12:$BI$511, 0)), ""))</f>
        <v/>
      </c>
      <c r="V488" s="68"/>
      <c r="AD488" s="65" t="str">
        <f>'Analytics Data'!$CT489</f>
        <v/>
      </c>
      <c r="AF488" s="19" t="str">
        <f t="shared" si="136"/>
        <v/>
      </c>
      <c r="AH488" s="19" t="str">
        <f t="shared" si="133"/>
        <v/>
      </c>
      <c r="AI488" s="19" t="str">
        <f t="shared" si="137"/>
        <v/>
      </c>
      <c r="AJ488" s="19" t="str">
        <f t="shared" si="138"/>
        <v/>
      </c>
      <c r="AK488" s="19" t="str">
        <f t="shared" si="139"/>
        <v/>
      </c>
      <c r="AL488" s="19" t="str">
        <f t="shared" si="134"/>
        <v/>
      </c>
      <c r="AM488" s="19" t="str">
        <f t="shared" si="135"/>
        <v/>
      </c>
      <c r="AN488" s="19" t="str">
        <f t="shared" si="140"/>
        <v/>
      </c>
      <c r="AP488" s="19" t="str">
        <f>IF(OR($B488="", "", 'Analytics Data'!$BL$7=FALSE), "", COUNTIF('Analytics Data'!$BG$12:$BG$511, $B488))</f>
        <v/>
      </c>
      <c r="AR488" s="65" t="str">
        <f>IF($AP488="", "", IF($AP488=1, IFERROR(INDEX('Analytics Data'!$BI$12:$BI$511, MATCH($B488, 'Analytics Data'!$BG$12:$BG$511, 0)), ""), ""))</f>
        <v/>
      </c>
      <c r="AT488" s="65" t="str">
        <f t="shared" si="141"/>
        <v/>
      </c>
      <c r="AV488" s="65" t="str">
        <f>IF(NOT($AT488=""), $AT488, IF($AR488="", "", IF(COUNTIF($AR$11:$AR488, $AR488)&gt;1, "", $AR488)))</f>
        <v/>
      </c>
      <c r="AX488" s="19" t="str">
        <f>IF(OR($AV488="", $AR$7=FALSE), "", IF(COUNTIF('Analytics Data'!$BI$12:$BI$511, $AV488)=1, "", "X"))</f>
        <v/>
      </c>
      <c r="AZ488" s="43" t="str">
        <f t="shared" si="142"/>
        <v/>
      </c>
      <c r="BB488" s="19" t="str">
        <f>IF($D488="", "", IF(COUNTIF(Content!$D$11:$D$510, $D488)=0, MAX($BB$10:$BB487)+1, ""))</f>
        <v/>
      </c>
      <c r="BD488" s="19" t="str">
        <f t="shared" si="143"/>
        <v/>
      </c>
      <c r="BF488" s="19" t="str">
        <f t="shared" si="144"/>
        <v/>
      </c>
      <c r="BG488" s="19" t="str">
        <f t="shared" ca="1" si="150"/>
        <v/>
      </c>
      <c r="BI488" s="173" t="str">
        <f>IF($AV488="", "", IFERROR(INDEX('Analytics Data'!$CA$12:$CA$511, MATCH($AV488, 'Analytics Data'!$BI$12:$BI$511, 0)), ""))</f>
        <v/>
      </c>
      <c r="BK488" s="173" t="str">
        <f>IF($AV488="", "", IFERROR(INDEX('Analytics Data'!$BB$12:$BB$511, MATCH($AV488, 'Analytics Data'!$BI$12:$BI$511, 0)), ""))</f>
        <v/>
      </c>
      <c r="BM488" s="41" t="str">
        <f>IF($D488="", "", IFERROR(INDEX(Content!$AB$11:$AB$510, MATCH($D488, Content!$D$11:$D$510, 0)), ""))</f>
        <v/>
      </c>
      <c r="BN488" s="41" t="str">
        <f>IF($BM488="", "", IF(COUNTIF($BM$11:$BM488, $BM488)&gt;1, "", $BM488))</f>
        <v/>
      </c>
      <c r="BO488" s="156" t="str">
        <f t="shared" si="145"/>
        <v/>
      </c>
      <c r="BP488" s="156" t="str">
        <f t="shared" si="146"/>
        <v/>
      </c>
      <c r="BQ488" s="19" t="str">
        <f>IF($BO488="", "", COUNTIF($BO$11:$BO$510, "&gt;"&amp;$BO488)+1+COUNTIF($BO$11:$BO488, $BO488)-1)</f>
        <v/>
      </c>
      <c r="BS488" s="134" t="str">
        <f>IF($AV488="", "", IFERROR(INDEX('Analytics Data'!BZ$12:BZ$511, MATCH($AV488, 'Analytics Data'!$BI$12:$BI$511, 0)), ""))</f>
        <v/>
      </c>
      <c r="BT488" s="135" t="str">
        <f>IF($AV488="", "", IFERROR(INDEX('Analytics Data'!CA$12:CA$511, MATCH($AV488, 'Analytics Data'!$BI$12:$BI$511, 0)), ""))</f>
        <v/>
      </c>
      <c r="BU488" s="135" t="str">
        <f>IF($AV488="", "", IFERROR(INDEX('Analytics Data'!CB$12:CB$511, MATCH($AV488, 'Analytics Data'!$BI$12:$BI$511, 0)), ""))</f>
        <v/>
      </c>
      <c r="BV488" s="135" t="str">
        <f>IF($AV488="", "", IFERROR(INDEX('Analytics Data'!CC$12:CC$511, MATCH($AV488, 'Analytics Data'!$BI$12:$BI$511, 0)), ""))</f>
        <v/>
      </c>
      <c r="BW488" s="136" t="str">
        <f>IF($AV488="", "", IFERROR(INDEX('Analytics Data'!CD$12:CD$511, MATCH($AV488, 'Analytics Data'!$BI$12:$BI$511, 0)), ""))</f>
        <v/>
      </c>
      <c r="CC488" s="19" t="str">
        <f t="shared" si="147"/>
        <v/>
      </c>
      <c r="CE488" s="19" t="str">
        <f t="shared" si="148"/>
        <v/>
      </c>
      <c r="CG488" s="41" t="str">
        <f t="shared" si="149"/>
        <v/>
      </c>
    </row>
    <row r="489" spans="1:85" x14ac:dyDescent="0.25">
      <c r="A489" s="11"/>
      <c r="B489" s="41" t="str">
        <f>IF($D489="", "", IFERROR(INDEX(Content!$V$11:$V$510, MATCH($D489, Content!$D$11:$D$510, 0)), ""))</f>
        <v/>
      </c>
      <c r="C489" s="11"/>
      <c r="D489" s="196"/>
      <c r="E489" s="197"/>
      <c r="F489" s="198"/>
      <c r="G489" s="199"/>
      <c r="H489" s="200"/>
      <c r="I489" s="200"/>
      <c r="J489" s="201"/>
      <c r="K489" s="202"/>
      <c r="L489" s="11"/>
      <c r="M489" s="98" t="str">
        <f>IF($AV489="", "", IFERROR(INDEX('Analytics Data'!$CF$12:$CF$511, MATCH($AV489, 'Analytics Data'!$BI$12:$BI$511, 0)), ""))</f>
        <v/>
      </c>
      <c r="N489" s="68"/>
      <c r="O489" s="98" t="str">
        <f>IF($M489="", "", COUNTIF($M$11:$M$510, "&gt;"&amp;$M489)+1+COUNTIF($M$11:$M489, $M489)-1)</f>
        <v/>
      </c>
      <c r="P489" s="68"/>
      <c r="Q489" s="91" t="str">
        <f>IF($AV489="", "", IFERROR(INDEX('Analytics Data'!BA$12:BA$511, MATCH($AV489, 'Analytics Data'!$BI$12:$BI$511, 0)), ""))</f>
        <v/>
      </c>
      <c r="R489" s="92" t="str">
        <f>IF($AV489="", "", IFERROR(INDEX('Analytics Data'!BB$12:BB$511, MATCH($AV489, 'Analytics Data'!$BI$12:$BI$511, 0)), ""))</f>
        <v/>
      </c>
      <c r="S489" s="92" t="str">
        <f>IF($AV489="", "", IFERROR(INDEX('Analytics Data'!BC$12:BC$511, MATCH($AV489, 'Analytics Data'!$BI$12:$BI$511, 0)), ""))</f>
        <v/>
      </c>
      <c r="T489" s="92" t="str">
        <f>IF($AV489="", "", IFERROR(INDEX('Analytics Data'!BD$12:BD$511, MATCH($AV489, 'Analytics Data'!$BI$12:$BI$511, 0)), ""))</f>
        <v/>
      </c>
      <c r="U489" s="93" t="str">
        <f>IF($AV489="", "", IFERROR(INDEX('Analytics Data'!BE$12:BE$511, MATCH($AV489, 'Analytics Data'!$BI$12:$BI$511, 0)), ""))</f>
        <v/>
      </c>
      <c r="V489" s="68"/>
      <c r="AD489" s="65" t="str">
        <f>'Analytics Data'!$CT490</f>
        <v/>
      </c>
      <c r="AF489" s="19" t="str">
        <f t="shared" si="136"/>
        <v/>
      </c>
      <c r="AH489" s="19" t="str">
        <f t="shared" si="133"/>
        <v/>
      </c>
      <c r="AI489" s="19" t="str">
        <f t="shared" si="137"/>
        <v/>
      </c>
      <c r="AJ489" s="19" t="str">
        <f t="shared" si="138"/>
        <v/>
      </c>
      <c r="AK489" s="19" t="str">
        <f t="shared" si="139"/>
        <v/>
      </c>
      <c r="AL489" s="19" t="str">
        <f t="shared" si="134"/>
        <v/>
      </c>
      <c r="AM489" s="19" t="str">
        <f t="shared" si="135"/>
        <v/>
      </c>
      <c r="AN489" s="19" t="str">
        <f t="shared" si="140"/>
        <v/>
      </c>
      <c r="AP489" s="19" t="str">
        <f>IF(OR($B489="", "", 'Analytics Data'!$BL$7=FALSE), "", COUNTIF('Analytics Data'!$BG$12:$BG$511, $B489))</f>
        <v/>
      </c>
      <c r="AR489" s="65" t="str">
        <f>IF($AP489="", "", IF($AP489=1, IFERROR(INDEX('Analytics Data'!$BI$12:$BI$511, MATCH($B489, 'Analytics Data'!$BG$12:$BG$511, 0)), ""), ""))</f>
        <v/>
      </c>
      <c r="AT489" s="65" t="str">
        <f t="shared" si="141"/>
        <v/>
      </c>
      <c r="AV489" s="65" t="str">
        <f>IF(NOT($AT489=""), $AT489, IF($AR489="", "", IF(COUNTIF($AR$11:$AR489, $AR489)&gt;1, "", $AR489)))</f>
        <v/>
      </c>
      <c r="AX489" s="19" t="str">
        <f>IF(OR($AV489="", $AR$7=FALSE), "", IF(COUNTIF('Analytics Data'!$BI$12:$BI$511, $AV489)=1, "", "X"))</f>
        <v/>
      </c>
      <c r="AZ489" s="43" t="str">
        <f t="shared" si="142"/>
        <v/>
      </c>
      <c r="BB489" s="19" t="str">
        <f>IF($D489="", "", IF(COUNTIF(Content!$D$11:$D$510, $D489)=0, MAX($BB$10:$BB488)+1, ""))</f>
        <v/>
      </c>
      <c r="BD489" s="19" t="str">
        <f t="shared" si="143"/>
        <v/>
      </c>
      <c r="BF489" s="19" t="str">
        <f t="shared" si="144"/>
        <v/>
      </c>
      <c r="BG489" s="19" t="str">
        <f t="shared" ca="1" si="150"/>
        <v/>
      </c>
      <c r="BI489" s="173" t="str">
        <f>IF($AV489="", "", IFERROR(INDEX('Analytics Data'!$CA$12:$CA$511, MATCH($AV489, 'Analytics Data'!$BI$12:$BI$511, 0)), ""))</f>
        <v/>
      </c>
      <c r="BK489" s="173" t="str">
        <f>IF($AV489="", "", IFERROR(INDEX('Analytics Data'!$BB$12:$BB$511, MATCH($AV489, 'Analytics Data'!$BI$12:$BI$511, 0)), ""))</f>
        <v/>
      </c>
      <c r="BM489" s="41" t="str">
        <f>IF($D489="", "", IFERROR(INDEX(Content!$AB$11:$AB$510, MATCH($D489, Content!$D$11:$D$510, 0)), ""))</f>
        <v/>
      </c>
      <c r="BN489" s="41" t="str">
        <f>IF($BM489="", "", IF(COUNTIF($BM$11:$BM489, $BM489)&gt;1, "", $BM489))</f>
        <v/>
      </c>
      <c r="BO489" s="156" t="str">
        <f t="shared" si="145"/>
        <v/>
      </c>
      <c r="BP489" s="156" t="str">
        <f t="shared" si="146"/>
        <v/>
      </c>
      <c r="BQ489" s="19" t="str">
        <f>IF($BO489="", "", COUNTIF($BO$11:$BO$510, "&gt;"&amp;$BO489)+1+COUNTIF($BO$11:$BO489, $BO489)-1)</f>
        <v/>
      </c>
      <c r="BS489" s="134" t="str">
        <f>IF($AV489="", "", IFERROR(INDEX('Analytics Data'!BZ$12:BZ$511, MATCH($AV489, 'Analytics Data'!$BI$12:$BI$511, 0)), ""))</f>
        <v/>
      </c>
      <c r="BT489" s="135" t="str">
        <f>IF($AV489="", "", IFERROR(INDEX('Analytics Data'!CA$12:CA$511, MATCH($AV489, 'Analytics Data'!$BI$12:$BI$511, 0)), ""))</f>
        <v/>
      </c>
      <c r="BU489" s="135" t="str">
        <f>IF($AV489="", "", IFERROR(INDEX('Analytics Data'!CB$12:CB$511, MATCH($AV489, 'Analytics Data'!$BI$12:$BI$511, 0)), ""))</f>
        <v/>
      </c>
      <c r="BV489" s="135" t="str">
        <f>IF($AV489="", "", IFERROR(INDEX('Analytics Data'!CC$12:CC$511, MATCH($AV489, 'Analytics Data'!$BI$12:$BI$511, 0)), ""))</f>
        <v/>
      </c>
      <c r="BW489" s="136" t="str">
        <f>IF($AV489="", "", IFERROR(INDEX('Analytics Data'!CD$12:CD$511, MATCH($AV489, 'Analytics Data'!$BI$12:$BI$511, 0)), ""))</f>
        <v/>
      </c>
      <c r="CC489" s="19" t="str">
        <f t="shared" si="147"/>
        <v/>
      </c>
      <c r="CE489" s="19" t="str">
        <f t="shared" si="148"/>
        <v/>
      </c>
      <c r="CG489" s="41" t="str">
        <f t="shared" si="149"/>
        <v/>
      </c>
    </row>
    <row r="490" spans="1:85" x14ac:dyDescent="0.25">
      <c r="A490" s="11"/>
      <c r="B490" s="41" t="str">
        <f>IF($D490="", "", IFERROR(INDEX(Content!$V$11:$V$510, MATCH($D490, Content!$D$11:$D$510, 0)), ""))</f>
        <v/>
      </c>
      <c r="C490" s="11"/>
      <c r="D490" s="196"/>
      <c r="E490" s="197"/>
      <c r="F490" s="198"/>
      <c r="G490" s="199"/>
      <c r="H490" s="200"/>
      <c r="I490" s="200"/>
      <c r="J490" s="201"/>
      <c r="K490" s="202"/>
      <c r="L490" s="11"/>
      <c r="M490" s="98" t="str">
        <f>IF($AV490="", "", IFERROR(INDEX('Analytics Data'!$CF$12:$CF$511, MATCH($AV490, 'Analytics Data'!$BI$12:$BI$511, 0)), ""))</f>
        <v/>
      </c>
      <c r="N490" s="68"/>
      <c r="O490" s="98" t="str">
        <f>IF($M490="", "", COUNTIF($M$11:$M$510, "&gt;"&amp;$M490)+1+COUNTIF($M$11:$M490, $M490)-1)</f>
        <v/>
      </c>
      <c r="P490" s="68"/>
      <c r="Q490" s="91" t="str">
        <f>IF($AV490="", "", IFERROR(INDEX('Analytics Data'!BA$12:BA$511, MATCH($AV490, 'Analytics Data'!$BI$12:$BI$511, 0)), ""))</f>
        <v/>
      </c>
      <c r="R490" s="92" t="str">
        <f>IF($AV490="", "", IFERROR(INDEX('Analytics Data'!BB$12:BB$511, MATCH($AV490, 'Analytics Data'!$BI$12:$BI$511, 0)), ""))</f>
        <v/>
      </c>
      <c r="S490" s="92" t="str">
        <f>IF($AV490="", "", IFERROR(INDEX('Analytics Data'!BC$12:BC$511, MATCH($AV490, 'Analytics Data'!$BI$12:$BI$511, 0)), ""))</f>
        <v/>
      </c>
      <c r="T490" s="92" t="str">
        <f>IF($AV490="", "", IFERROR(INDEX('Analytics Data'!BD$12:BD$511, MATCH($AV490, 'Analytics Data'!$BI$12:$BI$511, 0)), ""))</f>
        <v/>
      </c>
      <c r="U490" s="93" t="str">
        <f>IF($AV490="", "", IFERROR(INDEX('Analytics Data'!BE$12:BE$511, MATCH($AV490, 'Analytics Data'!$BI$12:$BI$511, 0)), ""))</f>
        <v/>
      </c>
      <c r="V490" s="68"/>
      <c r="AD490" s="65" t="str">
        <f>'Analytics Data'!$CT491</f>
        <v/>
      </c>
      <c r="AF490" s="19" t="str">
        <f t="shared" si="136"/>
        <v/>
      </c>
      <c r="AH490" s="19" t="str">
        <f t="shared" si="133"/>
        <v/>
      </c>
      <c r="AI490" s="19" t="str">
        <f t="shared" si="137"/>
        <v/>
      </c>
      <c r="AJ490" s="19" t="str">
        <f t="shared" si="138"/>
        <v/>
      </c>
      <c r="AK490" s="19" t="str">
        <f t="shared" si="139"/>
        <v/>
      </c>
      <c r="AL490" s="19" t="str">
        <f t="shared" si="134"/>
        <v/>
      </c>
      <c r="AM490" s="19" t="str">
        <f t="shared" si="135"/>
        <v/>
      </c>
      <c r="AN490" s="19" t="str">
        <f t="shared" si="140"/>
        <v/>
      </c>
      <c r="AP490" s="19" t="str">
        <f>IF(OR($B490="", "", 'Analytics Data'!$BL$7=FALSE), "", COUNTIF('Analytics Data'!$BG$12:$BG$511, $B490))</f>
        <v/>
      </c>
      <c r="AR490" s="65" t="str">
        <f>IF($AP490="", "", IF($AP490=1, IFERROR(INDEX('Analytics Data'!$BI$12:$BI$511, MATCH($B490, 'Analytics Data'!$BG$12:$BG$511, 0)), ""), ""))</f>
        <v/>
      </c>
      <c r="AT490" s="65" t="str">
        <f t="shared" si="141"/>
        <v/>
      </c>
      <c r="AV490" s="65" t="str">
        <f>IF(NOT($AT490=""), $AT490, IF($AR490="", "", IF(COUNTIF($AR$11:$AR490, $AR490)&gt;1, "", $AR490)))</f>
        <v/>
      </c>
      <c r="AX490" s="19" t="str">
        <f>IF(OR($AV490="", $AR$7=FALSE), "", IF(COUNTIF('Analytics Data'!$BI$12:$BI$511, $AV490)=1, "", "X"))</f>
        <v/>
      </c>
      <c r="AZ490" s="43" t="str">
        <f t="shared" si="142"/>
        <v/>
      </c>
      <c r="BB490" s="19" t="str">
        <f>IF($D490="", "", IF(COUNTIF(Content!$D$11:$D$510, $D490)=0, MAX($BB$10:$BB489)+1, ""))</f>
        <v/>
      </c>
      <c r="BD490" s="19" t="str">
        <f t="shared" si="143"/>
        <v/>
      </c>
      <c r="BF490" s="19" t="str">
        <f t="shared" si="144"/>
        <v/>
      </c>
      <c r="BG490" s="19" t="str">
        <f t="shared" ca="1" si="150"/>
        <v/>
      </c>
      <c r="BI490" s="173" t="str">
        <f>IF($AV490="", "", IFERROR(INDEX('Analytics Data'!$CA$12:$CA$511, MATCH($AV490, 'Analytics Data'!$BI$12:$BI$511, 0)), ""))</f>
        <v/>
      </c>
      <c r="BK490" s="173" t="str">
        <f>IF($AV490="", "", IFERROR(INDEX('Analytics Data'!$BB$12:$BB$511, MATCH($AV490, 'Analytics Data'!$BI$12:$BI$511, 0)), ""))</f>
        <v/>
      </c>
      <c r="BM490" s="41" t="str">
        <f>IF($D490="", "", IFERROR(INDEX(Content!$AB$11:$AB$510, MATCH($D490, Content!$D$11:$D$510, 0)), ""))</f>
        <v/>
      </c>
      <c r="BN490" s="41" t="str">
        <f>IF($BM490="", "", IF(COUNTIF($BM$11:$BM490, $BM490)&gt;1, "", $BM490))</f>
        <v/>
      </c>
      <c r="BO490" s="156" t="str">
        <f t="shared" si="145"/>
        <v/>
      </c>
      <c r="BP490" s="156" t="str">
        <f t="shared" si="146"/>
        <v/>
      </c>
      <c r="BQ490" s="19" t="str">
        <f>IF($BO490="", "", COUNTIF($BO$11:$BO$510, "&gt;"&amp;$BO490)+1+COUNTIF($BO$11:$BO490, $BO490)-1)</f>
        <v/>
      </c>
      <c r="BS490" s="134" t="str">
        <f>IF($AV490="", "", IFERROR(INDEX('Analytics Data'!BZ$12:BZ$511, MATCH($AV490, 'Analytics Data'!$BI$12:$BI$511, 0)), ""))</f>
        <v/>
      </c>
      <c r="BT490" s="135" t="str">
        <f>IF($AV490="", "", IFERROR(INDEX('Analytics Data'!CA$12:CA$511, MATCH($AV490, 'Analytics Data'!$BI$12:$BI$511, 0)), ""))</f>
        <v/>
      </c>
      <c r="BU490" s="135" t="str">
        <f>IF($AV490="", "", IFERROR(INDEX('Analytics Data'!CB$12:CB$511, MATCH($AV490, 'Analytics Data'!$BI$12:$BI$511, 0)), ""))</f>
        <v/>
      </c>
      <c r="BV490" s="135" t="str">
        <f>IF($AV490="", "", IFERROR(INDEX('Analytics Data'!CC$12:CC$511, MATCH($AV490, 'Analytics Data'!$BI$12:$BI$511, 0)), ""))</f>
        <v/>
      </c>
      <c r="BW490" s="136" t="str">
        <f>IF($AV490="", "", IFERROR(INDEX('Analytics Data'!CD$12:CD$511, MATCH($AV490, 'Analytics Data'!$BI$12:$BI$511, 0)), ""))</f>
        <v/>
      </c>
      <c r="CC490" s="19" t="str">
        <f t="shared" si="147"/>
        <v/>
      </c>
      <c r="CE490" s="19" t="str">
        <f t="shared" si="148"/>
        <v/>
      </c>
      <c r="CG490" s="41" t="str">
        <f t="shared" si="149"/>
        <v/>
      </c>
    </row>
    <row r="491" spans="1:85" x14ac:dyDescent="0.25">
      <c r="A491" s="11"/>
      <c r="B491" s="41" t="str">
        <f>IF($D491="", "", IFERROR(INDEX(Content!$V$11:$V$510, MATCH($D491, Content!$D$11:$D$510, 0)), ""))</f>
        <v/>
      </c>
      <c r="C491" s="11"/>
      <c r="D491" s="196"/>
      <c r="E491" s="197"/>
      <c r="F491" s="198"/>
      <c r="G491" s="199"/>
      <c r="H491" s="200"/>
      <c r="I491" s="200"/>
      <c r="J491" s="201"/>
      <c r="K491" s="202"/>
      <c r="L491" s="11"/>
      <c r="M491" s="98" t="str">
        <f>IF($AV491="", "", IFERROR(INDEX('Analytics Data'!$CF$12:$CF$511, MATCH($AV491, 'Analytics Data'!$BI$12:$BI$511, 0)), ""))</f>
        <v/>
      </c>
      <c r="N491" s="68"/>
      <c r="O491" s="98" t="str">
        <f>IF($M491="", "", COUNTIF($M$11:$M$510, "&gt;"&amp;$M491)+1+COUNTIF($M$11:$M491, $M491)-1)</f>
        <v/>
      </c>
      <c r="P491" s="68"/>
      <c r="Q491" s="91" t="str">
        <f>IF($AV491="", "", IFERROR(INDEX('Analytics Data'!BA$12:BA$511, MATCH($AV491, 'Analytics Data'!$BI$12:$BI$511, 0)), ""))</f>
        <v/>
      </c>
      <c r="R491" s="92" t="str">
        <f>IF($AV491="", "", IFERROR(INDEX('Analytics Data'!BB$12:BB$511, MATCH($AV491, 'Analytics Data'!$BI$12:$BI$511, 0)), ""))</f>
        <v/>
      </c>
      <c r="S491" s="92" t="str">
        <f>IF($AV491="", "", IFERROR(INDEX('Analytics Data'!BC$12:BC$511, MATCH($AV491, 'Analytics Data'!$BI$12:$BI$511, 0)), ""))</f>
        <v/>
      </c>
      <c r="T491" s="92" t="str">
        <f>IF($AV491="", "", IFERROR(INDEX('Analytics Data'!BD$12:BD$511, MATCH($AV491, 'Analytics Data'!$BI$12:$BI$511, 0)), ""))</f>
        <v/>
      </c>
      <c r="U491" s="93" t="str">
        <f>IF($AV491="", "", IFERROR(INDEX('Analytics Data'!BE$12:BE$511, MATCH($AV491, 'Analytics Data'!$BI$12:$BI$511, 0)), ""))</f>
        <v/>
      </c>
      <c r="V491" s="68"/>
      <c r="AD491" s="65" t="str">
        <f>'Analytics Data'!$CT492</f>
        <v/>
      </c>
      <c r="AF491" s="19" t="str">
        <f t="shared" si="136"/>
        <v/>
      </c>
      <c r="AH491" s="19" t="str">
        <f t="shared" si="133"/>
        <v/>
      </c>
      <c r="AI491" s="19" t="str">
        <f t="shared" si="137"/>
        <v/>
      </c>
      <c r="AJ491" s="19" t="str">
        <f t="shared" si="138"/>
        <v/>
      </c>
      <c r="AK491" s="19" t="str">
        <f t="shared" si="139"/>
        <v/>
      </c>
      <c r="AL491" s="19" t="str">
        <f t="shared" si="134"/>
        <v/>
      </c>
      <c r="AM491" s="19" t="str">
        <f t="shared" si="135"/>
        <v/>
      </c>
      <c r="AN491" s="19" t="str">
        <f t="shared" si="140"/>
        <v/>
      </c>
      <c r="AP491" s="19" t="str">
        <f>IF(OR($B491="", "", 'Analytics Data'!$BL$7=FALSE), "", COUNTIF('Analytics Data'!$BG$12:$BG$511, $B491))</f>
        <v/>
      </c>
      <c r="AR491" s="65" t="str">
        <f>IF($AP491="", "", IF($AP491=1, IFERROR(INDEX('Analytics Data'!$BI$12:$BI$511, MATCH($B491, 'Analytics Data'!$BG$12:$BG$511, 0)), ""), ""))</f>
        <v/>
      </c>
      <c r="AT491" s="65" t="str">
        <f t="shared" si="141"/>
        <v/>
      </c>
      <c r="AV491" s="65" t="str">
        <f>IF(NOT($AT491=""), $AT491, IF($AR491="", "", IF(COUNTIF($AR$11:$AR491, $AR491)&gt;1, "", $AR491)))</f>
        <v/>
      </c>
      <c r="AX491" s="19" t="str">
        <f>IF(OR($AV491="", $AR$7=FALSE), "", IF(COUNTIF('Analytics Data'!$BI$12:$BI$511, $AV491)=1, "", "X"))</f>
        <v/>
      </c>
      <c r="AZ491" s="43" t="str">
        <f t="shared" si="142"/>
        <v/>
      </c>
      <c r="BB491" s="19" t="str">
        <f>IF($D491="", "", IF(COUNTIF(Content!$D$11:$D$510, $D491)=0, MAX($BB$10:$BB490)+1, ""))</f>
        <v/>
      </c>
      <c r="BD491" s="19" t="str">
        <f t="shared" si="143"/>
        <v/>
      </c>
      <c r="BF491" s="19" t="str">
        <f t="shared" si="144"/>
        <v/>
      </c>
      <c r="BG491" s="19" t="str">
        <f t="shared" ca="1" si="150"/>
        <v/>
      </c>
      <c r="BI491" s="173" t="str">
        <f>IF($AV491="", "", IFERROR(INDEX('Analytics Data'!$CA$12:$CA$511, MATCH($AV491, 'Analytics Data'!$BI$12:$BI$511, 0)), ""))</f>
        <v/>
      </c>
      <c r="BK491" s="173" t="str">
        <f>IF($AV491="", "", IFERROR(INDEX('Analytics Data'!$BB$12:$BB$511, MATCH($AV491, 'Analytics Data'!$BI$12:$BI$511, 0)), ""))</f>
        <v/>
      </c>
      <c r="BM491" s="41" t="str">
        <f>IF($D491="", "", IFERROR(INDEX(Content!$AB$11:$AB$510, MATCH($D491, Content!$D$11:$D$510, 0)), ""))</f>
        <v/>
      </c>
      <c r="BN491" s="41" t="str">
        <f>IF($BM491="", "", IF(COUNTIF($BM$11:$BM491, $BM491)&gt;1, "", $BM491))</f>
        <v/>
      </c>
      <c r="BO491" s="156" t="str">
        <f t="shared" si="145"/>
        <v/>
      </c>
      <c r="BP491" s="156" t="str">
        <f t="shared" si="146"/>
        <v/>
      </c>
      <c r="BQ491" s="19" t="str">
        <f>IF($BO491="", "", COUNTIF($BO$11:$BO$510, "&gt;"&amp;$BO491)+1+COUNTIF($BO$11:$BO491, $BO491)-1)</f>
        <v/>
      </c>
      <c r="BS491" s="134" t="str">
        <f>IF($AV491="", "", IFERROR(INDEX('Analytics Data'!BZ$12:BZ$511, MATCH($AV491, 'Analytics Data'!$BI$12:$BI$511, 0)), ""))</f>
        <v/>
      </c>
      <c r="BT491" s="135" t="str">
        <f>IF($AV491="", "", IFERROR(INDEX('Analytics Data'!CA$12:CA$511, MATCH($AV491, 'Analytics Data'!$BI$12:$BI$511, 0)), ""))</f>
        <v/>
      </c>
      <c r="BU491" s="135" t="str">
        <f>IF($AV491="", "", IFERROR(INDEX('Analytics Data'!CB$12:CB$511, MATCH($AV491, 'Analytics Data'!$BI$12:$BI$511, 0)), ""))</f>
        <v/>
      </c>
      <c r="BV491" s="135" t="str">
        <f>IF($AV491="", "", IFERROR(INDEX('Analytics Data'!CC$12:CC$511, MATCH($AV491, 'Analytics Data'!$BI$12:$BI$511, 0)), ""))</f>
        <v/>
      </c>
      <c r="BW491" s="136" t="str">
        <f>IF($AV491="", "", IFERROR(INDEX('Analytics Data'!CD$12:CD$511, MATCH($AV491, 'Analytics Data'!$BI$12:$BI$511, 0)), ""))</f>
        <v/>
      </c>
      <c r="CC491" s="19" t="str">
        <f t="shared" si="147"/>
        <v/>
      </c>
      <c r="CE491" s="19" t="str">
        <f t="shared" si="148"/>
        <v/>
      </c>
      <c r="CG491" s="41" t="str">
        <f t="shared" si="149"/>
        <v/>
      </c>
    </row>
    <row r="492" spans="1:85" x14ac:dyDescent="0.25">
      <c r="A492" s="11"/>
      <c r="B492" s="41" t="str">
        <f>IF($D492="", "", IFERROR(INDEX(Content!$V$11:$V$510, MATCH($D492, Content!$D$11:$D$510, 0)), ""))</f>
        <v/>
      </c>
      <c r="C492" s="11"/>
      <c r="D492" s="196"/>
      <c r="E492" s="197"/>
      <c r="F492" s="198"/>
      <c r="G492" s="199"/>
      <c r="H492" s="200"/>
      <c r="I492" s="200"/>
      <c r="J492" s="201"/>
      <c r="K492" s="202"/>
      <c r="L492" s="11"/>
      <c r="M492" s="98" t="str">
        <f>IF($AV492="", "", IFERROR(INDEX('Analytics Data'!$CF$12:$CF$511, MATCH($AV492, 'Analytics Data'!$BI$12:$BI$511, 0)), ""))</f>
        <v/>
      </c>
      <c r="N492" s="68"/>
      <c r="O492" s="98" t="str">
        <f>IF($M492="", "", COUNTIF($M$11:$M$510, "&gt;"&amp;$M492)+1+COUNTIF($M$11:$M492, $M492)-1)</f>
        <v/>
      </c>
      <c r="P492" s="68"/>
      <c r="Q492" s="91" t="str">
        <f>IF($AV492="", "", IFERROR(INDEX('Analytics Data'!BA$12:BA$511, MATCH($AV492, 'Analytics Data'!$BI$12:$BI$511, 0)), ""))</f>
        <v/>
      </c>
      <c r="R492" s="92" t="str">
        <f>IF($AV492="", "", IFERROR(INDEX('Analytics Data'!BB$12:BB$511, MATCH($AV492, 'Analytics Data'!$BI$12:$BI$511, 0)), ""))</f>
        <v/>
      </c>
      <c r="S492" s="92" t="str">
        <f>IF($AV492="", "", IFERROR(INDEX('Analytics Data'!BC$12:BC$511, MATCH($AV492, 'Analytics Data'!$BI$12:$BI$511, 0)), ""))</f>
        <v/>
      </c>
      <c r="T492" s="92" t="str">
        <f>IF($AV492="", "", IFERROR(INDEX('Analytics Data'!BD$12:BD$511, MATCH($AV492, 'Analytics Data'!$BI$12:$BI$511, 0)), ""))</f>
        <v/>
      </c>
      <c r="U492" s="93" t="str">
        <f>IF($AV492="", "", IFERROR(INDEX('Analytics Data'!BE$12:BE$511, MATCH($AV492, 'Analytics Data'!$BI$12:$BI$511, 0)), ""))</f>
        <v/>
      </c>
      <c r="V492" s="68"/>
      <c r="AD492" s="65" t="str">
        <f>'Analytics Data'!$CT493</f>
        <v/>
      </c>
      <c r="AF492" s="19" t="str">
        <f t="shared" si="136"/>
        <v/>
      </c>
      <c r="AH492" s="19" t="str">
        <f t="shared" si="133"/>
        <v/>
      </c>
      <c r="AI492" s="19" t="str">
        <f t="shared" si="137"/>
        <v/>
      </c>
      <c r="AJ492" s="19" t="str">
        <f t="shared" si="138"/>
        <v/>
      </c>
      <c r="AK492" s="19" t="str">
        <f t="shared" si="139"/>
        <v/>
      </c>
      <c r="AL492" s="19" t="str">
        <f t="shared" si="134"/>
        <v/>
      </c>
      <c r="AM492" s="19" t="str">
        <f t="shared" si="135"/>
        <v/>
      </c>
      <c r="AN492" s="19" t="str">
        <f t="shared" si="140"/>
        <v/>
      </c>
      <c r="AP492" s="19" t="str">
        <f>IF(OR($B492="", "", 'Analytics Data'!$BL$7=FALSE), "", COUNTIF('Analytics Data'!$BG$12:$BG$511, $B492))</f>
        <v/>
      </c>
      <c r="AR492" s="65" t="str">
        <f>IF($AP492="", "", IF($AP492=1, IFERROR(INDEX('Analytics Data'!$BI$12:$BI$511, MATCH($B492, 'Analytics Data'!$BG$12:$BG$511, 0)), ""), ""))</f>
        <v/>
      </c>
      <c r="AT492" s="65" t="str">
        <f t="shared" si="141"/>
        <v/>
      </c>
      <c r="AV492" s="65" t="str">
        <f>IF(NOT($AT492=""), $AT492, IF($AR492="", "", IF(COUNTIF($AR$11:$AR492, $AR492)&gt;1, "", $AR492)))</f>
        <v/>
      </c>
      <c r="AX492" s="19" t="str">
        <f>IF(OR($AV492="", $AR$7=FALSE), "", IF(COUNTIF('Analytics Data'!$BI$12:$BI$511, $AV492)=1, "", "X"))</f>
        <v/>
      </c>
      <c r="AZ492" s="43" t="str">
        <f t="shared" si="142"/>
        <v/>
      </c>
      <c r="BB492" s="19" t="str">
        <f>IF($D492="", "", IF(COUNTIF(Content!$D$11:$D$510, $D492)=0, MAX($BB$10:$BB491)+1, ""))</f>
        <v/>
      </c>
      <c r="BD492" s="19" t="str">
        <f t="shared" si="143"/>
        <v/>
      </c>
      <c r="BF492" s="19" t="str">
        <f t="shared" si="144"/>
        <v/>
      </c>
      <c r="BG492" s="19" t="str">
        <f t="shared" ca="1" si="150"/>
        <v/>
      </c>
      <c r="BI492" s="173" t="str">
        <f>IF($AV492="", "", IFERROR(INDEX('Analytics Data'!$CA$12:$CA$511, MATCH($AV492, 'Analytics Data'!$BI$12:$BI$511, 0)), ""))</f>
        <v/>
      </c>
      <c r="BK492" s="173" t="str">
        <f>IF($AV492="", "", IFERROR(INDEX('Analytics Data'!$BB$12:$BB$511, MATCH($AV492, 'Analytics Data'!$BI$12:$BI$511, 0)), ""))</f>
        <v/>
      </c>
      <c r="BM492" s="41" t="str">
        <f>IF($D492="", "", IFERROR(INDEX(Content!$AB$11:$AB$510, MATCH($D492, Content!$D$11:$D$510, 0)), ""))</f>
        <v/>
      </c>
      <c r="BN492" s="41" t="str">
        <f>IF($BM492="", "", IF(COUNTIF($BM$11:$BM492, $BM492)&gt;1, "", $BM492))</f>
        <v/>
      </c>
      <c r="BO492" s="156" t="str">
        <f t="shared" si="145"/>
        <v/>
      </c>
      <c r="BP492" s="156" t="str">
        <f t="shared" si="146"/>
        <v/>
      </c>
      <c r="BQ492" s="19" t="str">
        <f>IF($BO492="", "", COUNTIF($BO$11:$BO$510, "&gt;"&amp;$BO492)+1+COUNTIF($BO$11:$BO492, $BO492)-1)</f>
        <v/>
      </c>
      <c r="BS492" s="134" t="str">
        <f>IF($AV492="", "", IFERROR(INDEX('Analytics Data'!BZ$12:BZ$511, MATCH($AV492, 'Analytics Data'!$BI$12:$BI$511, 0)), ""))</f>
        <v/>
      </c>
      <c r="BT492" s="135" t="str">
        <f>IF($AV492="", "", IFERROR(INDEX('Analytics Data'!CA$12:CA$511, MATCH($AV492, 'Analytics Data'!$BI$12:$BI$511, 0)), ""))</f>
        <v/>
      </c>
      <c r="BU492" s="135" t="str">
        <f>IF($AV492="", "", IFERROR(INDEX('Analytics Data'!CB$12:CB$511, MATCH($AV492, 'Analytics Data'!$BI$12:$BI$511, 0)), ""))</f>
        <v/>
      </c>
      <c r="BV492" s="135" t="str">
        <f>IF($AV492="", "", IFERROR(INDEX('Analytics Data'!CC$12:CC$511, MATCH($AV492, 'Analytics Data'!$BI$12:$BI$511, 0)), ""))</f>
        <v/>
      </c>
      <c r="BW492" s="136" t="str">
        <f>IF($AV492="", "", IFERROR(INDEX('Analytics Data'!CD$12:CD$511, MATCH($AV492, 'Analytics Data'!$BI$12:$BI$511, 0)), ""))</f>
        <v/>
      </c>
      <c r="CC492" s="19" t="str">
        <f t="shared" si="147"/>
        <v/>
      </c>
      <c r="CE492" s="19" t="str">
        <f t="shared" si="148"/>
        <v/>
      </c>
      <c r="CG492" s="41" t="str">
        <f t="shared" si="149"/>
        <v/>
      </c>
    </row>
    <row r="493" spans="1:85" x14ac:dyDescent="0.25">
      <c r="A493" s="11"/>
      <c r="B493" s="41" t="str">
        <f>IF($D493="", "", IFERROR(INDEX(Content!$V$11:$V$510, MATCH($D493, Content!$D$11:$D$510, 0)), ""))</f>
        <v/>
      </c>
      <c r="C493" s="11"/>
      <c r="D493" s="196"/>
      <c r="E493" s="197"/>
      <c r="F493" s="198"/>
      <c r="G493" s="199"/>
      <c r="H493" s="200"/>
      <c r="I493" s="200"/>
      <c r="J493" s="201"/>
      <c r="K493" s="202"/>
      <c r="L493" s="11"/>
      <c r="M493" s="98" t="str">
        <f>IF($AV493="", "", IFERROR(INDEX('Analytics Data'!$CF$12:$CF$511, MATCH($AV493, 'Analytics Data'!$BI$12:$BI$511, 0)), ""))</f>
        <v/>
      </c>
      <c r="N493" s="68"/>
      <c r="O493" s="98" t="str">
        <f>IF($M493="", "", COUNTIF($M$11:$M$510, "&gt;"&amp;$M493)+1+COUNTIF($M$11:$M493, $M493)-1)</f>
        <v/>
      </c>
      <c r="P493" s="68"/>
      <c r="Q493" s="91" t="str">
        <f>IF($AV493="", "", IFERROR(INDEX('Analytics Data'!BA$12:BA$511, MATCH($AV493, 'Analytics Data'!$BI$12:$BI$511, 0)), ""))</f>
        <v/>
      </c>
      <c r="R493" s="92" t="str">
        <f>IF($AV493="", "", IFERROR(INDEX('Analytics Data'!BB$12:BB$511, MATCH($AV493, 'Analytics Data'!$BI$12:$BI$511, 0)), ""))</f>
        <v/>
      </c>
      <c r="S493" s="92" t="str">
        <f>IF($AV493="", "", IFERROR(INDEX('Analytics Data'!BC$12:BC$511, MATCH($AV493, 'Analytics Data'!$BI$12:$BI$511, 0)), ""))</f>
        <v/>
      </c>
      <c r="T493" s="92" t="str">
        <f>IF($AV493="", "", IFERROR(INDEX('Analytics Data'!BD$12:BD$511, MATCH($AV493, 'Analytics Data'!$BI$12:$BI$511, 0)), ""))</f>
        <v/>
      </c>
      <c r="U493" s="93" t="str">
        <f>IF($AV493="", "", IFERROR(INDEX('Analytics Data'!BE$12:BE$511, MATCH($AV493, 'Analytics Data'!$BI$12:$BI$511, 0)), ""))</f>
        <v/>
      </c>
      <c r="V493" s="68"/>
      <c r="AD493" s="65" t="str">
        <f>'Analytics Data'!$CT494</f>
        <v/>
      </c>
      <c r="AF493" s="19" t="str">
        <f t="shared" si="136"/>
        <v/>
      </c>
      <c r="AH493" s="19" t="str">
        <f t="shared" si="133"/>
        <v/>
      </c>
      <c r="AI493" s="19" t="str">
        <f t="shared" si="137"/>
        <v/>
      </c>
      <c r="AJ493" s="19" t="str">
        <f t="shared" si="138"/>
        <v/>
      </c>
      <c r="AK493" s="19" t="str">
        <f t="shared" si="139"/>
        <v/>
      </c>
      <c r="AL493" s="19" t="str">
        <f t="shared" si="134"/>
        <v/>
      </c>
      <c r="AM493" s="19" t="str">
        <f t="shared" si="135"/>
        <v/>
      </c>
      <c r="AN493" s="19" t="str">
        <f t="shared" si="140"/>
        <v/>
      </c>
      <c r="AP493" s="19" t="str">
        <f>IF(OR($B493="", "", 'Analytics Data'!$BL$7=FALSE), "", COUNTIF('Analytics Data'!$BG$12:$BG$511, $B493))</f>
        <v/>
      </c>
      <c r="AR493" s="65" t="str">
        <f>IF($AP493="", "", IF($AP493=1, IFERROR(INDEX('Analytics Data'!$BI$12:$BI$511, MATCH($B493, 'Analytics Data'!$BG$12:$BG$511, 0)), ""), ""))</f>
        <v/>
      </c>
      <c r="AT493" s="65" t="str">
        <f t="shared" si="141"/>
        <v/>
      </c>
      <c r="AV493" s="65" t="str">
        <f>IF(NOT($AT493=""), $AT493, IF($AR493="", "", IF(COUNTIF($AR$11:$AR493, $AR493)&gt;1, "", $AR493)))</f>
        <v/>
      </c>
      <c r="AX493" s="19" t="str">
        <f>IF(OR($AV493="", $AR$7=FALSE), "", IF(COUNTIF('Analytics Data'!$BI$12:$BI$511, $AV493)=1, "", "X"))</f>
        <v/>
      </c>
      <c r="AZ493" s="43" t="str">
        <f t="shared" si="142"/>
        <v/>
      </c>
      <c r="BB493" s="19" t="str">
        <f>IF($D493="", "", IF(COUNTIF(Content!$D$11:$D$510, $D493)=0, MAX($BB$10:$BB492)+1, ""))</f>
        <v/>
      </c>
      <c r="BD493" s="19" t="str">
        <f t="shared" si="143"/>
        <v/>
      </c>
      <c r="BF493" s="19" t="str">
        <f t="shared" si="144"/>
        <v/>
      </c>
      <c r="BG493" s="19" t="str">
        <f t="shared" ca="1" si="150"/>
        <v/>
      </c>
      <c r="BI493" s="173" t="str">
        <f>IF($AV493="", "", IFERROR(INDEX('Analytics Data'!$CA$12:$CA$511, MATCH($AV493, 'Analytics Data'!$BI$12:$BI$511, 0)), ""))</f>
        <v/>
      </c>
      <c r="BK493" s="173" t="str">
        <f>IF($AV493="", "", IFERROR(INDEX('Analytics Data'!$BB$12:$BB$511, MATCH($AV493, 'Analytics Data'!$BI$12:$BI$511, 0)), ""))</f>
        <v/>
      </c>
      <c r="BM493" s="41" t="str">
        <f>IF($D493="", "", IFERROR(INDEX(Content!$AB$11:$AB$510, MATCH($D493, Content!$D$11:$D$510, 0)), ""))</f>
        <v/>
      </c>
      <c r="BN493" s="41" t="str">
        <f>IF($BM493="", "", IF(COUNTIF($BM$11:$BM493, $BM493)&gt;1, "", $BM493))</f>
        <v/>
      </c>
      <c r="BO493" s="156" t="str">
        <f t="shared" si="145"/>
        <v/>
      </c>
      <c r="BP493" s="156" t="str">
        <f t="shared" si="146"/>
        <v/>
      </c>
      <c r="BQ493" s="19" t="str">
        <f>IF($BO493="", "", COUNTIF($BO$11:$BO$510, "&gt;"&amp;$BO493)+1+COUNTIF($BO$11:$BO493, $BO493)-1)</f>
        <v/>
      </c>
      <c r="BS493" s="134" t="str">
        <f>IF($AV493="", "", IFERROR(INDEX('Analytics Data'!BZ$12:BZ$511, MATCH($AV493, 'Analytics Data'!$BI$12:$BI$511, 0)), ""))</f>
        <v/>
      </c>
      <c r="BT493" s="135" t="str">
        <f>IF($AV493="", "", IFERROR(INDEX('Analytics Data'!CA$12:CA$511, MATCH($AV493, 'Analytics Data'!$BI$12:$BI$511, 0)), ""))</f>
        <v/>
      </c>
      <c r="BU493" s="135" t="str">
        <f>IF($AV493="", "", IFERROR(INDEX('Analytics Data'!CB$12:CB$511, MATCH($AV493, 'Analytics Data'!$BI$12:$BI$511, 0)), ""))</f>
        <v/>
      </c>
      <c r="BV493" s="135" t="str">
        <f>IF($AV493="", "", IFERROR(INDEX('Analytics Data'!CC$12:CC$511, MATCH($AV493, 'Analytics Data'!$BI$12:$BI$511, 0)), ""))</f>
        <v/>
      </c>
      <c r="BW493" s="136" t="str">
        <f>IF($AV493="", "", IFERROR(INDEX('Analytics Data'!CD$12:CD$511, MATCH($AV493, 'Analytics Data'!$BI$12:$BI$511, 0)), ""))</f>
        <v/>
      </c>
      <c r="CC493" s="19" t="str">
        <f t="shared" si="147"/>
        <v/>
      </c>
      <c r="CE493" s="19" t="str">
        <f t="shared" si="148"/>
        <v/>
      </c>
      <c r="CG493" s="41" t="str">
        <f t="shared" si="149"/>
        <v/>
      </c>
    </row>
    <row r="494" spans="1:85" x14ac:dyDescent="0.25">
      <c r="A494" s="11"/>
      <c r="B494" s="41" t="str">
        <f>IF($D494="", "", IFERROR(INDEX(Content!$V$11:$V$510, MATCH($D494, Content!$D$11:$D$510, 0)), ""))</f>
        <v/>
      </c>
      <c r="C494" s="11"/>
      <c r="D494" s="196"/>
      <c r="E494" s="197"/>
      <c r="F494" s="198"/>
      <c r="G494" s="199"/>
      <c r="H494" s="200"/>
      <c r="I494" s="200"/>
      <c r="J494" s="201"/>
      <c r="K494" s="202"/>
      <c r="L494" s="11"/>
      <c r="M494" s="98" t="str">
        <f>IF($AV494="", "", IFERROR(INDEX('Analytics Data'!$CF$12:$CF$511, MATCH($AV494, 'Analytics Data'!$BI$12:$BI$511, 0)), ""))</f>
        <v/>
      </c>
      <c r="N494" s="68"/>
      <c r="O494" s="98" t="str">
        <f>IF($M494="", "", COUNTIF($M$11:$M$510, "&gt;"&amp;$M494)+1+COUNTIF($M$11:$M494, $M494)-1)</f>
        <v/>
      </c>
      <c r="P494" s="68"/>
      <c r="Q494" s="91" t="str">
        <f>IF($AV494="", "", IFERROR(INDEX('Analytics Data'!BA$12:BA$511, MATCH($AV494, 'Analytics Data'!$BI$12:$BI$511, 0)), ""))</f>
        <v/>
      </c>
      <c r="R494" s="92" t="str">
        <f>IF($AV494="", "", IFERROR(INDEX('Analytics Data'!BB$12:BB$511, MATCH($AV494, 'Analytics Data'!$BI$12:$BI$511, 0)), ""))</f>
        <v/>
      </c>
      <c r="S494" s="92" t="str">
        <f>IF($AV494="", "", IFERROR(INDEX('Analytics Data'!BC$12:BC$511, MATCH($AV494, 'Analytics Data'!$BI$12:$BI$511, 0)), ""))</f>
        <v/>
      </c>
      <c r="T494" s="92" t="str">
        <f>IF($AV494="", "", IFERROR(INDEX('Analytics Data'!BD$12:BD$511, MATCH($AV494, 'Analytics Data'!$BI$12:$BI$511, 0)), ""))</f>
        <v/>
      </c>
      <c r="U494" s="93" t="str">
        <f>IF($AV494="", "", IFERROR(INDEX('Analytics Data'!BE$12:BE$511, MATCH($AV494, 'Analytics Data'!$BI$12:$BI$511, 0)), ""))</f>
        <v/>
      </c>
      <c r="V494" s="68"/>
      <c r="AD494" s="65" t="str">
        <f>'Analytics Data'!$CT495</f>
        <v/>
      </c>
      <c r="AF494" s="19" t="str">
        <f t="shared" si="136"/>
        <v/>
      </c>
      <c r="AH494" s="19" t="str">
        <f t="shared" si="133"/>
        <v/>
      </c>
      <c r="AI494" s="19" t="str">
        <f t="shared" si="137"/>
        <v/>
      </c>
      <c r="AJ494" s="19" t="str">
        <f t="shared" si="138"/>
        <v/>
      </c>
      <c r="AK494" s="19" t="str">
        <f t="shared" si="139"/>
        <v/>
      </c>
      <c r="AL494" s="19" t="str">
        <f t="shared" si="134"/>
        <v/>
      </c>
      <c r="AM494" s="19" t="str">
        <f t="shared" si="135"/>
        <v/>
      </c>
      <c r="AN494" s="19" t="str">
        <f t="shared" si="140"/>
        <v/>
      </c>
      <c r="AP494" s="19" t="str">
        <f>IF(OR($B494="", "", 'Analytics Data'!$BL$7=FALSE), "", COUNTIF('Analytics Data'!$BG$12:$BG$511, $B494))</f>
        <v/>
      </c>
      <c r="AR494" s="65" t="str">
        <f>IF($AP494="", "", IF($AP494=1, IFERROR(INDEX('Analytics Data'!$BI$12:$BI$511, MATCH($B494, 'Analytics Data'!$BG$12:$BG$511, 0)), ""), ""))</f>
        <v/>
      </c>
      <c r="AT494" s="65" t="str">
        <f t="shared" si="141"/>
        <v/>
      </c>
      <c r="AV494" s="65" t="str">
        <f>IF(NOT($AT494=""), $AT494, IF($AR494="", "", IF(COUNTIF($AR$11:$AR494, $AR494)&gt;1, "", $AR494)))</f>
        <v/>
      </c>
      <c r="AX494" s="19" t="str">
        <f>IF(OR($AV494="", $AR$7=FALSE), "", IF(COUNTIF('Analytics Data'!$BI$12:$BI$511, $AV494)=1, "", "X"))</f>
        <v/>
      </c>
      <c r="AZ494" s="43" t="str">
        <f t="shared" si="142"/>
        <v/>
      </c>
      <c r="BB494" s="19" t="str">
        <f>IF($D494="", "", IF(COUNTIF(Content!$D$11:$D$510, $D494)=0, MAX($BB$10:$BB493)+1, ""))</f>
        <v/>
      </c>
      <c r="BD494" s="19" t="str">
        <f t="shared" si="143"/>
        <v/>
      </c>
      <c r="BF494" s="19" t="str">
        <f t="shared" si="144"/>
        <v/>
      </c>
      <c r="BG494" s="19" t="str">
        <f t="shared" ca="1" si="150"/>
        <v/>
      </c>
      <c r="BI494" s="173" t="str">
        <f>IF($AV494="", "", IFERROR(INDEX('Analytics Data'!$CA$12:$CA$511, MATCH($AV494, 'Analytics Data'!$BI$12:$BI$511, 0)), ""))</f>
        <v/>
      </c>
      <c r="BK494" s="173" t="str">
        <f>IF($AV494="", "", IFERROR(INDEX('Analytics Data'!$BB$12:$BB$511, MATCH($AV494, 'Analytics Data'!$BI$12:$BI$511, 0)), ""))</f>
        <v/>
      </c>
      <c r="BM494" s="41" t="str">
        <f>IF($D494="", "", IFERROR(INDEX(Content!$AB$11:$AB$510, MATCH($D494, Content!$D$11:$D$510, 0)), ""))</f>
        <v/>
      </c>
      <c r="BN494" s="41" t="str">
        <f>IF($BM494="", "", IF(COUNTIF($BM$11:$BM494, $BM494)&gt;1, "", $BM494))</f>
        <v/>
      </c>
      <c r="BO494" s="156" t="str">
        <f t="shared" si="145"/>
        <v/>
      </c>
      <c r="BP494" s="156" t="str">
        <f t="shared" si="146"/>
        <v/>
      </c>
      <c r="BQ494" s="19" t="str">
        <f>IF($BO494="", "", COUNTIF($BO$11:$BO$510, "&gt;"&amp;$BO494)+1+COUNTIF($BO$11:$BO494, $BO494)-1)</f>
        <v/>
      </c>
      <c r="BS494" s="134" t="str">
        <f>IF($AV494="", "", IFERROR(INDEX('Analytics Data'!BZ$12:BZ$511, MATCH($AV494, 'Analytics Data'!$BI$12:$BI$511, 0)), ""))</f>
        <v/>
      </c>
      <c r="BT494" s="135" t="str">
        <f>IF($AV494="", "", IFERROR(INDEX('Analytics Data'!CA$12:CA$511, MATCH($AV494, 'Analytics Data'!$BI$12:$BI$511, 0)), ""))</f>
        <v/>
      </c>
      <c r="BU494" s="135" t="str">
        <f>IF($AV494="", "", IFERROR(INDEX('Analytics Data'!CB$12:CB$511, MATCH($AV494, 'Analytics Data'!$BI$12:$BI$511, 0)), ""))</f>
        <v/>
      </c>
      <c r="BV494" s="135" t="str">
        <f>IF($AV494="", "", IFERROR(INDEX('Analytics Data'!CC$12:CC$511, MATCH($AV494, 'Analytics Data'!$BI$12:$BI$511, 0)), ""))</f>
        <v/>
      </c>
      <c r="BW494" s="136" t="str">
        <f>IF($AV494="", "", IFERROR(INDEX('Analytics Data'!CD$12:CD$511, MATCH($AV494, 'Analytics Data'!$BI$12:$BI$511, 0)), ""))</f>
        <v/>
      </c>
      <c r="CC494" s="19" t="str">
        <f t="shared" si="147"/>
        <v/>
      </c>
      <c r="CE494" s="19" t="str">
        <f t="shared" si="148"/>
        <v/>
      </c>
      <c r="CG494" s="41" t="str">
        <f t="shared" si="149"/>
        <v/>
      </c>
    </row>
    <row r="495" spans="1:85" x14ac:dyDescent="0.25">
      <c r="A495" s="11"/>
      <c r="B495" s="41" t="str">
        <f>IF($D495="", "", IFERROR(INDEX(Content!$V$11:$V$510, MATCH($D495, Content!$D$11:$D$510, 0)), ""))</f>
        <v/>
      </c>
      <c r="C495" s="11"/>
      <c r="D495" s="196"/>
      <c r="E495" s="197"/>
      <c r="F495" s="198"/>
      <c r="G495" s="199"/>
      <c r="H495" s="200"/>
      <c r="I495" s="200"/>
      <c r="J495" s="201"/>
      <c r="K495" s="202"/>
      <c r="L495" s="11"/>
      <c r="M495" s="98" t="str">
        <f>IF($AV495="", "", IFERROR(INDEX('Analytics Data'!$CF$12:$CF$511, MATCH($AV495, 'Analytics Data'!$BI$12:$BI$511, 0)), ""))</f>
        <v/>
      </c>
      <c r="N495" s="68"/>
      <c r="O495" s="98" t="str">
        <f>IF($M495="", "", COUNTIF($M$11:$M$510, "&gt;"&amp;$M495)+1+COUNTIF($M$11:$M495, $M495)-1)</f>
        <v/>
      </c>
      <c r="P495" s="68"/>
      <c r="Q495" s="91" t="str">
        <f>IF($AV495="", "", IFERROR(INDEX('Analytics Data'!BA$12:BA$511, MATCH($AV495, 'Analytics Data'!$BI$12:$BI$511, 0)), ""))</f>
        <v/>
      </c>
      <c r="R495" s="92" t="str">
        <f>IF($AV495="", "", IFERROR(INDEX('Analytics Data'!BB$12:BB$511, MATCH($AV495, 'Analytics Data'!$BI$12:$BI$511, 0)), ""))</f>
        <v/>
      </c>
      <c r="S495" s="92" t="str">
        <f>IF($AV495="", "", IFERROR(INDEX('Analytics Data'!BC$12:BC$511, MATCH($AV495, 'Analytics Data'!$BI$12:$BI$511, 0)), ""))</f>
        <v/>
      </c>
      <c r="T495" s="92" t="str">
        <f>IF($AV495="", "", IFERROR(INDEX('Analytics Data'!BD$12:BD$511, MATCH($AV495, 'Analytics Data'!$BI$12:$BI$511, 0)), ""))</f>
        <v/>
      </c>
      <c r="U495" s="93" t="str">
        <f>IF($AV495="", "", IFERROR(INDEX('Analytics Data'!BE$12:BE$511, MATCH($AV495, 'Analytics Data'!$BI$12:$BI$511, 0)), ""))</f>
        <v/>
      </c>
      <c r="V495" s="68"/>
      <c r="AD495" s="65" t="str">
        <f>'Analytics Data'!$CT496</f>
        <v/>
      </c>
      <c r="AF495" s="19" t="str">
        <f t="shared" si="136"/>
        <v/>
      </c>
      <c r="AH495" s="19" t="str">
        <f t="shared" si="133"/>
        <v/>
      </c>
      <c r="AI495" s="19" t="str">
        <f t="shared" si="137"/>
        <v/>
      </c>
      <c r="AJ495" s="19" t="str">
        <f t="shared" si="138"/>
        <v/>
      </c>
      <c r="AK495" s="19" t="str">
        <f t="shared" si="139"/>
        <v/>
      </c>
      <c r="AL495" s="19" t="str">
        <f t="shared" si="134"/>
        <v/>
      </c>
      <c r="AM495" s="19" t="str">
        <f t="shared" si="135"/>
        <v/>
      </c>
      <c r="AN495" s="19" t="str">
        <f t="shared" si="140"/>
        <v/>
      </c>
      <c r="AP495" s="19" t="str">
        <f>IF(OR($B495="", "", 'Analytics Data'!$BL$7=FALSE), "", COUNTIF('Analytics Data'!$BG$12:$BG$511, $B495))</f>
        <v/>
      </c>
      <c r="AR495" s="65" t="str">
        <f>IF($AP495="", "", IF($AP495=1, IFERROR(INDEX('Analytics Data'!$BI$12:$BI$511, MATCH($B495, 'Analytics Data'!$BG$12:$BG$511, 0)), ""), ""))</f>
        <v/>
      </c>
      <c r="AT495" s="65" t="str">
        <f t="shared" si="141"/>
        <v/>
      </c>
      <c r="AV495" s="65" t="str">
        <f>IF(NOT($AT495=""), $AT495, IF($AR495="", "", IF(COUNTIF($AR$11:$AR495, $AR495)&gt;1, "", $AR495)))</f>
        <v/>
      </c>
      <c r="AX495" s="19" t="str">
        <f>IF(OR($AV495="", $AR$7=FALSE), "", IF(COUNTIF('Analytics Data'!$BI$12:$BI$511, $AV495)=1, "", "X"))</f>
        <v/>
      </c>
      <c r="AZ495" s="43" t="str">
        <f t="shared" si="142"/>
        <v/>
      </c>
      <c r="BB495" s="19" t="str">
        <f>IF($D495="", "", IF(COUNTIF(Content!$D$11:$D$510, $D495)=0, MAX($BB$10:$BB494)+1, ""))</f>
        <v/>
      </c>
      <c r="BD495" s="19" t="str">
        <f t="shared" si="143"/>
        <v/>
      </c>
      <c r="BF495" s="19" t="str">
        <f t="shared" si="144"/>
        <v/>
      </c>
      <c r="BG495" s="19" t="str">
        <f t="shared" ca="1" si="150"/>
        <v/>
      </c>
      <c r="BI495" s="173" t="str">
        <f>IF($AV495="", "", IFERROR(INDEX('Analytics Data'!$CA$12:$CA$511, MATCH($AV495, 'Analytics Data'!$BI$12:$BI$511, 0)), ""))</f>
        <v/>
      </c>
      <c r="BK495" s="173" t="str">
        <f>IF($AV495="", "", IFERROR(INDEX('Analytics Data'!$BB$12:$BB$511, MATCH($AV495, 'Analytics Data'!$BI$12:$BI$511, 0)), ""))</f>
        <v/>
      </c>
      <c r="BM495" s="41" t="str">
        <f>IF($D495="", "", IFERROR(INDEX(Content!$AB$11:$AB$510, MATCH($D495, Content!$D$11:$D$510, 0)), ""))</f>
        <v/>
      </c>
      <c r="BN495" s="41" t="str">
        <f>IF($BM495="", "", IF(COUNTIF($BM$11:$BM495, $BM495)&gt;1, "", $BM495))</f>
        <v/>
      </c>
      <c r="BO495" s="156" t="str">
        <f t="shared" si="145"/>
        <v/>
      </c>
      <c r="BP495" s="156" t="str">
        <f t="shared" si="146"/>
        <v/>
      </c>
      <c r="BQ495" s="19" t="str">
        <f>IF($BO495="", "", COUNTIF($BO$11:$BO$510, "&gt;"&amp;$BO495)+1+COUNTIF($BO$11:$BO495, $BO495)-1)</f>
        <v/>
      </c>
      <c r="BS495" s="134" t="str">
        <f>IF($AV495="", "", IFERROR(INDEX('Analytics Data'!BZ$12:BZ$511, MATCH($AV495, 'Analytics Data'!$BI$12:$BI$511, 0)), ""))</f>
        <v/>
      </c>
      <c r="BT495" s="135" t="str">
        <f>IF($AV495="", "", IFERROR(INDEX('Analytics Data'!CA$12:CA$511, MATCH($AV495, 'Analytics Data'!$BI$12:$BI$511, 0)), ""))</f>
        <v/>
      </c>
      <c r="BU495" s="135" t="str">
        <f>IF($AV495="", "", IFERROR(INDEX('Analytics Data'!CB$12:CB$511, MATCH($AV495, 'Analytics Data'!$BI$12:$BI$511, 0)), ""))</f>
        <v/>
      </c>
      <c r="BV495" s="135" t="str">
        <f>IF($AV495="", "", IFERROR(INDEX('Analytics Data'!CC$12:CC$511, MATCH($AV495, 'Analytics Data'!$BI$12:$BI$511, 0)), ""))</f>
        <v/>
      </c>
      <c r="BW495" s="136" t="str">
        <f>IF($AV495="", "", IFERROR(INDEX('Analytics Data'!CD$12:CD$511, MATCH($AV495, 'Analytics Data'!$BI$12:$BI$511, 0)), ""))</f>
        <v/>
      </c>
      <c r="CC495" s="19" t="str">
        <f t="shared" si="147"/>
        <v/>
      </c>
      <c r="CE495" s="19" t="str">
        <f t="shared" si="148"/>
        <v/>
      </c>
      <c r="CG495" s="41" t="str">
        <f t="shared" si="149"/>
        <v/>
      </c>
    </row>
    <row r="496" spans="1:85" x14ac:dyDescent="0.25">
      <c r="A496" s="11"/>
      <c r="B496" s="41" t="str">
        <f>IF($D496="", "", IFERROR(INDEX(Content!$V$11:$V$510, MATCH($D496, Content!$D$11:$D$510, 0)), ""))</f>
        <v/>
      </c>
      <c r="C496" s="11"/>
      <c r="D496" s="196"/>
      <c r="E496" s="197"/>
      <c r="F496" s="198"/>
      <c r="G496" s="199"/>
      <c r="H496" s="200"/>
      <c r="I496" s="200"/>
      <c r="J496" s="201"/>
      <c r="K496" s="202"/>
      <c r="L496" s="11"/>
      <c r="M496" s="98" t="str">
        <f>IF($AV496="", "", IFERROR(INDEX('Analytics Data'!$CF$12:$CF$511, MATCH($AV496, 'Analytics Data'!$BI$12:$BI$511, 0)), ""))</f>
        <v/>
      </c>
      <c r="N496" s="68"/>
      <c r="O496" s="98" t="str">
        <f>IF($M496="", "", COUNTIF($M$11:$M$510, "&gt;"&amp;$M496)+1+COUNTIF($M$11:$M496, $M496)-1)</f>
        <v/>
      </c>
      <c r="P496" s="68"/>
      <c r="Q496" s="91" t="str">
        <f>IF($AV496="", "", IFERROR(INDEX('Analytics Data'!BA$12:BA$511, MATCH($AV496, 'Analytics Data'!$BI$12:$BI$511, 0)), ""))</f>
        <v/>
      </c>
      <c r="R496" s="92" t="str">
        <f>IF($AV496="", "", IFERROR(INDEX('Analytics Data'!BB$12:BB$511, MATCH($AV496, 'Analytics Data'!$BI$12:$BI$511, 0)), ""))</f>
        <v/>
      </c>
      <c r="S496" s="92" t="str">
        <f>IF($AV496="", "", IFERROR(INDEX('Analytics Data'!BC$12:BC$511, MATCH($AV496, 'Analytics Data'!$BI$12:$BI$511, 0)), ""))</f>
        <v/>
      </c>
      <c r="T496" s="92" t="str">
        <f>IF($AV496="", "", IFERROR(INDEX('Analytics Data'!BD$12:BD$511, MATCH($AV496, 'Analytics Data'!$BI$12:$BI$511, 0)), ""))</f>
        <v/>
      </c>
      <c r="U496" s="93" t="str">
        <f>IF($AV496="", "", IFERROR(INDEX('Analytics Data'!BE$12:BE$511, MATCH($AV496, 'Analytics Data'!$BI$12:$BI$511, 0)), ""))</f>
        <v/>
      </c>
      <c r="V496" s="68"/>
      <c r="AD496" s="65" t="str">
        <f>'Analytics Data'!$CT497</f>
        <v/>
      </c>
      <c r="AF496" s="19" t="str">
        <f t="shared" si="136"/>
        <v/>
      </c>
      <c r="AH496" s="19" t="str">
        <f t="shared" si="133"/>
        <v/>
      </c>
      <c r="AI496" s="19" t="str">
        <f t="shared" si="137"/>
        <v/>
      </c>
      <c r="AJ496" s="19" t="str">
        <f t="shared" si="138"/>
        <v/>
      </c>
      <c r="AK496" s="19" t="str">
        <f t="shared" si="139"/>
        <v/>
      </c>
      <c r="AL496" s="19" t="str">
        <f t="shared" si="134"/>
        <v/>
      </c>
      <c r="AM496" s="19" t="str">
        <f t="shared" si="135"/>
        <v/>
      </c>
      <c r="AN496" s="19" t="str">
        <f t="shared" si="140"/>
        <v/>
      </c>
      <c r="AP496" s="19" t="str">
        <f>IF(OR($B496="", "", 'Analytics Data'!$BL$7=FALSE), "", COUNTIF('Analytics Data'!$BG$12:$BG$511, $B496))</f>
        <v/>
      </c>
      <c r="AR496" s="65" t="str">
        <f>IF($AP496="", "", IF($AP496=1, IFERROR(INDEX('Analytics Data'!$BI$12:$BI$511, MATCH($B496, 'Analytics Data'!$BG$12:$BG$511, 0)), ""), ""))</f>
        <v/>
      </c>
      <c r="AT496" s="65" t="str">
        <f t="shared" si="141"/>
        <v/>
      </c>
      <c r="AV496" s="65" t="str">
        <f>IF(NOT($AT496=""), $AT496, IF($AR496="", "", IF(COUNTIF($AR$11:$AR496, $AR496)&gt;1, "", $AR496)))</f>
        <v/>
      </c>
      <c r="AX496" s="19" t="str">
        <f>IF(OR($AV496="", $AR$7=FALSE), "", IF(COUNTIF('Analytics Data'!$BI$12:$BI$511, $AV496)=1, "", "X"))</f>
        <v/>
      </c>
      <c r="AZ496" s="43" t="str">
        <f t="shared" si="142"/>
        <v/>
      </c>
      <c r="BB496" s="19" t="str">
        <f>IF($D496="", "", IF(COUNTIF(Content!$D$11:$D$510, $D496)=0, MAX($BB$10:$BB495)+1, ""))</f>
        <v/>
      </c>
      <c r="BD496" s="19" t="str">
        <f t="shared" si="143"/>
        <v/>
      </c>
      <c r="BF496" s="19" t="str">
        <f t="shared" si="144"/>
        <v/>
      </c>
      <c r="BG496" s="19" t="str">
        <f t="shared" ca="1" si="150"/>
        <v/>
      </c>
      <c r="BI496" s="173" t="str">
        <f>IF($AV496="", "", IFERROR(INDEX('Analytics Data'!$CA$12:$CA$511, MATCH($AV496, 'Analytics Data'!$BI$12:$BI$511, 0)), ""))</f>
        <v/>
      </c>
      <c r="BK496" s="173" t="str">
        <f>IF($AV496="", "", IFERROR(INDEX('Analytics Data'!$BB$12:$BB$511, MATCH($AV496, 'Analytics Data'!$BI$12:$BI$511, 0)), ""))</f>
        <v/>
      </c>
      <c r="BM496" s="41" t="str">
        <f>IF($D496="", "", IFERROR(INDEX(Content!$AB$11:$AB$510, MATCH($D496, Content!$D$11:$D$510, 0)), ""))</f>
        <v/>
      </c>
      <c r="BN496" s="41" t="str">
        <f>IF($BM496="", "", IF(COUNTIF($BM$11:$BM496, $BM496)&gt;1, "", $BM496))</f>
        <v/>
      </c>
      <c r="BO496" s="156" t="str">
        <f t="shared" si="145"/>
        <v/>
      </c>
      <c r="BP496" s="156" t="str">
        <f t="shared" si="146"/>
        <v/>
      </c>
      <c r="BQ496" s="19" t="str">
        <f>IF($BO496="", "", COUNTIF($BO$11:$BO$510, "&gt;"&amp;$BO496)+1+COUNTIF($BO$11:$BO496, $BO496)-1)</f>
        <v/>
      </c>
      <c r="BS496" s="134" t="str">
        <f>IF($AV496="", "", IFERROR(INDEX('Analytics Data'!BZ$12:BZ$511, MATCH($AV496, 'Analytics Data'!$BI$12:$BI$511, 0)), ""))</f>
        <v/>
      </c>
      <c r="BT496" s="135" t="str">
        <f>IF($AV496="", "", IFERROR(INDEX('Analytics Data'!CA$12:CA$511, MATCH($AV496, 'Analytics Data'!$BI$12:$BI$511, 0)), ""))</f>
        <v/>
      </c>
      <c r="BU496" s="135" t="str">
        <f>IF($AV496="", "", IFERROR(INDEX('Analytics Data'!CB$12:CB$511, MATCH($AV496, 'Analytics Data'!$BI$12:$BI$511, 0)), ""))</f>
        <v/>
      </c>
      <c r="BV496" s="135" t="str">
        <f>IF($AV496="", "", IFERROR(INDEX('Analytics Data'!CC$12:CC$511, MATCH($AV496, 'Analytics Data'!$BI$12:$BI$511, 0)), ""))</f>
        <v/>
      </c>
      <c r="BW496" s="136" t="str">
        <f>IF($AV496="", "", IFERROR(INDEX('Analytics Data'!CD$12:CD$511, MATCH($AV496, 'Analytics Data'!$BI$12:$BI$511, 0)), ""))</f>
        <v/>
      </c>
      <c r="CC496" s="19" t="str">
        <f t="shared" si="147"/>
        <v/>
      </c>
      <c r="CE496" s="19" t="str">
        <f t="shared" si="148"/>
        <v/>
      </c>
      <c r="CG496" s="41" t="str">
        <f t="shared" si="149"/>
        <v/>
      </c>
    </row>
    <row r="497" spans="1:85" x14ac:dyDescent="0.25">
      <c r="A497" s="11"/>
      <c r="B497" s="41" t="str">
        <f>IF($D497="", "", IFERROR(INDEX(Content!$V$11:$V$510, MATCH($D497, Content!$D$11:$D$510, 0)), ""))</f>
        <v/>
      </c>
      <c r="C497" s="11"/>
      <c r="D497" s="196"/>
      <c r="E497" s="197"/>
      <c r="F497" s="198"/>
      <c r="G497" s="199"/>
      <c r="H497" s="200"/>
      <c r="I497" s="200"/>
      <c r="J497" s="201"/>
      <c r="K497" s="202"/>
      <c r="L497" s="11"/>
      <c r="M497" s="98" t="str">
        <f>IF($AV497="", "", IFERROR(INDEX('Analytics Data'!$CF$12:$CF$511, MATCH($AV497, 'Analytics Data'!$BI$12:$BI$511, 0)), ""))</f>
        <v/>
      </c>
      <c r="N497" s="68"/>
      <c r="O497" s="98" t="str">
        <f>IF($M497="", "", COUNTIF($M$11:$M$510, "&gt;"&amp;$M497)+1+COUNTIF($M$11:$M497, $M497)-1)</f>
        <v/>
      </c>
      <c r="P497" s="68"/>
      <c r="Q497" s="91" t="str">
        <f>IF($AV497="", "", IFERROR(INDEX('Analytics Data'!BA$12:BA$511, MATCH($AV497, 'Analytics Data'!$BI$12:$BI$511, 0)), ""))</f>
        <v/>
      </c>
      <c r="R497" s="92" t="str">
        <f>IF($AV497="", "", IFERROR(INDEX('Analytics Data'!BB$12:BB$511, MATCH($AV497, 'Analytics Data'!$BI$12:$BI$511, 0)), ""))</f>
        <v/>
      </c>
      <c r="S497" s="92" t="str">
        <f>IF($AV497="", "", IFERROR(INDEX('Analytics Data'!BC$12:BC$511, MATCH($AV497, 'Analytics Data'!$BI$12:$BI$511, 0)), ""))</f>
        <v/>
      </c>
      <c r="T497" s="92" t="str">
        <f>IF($AV497="", "", IFERROR(INDEX('Analytics Data'!BD$12:BD$511, MATCH($AV497, 'Analytics Data'!$BI$12:$BI$511, 0)), ""))</f>
        <v/>
      </c>
      <c r="U497" s="93" t="str">
        <f>IF($AV497="", "", IFERROR(INDEX('Analytics Data'!BE$12:BE$511, MATCH($AV497, 'Analytics Data'!$BI$12:$BI$511, 0)), ""))</f>
        <v/>
      </c>
      <c r="V497" s="68"/>
      <c r="AD497" s="65" t="str">
        <f>'Analytics Data'!$CT498</f>
        <v/>
      </c>
      <c r="AF497" s="19" t="str">
        <f t="shared" si="136"/>
        <v/>
      </c>
      <c r="AH497" s="19" t="str">
        <f t="shared" si="133"/>
        <v/>
      </c>
      <c r="AI497" s="19" t="str">
        <f t="shared" si="137"/>
        <v/>
      </c>
      <c r="AJ497" s="19" t="str">
        <f t="shared" si="138"/>
        <v/>
      </c>
      <c r="AK497" s="19" t="str">
        <f t="shared" si="139"/>
        <v/>
      </c>
      <c r="AL497" s="19" t="str">
        <f t="shared" si="134"/>
        <v/>
      </c>
      <c r="AM497" s="19" t="str">
        <f t="shared" si="135"/>
        <v/>
      </c>
      <c r="AN497" s="19" t="str">
        <f t="shared" si="140"/>
        <v/>
      </c>
      <c r="AP497" s="19" t="str">
        <f>IF(OR($B497="", "", 'Analytics Data'!$BL$7=FALSE), "", COUNTIF('Analytics Data'!$BG$12:$BG$511, $B497))</f>
        <v/>
      </c>
      <c r="AR497" s="65" t="str">
        <f>IF($AP497="", "", IF($AP497=1, IFERROR(INDEX('Analytics Data'!$BI$12:$BI$511, MATCH($B497, 'Analytics Data'!$BG$12:$BG$511, 0)), ""), ""))</f>
        <v/>
      </c>
      <c r="AT497" s="65" t="str">
        <f t="shared" si="141"/>
        <v/>
      </c>
      <c r="AV497" s="65" t="str">
        <f>IF(NOT($AT497=""), $AT497, IF($AR497="", "", IF(COUNTIF($AR$11:$AR497, $AR497)&gt;1, "", $AR497)))</f>
        <v/>
      </c>
      <c r="AX497" s="19" t="str">
        <f>IF(OR($AV497="", $AR$7=FALSE), "", IF(COUNTIF('Analytics Data'!$BI$12:$BI$511, $AV497)=1, "", "X"))</f>
        <v/>
      </c>
      <c r="AZ497" s="43" t="str">
        <f t="shared" si="142"/>
        <v/>
      </c>
      <c r="BB497" s="19" t="str">
        <f>IF($D497="", "", IF(COUNTIF(Content!$D$11:$D$510, $D497)=0, MAX($BB$10:$BB496)+1, ""))</f>
        <v/>
      </c>
      <c r="BD497" s="19" t="str">
        <f t="shared" si="143"/>
        <v/>
      </c>
      <c r="BF497" s="19" t="str">
        <f t="shared" si="144"/>
        <v/>
      </c>
      <c r="BG497" s="19" t="str">
        <f t="shared" ca="1" si="150"/>
        <v/>
      </c>
      <c r="BI497" s="173" t="str">
        <f>IF($AV497="", "", IFERROR(INDEX('Analytics Data'!$CA$12:$CA$511, MATCH($AV497, 'Analytics Data'!$BI$12:$BI$511, 0)), ""))</f>
        <v/>
      </c>
      <c r="BK497" s="173" t="str">
        <f>IF($AV497="", "", IFERROR(INDEX('Analytics Data'!$BB$12:$BB$511, MATCH($AV497, 'Analytics Data'!$BI$12:$BI$511, 0)), ""))</f>
        <v/>
      </c>
      <c r="BM497" s="41" t="str">
        <f>IF($D497="", "", IFERROR(INDEX(Content!$AB$11:$AB$510, MATCH($D497, Content!$D$11:$D$510, 0)), ""))</f>
        <v/>
      </c>
      <c r="BN497" s="41" t="str">
        <f>IF($BM497="", "", IF(COUNTIF($BM$11:$BM497, $BM497)&gt;1, "", $BM497))</f>
        <v/>
      </c>
      <c r="BO497" s="156" t="str">
        <f t="shared" si="145"/>
        <v/>
      </c>
      <c r="BP497" s="156" t="str">
        <f t="shared" si="146"/>
        <v/>
      </c>
      <c r="BQ497" s="19" t="str">
        <f>IF($BO497="", "", COUNTIF($BO$11:$BO$510, "&gt;"&amp;$BO497)+1+COUNTIF($BO$11:$BO497, $BO497)-1)</f>
        <v/>
      </c>
      <c r="BS497" s="134" t="str">
        <f>IF($AV497="", "", IFERROR(INDEX('Analytics Data'!BZ$12:BZ$511, MATCH($AV497, 'Analytics Data'!$BI$12:$BI$511, 0)), ""))</f>
        <v/>
      </c>
      <c r="BT497" s="135" t="str">
        <f>IF($AV497="", "", IFERROR(INDEX('Analytics Data'!CA$12:CA$511, MATCH($AV497, 'Analytics Data'!$BI$12:$BI$511, 0)), ""))</f>
        <v/>
      </c>
      <c r="BU497" s="135" t="str">
        <f>IF($AV497="", "", IFERROR(INDEX('Analytics Data'!CB$12:CB$511, MATCH($AV497, 'Analytics Data'!$BI$12:$BI$511, 0)), ""))</f>
        <v/>
      </c>
      <c r="BV497" s="135" t="str">
        <f>IF($AV497="", "", IFERROR(INDEX('Analytics Data'!CC$12:CC$511, MATCH($AV497, 'Analytics Data'!$BI$12:$BI$511, 0)), ""))</f>
        <v/>
      </c>
      <c r="BW497" s="136" t="str">
        <f>IF($AV497="", "", IFERROR(INDEX('Analytics Data'!CD$12:CD$511, MATCH($AV497, 'Analytics Data'!$BI$12:$BI$511, 0)), ""))</f>
        <v/>
      </c>
      <c r="CC497" s="19" t="str">
        <f t="shared" si="147"/>
        <v/>
      </c>
      <c r="CE497" s="19" t="str">
        <f t="shared" si="148"/>
        <v/>
      </c>
      <c r="CG497" s="41" t="str">
        <f t="shared" si="149"/>
        <v/>
      </c>
    </row>
    <row r="498" spans="1:85" x14ac:dyDescent="0.25">
      <c r="A498" s="11"/>
      <c r="B498" s="41" t="str">
        <f>IF($D498="", "", IFERROR(INDEX(Content!$V$11:$V$510, MATCH($D498, Content!$D$11:$D$510, 0)), ""))</f>
        <v/>
      </c>
      <c r="C498" s="11"/>
      <c r="D498" s="196"/>
      <c r="E498" s="197"/>
      <c r="F498" s="198"/>
      <c r="G498" s="199"/>
      <c r="H498" s="200"/>
      <c r="I498" s="200"/>
      <c r="J498" s="201"/>
      <c r="K498" s="202"/>
      <c r="L498" s="11"/>
      <c r="M498" s="98" t="str">
        <f>IF($AV498="", "", IFERROR(INDEX('Analytics Data'!$CF$12:$CF$511, MATCH($AV498, 'Analytics Data'!$BI$12:$BI$511, 0)), ""))</f>
        <v/>
      </c>
      <c r="N498" s="68"/>
      <c r="O498" s="98" t="str">
        <f>IF($M498="", "", COUNTIF($M$11:$M$510, "&gt;"&amp;$M498)+1+COUNTIF($M$11:$M498, $M498)-1)</f>
        <v/>
      </c>
      <c r="P498" s="68"/>
      <c r="Q498" s="91" t="str">
        <f>IF($AV498="", "", IFERROR(INDEX('Analytics Data'!BA$12:BA$511, MATCH($AV498, 'Analytics Data'!$BI$12:$BI$511, 0)), ""))</f>
        <v/>
      </c>
      <c r="R498" s="92" t="str">
        <f>IF($AV498="", "", IFERROR(INDEX('Analytics Data'!BB$12:BB$511, MATCH($AV498, 'Analytics Data'!$BI$12:$BI$511, 0)), ""))</f>
        <v/>
      </c>
      <c r="S498" s="92" t="str">
        <f>IF($AV498="", "", IFERROR(INDEX('Analytics Data'!BC$12:BC$511, MATCH($AV498, 'Analytics Data'!$BI$12:$BI$511, 0)), ""))</f>
        <v/>
      </c>
      <c r="T498" s="92" t="str">
        <f>IF($AV498="", "", IFERROR(INDEX('Analytics Data'!BD$12:BD$511, MATCH($AV498, 'Analytics Data'!$BI$12:$BI$511, 0)), ""))</f>
        <v/>
      </c>
      <c r="U498" s="93" t="str">
        <f>IF($AV498="", "", IFERROR(INDEX('Analytics Data'!BE$12:BE$511, MATCH($AV498, 'Analytics Data'!$BI$12:$BI$511, 0)), ""))</f>
        <v/>
      </c>
      <c r="V498" s="68"/>
      <c r="AD498" s="65" t="str">
        <f>'Analytics Data'!$CT499</f>
        <v/>
      </c>
      <c r="AF498" s="19" t="str">
        <f t="shared" si="136"/>
        <v/>
      </c>
      <c r="AH498" s="19" t="str">
        <f t="shared" si="133"/>
        <v/>
      </c>
      <c r="AI498" s="19" t="str">
        <f t="shared" si="137"/>
        <v/>
      </c>
      <c r="AJ498" s="19" t="str">
        <f t="shared" si="138"/>
        <v/>
      </c>
      <c r="AK498" s="19" t="str">
        <f t="shared" si="139"/>
        <v/>
      </c>
      <c r="AL498" s="19" t="str">
        <f t="shared" si="134"/>
        <v/>
      </c>
      <c r="AM498" s="19" t="str">
        <f t="shared" si="135"/>
        <v/>
      </c>
      <c r="AN498" s="19" t="str">
        <f t="shared" si="140"/>
        <v/>
      </c>
      <c r="AP498" s="19" t="str">
        <f>IF(OR($B498="", "", 'Analytics Data'!$BL$7=FALSE), "", COUNTIF('Analytics Data'!$BG$12:$BG$511, $B498))</f>
        <v/>
      </c>
      <c r="AR498" s="65" t="str">
        <f>IF($AP498="", "", IF($AP498=1, IFERROR(INDEX('Analytics Data'!$BI$12:$BI$511, MATCH($B498, 'Analytics Data'!$BG$12:$BG$511, 0)), ""), ""))</f>
        <v/>
      </c>
      <c r="AT498" s="65" t="str">
        <f t="shared" si="141"/>
        <v/>
      </c>
      <c r="AV498" s="65" t="str">
        <f>IF(NOT($AT498=""), $AT498, IF($AR498="", "", IF(COUNTIF($AR$11:$AR498, $AR498)&gt;1, "", $AR498)))</f>
        <v/>
      </c>
      <c r="AX498" s="19" t="str">
        <f>IF(OR($AV498="", $AR$7=FALSE), "", IF(COUNTIF('Analytics Data'!$BI$12:$BI$511, $AV498)=1, "", "X"))</f>
        <v/>
      </c>
      <c r="AZ498" s="43" t="str">
        <f t="shared" si="142"/>
        <v/>
      </c>
      <c r="BB498" s="19" t="str">
        <f>IF($D498="", "", IF(COUNTIF(Content!$D$11:$D$510, $D498)=0, MAX($BB$10:$BB497)+1, ""))</f>
        <v/>
      </c>
      <c r="BD498" s="19" t="str">
        <f t="shared" si="143"/>
        <v/>
      </c>
      <c r="BF498" s="19" t="str">
        <f t="shared" si="144"/>
        <v/>
      </c>
      <c r="BG498" s="19" t="str">
        <f t="shared" ca="1" si="150"/>
        <v/>
      </c>
      <c r="BI498" s="173" t="str">
        <f>IF($AV498="", "", IFERROR(INDEX('Analytics Data'!$CA$12:$CA$511, MATCH($AV498, 'Analytics Data'!$BI$12:$BI$511, 0)), ""))</f>
        <v/>
      </c>
      <c r="BK498" s="173" t="str">
        <f>IF($AV498="", "", IFERROR(INDEX('Analytics Data'!$BB$12:$BB$511, MATCH($AV498, 'Analytics Data'!$BI$12:$BI$511, 0)), ""))</f>
        <v/>
      </c>
      <c r="BM498" s="41" t="str">
        <f>IF($D498="", "", IFERROR(INDEX(Content!$AB$11:$AB$510, MATCH($D498, Content!$D$11:$D$510, 0)), ""))</f>
        <v/>
      </c>
      <c r="BN498" s="41" t="str">
        <f>IF($BM498="", "", IF(COUNTIF($BM$11:$BM498, $BM498)&gt;1, "", $BM498))</f>
        <v/>
      </c>
      <c r="BO498" s="156" t="str">
        <f t="shared" si="145"/>
        <v/>
      </c>
      <c r="BP498" s="156" t="str">
        <f t="shared" si="146"/>
        <v/>
      </c>
      <c r="BQ498" s="19" t="str">
        <f>IF($BO498="", "", COUNTIF($BO$11:$BO$510, "&gt;"&amp;$BO498)+1+COUNTIF($BO$11:$BO498, $BO498)-1)</f>
        <v/>
      </c>
      <c r="BS498" s="134" t="str">
        <f>IF($AV498="", "", IFERROR(INDEX('Analytics Data'!BZ$12:BZ$511, MATCH($AV498, 'Analytics Data'!$BI$12:$BI$511, 0)), ""))</f>
        <v/>
      </c>
      <c r="BT498" s="135" t="str">
        <f>IF($AV498="", "", IFERROR(INDEX('Analytics Data'!CA$12:CA$511, MATCH($AV498, 'Analytics Data'!$BI$12:$BI$511, 0)), ""))</f>
        <v/>
      </c>
      <c r="BU498" s="135" t="str">
        <f>IF($AV498="", "", IFERROR(INDEX('Analytics Data'!CB$12:CB$511, MATCH($AV498, 'Analytics Data'!$BI$12:$BI$511, 0)), ""))</f>
        <v/>
      </c>
      <c r="BV498" s="135" t="str">
        <f>IF($AV498="", "", IFERROR(INDEX('Analytics Data'!CC$12:CC$511, MATCH($AV498, 'Analytics Data'!$BI$12:$BI$511, 0)), ""))</f>
        <v/>
      </c>
      <c r="BW498" s="136" t="str">
        <f>IF($AV498="", "", IFERROR(INDEX('Analytics Data'!CD$12:CD$511, MATCH($AV498, 'Analytics Data'!$BI$12:$BI$511, 0)), ""))</f>
        <v/>
      </c>
      <c r="CC498" s="19" t="str">
        <f t="shared" si="147"/>
        <v/>
      </c>
      <c r="CE498" s="19" t="str">
        <f t="shared" si="148"/>
        <v/>
      </c>
      <c r="CG498" s="41" t="str">
        <f t="shared" si="149"/>
        <v/>
      </c>
    </row>
    <row r="499" spans="1:85" x14ac:dyDescent="0.25">
      <c r="A499" s="11"/>
      <c r="B499" s="41" t="str">
        <f>IF($D499="", "", IFERROR(INDEX(Content!$V$11:$V$510, MATCH($D499, Content!$D$11:$D$510, 0)), ""))</f>
        <v/>
      </c>
      <c r="C499" s="11"/>
      <c r="D499" s="196"/>
      <c r="E499" s="197"/>
      <c r="F499" s="198"/>
      <c r="G499" s="199"/>
      <c r="H499" s="200"/>
      <c r="I499" s="200"/>
      <c r="J499" s="201"/>
      <c r="K499" s="202"/>
      <c r="L499" s="11"/>
      <c r="M499" s="98" t="str">
        <f>IF($AV499="", "", IFERROR(INDEX('Analytics Data'!$CF$12:$CF$511, MATCH($AV499, 'Analytics Data'!$BI$12:$BI$511, 0)), ""))</f>
        <v/>
      </c>
      <c r="N499" s="68"/>
      <c r="O499" s="98" t="str">
        <f>IF($M499="", "", COUNTIF($M$11:$M$510, "&gt;"&amp;$M499)+1+COUNTIF($M$11:$M499, $M499)-1)</f>
        <v/>
      </c>
      <c r="P499" s="68"/>
      <c r="Q499" s="91" t="str">
        <f>IF($AV499="", "", IFERROR(INDEX('Analytics Data'!BA$12:BA$511, MATCH($AV499, 'Analytics Data'!$BI$12:$BI$511, 0)), ""))</f>
        <v/>
      </c>
      <c r="R499" s="92" t="str">
        <f>IF($AV499="", "", IFERROR(INDEX('Analytics Data'!BB$12:BB$511, MATCH($AV499, 'Analytics Data'!$BI$12:$BI$511, 0)), ""))</f>
        <v/>
      </c>
      <c r="S499" s="92" t="str">
        <f>IF($AV499="", "", IFERROR(INDEX('Analytics Data'!BC$12:BC$511, MATCH($AV499, 'Analytics Data'!$BI$12:$BI$511, 0)), ""))</f>
        <v/>
      </c>
      <c r="T499" s="92" t="str">
        <f>IF($AV499="", "", IFERROR(INDEX('Analytics Data'!BD$12:BD$511, MATCH($AV499, 'Analytics Data'!$BI$12:$BI$511, 0)), ""))</f>
        <v/>
      </c>
      <c r="U499" s="93" t="str">
        <f>IF($AV499="", "", IFERROR(INDEX('Analytics Data'!BE$12:BE$511, MATCH($AV499, 'Analytics Data'!$BI$12:$BI$511, 0)), ""))</f>
        <v/>
      </c>
      <c r="V499" s="68"/>
      <c r="AD499" s="65" t="str">
        <f>'Analytics Data'!$CT500</f>
        <v/>
      </c>
      <c r="AF499" s="19" t="str">
        <f t="shared" si="136"/>
        <v/>
      </c>
      <c r="AH499" s="19" t="str">
        <f t="shared" si="133"/>
        <v/>
      </c>
      <c r="AI499" s="19" t="str">
        <f t="shared" si="137"/>
        <v/>
      </c>
      <c r="AJ499" s="19" t="str">
        <f t="shared" si="138"/>
        <v/>
      </c>
      <c r="AK499" s="19" t="str">
        <f t="shared" si="139"/>
        <v/>
      </c>
      <c r="AL499" s="19" t="str">
        <f t="shared" si="134"/>
        <v/>
      </c>
      <c r="AM499" s="19" t="str">
        <f t="shared" si="135"/>
        <v/>
      </c>
      <c r="AN499" s="19" t="str">
        <f t="shared" si="140"/>
        <v/>
      </c>
      <c r="AP499" s="19" t="str">
        <f>IF(OR($B499="", "", 'Analytics Data'!$BL$7=FALSE), "", COUNTIF('Analytics Data'!$BG$12:$BG$511, $B499))</f>
        <v/>
      </c>
      <c r="AR499" s="65" t="str">
        <f>IF($AP499="", "", IF($AP499=1, IFERROR(INDEX('Analytics Data'!$BI$12:$BI$511, MATCH($B499, 'Analytics Data'!$BG$12:$BG$511, 0)), ""), ""))</f>
        <v/>
      </c>
      <c r="AT499" s="65" t="str">
        <f t="shared" si="141"/>
        <v/>
      </c>
      <c r="AV499" s="65" t="str">
        <f>IF(NOT($AT499=""), $AT499, IF($AR499="", "", IF(COUNTIF($AR$11:$AR499, $AR499)&gt;1, "", $AR499)))</f>
        <v/>
      </c>
      <c r="AX499" s="19" t="str">
        <f>IF(OR($AV499="", $AR$7=FALSE), "", IF(COUNTIF('Analytics Data'!$BI$12:$BI$511, $AV499)=1, "", "X"))</f>
        <v/>
      </c>
      <c r="AZ499" s="43" t="str">
        <f t="shared" si="142"/>
        <v/>
      </c>
      <c r="BB499" s="19" t="str">
        <f>IF($D499="", "", IF(COUNTIF(Content!$D$11:$D$510, $D499)=0, MAX($BB$10:$BB498)+1, ""))</f>
        <v/>
      </c>
      <c r="BD499" s="19" t="str">
        <f t="shared" si="143"/>
        <v/>
      </c>
      <c r="BF499" s="19" t="str">
        <f t="shared" si="144"/>
        <v/>
      </c>
      <c r="BG499" s="19" t="str">
        <f t="shared" ca="1" si="150"/>
        <v/>
      </c>
      <c r="BI499" s="173" t="str">
        <f>IF($AV499="", "", IFERROR(INDEX('Analytics Data'!$CA$12:$CA$511, MATCH($AV499, 'Analytics Data'!$BI$12:$BI$511, 0)), ""))</f>
        <v/>
      </c>
      <c r="BK499" s="173" t="str">
        <f>IF($AV499="", "", IFERROR(INDEX('Analytics Data'!$BB$12:$BB$511, MATCH($AV499, 'Analytics Data'!$BI$12:$BI$511, 0)), ""))</f>
        <v/>
      </c>
      <c r="BM499" s="41" t="str">
        <f>IF($D499="", "", IFERROR(INDEX(Content!$AB$11:$AB$510, MATCH($D499, Content!$D$11:$D$510, 0)), ""))</f>
        <v/>
      </c>
      <c r="BN499" s="41" t="str">
        <f>IF($BM499="", "", IF(COUNTIF($BM$11:$BM499, $BM499)&gt;1, "", $BM499))</f>
        <v/>
      </c>
      <c r="BO499" s="156" t="str">
        <f t="shared" si="145"/>
        <v/>
      </c>
      <c r="BP499" s="156" t="str">
        <f t="shared" si="146"/>
        <v/>
      </c>
      <c r="BQ499" s="19" t="str">
        <f>IF($BO499="", "", COUNTIF($BO$11:$BO$510, "&gt;"&amp;$BO499)+1+COUNTIF($BO$11:$BO499, $BO499)-1)</f>
        <v/>
      </c>
      <c r="BS499" s="134" t="str">
        <f>IF($AV499="", "", IFERROR(INDEX('Analytics Data'!BZ$12:BZ$511, MATCH($AV499, 'Analytics Data'!$BI$12:$BI$511, 0)), ""))</f>
        <v/>
      </c>
      <c r="BT499" s="135" t="str">
        <f>IF($AV499="", "", IFERROR(INDEX('Analytics Data'!CA$12:CA$511, MATCH($AV499, 'Analytics Data'!$BI$12:$BI$511, 0)), ""))</f>
        <v/>
      </c>
      <c r="BU499" s="135" t="str">
        <f>IF($AV499="", "", IFERROR(INDEX('Analytics Data'!CB$12:CB$511, MATCH($AV499, 'Analytics Data'!$BI$12:$BI$511, 0)), ""))</f>
        <v/>
      </c>
      <c r="BV499" s="135" t="str">
        <f>IF($AV499="", "", IFERROR(INDEX('Analytics Data'!CC$12:CC$511, MATCH($AV499, 'Analytics Data'!$BI$12:$BI$511, 0)), ""))</f>
        <v/>
      </c>
      <c r="BW499" s="136" t="str">
        <f>IF($AV499="", "", IFERROR(INDEX('Analytics Data'!CD$12:CD$511, MATCH($AV499, 'Analytics Data'!$BI$12:$BI$511, 0)), ""))</f>
        <v/>
      </c>
      <c r="CC499" s="19" t="str">
        <f t="shared" si="147"/>
        <v/>
      </c>
      <c r="CE499" s="19" t="str">
        <f t="shared" si="148"/>
        <v/>
      </c>
      <c r="CG499" s="41" t="str">
        <f t="shared" si="149"/>
        <v/>
      </c>
    </row>
    <row r="500" spans="1:85" x14ac:dyDescent="0.25">
      <c r="A500" s="11"/>
      <c r="B500" s="41" t="str">
        <f>IF($D500="", "", IFERROR(INDEX(Content!$V$11:$V$510, MATCH($D500, Content!$D$11:$D$510, 0)), ""))</f>
        <v/>
      </c>
      <c r="C500" s="11"/>
      <c r="D500" s="196"/>
      <c r="E500" s="197"/>
      <c r="F500" s="198"/>
      <c r="G500" s="199"/>
      <c r="H500" s="200"/>
      <c r="I500" s="200"/>
      <c r="J500" s="201"/>
      <c r="K500" s="202"/>
      <c r="L500" s="11"/>
      <c r="M500" s="98" t="str">
        <f>IF($AV500="", "", IFERROR(INDEX('Analytics Data'!$CF$12:$CF$511, MATCH($AV500, 'Analytics Data'!$BI$12:$BI$511, 0)), ""))</f>
        <v/>
      </c>
      <c r="N500" s="68"/>
      <c r="O500" s="98" t="str">
        <f>IF($M500="", "", COUNTIF($M$11:$M$510, "&gt;"&amp;$M500)+1+COUNTIF($M$11:$M500, $M500)-1)</f>
        <v/>
      </c>
      <c r="P500" s="68"/>
      <c r="Q500" s="91" t="str">
        <f>IF($AV500="", "", IFERROR(INDEX('Analytics Data'!BA$12:BA$511, MATCH($AV500, 'Analytics Data'!$BI$12:$BI$511, 0)), ""))</f>
        <v/>
      </c>
      <c r="R500" s="92" t="str">
        <f>IF($AV500="", "", IFERROR(INDEX('Analytics Data'!BB$12:BB$511, MATCH($AV500, 'Analytics Data'!$BI$12:$BI$511, 0)), ""))</f>
        <v/>
      </c>
      <c r="S500" s="92" t="str">
        <f>IF($AV500="", "", IFERROR(INDEX('Analytics Data'!BC$12:BC$511, MATCH($AV500, 'Analytics Data'!$BI$12:$BI$511, 0)), ""))</f>
        <v/>
      </c>
      <c r="T500" s="92" t="str">
        <f>IF($AV500="", "", IFERROR(INDEX('Analytics Data'!BD$12:BD$511, MATCH($AV500, 'Analytics Data'!$BI$12:$BI$511, 0)), ""))</f>
        <v/>
      </c>
      <c r="U500" s="93" t="str">
        <f>IF($AV500="", "", IFERROR(INDEX('Analytics Data'!BE$12:BE$511, MATCH($AV500, 'Analytics Data'!$BI$12:$BI$511, 0)), ""))</f>
        <v/>
      </c>
      <c r="V500" s="68"/>
      <c r="AD500" s="65" t="str">
        <f>'Analytics Data'!$CT501</f>
        <v/>
      </c>
      <c r="AF500" s="19" t="str">
        <f t="shared" si="136"/>
        <v/>
      </c>
      <c r="AH500" s="19" t="str">
        <f t="shared" si="133"/>
        <v/>
      </c>
      <c r="AI500" s="19" t="str">
        <f t="shared" si="137"/>
        <v/>
      </c>
      <c r="AJ500" s="19" t="str">
        <f t="shared" si="138"/>
        <v/>
      </c>
      <c r="AK500" s="19" t="str">
        <f t="shared" si="139"/>
        <v/>
      </c>
      <c r="AL500" s="19" t="str">
        <f t="shared" si="134"/>
        <v/>
      </c>
      <c r="AM500" s="19" t="str">
        <f t="shared" si="135"/>
        <v/>
      </c>
      <c r="AN500" s="19" t="str">
        <f t="shared" si="140"/>
        <v/>
      </c>
      <c r="AP500" s="19" t="str">
        <f>IF(OR($B500="", "", 'Analytics Data'!$BL$7=FALSE), "", COUNTIF('Analytics Data'!$BG$12:$BG$511, $B500))</f>
        <v/>
      </c>
      <c r="AR500" s="65" t="str">
        <f>IF($AP500="", "", IF($AP500=1, IFERROR(INDEX('Analytics Data'!$BI$12:$BI$511, MATCH($B500, 'Analytics Data'!$BG$12:$BG$511, 0)), ""), ""))</f>
        <v/>
      </c>
      <c r="AT500" s="65" t="str">
        <f t="shared" si="141"/>
        <v/>
      </c>
      <c r="AV500" s="65" t="str">
        <f>IF(NOT($AT500=""), $AT500, IF($AR500="", "", IF(COUNTIF($AR$11:$AR500, $AR500)&gt;1, "", $AR500)))</f>
        <v/>
      </c>
      <c r="AX500" s="19" t="str">
        <f>IF(OR($AV500="", $AR$7=FALSE), "", IF(COUNTIF('Analytics Data'!$BI$12:$BI$511, $AV500)=1, "", "X"))</f>
        <v/>
      </c>
      <c r="AZ500" s="43" t="str">
        <f t="shared" si="142"/>
        <v/>
      </c>
      <c r="BB500" s="19" t="str">
        <f>IF($D500="", "", IF(COUNTIF(Content!$D$11:$D$510, $D500)=0, MAX($BB$10:$BB499)+1, ""))</f>
        <v/>
      </c>
      <c r="BD500" s="19" t="str">
        <f t="shared" si="143"/>
        <v/>
      </c>
      <c r="BF500" s="19" t="str">
        <f t="shared" si="144"/>
        <v/>
      </c>
      <c r="BG500" s="19" t="str">
        <f t="shared" ca="1" si="150"/>
        <v/>
      </c>
      <c r="BI500" s="173" t="str">
        <f>IF($AV500="", "", IFERROR(INDEX('Analytics Data'!$CA$12:$CA$511, MATCH($AV500, 'Analytics Data'!$BI$12:$BI$511, 0)), ""))</f>
        <v/>
      </c>
      <c r="BK500" s="173" t="str">
        <f>IF($AV500="", "", IFERROR(INDEX('Analytics Data'!$BB$12:$BB$511, MATCH($AV500, 'Analytics Data'!$BI$12:$BI$511, 0)), ""))</f>
        <v/>
      </c>
      <c r="BM500" s="41" t="str">
        <f>IF($D500="", "", IFERROR(INDEX(Content!$AB$11:$AB$510, MATCH($D500, Content!$D$11:$D$510, 0)), ""))</f>
        <v/>
      </c>
      <c r="BN500" s="41" t="str">
        <f>IF($BM500="", "", IF(COUNTIF($BM$11:$BM500, $BM500)&gt;1, "", $BM500))</f>
        <v/>
      </c>
      <c r="BO500" s="156" t="str">
        <f t="shared" si="145"/>
        <v/>
      </c>
      <c r="BP500" s="156" t="str">
        <f t="shared" si="146"/>
        <v/>
      </c>
      <c r="BQ500" s="19" t="str">
        <f>IF($BO500="", "", COUNTIF($BO$11:$BO$510, "&gt;"&amp;$BO500)+1+COUNTIF($BO$11:$BO500, $BO500)-1)</f>
        <v/>
      </c>
      <c r="BS500" s="134" t="str">
        <f>IF($AV500="", "", IFERROR(INDEX('Analytics Data'!BZ$12:BZ$511, MATCH($AV500, 'Analytics Data'!$BI$12:$BI$511, 0)), ""))</f>
        <v/>
      </c>
      <c r="BT500" s="135" t="str">
        <f>IF($AV500="", "", IFERROR(INDEX('Analytics Data'!CA$12:CA$511, MATCH($AV500, 'Analytics Data'!$BI$12:$BI$511, 0)), ""))</f>
        <v/>
      </c>
      <c r="BU500" s="135" t="str">
        <f>IF($AV500="", "", IFERROR(INDEX('Analytics Data'!CB$12:CB$511, MATCH($AV500, 'Analytics Data'!$BI$12:$BI$511, 0)), ""))</f>
        <v/>
      </c>
      <c r="BV500" s="135" t="str">
        <f>IF($AV500="", "", IFERROR(INDEX('Analytics Data'!CC$12:CC$511, MATCH($AV500, 'Analytics Data'!$BI$12:$BI$511, 0)), ""))</f>
        <v/>
      </c>
      <c r="BW500" s="136" t="str">
        <f>IF($AV500="", "", IFERROR(INDEX('Analytics Data'!CD$12:CD$511, MATCH($AV500, 'Analytics Data'!$BI$12:$BI$511, 0)), ""))</f>
        <v/>
      </c>
      <c r="CC500" s="19" t="str">
        <f t="shared" si="147"/>
        <v/>
      </c>
      <c r="CE500" s="19" t="str">
        <f t="shared" si="148"/>
        <v/>
      </c>
      <c r="CG500" s="41" t="str">
        <f t="shared" si="149"/>
        <v/>
      </c>
    </row>
    <row r="501" spans="1:85" x14ac:dyDescent="0.25">
      <c r="A501" s="11"/>
      <c r="B501" s="41" t="str">
        <f>IF($D501="", "", IFERROR(INDEX(Content!$V$11:$V$510, MATCH($D501, Content!$D$11:$D$510, 0)), ""))</f>
        <v/>
      </c>
      <c r="C501" s="11"/>
      <c r="D501" s="196"/>
      <c r="E501" s="197"/>
      <c r="F501" s="198"/>
      <c r="G501" s="199"/>
      <c r="H501" s="200"/>
      <c r="I501" s="200"/>
      <c r="J501" s="201"/>
      <c r="K501" s="202"/>
      <c r="L501" s="11"/>
      <c r="M501" s="98" t="str">
        <f>IF($AV501="", "", IFERROR(INDEX('Analytics Data'!$CF$12:$CF$511, MATCH($AV501, 'Analytics Data'!$BI$12:$BI$511, 0)), ""))</f>
        <v/>
      </c>
      <c r="N501" s="68"/>
      <c r="O501" s="98" t="str">
        <f>IF($M501="", "", COUNTIF($M$11:$M$510, "&gt;"&amp;$M501)+1+COUNTIF($M$11:$M501, $M501)-1)</f>
        <v/>
      </c>
      <c r="P501" s="68"/>
      <c r="Q501" s="91" t="str">
        <f>IF($AV501="", "", IFERROR(INDEX('Analytics Data'!BA$12:BA$511, MATCH($AV501, 'Analytics Data'!$BI$12:$BI$511, 0)), ""))</f>
        <v/>
      </c>
      <c r="R501" s="92" t="str">
        <f>IF($AV501="", "", IFERROR(INDEX('Analytics Data'!BB$12:BB$511, MATCH($AV501, 'Analytics Data'!$BI$12:$BI$511, 0)), ""))</f>
        <v/>
      </c>
      <c r="S501" s="92" t="str">
        <f>IF($AV501="", "", IFERROR(INDEX('Analytics Data'!BC$12:BC$511, MATCH($AV501, 'Analytics Data'!$BI$12:$BI$511, 0)), ""))</f>
        <v/>
      </c>
      <c r="T501" s="92" t="str">
        <f>IF($AV501="", "", IFERROR(INDEX('Analytics Data'!BD$12:BD$511, MATCH($AV501, 'Analytics Data'!$BI$12:$BI$511, 0)), ""))</f>
        <v/>
      </c>
      <c r="U501" s="93" t="str">
        <f>IF($AV501="", "", IFERROR(INDEX('Analytics Data'!BE$12:BE$511, MATCH($AV501, 'Analytics Data'!$BI$12:$BI$511, 0)), ""))</f>
        <v/>
      </c>
      <c r="V501" s="68"/>
      <c r="AD501" s="65" t="str">
        <f>'Analytics Data'!$CT502</f>
        <v/>
      </c>
      <c r="AF501" s="19" t="str">
        <f t="shared" si="136"/>
        <v/>
      </c>
      <c r="AH501" s="19" t="str">
        <f t="shared" si="133"/>
        <v/>
      </c>
      <c r="AI501" s="19" t="str">
        <f t="shared" si="137"/>
        <v/>
      </c>
      <c r="AJ501" s="19" t="str">
        <f t="shared" si="138"/>
        <v/>
      </c>
      <c r="AK501" s="19" t="str">
        <f t="shared" si="139"/>
        <v/>
      </c>
      <c r="AL501" s="19" t="str">
        <f t="shared" si="134"/>
        <v/>
      </c>
      <c r="AM501" s="19" t="str">
        <f t="shared" si="135"/>
        <v/>
      </c>
      <c r="AN501" s="19" t="str">
        <f t="shared" si="140"/>
        <v/>
      </c>
      <c r="AP501" s="19" t="str">
        <f>IF(OR($B501="", "", 'Analytics Data'!$BL$7=FALSE), "", COUNTIF('Analytics Data'!$BG$12:$BG$511, $B501))</f>
        <v/>
      </c>
      <c r="AR501" s="65" t="str">
        <f>IF($AP501="", "", IF($AP501=1, IFERROR(INDEX('Analytics Data'!$BI$12:$BI$511, MATCH($B501, 'Analytics Data'!$BG$12:$BG$511, 0)), ""), ""))</f>
        <v/>
      </c>
      <c r="AT501" s="65" t="str">
        <f t="shared" si="141"/>
        <v/>
      </c>
      <c r="AV501" s="65" t="str">
        <f>IF(NOT($AT501=""), $AT501, IF($AR501="", "", IF(COUNTIF($AR$11:$AR501, $AR501)&gt;1, "", $AR501)))</f>
        <v/>
      </c>
      <c r="AX501" s="19" t="str">
        <f>IF(OR($AV501="", $AR$7=FALSE), "", IF(COUNTIF('Analytics Data'!$BI$12:$BI$511, $AV501)=1, "", "X"))</f>
        <v/>
      </c>
      <c r="AZ501" s="43" t="str">
        <f t="shared" si="142"/>
        <v/>
      </c>
      <c r="BB501" s="19" t="str">
        <f>IF($D501="", "", IF(COUNTIF(Content!$D$11:$D$510, $D501)=0, MAX($BB$10:$BB500)+1, ""))</f>
        <v/>
      </c>
      <c r="BD501" s="19" t="str">
        <f t="shared" si="143"/>
        <v/>
      </c>
      <c r="BF501" s="19" t="str">
        <f t="shared" si="144"/>
        <v/>
      </c>
      <c r="BG501" s="19" t="str">
        <f t="shared" ca="1" si="150"/>
        <v/>
      </c>
      <c r="BI501" s="173" t="str">
        <f>IF($AV501="", "", IFERROR(INDEX('Analytics Data'!$CA$12:$CA$511, MATCH($AV501, 'Analytics Data'!$BI$12:$BI$511, 0)), ""))</f>
        <v/>
      </c>
      <c r="BK501" s="173" t="str">
        <f>IF($AV501="", "", IFERROR(INDEX('Analytics Data'!$BB$12:$BB$511, MATCH($AV501, 'Analytics Data'!$BI$12:$BI$511, 0)), ""))</f>
        <v/>
      </c>
      <c r="BM501" s="41" t="str">
        <f>IF($D501="", "", IFERROR(INDEX(Content!$AB$11:$AB$510, MATCH($D501, Content!$D$11:$D$510, 0)), ""))</f>
        <v/>
      </c>
      <c r="BN501" s="41" t="str">
        <f>IF($BM501="", "", IF(COUNTIF($BM$11:$BM501, $BM501)&gt;1, "", $BM501))</f>
        <v/>
      </c>
      <c r="BO501" s="156" t="str">
        <f t="shared" si="145"/>
        <v/>
      </c>
      <c r="BP501" s="156" t="str">
        <f t="shared" si="146"/>
        <v/>
      </c>
      <c r="BQ501" s="19" t="str">
        <f>IF($BO501="", "", COUNTIF($BO$11:$BO$510, "&gt;"&amp;$BO501)+1+COUNTIF($BO$11:$BO501, $BO501)-1)</f>
        <v/>
      </c>
      <c r="BS501" s="134" t="str">
        <f>IF($AV501="", "", IFERROR(INDEX('Analytics Data'!BZ$12:BZ$511, MATCH($AV501, 'Analytics Data'!$BI$12:$BI$511, 0)), ""))</f>
        <v/>
      </c>
      <c r="BT501" s="135" t="str">
        <f>IF($AV501="", "", IFERROR(INDEX('Analytics Data'!CA$12:CA$511, MATCH($AV501, 'Analytics Data'!$BI$12:$BI$511, 0)), ""))</f>
        <v/>
      </c>
      <c r="BU501" s="135" t="str">
        <f>IF($AV501="", "", IFERROR(INDEX('Analytics Data'!CB$12:CB$511, MATCH($AV501, 'Analytics Data'!$BI$12:$BI$511, 0)), ""))</f>
        <v/>
      </c>
      <c r="BV501" s="135" t="str">
        <f>IF($AV501="", "", IFERROR(INDEX('Analytics Data'!CC$12:CC$511, MATCH($AV501, 'Analytics Data'!$BI$12:$BI$511, 0)), ""))</f>
        <v/>
      </c>
      <c r="BW501" s="136" t="str">
        <f>IF($AV501="", "", IFERROR(INDEX('Analytics Data'!CD$12:CD$511, MATCH($AV501, 'Analytics Data'!$BI$12:$BI$511, 0)), ""))</f>
        <v/>
      </c>
      <c r="CC501" s="19" t="str">
        <f t="shared" si="147"/>
        <v/>
      </c>
      <c r="CE501" s="19" t="str">
        <f t="shared" si="148"/>
        <v/>
      </c>
      <c r="CG501" s="41" t="str">
        <f t="shared" si="149"/>
        <v/>
      </c>
    </row>
    <row r="502" spans="1:85" x14ac:dyDescent="0.25">
      <c r="A502" s="11"/>
      <c r="B502" s="41" t="str">
        <f>IF($D502="", "", IFERROR(INDEX(Content!$V$11:$V$510, MATCH($D502, Content!$D$11:$D$510, 0)), ""))</f>
        <v/>
      </c>
      <c r="C502" s="11"/>
      <c r="D502" s="196"/>
      <c r="E502" s="197"/>
      <c r="F502" s="198"/>
      <c r="G502" s="199"/>
      <c r="H502" s="200"/>
      <c r="I502" s="200"/>
      <c r="J502" s="201"/>
      <c r="K502" s="202"/>
      <c r="L502" s="11"/>
      <c r="M502" s="98" t="str">
        <f>IF($AV502="", "", IFERROR(INDEX('Analytics Data'!$CF$12:$CF$511, MATCH($AV502, 'Analytics Data'!$BI$12:$BI$511, 0)), ""))</f>
        <v/>
      </c>
      <c r="N502" s="68"/>
      <c r="O502" s="98" t="str">
        <f>IF($M502="", "", COUNTIF($M$11:$M$510, "&gt;"&amp;$M502)+1+COUNTIF($M$11:$M502, $M502)-1)</f>
        <v/>
      </c>
      <c r="P502" s="68"/>
      <c r="Q502" s="91" t="str">
        <f>IF($AV502="", "", IFERROR(INDEX('Analytics Data'!BA$12:BA$511, MATCH($AV502, 'Analytics Data'!$BI$12:$BI$511, 0)), ""))</f>
        <v/>
      </c>
      <c r="R502" s="92" t="str">
        <f>IF($AV502="", "", IFERROR(INDEX('Analytics Data'!BB$12:BB$511, MATCH($AV502, 'Analytics Data'!$BI$12:$BI$511, 0)), ""))</f>
        <v/>
      </c>
      <c r="S502" s="92" t="str">
        <f>IF($AV502="", "", IFERROR(INDEX('Analytics Data'!BC$12:BC$511, MATCH($AV502, 'Analytics Data'!$BI$12:$BI$511, 0)), ""))</f>
        <v/>
      </c>
      <c r="T502" s="92" t="str">
        <f>IF($AV502="", "", IFERROR(INDEX('Analytics Data'!BD$12:BD$511, MATCH($AV502, 'Analytics Data'!$BI$12:$BI$511, 0)), ""))</f>
        <v/>
      </c>
      <c r="U502" s="93" t="str">
        <f>IF($AV502="", "", IFERROR(INDEX('Analytics Data'!BE$12:BE$511, MATCH($AV502, 'Analytics Data'!$BI$12:$BI$511, 0)), ""))</f>
        <v/>
      </c>
      <c r="V502" s="68"/>
      <c r="AD502" s="65" t="str">
        <f>'Analytics Data'!$CT503</f>
        <v/>
      </c>
      <c r="AF502" s="19" t="str">
        <f t="shared" si="136"/>
        <v/>
      </c>
      <c r="AH502" s="19" t="str">
        <f t="shared" si="133"/>
        <v/>
      </c>
      <c r="AI502" s="19" t="str">
        <f t="shared" si="137"/>
        <v/>
      </c>
      <c r="AJ502" s="19" t="str">
        <f t="shared" si="138"/>
        <v/>
      </c>
      <c r="AK502" s="19" t="str">
        <f t="shared" si="139"/>
        <v/>
      </c>
      <c r="AL502" s="19" t="str">
        <f t="shared" si="134"/>
        <v/>
      </c>
      <c r="AM502" s="19" t="str">
        <f t="shared" si="135"/>
        <v/>
      </c>
      <c r="AN502" s="19" t="str">
        <f t="shared" si="140"/>
        <v/>
      </c>
      <c r="AP502" s="19" t="str">
        <f>IF(OR($B502="", "", 'Analytics Data'!$BL$7=FALSE), "", COUNTIF('Analytics Data'!$BG$12:$BG$511, $B502))</f>
        <v/>
      </c>
      <c r="AR502" s="65" t="str">
        <f>IF($AP502="", "", IF($AP502=1, IFERROR(INDEX('Analytics Data'!$BI$12:$BI$511, MATCH($B502, 'Analytics Data'!$BG$12:$BG$511, 0)), ""), ""))</f>
        <v/>
      </c>
      <c r="AT502" s="65" t="str">
        <f t="shared" si="141"/>
        <v/>
      </c>
      <c r="AV502" s="65" t="str">
        <f>IF(NOT($AT502=""), $AT502, IF($AR502="", "", IF(COUNTIF($AR$11:$AR502, $AR502)&gt;1, "", $AR502)))</f>
        <v/>
      </c>
      <c r="AX502" s="19" t="str">
        <f>IF(OR($AV502="", $AR$7=FALSE), "", IF(COUNTIF('Analytics Data'!$BI$12:$BI$511, $AV502)=1, "", "X"))</f>
        <v/>
      </c>
      <c r="AZ502" s="43" t="str">
        <f t="shared" si="142"/>
        <v/>
      </c>
      <c r="BB502" s="19" t="str">
        <f>IF($D502="", "", IF(COUNTIF(Content!$D$11:$D$510, $D502)=0, MAX($BB$10:$BB501)+1, ""))</f>
        <v/>
      </c>
      <c r="BD502" s="19" t="str">
        <f t="shared" si="143"/>
        <v/>
      </c>
      <c r="BF502" s="19" t="str">
        <f t="shared" si="144"/>
        <v/>
      </c>
      <c r="BG502" s="19" t="str">
        <f t="shared" ca="1" si="150"/>
        <v/>
      </c>
      <c r="BI502" s="173" t="str">
        <f>IF($AV502="", "", IFERROR(INDEX('Analytics Data'!$CA$12:$CA$511, MATCH($AV502, 'Analytics Data'!$BI$12:$BI$511, 0)), ""))</f>
        <v/>
      </c>
      <c r="BK502" s="173" t="str">
        <f>IF($AV502="", "", IFERROR(INDEX('Analytics Data'!$BB$12:$BB$511, MATCH($AV502, 'Analytics Data'!$BI$12:$BI$511, 0)), ""))</f>
        <v/>
      </c>
      <c r="BM502" s="41" t="str">
        <f>IF($D502="", "", IFERROR(INDEX(Content!$AB$11:$AB$510, MATCH($D502, Content!$D$11:$D$510, 0)), ""))</f>
        <v/>
      </c>
      <c r="BN502" s="41" t="str">
        <f>IF($BM502="", "", IF(COUNTIF($BM$11:$BM502, $BM502)&gt;1, "", $BM502))</f>
        <v/>
      </c>
      <c r="BO502" s="156" t="str">
        <f t="shared" si="145"/>
        <v/>
      </c>
      <c r="BP502" s="156" t="str">
        <f t="shared" si="146"/>
        <v/>
      </c>
      <c r="BQ502" s="19" t="str">
        <f>IF($BO502="", "", COUNTIF($BO$11:$BO$510, "&gt;"&amp;$BO502)+1+COUNTIF($BO$11:$BO502, $BO502)-1)</f>
        <v/>
      </c>
      <c r="BS502" s="134" t="str">
        <f>IF($AV502="", "", IFERROR(INDEX('Analytics Data'!BZ$12:BZ$511, MATCH($AV502, 'Analytics Data'!$BI$12:$BI$511, 0)), ""))</f>
        <v/>
      </c>
      <c r="BT502" s="135" t="str">
        <f>IF($AV502="", "", IFERROR(INDEX('Analytics Data'!CA$12:CA$511, MATCH($AV502, 'Analytics Data'!$BI$12:$BI$511, 0)), ""))</f>
        <v/>
      </c>
      <c r="BU502" s="135" t="str">
        <f>IF($AV502="", "", IFERROR(INDEX('Analytics Data'!CB$12:CB$511, MATCH($AV502, 'Analytics Data'!$BI$12:$BI$511, 0)), ""))</f>
        <v/>
      </c>
      <c r="BV502" s="135" t="str">
        <f>IF($AV502="", "", IFERROR(INDEX('Analytics Data'!CC$12:CC$511, MATCH($AV502, 'Analytics Data'!$BI$12:$BI$511, 0)), ""))</f>
        <v/>
      </c>
      <c r="BW502" s="136" t="str">
        <f>IF($AV502="", "", IFERROR(INDEX('Analytics Data'!CD$12:CD$511, MATCH($AV502, 'Analytics Data'!$BI$12:$BI$511, 0)), ""))</f>
        <v/>
      </c>
      <c r="CC502" s="19" t="str">
        <f t="shared" si="147"/>
        <v/>
      </c>
      <c r="CE502" s="19" t="str">
        <f t="shared" si="148"/>
        <v/>
      </c>
      <c r="CG502" s="41" t="str">
        <f t="shared" si="149"/>
        <v/>
      </c>
    </row>
    <row r="503" spans="1:85" x14ac:dyDescent="0.25">
      <c r="A503" s="11"/>
      <c r="B503" s="41" t="str">
        <f>IF($D503="", "", IFERROR(INDEX(Content!$V$11:$V$510, MATCH($D503, Content!$D$11:$D$510, 0)), ""))</f>
        <v/>
      </c>
      <c r="C503" s="11"/>
      <c r="D503" s="196"/>
      <c r="E503" s="197"/>
      <c r="F503" s="198"/>
      <c r="G503" s="199"/>
      <c r="H503" s="200"/>
      <c r="I503" s="200"/>
      <c r="J503" s="201"/>
      <c r="K503" s="202"/>
      <c r="L503" s="11"/>
      <c r="M503" s="98" t="str">
        <f>IF($AV503="", "", IFERROR(INDEX('Analytics Data'!$CF$12:$CF$511, MATCH($AV503, 'Analytics Data'!$BI$12:$BI$511, 0)), ""))</f>
        <v/>
      </c>
      <c r="N503" s="68"/>
      <c r="O503" s="98" t="str">
        <f>IF($M503="", "", COUNTIF($M$11:$M$510, "&gt;"&amp;$M503)+1+COUNTIF($M$11:$M503, $M503)-1)</f>
        <v/>
      </c>
      <c r="P503" s="68"/>
      <c r="Q503" s="91" t="str">
        <f>IF($AV503="", "", IFERROR(INDEX('Analytics Data'!BA$12:BA$511, MATCH($AV503, 'Analytics Data'!$BI$12:$BI$511, 0)), ""))</f>
        <v/>
      </c>
      <c r="R503" s="92" t="str">
        <f>IF($AV503="", "", IFERROR(INDEX('Analytics Data'!BB$12:BB$511, MATCH($AV503, 'Analytics Data'!$BI$12:$BI$511, 0)), ""))</f>
        <v/>
      </c>
      <c r="S503" s="92" t="str">
        <f>IF($AV503="", "", IFERROR(INDEX('Analytics Data'!BC$12:BC$511, MATCH($AV503, 'Analytics Data'!$BI$12:$BI$511, 0)), ""))</f>
        <v/>
      </c>
      <c r="T503" s="92" t="str">
        <f>IF($AV503="", "", IFERROR(INDEX('Analytics Data'!BD$12:BD$511, MATCH($AV503, 'Analytics Data'!$BI$12:$BI$511, 0)), ""))</f>
        <v/>
      </c>
      <c r="U503" s="93" t="str">
        <f>IF($AV503="", "", IFERROR(INDEX('Analytics Data'!BE$12:BE$511, MATCH($AV503, 'Analytics Data'!$BI$12:$BI$511, 0)), ""))</f>
        <v/>
      </c>
      <c r="V503" s="68"/>
      <c r="AD503" s="65" t="str">
        <f>'Analytics Data'!$CT504</f>
        <v/>
      </c>
      <c r="AF503" s="19" t="str">
        <f t="shared" si="136"/>
        <v/>
      </c>
      <c r="AH503" s="19" t="str">
        <f t="shared" si="133"/>
        <v/>
      </c>
      <c r="AI503" s="19" t="str">
        <f t="shared" si="137"/>
        <v/>
      </c>
      <c r="AJ503" s="19" t="str">
        <f t="shared" si="138"/>
        <v/>
      </c>
      <c r="AK503" s="19" t="str">
        <f t="shared" si="139"/>
        <v/>
      </c>
      <c r="AL503" s="19" t="str">
        <f t="shared" si="134"/>
        <v/>
      </c>
      <c r="AM503" s="19" t="str">
        <f t="shared" si="135"/>
        <v/>
      </c>
      <c r="AN503" s="19" t="str">
        <f t="shared" si="140"/>
        <v/>
      </c>
      <c r="AP503" s="19" t="str">
        <f>IF(OR($B503="", "", 'Analytics Data'!$BL$7=FALSE), "", COUNTIF('Analytics Data'!$BG$12:$BG$511, $B503))</f>
        <v/>
      </c>
      <c r="AR503" s="65" t="str">
        <f>IF($AP503="", "", IF($AP503=1, IFERROR(INDEX('Analytics Data'!$BI$12:$BI$511, MATCH($B503, 'Analytics Data'!$BG$12:$BG$511, 0)), ""), ""))</f>
        <v/>
      </c>
      <c r="AT503" s="65" t="str">
        <f t="shared" si="141"/>
        <v/>
      </c>
      <c r="AV503" s="65" t="str">
        <f>IF(NOT($AT503=""), $AT503, IF($AR503="", "", IF(COUNTIF($AR$11:$AR503, $AR503)&gt;1, "", $AR503)))</f>
        <v/>
      </c>
      <c r="AX503" s="19" t="str">
        <f>IF(OR($AV503="", $AR$7=FALSE), "", IF(COUNTIF('Analytics Data'!$BI$12:$BI$511, $AV503)=1, "", "X"))</f>
        <v/>
      </c>
      <c r="AZ503" s="43" t="str">
        <f t="shared" si="142"/>
        <v/>
      </c>
      <c r="BB503" s="19" t="str">
        <f>IF($D503="", "", IF(COUNTIF(Content!$D$11:$D$510, $D503)=0, MAX($BB$10:$BB502)+1, ""))</f>
        <v/>
      </c>
      <c r="BD503" s="19" t="str">
        <f t="shared" si="143"/>
        <v/>
      </c>
      <c r="BF503" s="19" t="str">
        <f t="shared" si="144"/>
        <v/>
      </c>
      <c r="BG503" s="19" t="str">
        <f t="shared" ca="1" si="150"/>
        <v/>
      </c>
      <c r="BI503" s="173" t="str">
        <f>IF($AV503="", "", IFERROR(INDEX('Analytics Data'!$CA$12:$CA$511, MATCH($AV503, 'Analytics Data'!$BI$12:$BI$511, 0)), ""))</f>
        <v/>
      </c>
      <c r="BK503" s="173" t="str">
        <f>IF($AV503="", "", IFERROR(INDEX('Analytics Data'!$BB$12:$BB$511, MATCH($AV503, 'Analytics Data'!$BI$12:$BI$511, 0)), ""))</f>
        <v/>
      </c>
      <c r="BM503" s="41" t="str">
        <f>IF($D503="", "", IFERROR(INDEX(Content!$AB$11:$AB$510, MATCH($D503, Content!$D$11:$D$510, 0)), ""))</f>
        <v/>
      </c>
      <c r="BN503" s="41" t="str">
        <f>IF($BM503="", "", IF(COUNTIF($BM$11:$BM503, $BM503)&gt;1, "", $BM503))</f>
        <v/>
      </c>
      <c r="BO503" s="156" t="str">
        <f t="shared" si="145"/>
        <v/>
      </c>
      <c r="BP503" s="156" t="str">
        <f t="shared" si="146"/>
        <v/>
      </c>
      <c r="BQ503" s="19" t="str">
        <f>IF($BO503="", "", COUNTIF($BO$11:$BO$510, "&gt;"&amp;$BO503)+1+COUNTIF($BO$11:$BO503, $BO503)-1)</f>
        <v/>
      </c>
      <c r="BS503" s="134" t="str">
        <f>IF($AV503="", "", IFERROR(INDEX('Analytics Data'!BZ$12:BZ$511, MATCH($AV503, 'Analytics Data'!$BI$12:$BI$511, 0)), ""))</f>
        <v/>
      </c>
      <c r="BT503" s="135" t="str">
        <f>IF($AV503="", "", IFERROR(INDEX('Analytics Data'!CA$12:CA$511, MATCH($AV503, 'Analytics Data'!$BI$12:$BI$511, 0)), ""))</f>
        <v/>
      </c>
      <c r="BU503" s="135" t="str">
        <f>IF($AV503="", "", IFERROR(INDEX('Analytics Data'!CB$12:CB$511, MATCH($AV503, 'Analytics Data'!$BI$12:$BI$511, 0)), ""))</f>
        <v/>
      </c>
      <c r="BV503" s="135" t="str">
        <f>IF($AV503="", "", IFERROR(INDEX('Analytics Data'!CC$12:CC$511, MATCH($AV503, 'Analytics Data'!$BI$12:$BI$511, 0)), ""))</f>
        <v/>
      </c>
      <c r="BW503" s="136" t="str">
        <f>IF($AV503="", "", IFERROR(INDEX('Analytics Data'!CD$12:CD$511, MATCH($AV503, 'Analytics Data'!$BI$12:$BI$511, 0)), ""))</f>
        <v/>
      </c>
      <c r="CC503" s="19" t="str">
        <f t="shared" si="147"/>
        <v/>
      </c>
      <c r="CE503" s="19" t="str">
        <f t="shared" si="148"/>
        <v/>
      </c>
      <c r="CG503" s="41" t="str">
        <f t="shared" si="149"/>
        <v/>
      </c>
    </row>
    <row r="504" spans="1:85" x14ac:dyDescent="0.25">
      <c r="A504" s="11"/>
      <c r="B504" s="41" t="str">
        <f>IF($D504="", "", IFERROR(INDEX(Content!$V$11:$V$510, MATCH($D504, Content!$D$11:$D$510, 0)), ""))</f>
        <v/>
      </c>
      <c r="C504" s="11"/>
      <c r="D504" s="196"/>
      <c r="E504" s="197"/>
      <c r="F504" s="198"/>
      <c r="G504" s="199"/>
      <c r="H504" s="200"/>
      <c r="I504" s="200"/>
      <c r="J504" s="201"/>
      <c r="K504" s="202"/>
      <c r="L504" s="11"/>
      <c r="M504" s="98" t="str">
        <f>IF($AV504="", "", IFERROR(INDEX('Analytics Data'!$CF$12:$CF$511, MATCH($AV504, 'Analytics Data'!$BI$12:$BI$511, 0)), ""))</f>
        <v/>
      </c>
      <c r="N504" s="68"/>
      <c r="O504" s="98" t="str">
        <f>IF($M504="", "", COUNTIF($M$11:$M$510, "&gt;"&amp;$M504)+1+COUNTIF($M$11:$M504, $M504)-1)</f>
        <v/>
      </c>
      <c r="P504" s="68"/>
      <c r="Q504" s="91" t="str">
        <f>IF($AV504="", "", IFERROR(INDEX('Analytics Data'!BA$12:BA$511, MATCH($AV504, 'Analytics Data'!$BI$12:$BI$511, 0)), ""))</f>
        <v/>
      </c>
      <c r="R504" s="92" t="str">
        <f>IF($AV504="", "", IFERROR(INDEX('Analytics Data'!BB$12:BB$511, MATCH($AV504, 'Analytics Data'!$BI$12:$BI$511, 0)), ""))</f>
        <v/>
      </c>
      <c r="S504" s="92" t="str">
        <f>IF($AV504="", "", IFERROR(INDEX('Analytics Data'!BC$12:BC$511, MATCH($AV504, 'Analytics Data'!$BI$12:$BI$511, 0)), ""))</f>
        <v/>
      </c>
      <c r="T504" s="92" t="str">
        <f>IF($AV504="", "", IFERROR(INDEX('Analytics Data'!BD$12:BD$511, MATCH($AV504, 'Analytics Data'!$BI$12:$BI$511, 0)), ""))</f>
        <v/>
      </c>
      <c r="U504" s="93" t="str">
        <f>IF($AV504="", "", IFERROR(INDEX('Analytics Data'!BE$12:BE$511, MATCH($AV504, 'Analytics Data'!$BI$12:$BI$511, 0)), ""))</f>
        <v/>
      </c>
      <c r="V504" s="68"/>
      <c r="AD504" s="65" t="str">
        <f>'Analytics Data'!$CT505</f>
        <v/>
      </c>
      <c r="AF504" s="19" t="str">
        <f t="shared" si="136"/>
        <v/>
      </c>
      <c r="AH504" s="19" t="str">
        <f t="shared" si="133"/>
        <v/>
      </c>
      <c r="AI504" s="19" t="str">
        <f t="shared" si="137"/>
        <v/>
      </c>
      <c r="AJ504" s="19" t="str">
        <f t="shared" si="138"/>
        <v/>
      </c>
      <c r="AK504" s="19" t="str">
        <f t="shared" si="139"/>
        <v/>
      </c>
      <c r="AL504" s="19" t="str">
        <f t="shared" si="134"/>
        <v/>
      </c>
      <c r="AM504" s="19" t="str">
        <f t="shared" si="135"/>
        <v/>
      </c>
      <c r="AN504" s="19" t="str">
        <f t="shared" si="140"/>
        <v/>
      </c>
      <c r="AP504" s="19" t="str">
        <f>IF(OR($B504="", "", 'Analytics Data'!$BL$7=FALSE), "", COUNTIF('Analytics Data'!$BG$12:$BG$511, $B504))</f>
        <v/>
      </c>
      <c r="AR504" s="65" t="str">
        <f>IF($AP504="", "", IF($AP504=1, IFERROR(INDEX('Analytics Data'!$BI$12:$BI$511, MATCH($B504, 'Analytics Data'!$BG$12:$BG$511, 0)), ""), ""))</f>
        <v/>
      </c>
      <c r="AT504" s="65" t="str">
        <f t="shared" si="141"/>
        <v/>
      </c>
      <c r="AV504" s="65" t="str">
        <f>IF(NOT($AT504=""), $AT504, IF($AR504="", "", IF(COUNTIF($AR$11:$AR504, $AR504)&gt;1, "", $AR504)))</f>
        <v/>
      </c>
      <c r="AX504" s="19" t="str">
        <f>IF(OR($AV504="", $AR$7=FALSE), "", IF(COUNTIF('Analytics Data'!$BI$12:$BI$511, $AV504)=1, "", "X"))</f>
        <v/>
      </c>
      <c r="AZ504" s="43" t="str">
        <f t="shared" si="142"/>
        <v/>
      </c>
      <c r="BB504" s="19" t="str">
        <f>IF($D504="", "", IF(COUNTIF(Content!$D$11:$D$510, $D504)=0, MAX($BB$10:$BB503)+1, ""))</f>
        <v/>
      </c>
      <c r="BD504" s="19" t="str">
        <f t="shared" si="143"/>
        <v/>
      </c>
      <c r="BF504" s="19" t="str">
        <f t="shared" si="144"/>
        <v/>
      </c>
      <c r="BG504" s="19" t="str">
        <f t="shared" ca="1" si="150"/>
        <v/>
      </c>
      <c r="BI504" s="173" t="str">
        <f>IF($AV504="", "", IFERROR(INDEX('Analytics Data'!$CA$12:$CA$511, MATCH($AV504, 'Analytics Data'!$BI$12:$BI$511, 0)), ""))</f>
        <v/>
      </c>
      <c r="BK504" s="173" t="str">
        <f>IF($AV504="", "", IFERROR(INDEX('Analytics Data'!$BB$12:$BB$511, MATCH($AV504, 'Analytics Data'!$BI$12:$BI$511, 0)), ""))</f>
        <v/>
      </c>
      <c r="BM504" s="41" t="str">
        <f>IF($D504="", "", IFERROR(INDEX(Content!$AB$11:$AB$510, MATCH($D504, Content!$D$11:$D$510, 0)), ""))</f>
        <v/>
      </c>
      <c r="BN504" s="41" t="str">
        <f>IF($BM504="", "", IF(COUNTIF($BM$11:$BM504, $BM504)&gt;1, "", $BM504))</f>
        <v/>
      </c>
      <c r="BO504" s="156" t="str">
        <f t="shared" si="145"/>
        <v/>
      </c>
      <c r="BP504" s="156" t="str">
        <f t="shared" si="146"/>
        <v/>
      </c>
      <c r="BQ504" s="19" t="str">
        <f>IF($BO504="", "", COUNTIF($BO$11:$BO$510, "&gt;"&amp;$BO504)+1+COUNTIF($BO$11:$BO504, $BO504)-1)</f>
        <v/>
      </c>
      <c r="BS504" s="134" t="str">
        <f>IF($AV504="", "", IFERROR(INDEX('Analytics Data'!BZ$12:BZ$511, MATCH($AV504, 'Analytics Data'!$BI$12:$BI$511, 0)), ""))</f>
        <v/>
      </c>
      <c r="BT504" s="135" t="str">
        <f>IF($AV504="", "", IFERROR(INDEX('Analytics Data'!CA$12:CA$511, MATCH($AV504, 'Analytics Data'!$BI$12:$BI$511, 0)), ""))</f>
        <v/>
      </c>
      <c r="BU504" s="135" t="str">
        <f>IF($AV504="", "", IFERROR(INDEX('Analytics Data'!CB$12:CB$511, MATCH($AV504, 'Analytics Data'!$BI$12:$BI$511, 0)), ""))</f>
        <v/>
      </c>
      <c r="BV504" s="135" t="str">
        <f>IF($AV504="", "", IFERROR(INDEX('Analytics Data'!CC$12:CC$511, MATCH($AV504, 'Analytics Data'!$BI$12:$BI$511, 0)), ""))</f>
        <v/>
      </c>
      <c r="BW504" s="136" t="str">
        <f>IF($AV504="", "", IFERROR(INDEX('Analytics Data'!CD$12:CD$511, MATCH($AV504, 'Analytics Data'!$BI$12:$BI$511, 0)), ""))</f>
        <v/>
      </c>
      <c r="CC504" s="19" t="str">
        <f t="shared" si="147"/>
        <v/>
      </c>
      <c r="CE504" s="19" t="str">
        <f t="shared" si="148"/>
        <v/>
      </c>
      <c r="CG504" s="41" t="str">
        <f t="shared" si="149"/>
        <v/>
      </c>
    </row>
    <row r="505" spans="1:85" x14ac:dyDescent="0.25">
      <c r="A505" s="11"/>
      <c r="B505" s="41" t="str">
        <f>IF($D505="", "", IFERROR(INDEX(Content!$V$11:$V$510, MATCH($D505, Content!$D$11:$D$510, 0)), ""))</f>
        <v/>
      </c>
      <c r="C505" s="11"/>
      <c r="D505" s="196"/>
      <c r="E505" s="197"/>
      <c r="F505" s="198"/>
      <c r="G505" s="199"/>
      <c r="H505" s="200"/>
      <c r="I505" s="200"/>
      <c r="J505" s="201"/>
      <c r="K505" s="202"/>
      <c r="L505" s="11"/>
      <c r="M505" s="98" t="str">
        <f>IF($AV505="", "", IFERROR(INDEX('Analytics Data'!$CF$12:$CF$511, MATCH($AV505, 'Analytics Data'!$BI$12:$BI$511, 0)), ""))</f>
        <v/>
      </c>
      <c r="N505" s="68"/>
      <c r="O505" s="98" t="str">
        <f>IF($M505="", "", COUNTIF($M$11:$M$510, "&gt;"&amp;$M505)+1+COUNTIF($M$11:$M505, $M505)-1)</f>
        <v/>
      </c>
      <c r="P505" s="68"/>
      <c r="Q505" s="91" t="str">
        <f>IF($AV505="", "", IFERROR(INDEX('Analytics Data'!BA$12:BA$511, MATCH($AV505, 'Analytics Data'!$BI$12:$BI$511, 0)), ""))</f>
        <v/>
      </c>
      <c r="R505" s="92" t="str">
        <f>IF($AV505="", "", IFERROR(INDEX('Analytics Data'!BB$12:BB$511, MATCH($AV505, 'Analytics Data'!$BI$12:$BI$511, 0)), ""))</f>
        <v/>
      </c>
      <c r="S505" s="92" t="str">
        <f>IF($AV505="", "", IFERROR(INDEX('Analytics Data'!BC$12:BC$511, MATCH($AV505, 'Analytics Data'!$BI$12:$BI$511, 0)), ""))</f>
        <v/>
      </c>
      <c r="T505" s="92" t="str">
        <f>IF($AV505="", "", IFERROR(INDEX('Analytics Data'!BD$12:BD$511, MATCH($AV505, 'Analytics Data'!$BI$12:$BI$511, 0)), ""))</f>
        <v/>
      </c>
      <c r="U505" s="93" t="str">
        <f>IF($AV505="", "", IFERROR(INDEX('Analytics Data'!BE$12:BE$511, MATCH($AV505, 'Analytics Data'!$BI$12:$BI$511, 0)), ""))</f>
        <v/>
      </c>
      <c r="V505" s="68"/>
      <c r="AD505" s="65" t="str">
        <f>'Analytics Data'!$CT506</f>
        <v/>
      </c>
      <c r="AF505" s="19" t="str">
        <f t="shared" si="136"/>
        <v/>
      </c>
      <c r="AH505" s="19" t="str">
        <f t="shared" si="133"/>
        <v/>
      </c>
      <c r="AI505" s="19" t="str">
        <f t="shared" si="137"/>
        <v/>
      </c>
      <c r="AJ505" s="19" t="str">
        <f t="shared" si="138"/>
        <v/>
      </c>
      <c r="AK505" s="19" t="str">
        <f t="shared" si="139"/>
        <v/>
      </c>
      <c r="AL505" s="19" t="str">
        <f t="shared" si="134"/>
        <v/>
      </c>
      <c r="AM505" s="19" t="str">
        <f t="shared" si="135"/>
        <v/>
      </c>
      <c r="AN505" s="19" t="str">
        <f t="shared" si="140"/>
        <v/>
      </c>
      <c r="AP505" s="19" t="str">
        <f>IF(OR($B505="", "", 'Analytics Data'!$BL$7=FALSE), "", COUNTIF('Analytics Data'!$BG$12:$BG$511, $B505))</f>
        <v/>
      </c>
      <c r="AR505" s="65" t="str">
        <f>IF($AP505="", "", IF($AP505=1, IFERROR(INDEX('Analytics Data'!$BI$12:$BI$511, MATCH($B505, 'Analytics Data'!$BG$12:$BG$511, 0)), ""), ""))</f>
        <v/>
      </c>
      <c r="AT505" s="65" t="str">
        <f t="shared" si="141"/>
        <v/>
      </c>
      <c r="AV505" s="65" t="str">
        <f>IF(NOT($AT505=""), $AT505, IF($AR505="", "", IF(COUNTIF($AR$11:$AR505, $AR505)&gt;1, "", $AR505)))</f>
        <v/>
      </c>
      <c r="AX505" s="19" t="str">
        <f>IF(OR($AV505="", $AR$7=FALSE), "", IF(COUNTIF('Analytics Data'!$BI$12:$BI$511, $AV505)=1, "", "X"))</f>
        <v/>
      </c>
      <c r="AZ505" s="43" t="str">
        <f t="shared" si="142"/>
        <v/>
      </c>
      <c r="BB505" s="19" t="str">
        <f>IF($D505="", "", IF(COUNTIF(Content!$D$11:$D$510, $D505)=0, MAX($BB$10:$BB504)+1, ""))</f>
        <v/>
      </c>
      <c r="BD505" s="19" t="str">
        <f t="shared" si="143"/>
        <v/>
      </c>
      <c r="BF505" s="19" t="str">
        <f t="shared" si="144"/>
        <v/>
      </c>
      <c r="BG505" s="19" t="str">
        <f t="shared" ca="1" si="150"/>
        <v/>
      </c>
      <c r="BI505" s="173" t="str">
        <f>IF($AV505="", "", IFERROR(INDEX('Analytics Data'!$CA$12:$CA$511, MATCH($AV505, 'Analytics Data'!$BI$12:$BI$511, 0)), ""))</f>
        <v/>
      </c>
      <c r="BK505" s="173" t="str">
        <f>IF($AV505="", "", IFERROR(INDEX('Analytics Data'!$BB$12:$BB$511, MATCH($AV505, 'Analytics Data'!$BI$12:$BI$511, 0)), ""))</f>
        <v/>
      </c>
      <c r="BM505" s="41" t="str">
        <f>IF($D505="", "", IFERROR(INDEX(Content!$AB$11:$AB$510, MATCH($D505, Content!$D$11:$D$510, 0)), ""))</f>
        <v/>
      </c>
      <c r="BN505" s="41" t="str">
        <f>IF($BM505="", "", IF(COUNTIF($BM$11:$BM505, $BM505)&gt;1, "", $BM505))</f>
        <v/>
      </c>
      <c r="BO505" s="156" t="str">
        <f t="shared" si="145"/>
        <v/>
      </c>
      <c r="BP505" s="156" t="str">
        <f t="shared" si="146"/>
        <v/>
      </c>
      <c r="BQ505" s="19" t="str">
        <f>IF($BO505="", "", COUNTIF($BO$11:$BO$510, "&gt;"&amp;$BO505)+1+COUNTIF($BO$11:$BO505, $BO505)-1)</f>
        <v/>
      </c>
      <c r="BS505" s="134" t="str">
        <f>IF($AV505="", "", IFERROR(INDEX('Analytics Data'!BZ$12:BZ$511, MATCH($AV505, 'Analytics Data'!$BI$12:$BI$511, 0)), ""))</f>
        <v/>
      </c>
      <c r="BT505" s="135" t="str">
        <f>IF($AV505="", "", IFERROR(INDEX('Analytics Data'!CA$12:CA$511, MATCH($AV505, 'Analytics Data'!$BI$12:$BI$511, 0)), ""))</f>
        <v/>
      </c>
      <c r="BU505" s="135" t="str">
        <f>IF($AV505="", "", IFERROR(INDEX('Analytics Data'!CB$12:CB$511, MATCH($AV505, 'Analytics Data'!$BI$12:$BI$511, 0)), ""))</f>
        <v/>
      </c>
      <c r="BV505" s="135" t="str">
        <f>IF($AV505="", "", IFERROR(INDEX('Analytics Data'!CC$12:CC$511, MATCH($AV505, 'Analytics Data'!$BI$12:$BI$511, 0)), ""))</f>
        <v/>
      </c>
      <c r="BW505" s="136" t="str">
        <f>IF($AV505="", "", IFERROR(INDEX('Analytics Data'!CD$12:CD$511, MATCH($AV505, 'Analytics Data'!$BI$12:$BI$511, 0)), ""))</f>
        <v/>
      </c>
      <c r="CC505" s="19" t="str">
        <f t="shared" si="147"/>
        <v/>
      </c>
      <c r="CE505" s="19" t="str">
        <f t="shared" si="148"/>
        <v/>
      </c>
      <c r="CG505" s="41" t="str">
        <f t="shared" si="149"/>
        <v/>
      </c>
    </row>
    <row r="506" spans="1:85" x14ac:dyDescent="0.25">
      <c r="A506" s="11"/>
      <c r="B506" s="41" t="str">
        <f>IF($D506="", "", IFERROR(INDEX(Content!$V$11:$V$510, MATCH($D506, Content!$D$11:$D$510, 0)), ""))</f>
        <v/>
      </c>
      <c r="C506" s="11"/>
      <c r="D506" s="196"/>
      <c r="E506" s="197"/>
      <c r="F506" s="198"/>
      <c r="G506" s="199"/>
      <c r="H506" s="200"/>
      <c r="I506" s="200"/>
      <c r="J506" s="201"/>
      <c r="K506" s="202"/>
      <c r="L506" s="11"/>
      <c r="M506" s="98" t="str">
        <f>IF($AV506="", "", IFERROR(INDEX('Analytics Data'!$CF$12:$CF$511, MATCH($AV506, 'Analytics Data'!$BI$12:$BI$511, 0)), ""))</f>
        <v/>
      </c>
      <c r="N506" s="68"/>
      <c r="O506" s="98" t="str">
        <f>IF($M506="", "", COUNTIF($M$11:$M$510, "&gt;"&amp;$M506)+1+COUNTIF($M$11:$M506, $M506)-1)</f>
        <v/>
      </c>
      <c r="P506" s="68"/>
      <c r="Q506" s="91" t="str">
        <f>IF($AV506="", "", IFERROR(INDEX('Analytics Data'!BA$12:BA$511, MATCH($AV506, 'Analytics Data'!$BI$12:$BI$511, 0)), ""))</f>
        <v/>
      </c>
      <c r="R506" s="92" t="str">
        <f>IF($AV506="", "", IFERROR(INDEX('Analytics Data'!BB$12:BB$511, MATCH($AV506, 'Analytics Data'!$BI$12:$BI$511, 0)), ""))</f>
        <v/>
      </c>
      <c r="S506" s="92" t="str">
        <f>IF($AV506="", "", IFERROR(INDEX('Analytics Data'!BC$12:BC$511, MATCH($AV506, 'Analytics Data'!$BI$12:$BI$511, 0)), ""))</f>
        <v/>
      </c>
      <c r="T506" s="92" t="str">
        <f>IF($AV506="", "", IFERROR(INDEX('Analytics Data'!BD$12:BD$511, MATCH($AV506, 'Analytics Data'!$BI$12:$BI$511, 0)), ""))</f>
        <v/>
      </c>
      <c r="U506" s="93" t="str">
        <f>IF($AV506="", "", IFERROR(INDEX('Analytics Data'!BE$12:BE$511, MATCH($AV506, 'Analytics Data'!$BI$12:$BI$511, 0)), ""))</f>
        <v/>
      </c>
      <c r="V506" s="68"/>
      <c r="AD506" s="65" t="str">
        <f>'Analytics Data'!$CT507</f>
        <v/>
      </c>
      <c r="AF506" s="19" t="str">
        <f t="shared" si="136"/>
        <v/>
      </c>
      <c r="AH506" s="19" t="str">
        <f t="shared" si="133"/>
        <v/>
      </c>
      <c r="AI506" s="19" t="str">
        <f t="shared" si="137"/>
        <v/>
      </c>
      <c r="AJ506" s="19" t="str">
        <f t="shared" si="138"/>
        <v/>
      </c>
      <c r="AK506" s="19" t="str">
        <f t="shared" si="139"/>
        <v/>
      </c>
      <c r="AL506" s="19" t="str">
        <f t="shared" si="134"/>
        <v/>
      </c>
      <c r="AM506" s="19" t="str">
        <f t="shared" si="135"/>
        <v/>
      </c>
      <c r="AN506" s="19" t="str">
        <f t="shared" si="140"/>
        <v/>
      </c>
      <c r="AP506" s="19" t="str">
        <f>IF(OR($B506="", "", 'Analytics Data'!$BL$7=FALSE), "", COUNTIF('Analytics Data'!$BG$12:$BG$511, $B506))</f>
        <v/>
      </c>
      <c r="AR506" s="65" t="str">
        <f>IF($AP506="", "", IF($AP506=1, IFERROR(INDEX('Analytics Data'!$BI$12:$BI$511, MATCH($B506, 'Analytics Data'!$BG$12:$BG$511, 0)), ""), ""))</f>
        <v/>
      </c>
      <c r="AT506" s="65" t="str">
        <f t="shared" si="141"/>
        <v/>
      </c>
      <c r="AV506" s="65" t="str">
        <f>IF(NOT($AT506=""), $AT506, IF($AR506="", "", IF(COUNTIF($AR$11:$AR506, $AR506)&gt;1, "", $AR506)))</f>
        <v/>
      </c>
      <c r="AX506" s="19" t="str">
        <f>IF(OR($AV506="", $AR$7=FALSE), "", IF(COUNTIF('Analytics Data'!$BI$12:$BI$511, $AV506)=1, "", "X"))</f>
        <v/>
      </c>
      <c r="AZ506" s="43" t="str">
        <f t="shared" si="142"/>
        <v/>
      </c>
      <c r="BB506" s="19" t="str">
        <f>IF($D506="", "", IF(COUNTIF(Content!$D$11:$D$510, $D506)=0, MAX($BB$10:$BB505)+1, ""))</f>
        <v/>
      </c>
      <c r="BD506" s="19" t="str">
        <f t="shared" si="143"/>
        <v/>
      </c>
      <c r="BF506" s="19" t="str">
        <f t="shared" si="144"/>
        <v/>
      </c>
      <c r="BG506" s="19" t="str">
        <f t="shared" ca="1" si="150"/>
        <v/>
      </c>
      <c r="BI506" s="173" t="str">
        <f>IF($AV506="", "", IFERROR(INDEX('Analytics Data'!$CA$12:$CA$511, MATCH($AV506, 'Analytics Data'!$BI$12:$BI$511, 0)), ""))</f>
        <v/>
      </c>
      <c r="BK506" s="173" t="str">
        <f>IF($AV506="", "", IFERROR(INDEX('Analytics Data'!$BB$12:$BB$511, MATCH($AV506, 'Analytics Data'!$BI$12:$BI$511, 0)), ""))</f>
        <v/>
      </c>
      <c r="BM506" s="41" t="str">
        <f>IF($D506="", "", IFERROR(INDEX(Content!$AB$11:$AB$510, MATCH($D506, Content!$D$11:$D$510, 0)), ""))</f>
        <v/>
      </c>
      <c r="BN506" s="41" t="str">
        <f>IF($BM506="", "", IF(COUNTIF($BM$11:$BM506, $BM506)&gt;1, "", $BM506))</f>
        <v/>
      </c>
      <c r="BO506" s="156" t="str">
        <f t="shared" si="145"/>
        <v/>
      </c>
      <c r="BP506" s="156" t="str">
        <f t="shared" si="146"/>
        <v/>
      </c>
      <c r="BQ506" s="19" t="str">
        <f>IF($BO506="", "", COUNTIF($BO$11:$BO$510, "&gt;"&amp;$BO506)+1+COUNTIF($BO$11:$BO506, $BO506)-1)</f>
        <v/>
      </c>
      <c r="BS506" s="134" t="str">
        <f>IF($AV506="", "", IFERROR(INDEX('Analytics Data'!BZ$12:BZ$511, MATCH($AV506, 'Analytics Data'!$BI$12:$BI$511, 0)), ""))</f>
        <v/>
      </c>
      <c r="BT506" s="135" t="str">
        <f>IF($AV506="", "", IFERROR(INDEX('Analytics Data'!CA$12:CA$511, MATCH($AV506, 'Analytics Data'!$BI$12:$BI$511, 0)), ""))</f>
        <v/>
      </c>
      <c r="BU506" s="135" t="str">
        <f>IF($AV506="", "", IFERROR(INDEX('Analytics Data'!CB$12:CB$511, MATCH($AV506, 'Analytics Data'!$BI$12:$BI$511, 0)), ""))</f>
        <v/>
      </c>
      <c r="BV506" s="135" t="str">
        <f>IF($AV506="", "", IFERROR(INDEX('Analytics Data'!CC$12:CC$511, MATCH($AV506, 'Analytics Data'!$BI$12:$BI$511, 0)), ""))</f>
        <v/>
      </c>
      <c r="BW506" s="136" t="str">
        <f>IF($AV506="", "", IFERROR(INDEX('Analytics Data'!CD$12:CD$511, MATCH($AV506, 'Analytics Data'!$BI$12:$BI$511, 0)), ""))</f>
        <v/>
      </c>
      <c r="CC506" s="19" t="str">
        <f t="shared" si="147"/>
        <v/>
      </c>
      <c r="CE506" s="19" t="str">
        <f t="shared" si="148"/>
        <v/>
      </c>
      <c r="CG506" s="41" t="str">
        <f t="shared" si="149"/>
        <v/>
      </c>
    </row>
    <row r="507" spans="1:85" x14ac:dyDescent="0.25">
      <c r="A507" s="11"/>
      <c r="B507" s="41" t="str">
        <f>IF($D507="", "", IFERROR(INDEX(Content!$V$11:$V$510, MATCH($D507, Content!$D$11:$D$510, 0)), ""))</f>
        <v/>
      </c>
      <c r="C507" s="11"/>
      <c r="D507" s="196"/>
      <c r="E507" s="197"/>
      <c r="F507" s="198"/>
      <c r="G507" s="199"/>
      <c r="H507" s="200"/>
      <c r="I507" s="200"/>
      <c r="J507" s="201"/>
      <c r="K507" s="202"/>
      <c r="L507" s="11"/>
      <c r="M507" s="98" t="str">
        <f>IF($AV507="", "", IFERROR(INDEX('Analytics Data'!$CF$12:$CF$511, MATCH($AV507, 'Analytics Data'!$BI$12:$BI$511, 0)), ""))</f>
        <v/>
      </c>
      <c r="N507" s="68"/>
      <c r="O507" s="98" t="str">
        <f>IF($M507="", "", COUNTIF($M$11:$M$510, "&gt;"&amp;$M507)+1+COUNTIF($M$11:$M507, $M507)-1)</f>
        <v/>
      </c>
      <c r="P507" s="68"/>
      <c r="Q507" s="91" t="str">
        <f>IF($AV507="", "", IFERROR(INDEX('Analytics Data'!BA$12:BA$511, MATCH($AV507, 'Analytics Data'!$BI$12:$BI$511, 0)), ""))</f>
        <v/>
      </c>
      <c r="R507" s="92" t="str">
        <f>IF($AV507="", "", IFERROR(INDEX('Analytics Data'!BB$12:BB$511, MATCH($AV507, 'Analytics Data'!$BI$12:$BI$511, 0)), ""))</f>
        <v/>
      </c>
      <c r="S507" s="92" t="str">
        <f>IF($AV507="", "", IFERROR(INDEX('Analytics Data'!BC$12:BC$511, MATCH($AV507, 'Analytics Data'!$BI$12:$BI$511, 0)), ""))</f>
        <v/>
      </c>
      <c r="T507" s="92" t="str">
        <f>IF($AV507="", "", IFERROR(INDEX('Analytics Data'!BD$12:BD$511, MATCH($AV507, 'Analytics Data'!$BI$12:$BI$511, 0)), ""))</f>
        <v/>
      </c>
      <c r="U507" s="93" t="str">
        <f>IF($AV507="", "", IFERROR(INDEX('Analytics Data'!BE$12:BE$511, MATCH($AV507, 'Analytics Data'!$BI$12:$BI$511, 0)), ""))</f>
        <v/>
      </c>
      <c r="V507" s="68"/>
      <c r="AD507" s="65" t="str">
        <f>'Analytics Data'!$CT508</f>
        <v/>
      </c>
      <c r="AF507" s="19" t="str">
        <f t="shared" si="136"/>
        <v/>
      </c>
      <c r="AH507" s="19" t="str">
        <f t="shared" si="133"/>
        <v/>
      </c>
      <c r="AI507" s="19" t="str">
        <f t="shared" si="137"/>
        <v/>
      </c>
      <c r="AJ507" s="19" t="str">
        <f t="shared" si="138"/>
        <v/>
      </c>
      <c r="AK507" s="19" t="str">
        <f t="shared" si="139"/>
        <v/>
      </c>
      <c r="AL507" s="19" t="str">
        <f t="shared" si="134"/>
        <v/>
      </c>
      <c r="AM507" s="19" t="str">
        <f t="shared" si="135"/>
        <v/>
      </c>
      <c r="AN507" s="19" t="str">
        <f t="shared" si="140"/>
        <v/>
      </c>
      <c r="AP507" s="19" t="str">
        <f>IF(OR($B507="", "", 'Analytics Data'!$BL$7=FALSE), "", COUNTIF('Analytics Data'!$BG$12:$BG$511, $B507))</f>
        <v/>
      </c>
      <c r="AR507" s="65" t="str">
        <f>IF($AP507="", "", IF($AP507=1, IFERROR(INDEX('Analytics Data'!$BI$12:$BI$511, MATCH($B507, 'Analytics Data'!$BG$12:$BG$511, 0)), ""), ""))</f>
        <v/>
      </c>
      <c r="AT507" s="65" t="str">
        <f t="shared" si="141"/>
        <v/>
      </c>
      <c r="AV507" s="65" t="str">
        <f>IF(NOT($AT507=""), $AT507, IF($AR507="", "", IF(COUNTIF($AR$11:$AR507, $AR507)&gt;1, "", $AR507)))</f>
        <v/>
      </c>
      <c r="AX507" s="19" t="str">
        <f>IF(OR($AV507="", $AR$7=FALSE), "", IF(COUNTIF('Analytics Data'!$BI$12:$BI$511, $AV507)=1, "", "X"))</f>
        <v/>
      </c>
      <c r="AZ507" s="43" t="str">
        <f t="shared" si="142"/>
        <v/>
      </c>
      <c r="BB507" s="19" t="str">
        <f>IF($D507="", "", IF(COUNTIF(Content!$D$11:$D$510, $D507)=0, MAX($BB$10:$BB506)+1, ""))</f>
        <v/>
      </c>
      <c r="BD507" s="19" t="str">
        <f t="shared" si="143"/>
        <v/>
      </c>
      <c r="BF507" s="19" t="str">
        <f t="shared" si="144"/>
        <v/>
      </c>
      <c r="BG507" s="19" t="str">
        <f t="shared" ca="1" si="150"/>
        <v/>
      </c>
      <c r="BI507" s="173" t="str">
        <f>IF($AV507="", "", IFERROR(INDEX('Analytics Data'!$CA$12:$CA$511, MATCH($AV507, 'Analytics Data'!$BI$12:$BI$511, 0)), ""))</f>
        <v/>
      </c>
      <c r="BK507" s="173" t="str">
        <f>IF($AV507="", "", IFERROR(INDEX('Analytics Data'!$BB$12:$BB$511, MATCH($AV507, 'Analytics Data'!$BI$12:$BI$511, 0)), ""))</f>
        <v/>
      </c>
      <c r="BM507" s="41" t="str">
        <f>IF($D507="", "", IFERROR(INDEX(Content!$AB$11:$AB$510, MATCH($D507, Content!$D$11:$D$510, 0)), ""))</f>
        <v/>
      </c>
      <c r="BN507" s="41" t="str">
        <f>IF($BM507="", "", IF(COUNTIF($BM$11:$BM507, $BM507)&gt;1, "", $BM507))</f>
        <v/>
      </c>
      <c r="BO507" s="156" t="str">
        <f t="shared" si="145"/>
        <v/>
      </c>
      <c r="BP507" s="156" t="str">
        <f t="shared" si="146"/>
        <v/>
      </c>
      <c r="BQ507" s="19" t="str">
        <f>IF($BO507="", "", COUNTIF($BO$11:$BO$510, "&gt;"&amp;$BO507)+1+COUNTIF($BO$11:$BO507, $BO507)-1)</f>
        <v/>
      </c>
      <c r="BS507" s="134" t="str">
        <f>IF($AV507="", "", IFERROR(INDEX('Analytics Data'!BZ$12:BZ$511, MATCH($AV507, 'Analytics Data'!$BI$12:$BI$511, 0)), ""))</f>
        <v/>
      </c>
      <c r="BT507" s="135" t="str">
        <f>IF($AV507="", "", IFERROR(INDEX('Analytics Data'!CA$12:CA$511, MATCH($AV507, 'Analytics Data'!$BI$12:$BI$511, 0)), ""))</f>
        <v/>
      </c>
      <c r="BU507" s="135" t="str">
        <f>IF($AV507="", "", IFERROR(INDEX('Analytics Data'!CB$12:CB$511, MATCH($AV507, 'Analytics Data'!$BI$12:$BI$511, 0)), ""))</f>
        <v/>
      </c>
      <c r="BV507" s="135" t="str">
        <f>IF($AV507="", "", IFERROR(INDEX('Analytics Data'!CC$12:CC$511, MATCH($AV507, 'Analytics Data'!$BI$12:$BI$511, 0)), ""))</f>
        <v/>
      </c>
      <c r="BW507" s="136" t="str">
        <f>IF($AV507="", "", IFERROR(INDEX('Analytics Data'!CD$12:CD$511, MATCH($AV507, 'Analytics Data'!$BI$12:$BI$511, 0)), ""))</f>
        <v/>
      </c>
      <c r="CC507" s="19" t="str">
        <f t="shared" si="147"/>
        <v/>
      </c>
      <c r="CE507" s="19" t="str">
        <f t="shared" si="148"/>
        <v/>
      </c>
      <c r="CG507" s="41" t="str">
        <f t="shared" si="149"/>
        <v/>
      </c>
    </row>
    <row r="508" spans="1:85" x14ac:dyDescent="0.25">
      <c r="A508" s="11"/>
      <c r="B508" s="41" t="str">
        <f>IF($D508="", "", IFERROR(INDEX(Content!$V$11:$V$510, MATCH($D508, Content!$D$11:$D$510, 0)), ""))</f>
        <v/>
      </c>
      <c r="C508" s="11"/>
      <c r="D508" s="196"/>
      <c r="E508" s="197"/>
      <c r="F508" s="198"/>
      <c r="G508" s="199"/>
      <c r="H508" s="200"/>
      <c r="I508" s="200"/>
      <c r="J508" s="201"/>
      <c r="K508" s="202"/>
      <c r="L508" s="11"/>
      <c r="M508" s="98" t="str">
        <f>IF($AV508="", "", IFERROR(INDEX('Analytics Data'!$CF$12:$CF$511, MATCH($AV508, 'Analytics Data'!$BI$12:$BI$511, 0)), ""))</f>
        <v/>
      </c>
      <c r="N508" s="68"/>
      <c r="O508" s="98" t="str">
        <f>IF($M508="", "", COUNTIF($M$11:$M$510, "&gt;"&amp;$M508)+1+COUNTIF($M$11:$M508, $M508)-1)</f>
        <v/>
      </c>
      <c r="P508" s="68"/>
      <c r="Q508" s="91" t="str">
        <f>IF($AV508="", "", IFERROR(INDEX('Analytics Data'!BA$12:BA$511, MATCH($AV508, 'Analytics Data'!$BI$12:$BI$511, 0)), ""))</f>
        <v/>
      </c>
      <c r="R508" s="92" t="str">
        <f>IF($AV508="", "", IFERROR(INDEX('Analytics Data'!BB$12:BB$511, MATCH($AV508, 'Analytics Data'!$BI$12:$BI$511, 0)), ""))</f>
        <v/>
      </c>
      <c r="S508" s="92" t="str">
        <f>IF($AV508="", "", IFERROR(INDEX('Analytics Data'!BC$12:BC$511, MATCH($AV508, 'Analytics Data'!$BI$12:$BI$511, 0)), ""))</f>
        <v/>
      </c>
      <c r="T508" s="92" t="str">
        <f>IF($AV508="", "", IFERROR(INDEX('Analytics Data'!BD$12:BD$511, MATCH($AV508, 'Analytics Data'!$BI$12:$BI$511, 0)), ""))</f>
        <v/>
      </c>
      <c r="U508" s="93" t="str">
        <f>IF($AV508="", "", IFERROR(INDEX('Analytics Data'!BE$12:BE$511, MATCH($AV508, 'Analytics Data'!$BI$12:$BI$511, 0)), ""))</f>
        <v/>
      </c>
      <c r="V508" s="68"/>
      <c r="AD508" s="65" t="str">
        <f>'Analytics Data'!$CT509</f>
        <v/>
      </c>
      <c r="AF508" s="19" t="str">
        <f t="shared" si="136"/>
        <v/>
      </c>
      <c r="AH508" s="19" t="str">
        <f t="shared" si="133"/>
        <v/>
      </c>
      <c r="AI508" s="19" t="str">
        <f t="shared" si="137"/>
        <v/>
      </c>
      <c r="AJ508" s="19" t="str">
        <f t="shared" si="138"/>
        <v/>
      </c>
      <c r="AK508" s="19" t="str">
        <f t="shared" si="139"/>
        <v/>
      </c>
      <c r="AL508" s="19" t="str">
        <f t="shared" si="134"/>
        <v/>
      </c>
      <c r="AM508" s="19" t="str">
        <f t="shared" si="135"/>
        <v/>
      </c>
      <c r="AN508" s="19" t="str">
        <f t="shared" si="140"/>
        <v/>
      </c>
      <c r="AP508" s="19" t="str">
        <f>IF(OR($B508="", "", 'Analytics Data'!$BL$7=FALSE), "", COUNTIF('Analytics Data'!$BG$12:$BG$511, $B508))</f>
        <v/>
      </c>
      <c r="AR508" s="65" t="str">
        <f>IF($AP508="", "", IF($AP508=1, IFERROR(INDEX('Analytics Data'!$BI$12:$BI$511, MATCH($B508, 'Analytics Data'!$BG$12:$BG$511, 0)), ""), ""))</f>
        <v/>
      </c>
      <c r="AT508" s="65" t="str">
        <f t="shared" si="141"/>
        <v/>
      </c>
      <c r="AV508" s="65" t="str">
        <f>IF(NOT($AT508=""), $AT508, IF($AR508="", "", IF(COUNTIF($AR$11:$AR508, $AR508)&gt;1, "", $AR508)))</f>
        <v/>
      </c>
      <c r="AX508" s="19" t="str">
        <f>IF(OR($AV508="", $AR$7=FALSE), "", IF(COUNTIF('Analytics Data'!$BI$12:$BI$511, $AV508)=1, "", "X"))</f>
        <v/>
      </c>
      <c r="AZ508" s="43" t="str">
        <f t="shared" si="142"/>
        <v/>
      </c>
      <c r="BB508" s="19" t="str">
        <f>IF($D508="", "", IF(COUNTIF(Content!$D$11:$D$510, $D508)=0, MAX($BB$10:$BB507)+1, ""))</f>
        <v/>
      </c>
      <c r="BD508" s="19" t="str">
        <f t="shared" si="143"/>
        <v/>
      </c>
      <c r="BF508" s="19" t="str">
        <f t="shared" si="144"/>
        <v/>
      </c>
      <c r="BG508" s="19" t="str">
        <f t="shared" ca="1" si="150"/>
        <v/>
      </c>
      <c r="BI508" s="173" t="str">
        <f>IF($AV508="", "", IFERROR(INDEX('Analytics Data'!$CA$12:$CA$511, MATCH($AV508, 'Analytics Data'!$BI$12:$BI$511, 0)), ""))</f>
        <v/>
      </c>
      <c r="BK508" s="173" t="str">
        <f>IF($AV508="", "", IFERROR(INDEX('Analytics Data'!$BB$12:$BB$511, MATCH($AV508, 'Analytics Data'!$BI$12:$BI$511, 0)), ""))</f>
        <v/>
      </c>
      <c r="BM508" s="41" t="str">
        <f>IF($D508="", "", IFERROR(INDEX(Content!$AB$11:$AB$510, MATCH($D508, Content!$D$11:$D$510, 0)), ""))</f>
        <v/>
      </c>
      <c r="BN508" s="41" t="str">
        <f>IF($BM508="", "", IF(COUNTIF($BM$11:$BM508, $BM508)&gt;1, "", $BM508))</f>
        <v/>
      </c>
      <c r="BO508" s="156" t="str">
        <f t="shared" si="145"/>
        <v/>
      </c>
      <c r="BP508" s="156" t="str">
        <f t="shared" si="146"/>
        <v/>
      </c>
      <c r="BQ508" s="19" t="str">
        <f>IF($BO508="", "", COUNTIF($BO$11:$BO$510, "&gt;"&amp;$BO508)+1+COUNTIF($BO$11:$BO508, $BO508)-1)</f>
        <v/>
      </c>
      <c r="BS508" s="134" t="str">
        <f>IF($AV508="", "", IFERROR(INDEX('Analytics Data'!BZ$12:BZ$511, MATCH($AV508, 'Analytics Data'!$BI$12:$BI$511, 0)), ""))</f>
        <v/>
      </c>
      <c r="BT508" s="135" t="str">
        <f>IF($AV508="", "", IFERROR(INDEX('Analytics Data'!CA$12:CA$511, MATCH($AV508, 'Analytics Data'!$BI$12:$BI$511, 0)), ""))</f>
        <v/>
      </c>
      <c r="BU508" s="135" t="str">
        <f>IF($AV508="", "", IFERROR(INDEX('Analytics Data'!CB$12:CB$511, MATCH($AV508, 'Analytics Data'!$BI$12:$BI$511, 0)), ""))</f>
        <v/>
      </c>
      <c r="BV508" s="135" t="str">
        <f>IF($AV508="", "", IFERROR(INDEX('Analytics Data'!CC$12:CC$511, MATCH($AV508, 'Analytics Data'!$BI$12:$BI$511, 0)), ""))</f>
        <v/>
      </c>
      <c r="BW508" s="136" t="str">
        <f>IF($AV508="", "", IFERROR(INDEX('Analytics Data'!CD$12:CD$511, MATCH($AV508, 'Analytics Data'!$BI$12:$BI$511, 0)), ""))</f>
        <v/>
      </c>
      <c r="CC508" s="19" t="str">
        <f t="shared" si="147"/>
        <v/>
      </c>
      <c r="CE508" s="19" t="str">
        <f t="shared" si="148"/>
        <v/>
      </c>
      <c r="CG508" s="41" t="str">
        <f t="shared" si="149"/>
        <v/>
      </c>
    </row>
    <row r="509" spans="1:85" x14ac:dyDescent="0.25">
      <c r="A509" s="11"/>
      <c r="B509" s="41" t="str">
        <f>IF($D509="", "", IFERROR(INDEX(Content!$V$11:$V$510, MATCH($D509, Content!$D$11:$D$510, 0)), ""))</f>
        <v/>
      </c>
      <c r="C509" s="11"/>
      <c r="D509" s="196"/>
      <c r="E509" s="197"/>
      <c r="F509" s="198"/>
      <c r="G509" s="199"/>
      <c r="H509" s="200"/>
      <c r="I509" s="200"/>
      <c r="J509" s="201"/>
      <c r="K509" s="202"/>
      <c r="L509" s="11"/>
      <c r="M509" s="98" t="str">
        <f>IF($AV509="", "", IFERROR(INDEX('Analytics Data'!$CF$12:$CF$511, MATCH($AV509, 'Analytics Data'!$BI$12:$BI$511, 0)), ""))</f>
        <v/>
      </c>
      <c r="N509" s="68"/>
      <c r="O509" s="98" t="str">
        <f>IF($M509="", "", COUNTIF($M$11:$M$510, "&gt;"&amp;$M509)+1+COUNTIF($M$11:$M509, $M509)-1)</f>
        <v/>
      </c>
      <c r="P509" s="68"/>
      <c r="Q509" s="91" t="str">
        <f>IF($AV509="", "", IFERROR(INDEX('Analytics Data'!BA$12:BA$511, MATCH($AV509, 'Analytics Data'!$BI$12:$BI$511, 0)), ""))</f>
        <v/>
      </c>
      <c r="R509" s="92" t="str">
        <f>IF($AV509="", "", IFERROR(INDEX('Analytics Data'!BB$12:BB$511, MATCH($AV509, 'Analytics Data'!$BI$12:$BI$511, 0)), ""))</f>
        <v/>
      </c>
      <c r="S509" s="92" t="str">
        <f>IF($AV509="", "", IFERROR(INDEX('Analytics Data'!BC$12:BC$511, MATCH($AV509, 'Analytics Data'!$BI$12:$BI$511, 0)), ""))</f>
        <v/>
      </c>
      <c r="T509" s="92" t="str">
        <f>IF($AV509="", "", IFERROR(INDEX('Analytics Data'!BD$12:BD$511, MATCH($AV509, 'Analytics Data'!$BI$12:$BI$511, 0)), ""))</f>
        <v/>
      </c>
      <c r="U509" s="93" t="str">
        <f>IF($AV509="", "", IFERROR(INDEX('Analytics Data'!BE$12:BE$511, MATCH($AV509, 'Analytics Data'!$BI$12:$BI$511, 0)), ""))</f>
        <v/>
      </c>
      <c r="V509" s="68"/>
      <c r="AD509" s="65" t="str">
        <f>'Analytics Data'!$CT510</f>
        <v/>
      </c>
      <c r="AF509" s="19" t="str">
        <f t="shared" si="136"/>
        <v/>
      </c>
      <c r="AH509" s="19" t="str">
        <f t="shared" si="133"/>
        <v/>
      </c>
      <c r="AI509" s="19" t="str">
        <f t="shared" si="137"/>
        <v/>
      </c>
      <c r="AJ509" s="19" t="str">
        <f t="shared" si="138"/>
        <v/>
      </c>
      <c r="AK509" s="19" t="str">
        <f t="shared" si="139"/>
        <v/>
      </c>
      <c r="AL509" s="19" t="str">
        <f t="shared" si="134"/>
        <v/>
      </c>
      <c r="AM509" s="19" t="str">
        <f t="shared" si="135"/>
        <v/>
      </c>
      <c r="AN509" s="19" t="str">
        <f t="shared" si="140"/>
        <v/>
      </c>
      <c r="AP509" s="19" t="str">
        <f>IF(OR($B509="", "", 'Analytics Data'!$BL$7=FALSE), "", COUNTIF('Analytics Data'!$BG$12:$BG$511, $B509))</f>
        <v/>
      </c>
      <c r="AR509" s="65" t="str">
        <f>IF($AP509="", "", IF($AP509=1, IFERROR(INDEX('Analytics Data'!$BI$12:$BI$511, MATCH($B509, 'Analytics Data'!$BG$12:$BG$511, 0)), ""), ""))</f>
        <v/>
      </c>
      <c r="AT509" s="65" t="str">
        <f t="shared" si="141"/>
        <v/>
      </c>
      <c r="AV509" s="65" t="str">
        <f>IF(NOT($AT509=""), $AT509, IF($AR509="", "", IF(COUNTIF($AR$11:$AR509, $AR509)&gt;1, "", $AR509)))</f>
        <v/>
      </c>
      <c r="AX509" s="19" t="str">
        <f>IF(OR($AV509="", $AR$7=FALSE), "", IF(COUNTIF('Analytics Data'!$BI$12:$BI$511, $AV509)=1, "", "X"))</f>
        <v/>
      </c>
      <c r="AZ509" s="43" t="str">
        <f t="shared" si="142"/>
        <v/>
      </c>
      <c r="BB509" s="19" t="str">
        <f>IF($D509="", "", IF(COUNTIF(Content!$D$11:$D$510, $D509)=0, MAX($BB$10:$BB508)+1, ""))</f>
        <v/>
      </c>
      <c r="BD509" s="19" t="str">
        <f t="shared" si="143"/>
        <v/>
      </c>
      <c r="BF509" s="19" t="str">
        <f t="shared" si="144"/>
        <v/>
      </c>
      <c r="BG509" s="19" t="str">
        <f t="shared" ca="1" si="150"/>
        <v/>
      </c>
      <c r="BI509" s="173" t="str">
        <f>IF($AV509="", "", IFERROR(INDEX('Analytics Data'!$CA$12:$CA$511, MATCH($AV509, 'Analytics Data'!$BI$12:$BI$511, 0)), ""))</f>
        <v/>
      </c>
      <c r="BK509" s="173" t="str">
        <f>IF($AV509="", "", IFERROR(INDEX('Analytics Data'!$BB$12:$BB$511, MATCH($AV509, 'Analytics Data'!$BI$12:$BI$511, 0)), ""))</f>
        <v/>
      </c>
      <c r="BM509" s="41" t="str">
        <f>IF($D509="", "", IFERROR(INDEX(Content!$AB$11:$AB$510, MATCH($D509, Content!$D$11:$D$510, 0)), ""))</f>
        <v/>
      </c>
      <c r="BN509" s="41" t="str">
        <f>IF($BM509="", "", IF(COUNTIF($BM$11:$BM509, $BM509)&gt;1, "", $BM509))</f>
        <v/>
      </c>
      <c r="BO509" s="156" t="str">
        <f t="shared" si="145"/>
        <v/>
      </c>
      <c r="BP509" s="156" t="str">
        <f t="shared" si="146"/>
        <v/>
      </c>
      <c r="BQ509" s="19" t="str">
        <f>IF($BO509="", "", COUNTIF($BO$11:$BO$510, "&gt;"&amp;$BO509)+1+COUNTIF($BO$11:$BO509, $BO509)-1)</f>
        <v/>
      </c>
      <c r="BS509" s="134" t="str">
        <f>IF($AV509="", "", IFERROR(INDEX('Analytics Data'!BZ$12:BZ$511, MATCH($AV509, 'Analytics Data'!$BI$12:$BI$511, 0)), ""))</f>
        <v/>
      </c>
      <c r="BT509" s="135" t="str">
        <f>IF($AV509="", "", IFERROR(INDEX('Analytics Data'!CA$12:CA$511, MATCH($AV509, 'Analytics Data'!$BI$12:$BI$511, 0)), ""))</f>
        <v/>
      </c>
      <c r="BU509" s="135" t="str">
        <f>IF($AV509="", "", IFERROR(INDEX('Analytics Data'!CB$12:CB$511, MATCH($AV509, 'Analytics Data'!$BI$12:$BI$511, 0)), ""))</f>
        <v/>
      </c>
      <c r="BV509" s="135" t="str">
        <f>IF($AV509="", "", IFERROR(INDEX('Analytics Data'!CC$12:CC$511, MATCH($AV509, 'Analytics Data'!$BI$12:$BI$511, 0)), ""))</f>
        <v/>
      </c>
      <c r="BW509" s="136" t="str">
        <f>IF($AV509="", "", IFERROR(INDEX('Analytics Data'!CD$12:CD$511, MATCH($AV509, 'Analytics Data'!$BI$12:$BI$511, 0)), ""))</f>
        <v/>
      </c>
      <c r="CC509" s="19" t="str">
        <f t="shared" si="147"/>
        <v/>
      </c>
      <c r="CE509" s="19" t="str">
        <f t="shared" si="148"/>
        <v/>
      </c>
      <c r="CG509" s="41" t="str">
        <f t="shared" si="149"/>
        <v/>
      </c>
    </row>
    <row r="510" spans="1:85" x14ac:dyDescent="0.25">
      <c r="A510" s="11"/>
      <c r="B510" s="52" t="str">
        <f>IF($D510="", "", IFERROR(INDEX(Content!$V$11:$V$510, MATCH($D510, Content!$D$11:$D$510, 0)), ""))</f>
        <v/>
      </c>
      <c r="C510" s="11"/>
      <c r="D510" s="203"/>
      <c r="E510" s="204"/>
      <c r="F510" s="205"/>
      <c r="G510" s="206"/>
      <c r="H510" s="207"/>
      <c r="I510" s="207"/>
      <c r="J510" s="208"/>
      <c r="K510" s="209"/>
      <c r="L510" s="11"/>
      <c r="M510" s="99" t="str">
        <f>IF($AV510="", "", IFERROR(INDEX('Analytics Data'!$CF$12:$CF$511, MATCH($AV510, 'Analytics Data'!$BI$12:$BI$511, 0)), ""))</f>
        <v/>
      </c>
      <c r="N510" s="68"/>
      <c r="O510" s="99" t="str">
        <f>IF($M510="", "", COUNTIF($M$11:$M$510, "&gt;"&amp;$M510)+1+COUNTIF($M$11:$M510, $M510)-1)</f>
        <v/>
      </c>
      <c r="P510" s="68"/>
      <c r="Q510" s="94" t="str">
        <f>IF($AV510="", "", IFERROR(INDEX('Analytics Data'!BA$12:BA$511, MATCH($AV510, 'Analytics Data'!$BI$12:$BI$511, 0)), ""))</f>
        <v/>
      </c>
      <c r="R510" s="95" t="str">
        <f>IF($AV510="", "", IFERROR(INDEX('Analytics Data'!BB$12:BB$511, MATCH($AV510, 'Analytics Data'!$BI$12:$BI$511, 0)), ""))</f>
        <v/>
      </c>
      <c r="S510" s="95" t="str">
        <f>IF($AV510="", "", IFERROR(INDEX('Analytics Data'!BC$12:BC$511, MATCH($AV510, 'Analytics Data'!$BI$12:$BI$511, 0)), ""))</f>
        <v/>
      </c>
      <c r="T510" s="95" t="str">
        <f>IF($AV510="", "", IFERROR(INDEX('Analytics Data'!BD$12:BD$511, MATCH($AV510, 'Analytics Data'!$BI$12:$BI$511, 0)), ""))</f>
        <v/>
      </c>
      <c r="U510" s="96" t="str">
        <f>IF($AV510="", "", IFERROR(INDEX('Analytics Data'!BE$12:BE$511, MATCH($AV510, 'Analytics Data'!$BI$12:$BI$511, 0)), ""))</f>
        <v/>
      </c>
      <c r="V510" s="68"/>
      <c r="AD510" s="66" t="str">
        <f>'Analytics Data'!$CT511</f>
        <v/>
      </c>
      <c r="AF510" s="18" t="str">
        <f t="shared" si="136"/>
        <v/>
      </c>
      <c r="AH510" s="18" t="str">
        <f t="shared" si="133"/>
        <v/>
      </c>
      <c r="AI510" s="18" t="str">
        <f t="shared" si="137"/>
        <v/>
      </c>
      <c r="AJ510" s="18" t="str">
        <f t="shared" si="138"/>
        <v/>
      </c>
      <c r="AK510" s="18" t="str">
        <f t="shared" si="139"/>
        <v/>
      </c>
      <c r="AL510" s="18" t="str">
        <f t="shared" si="134"/>
        <v/>
      </c>
      <c r="AM510" s="18" t="str">
        <f t="shared" si="135"/>
        <v/>
      </c>
      <c r="AN510" s="18" t="str">
        <f t="shared" si="140"/>
        <v/>
      </c>
      <c r="AP510" s="18" t="str">
        <f>IF(OR($B510="", "", 'Analytics Data'!$BL$7=FALSE), "", COUNTIF('Analytics Data'!$BG$12:$BG$511, $B510))</f>
        <v/>
      </c>
      <c r="AR510" s="66" t="str">
        <f>IF($AP510="", "", IF($AP510=1, IFERROR(INDEX('Analytics Data'!$BI$12:$BI$511, MATCH($B510, 'Analytics Data'!$BG$12:$BG$511, 0)), ""), ""))</f>
        <v/>
      </c>
      <c r="AT510" s="66" t="str">
        <f t="shared" si="141"/>
        <v/>
      </c>
      <c r="AV510" s="66" t="str">
        <f>IF(NOT($AT510=""), $AT510, IF($AR510="", "", IF(COUNTIF($AR$11:$AR510, $AR510)&gt;1, "", $AR510)))</f>
        <v/>
      </c>
      <c r="AX510" s="18" t="str">
        <f>IF(OR($AV510="", $AR$7=FALSE), "", IF(COUNTIF('Analytics Data'!$BI$12:$BI$511, $AV510)=1, "", "X"))</f>
        <v/>
      </c>
      <c r="AZ510" s="54" t="str">
        <f t="shared" si="142"/>
        <v/>
      </c>
      <c r="BB510" s="18" t="str">
        <f>IF($D510="", "", IF(COUNTIF(Content!$D$11:$D$510, $D510)=0, MAX($BB$10:$BB509)+1, ""))</f>
        <v/>
      </c>
      <c r="BD510" s="18" t="str">
        <f t="shared" si="143"/>
        <v/>
      </c>
      <c r="BF510" s="18" t="str">
        <f t="shared" si="144"/>
        <v/>
      </c>
      <c r="BG510" s="18" t="str">
        <f t="shared" ca="1" si="150"/>
        <v/>
      </c>
      <c r="BI510" s="174" t="str">
        <f>IF($AV510="", "", IFERROR(INDEX('Analytics Data'!$CA$12:$CA$511, MATCH($AV510, 'Analytics Data'!$BI$12:$BI$511, 0)), ""))</f>
        <v/>
      </c>
      <c r="BK510" s="174" t="str">
        <f>IF($AV510="", "", IFERROR(INDEX('Analytics Data'!$BB$12:$BB$511, MATCH($AV510, 'Analytics Data'!$BI$12:$BI$511, 0)), ""))</f>
        <v/>
      </c>
      <c r="BM510" s="52" t="str">
        <f>IF($D510="", "", IFERROR(INDEX(Content!$AB$11:$AB$510, MATCH($D510, Content!$D$11:$D$510, 0)), ""))</f>
        <v/>
      </c>
      <c r="BN510" s="52" t="str">
        <f>IF($BM510="", "", IF(COUNTIF($BM$11:$BM510, $BM510)&gt;1, "", $BM510))</f>
        <v/>
      </c>
      <c r="BO510" s="157" t="str">
        <f t="shared" si="145"/>
        <v/>
      </c>
      <c r="BP510" s="157" t="str">
        <f t="shared" si="146"/>
        <v/>
      </c>
      <c r="BQ510" s="18" t="str">
        <f>IF($BO510="", "", COUNTIF($BO$11:$BO$510, "&gt;"&amp;$BO510)+1+COUNTIF($BO$11:$BO510, $BO510)-1)</f>
        <v/>
      </c>
      <c r="BS510" s="137" t="str">
        <f>IF($AV510="", "", IFERROR(INDEX('Analytics Data'!BZ$12:BZ$511, MATCH($AV510, 'Analytics Data'!$BI$12:$BI$511, 0)), ""))</f>
        <v/>
      </c>
      <c r="BT510" s="138" t="str">
        <f>IF($AV510="", "", IFERROR(INDEX('Analytics Data'!CA$12:CA$511, MATCH($AV510, 'Analytics Data'!$BI$12:$BI$511, 0)), ""))</f>
        <v/>
      </c>
      <c r="BU510" s="138" t="str">
        <f>IF($AV510="", "", IFERROR(INDEX('Analytics Data'!CB$12:CB$511, MATCH($AV510, 'Analytics Data'!$BI$12:$BI$511, 0)), ""))</f>
        <v/>
      </c>
      <c r="BV510" s="138" t="str">
        <f>IF($AV510="", "", IFERROR(INDEX('Analytics Data'!CC$12:CC$511, MATCH($AV510, 'Analytics Data'!$BI$12:$BI$511, 0)), ""))</f>
        <v/>
      </c>
      <c r="BW510" s="139" t="str">
        <f>IF($AV510="", "", IFERROR(INDEX('Analytics Data'!CD$12:CD$511, MATCH($AV510, 'Analytics Data'!$BI$12:$BI$511, 0)), ""))</f>
        <v/>
      </c>
      <c r="CC510" s="18" t="str">
        <f t="shared" si="147"/>
        <v/>
      </c>
      <c r="CE510" s="18" t="str">
        <f t="shared" si="148"/>
        <v/>
      </c>
      <c r="CG510" s="52" t="str">
        <f t="shared" si="149"/>
        <v/>
      </c>
    </row>
    <row r="511" spans="1:85" x14ac:dyDescent="0.25">
      <c r="A511" s="11"/>
      <c r="B511" s="11"/>
      <c r="C511" s="11"/>
      <c r="D511" s="11"/>
      <c r="E511" s="11"/>
      <c r="F511" s="11"/>
      <c r="G511" s="11"/>
      <c r="H511" s="11"/>
      <c r="I511" s="11"/>
      <c r="J511" s="11"/>
      <c r="K511" s="11"/>
      <c r="L511" s="11"/>
      <c r="M511" s="68"/>
      <c r="N511" s="68"/>
      <c r="O511" s="68"/>
      <c r="P511" s="68"/>
      <c r="Q511" s="68"/>
      <c r="R511" s="68"/>
      <c r="S511" s="68"/>
      <c r="T511" s="68"/>
      <c r="U511" s="68"/>
      <c r="V511" s="68"/>
    </row>
  </sheetData>
  <sheetProtection algorithmName="SHA-512" hashValue="zoMNMdGLEWbGHQ+LxeGk46TXFMnFNBP4rPqLIr3D+eL7DvBgKfH0c0xks8nf1kk0I7rbUPjX4+i4274BZCLjJw==" saltValue="DOFwoAXMcr3jtBDsTJ204Q==" spinCount="100000" sheet="1" objects="1" scenarios="1" sort="0" autoFilter="0"/>
  <autoFilter ref="D10:K30" xr:uid="{0C82011D-FBE4-4E4A-90C1-D4575F4BBC81}"/>
  <mergeCells count="1">
    <mergeCell ref="B2:B3"/>
  </mergeCells>
  <conditionalFormatting sqref="D6:J6">
    <cfRule type="expression" dxfId="40" priority="12">
      <formula>NOT(D$6="")</formula>
    </cfRule>
  </conditionalFormatting>
  <conditionalFormatting sqref="D7:J7">
    <cfRule type="expression" dxfId="39" priority="11">
      <formula>NOT(D$7="")</formula>
    </cfRule>
  </conditionalFormatting>
  <conditionalFormatting sqref="D11:J510">
    <cfRule type="expression" dxfId="38" priority="28">
      <formula>AH11=$AF$7</formula>
    </cfRule>
    <cfRule type="expression" dxfId="37" priority="29">
      <formula>AH11=$AF$6</formula>
    </cfRule>
  </conditionalFormatting>
  <conditionalFormatting sqref="M11:M510">
    <cfRule type="colorScale" priority="10">
      <colorScale>
        <cfvo type="min"/>
        <cfvo type="percentile" val="50"/>
        <cfvo type="max"/>
        <color rgb="FFF8696B"/>
        <color rgb="FFFFEB84"/>
        <color rgb="FF63BE7B"/>
      </colorScale>
    </cfRule>
  </conditionalFormatting>
  <conditionalFormatting sqref="O11:O510">
    <cfRule type="expression" dxfId="36" priority="1">
      <formula>O11=$AA$2</formula>
    </cfRule>
    <cfRule type="expression" dxfId="35" priority="2">
      <formula>O11=$AA$3</formula>
    </cfRule>
    <cfRule type="expression" dxfId="34" priority="3">
      <formula>O11=$AA$4</formula>
    </cfRule>
    <cfRule type="colorScale" priority="4">
      <colorScale>
        <cfvo type="min"/>
        <cfvo type="percentile" val="50"/>
        <cfvo type="max"/>
        <color rgb="FF63BE7B"/>
        <color rgb="FFFFEB84"/>
        <color rgb="FFF8696B"/>
      </colorScale>
    </cfRule>
  </conditionalFormatting>
  <conditionalFormatting sqref="Q11:Q510">
    <cfRule type="colorScale" priority="9">
      <colorScale>
        <cfvo type="min"/>
        <cfvo type="percentile" val="50"/>
        <cfvo type="max"/>
        <color rgb="FFF8696B"/>
        <color rgb="FFFFEB84"/>
        <color rgb="FF63BE7B"/>
      </colorScale>
    </cfRule>
  </conditionalFormatting>
  <conditionalFormatting sqref="R11:R510">
    <cfRule type="colorScale" priority="8">
      <colorScale>
        <cfvo type="min"/>
        <cfvo type="percentile" val="50"/>
        <cfvo type="max"/>
        <color rgb="FFF8696B"/>
        <color rgb="FFFFEB84"/>
        <color rgb="FF63BE7B"/>
      </colorScale>
    </cfRule>
  </conditionalFormatting>
  <conditionalFormatting sqref="S11:S510">
    <cfRule type="colorScale" priority="7">
      <colorScale>
        <cfvo type="min"/>
        <cfvo type="percentile" val="50"/>
        <cfvo type="max"/>
        <color rgb="FFF8696B"/>
        <color rgb="FFFFEB84"/>
        <color rgb="FF63BE7B"/>
      </colorScale>
    </cfRule>
  </conditionalFormatting>
  <conditionalFormatting sqref="T11:T510">
    <cfRule type="colorScale" priority="6">
      <colorScale>
        <cfvo type="min"/>
        <cfvo type="percentile" val="50"/>
        <cfvo type="max"/>
        <color rgb="FFF8696B"/>
        <color rgb="FFFFEB84"/>
        <color rgb="FF63BE7B"/>
      </colorScale>
    </cfRule>
  </conditionalFormatting>
  <conditionalFormatting sqref="U11:U510">
    <cfRule type="colorScale" priority="5">
      <colorScale>
        <cfvo type="min"/>
        <cfvo type="percentile" val="50"/>
        <cfvo type="max"/>
        <color rgb="FFF8696B"/>
        <color rgb="FFFFEB84"/>
        <color rgb="FF63BE7B"/>
      </colorScale>
    </cfRule>
  </conditionalFormatting>
  <dataValidations count="8">
    <dataValidation type="list" errorStyle="information" allowBlank="1" showInputMessage="1" sqref="AH3:AN3" xr:uid="{258E559D-CB76-450D-9704-B9192254D322}">
      <formula1>$AF$1:$AF$3</formula1>
    </dataValidation>
    <dataValidation type="list" allowBlank="1" showInputMessage="1" showErrorMessage="1" sqref="D11:D510" xr:uid="{D1000984-9226-4AC9-8579-731D7718E13D}">
      <formula1>Y$10:Y$11</formula1>
    </dataValidation>
    <dataValidation errorStyle="information" allowBlank="1" showInputMessage="1" sqref="E11:E510" xr:uid="{49EE1327-C3F5-4812-AA05-5BC6BBB05FBB}"/>
    <dataValidation type="list" errorStyle="information" allowBlank="1" showInputMessage="1" sqref="F11:F510" xr:uid="{9C0B765D-60CD-4ADA-B3E9-2FC1A9C8606C}">
      <formula1>Z$10:Z$11</formula1>
    </dataValidation>
    <dataValidation type="list" allowBlank="1" showInputMessage="1" showErrorMessage="1" sqref="G11:G510" xr:uid="{FDE6E740-B0A9-4866-8267-1DF376BA846B}">
      <formula1>AA$10:AA$11</formula1>
    </dataValidation>
    <dataValidation type="list" allowBlank="1" showInputMessage="1" showErrorMessage="1" sqref="H11:H510" xr:uid="{63E90203-9B27-498A-853E-3B7C5C2C4F2A}">
      <formula1>AB$10:AB$30</formula1>
    </dataValidation>
    <dataValidation type="list" allowBlank="1" showInputMessage="1" showErrorMessage="1" sqref="I11:I510" xr:uid="{AE46D174-A400-438F-B52D-70AFEE6733B2}">
      <formula1>AC$10:AC$18</formula1>
    </dataValidation>
    <dataValidation type="list" errorStyle="information" allowBlank="1" showInputMessage="1" sqref="J11:J510" xr:uid="{F3D791A4-7C7C-44A1-8C8C-6B31DCF51AB5}">
      <formula1>AD$10:AD$510</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E955-DF37-4325-8307-C3459773A9F2}">
  <sheetPr>
    <tabColor rgb="FFB42117"/>
  </sheetPr>
  <dimension ref="A1:AC511"/>
  <sheetViews>
    <sheetView zoomScaleNormal="100" workbookViewId="0"/>
  </sheetViews>
  <sheetFormatPr defaultColWidth="0" defaultRowHeight="15" zeroHeight="1" x14ac:dyDescent="0.25"/>
  <cols>
    <col min="1" max="1" width="2.85546875" style="12" customWidth="1"/>
    <col min="2" max="2" width="8.5703125" style="12" customWidth="1"/>
    <col min="3" max="3" width="2.85546875" style="12" customWidth="1"/>
    <col min="4" max="4" width="8.5703125" style="12" customWidth="1"/>
    <col min="5" max="5" width="100" style="12" customWidth="1"/>
    <col min="6" max="6" width="2.85546875" style="12" customWidth="1"/>
    <col min="7" max="7" width="9.140625" style="12" hidden="1" customWidth="1"/>
    <col min="8" max="8" width="2.85546875" style="12" hidden="1" customWidth="1"/>
    <col min="9" max="9" width="9.140625" style="12" hidden="1" customWidth="1"/>
    <col min="10" max="10" width="2.85546875" style="12" hidden="1" customWidth="1"/>
    <col min="11" max="11" width="9.140625" style="12" hidden="1" customWidth="1"/>
    <col min="12" max="12" width="2.85546875" style="12" hidden="1" customWidth="1"/>
    <col min="13" max="14" width="9.140625" style="12" hidden="1" customWidth="1"/>
    <col min="15" max="15" width="2.85546875" style="12" hidden="1" customWidth="1"/>
    <col min="16" max="16" width="28.5703125" style="12" hidden="1" customWidth="1"/>
    <col min="17" max="17" width="2.85546875" style="12" hidden="1" customWidth="1"/>
    <col min="18" max="18" width="9.140625" style="12" hidden="1" customWidth="1"/>
    <col min="19" max="19" width="2.85546875" style="12" hidden="1" customWidth="1"/>
    <col min="20" max="20" width="9.140625" style="12" hidden="1" customWidth="1"/>
    <col min="21" max="21" width="2.85546875" style="12" hidden="1" customWidth="1"/>
    <col min="22" max="22" width="28.5703125" style="12" hidden="1" customWidth="1"/>
    <col min="23" max="23" width="2.85546875" style="12" hidden="1" customWidth="1"/>
    <col min="24" max="27" width="9.140625" style="12" hidden="1" customWidth="1"/>
    <col min="28" max="28" width="57.140625" style="12" hidden="1" customWidth="1"/>
    <col min="29" max="29" width="2.85546875" style="12" hidden="1" customWidth="1"/>
    <col min="30" max="16384" width="9.140625" style="12" hidden="1"/>
  </cols>
  <sheetData>
    <row r="1" spans="1:28" x14ac:dyDescent="0.25">
      <c r="A1" s="11"/>
      <c r="B1" s="11"/>
      <c r="C1" s="11"/>
      <c r="D1" s="11"/>
      <c r="E1" s="11"/>
      <c r="F1" s="11"/>
    </row>
    <row r="2" spans="1:28" x14ac:dyDescent="0.25">
      <c r="A2" s="11"/>
      <c r="B2" s="289" t="s">
        <v>20</v>
      </c>
      <c r="C2" s="290"/>
      <c r="D2" s="290"/>
      <c r="E2" s="291"/>
      <c r="F2" s="11"/>
      <c r="I2" s="16" t="s">
        <v>26</v>
      </c>
      <c r="K2" s="16" t="s">
        <v>45</v>
      </c>
      <c r="M2" s="35" t="s">
        <v>56</v>
      </c>
      <c r="N2" s="38" t="s">
        <v>56</v>
      </c>
      <c r="T2" s="16" t="s">
        <v>79</v>
      </c>
    </row>
    <row r="3" spans="1:28" x14ac:dyDescent="0.25">
      <c r="A3" s="11"/>
      <c r="B3" s="292"/>
      <c r="C3" s="293"/>
      <c r="D3" s="293"/>
      <c r="E3" s="294"/>
      <c r="F3" s="11"/>
      <c r="I3" s="18" t="s">
        <v>32</v>
      </c>
      <c r="K3" s="18" t="s">
        <v>57</v>
      </c>
      <c r="M3" s="53" t="s">
        <v>57</v>
      </c>
      <c r="N3" s="51" t="s">
        <v>45</v>
      </c>
      <c r="T3" s="18" t="s">
        <v>80</v>
      </c>
    </row>
    <row r="4" spans="1:28" x14ac:dyDescent="0.25">
      <c r="A4" s="11"/>
      <c r="B4" s="295" t="str">
        <f>IF('Intro &amp; Setup'!$H$16="", "", 'Intro &amp; Setup'!$H$16)</f>
        <v>Spreadsheet Solutions</v>
      </c>
      <c r="C4" s="295"/>
      <c r="D4" s="295"/>
      <c r="E4" s="295"/>
      <c r="F4" s="11"/>
    </row>
    <row r="5" spans="1:28" x14ac:dyDescent="0.25">
      <c r="A5" s="11"/>
      <c r="B5" s="11"/>
      <c r="C5" s="11"/>
      <c r="D5" s="11"/>
      <c r="E5" s="11"/>
      <c r="F5" s="11"/>
      <c r="M5" s="21" t="s">
        <v>58</v>
      </c>
      <c r="N5" s="23" t="s">
        <v>58</v>
      </c>
    </row>
    <row r="6" spans="1:28" x14ac:dyDescent="0.25">
      <c r="A6" s="11"/>
      <c r="B6" s="11"/>
      <c r="C6" s="11"/>
      <c r="D6" s="14" t="str">
        <f>IF(M6=0, "", IF(M2="", "", M2))</f>
        <v/>
      </c>
      <c r="E6" s="14" t="str">
        <f>IF(N6=0, "", IF(N2="", "", N2))</f>
        <v/>
      </c>
      <c r="F6" s="11"/>
      <c r="K6" s="16" t="s">
        <v>59</v>
      </c>
      <c r="M6" s="15">
        <f>COUNTIF(M$11:M$510, $K6)</f>
        <v>0</v>
      </c>
      <c r="N6" s="15">
        <f>COUNTIF(N$11:N$510, $K6)</f>
        <v>0</v>
      </c>
    </row>
    <row r="7" spans="1:28" x14ac:dyDescent="0.25">
      <c r="A7" s="11"/>
      <c r="B7" s="14" t="str">
        <f>IF($T$7=0, "", $B$9)</f>
        <v/>
      </c>
      <c r="C7" s="11"/>
      <c r="D7" s="14" t="str">
        <f>IF(M7=0, "", IF(M3="", "", M3))</f>
        <v/>
      </c>
      <c r="E7" s="14" t="str">
        <f>IF(N7=0, "", IF(N3="", "", N3))</f>
        <v/>
      </c>
      <c r="F7" s="11"/>
      <c r="K7" s="18" t="s">
        <v>60</v>
      </c>
      <c r="M7" s="15">
        <f>COUNTIF(M$11:M$510, $K7)</f>
        <v>0</v>
      </c>
      <c r="N7" s="15">
        <f>COUNTIF(N$11:N$510, $K7)</f>
        <v>0</v>
      </c>
      <c r="T7" s="15">
        <f>COUNTIF($T$11:$T$510, $T$2)</f>
        <v>0</v>
      </c>
    </row>
    <row r="8" spans="1:28" x14ac:dyDescent="0.25">
      <c r="A8" s="11"/>
      <c r="B8" s="11"/>
      <c r="C8" s="11"/>
      <c r="D8" s="25"/>
      <c r="E8" s="25"/>
      <c r="F8" s="11"/>
    </row>
    <row r="9" spans="1:28" x14ac:dyDescent="0.25">
      <c r="A9" s="11"/>
      <c r="B9" s="102" t="s">
        <v>76</v>
      </c>
      <c r="C9" s="11"/>
      <c r="D9" s="57" t="s">
        <v>0</v>
      </c>
      <c r="E9" s="59" t="s">
        <v>77</v>
      </c>
      <c r="F9" s="11"/>
      <c r="I9" s="20" t="str">
        <f>D$9</f>
        <v>No</v>
      </c>
    </row>
    <row r="10" spans="1:28" x14ac:dyDescent="0.25">
      <c r="A10" s="11"/>
      <c r="B10" s="103"/>
      <c r="C10" s="11"/>
      <c r="D10" s="70"/>
      <c r="E10" s="72"/>
      <c r="F10" s="11"/>
      <c r="I10" s="15"/>
      <c r="K10" s="20" t="s">
        <v>38</v>
      </c>
      <c r="M10" s="20" t="str">
        <f>D$9</f>
        <v>No</v>
      </c>
      <c r="N10" s="20" t="str">
        <f>E$9</f>
        <v>Post Content</v>
      </c>
      <c r="P10" s="20" t="s">
        <v>78</v>
      </c>
      <c r="V10" s="20" t="s">
        <v>81</v>
      </c>
    </row>
    <row r="11" spans="1:28" ht="78.75" x14ac:dyDescent="0.25">
      <c r="A11" s="113" t="s">
        <v>36</v>
      </c>
      <c r="B11" s="104">
        <f>$I11</f>
        <v>1</v>
      </c>
      <c r="C11" s="113" t="s">
        <v>36</v>
      </c>
      <c r="D11" s="107">
        <v>1</v>
      </c>
      <c r="E11" s="110" t="s">
        <v>184</v>
      </c>
      <c r="F11" s="113" t="s">
        <v>36</v>
      </c>
      <c r="I11" s="104">
        <f>IF($D11="", IFERROR(INDEX('LinkedIn Posts'!$D$11:$D$510, MATCH($R11, 'LinkedIn Posts'!$BB$11:$BB$510, 0)), ""), $D11)</f>
        <v>1</v>
      </c>
      <c r="K11" s="104" t="str">
        <f>IF(COUNTIF($D11:$E11, "")=2, "", "X")</f>
        <v>X</v>
      </c>
      <c r="M11" s="104" t="str">
        <f t="shared" ref="M11:M74" si="0">IF($B11="", "", IF(AND(M$5="X", D11=""), $K$6, IF(AND(NOT(D11=""), OR(ISNUMBER($D11)="", COUNTIF(D$11:D$510, D11)&gt;1)), $K$7, "")))</f>
        <v/>
      </c>
      <c r="N11" s="104" t="str">
        <f t="shared" ref="N11:N74" si="1">IF($K11="", "", IF(AND(N$5="X", E11=""), $K$6, IF(AND(NOT($P11=""), COUNTIF($P$11:$P$510, $P11)&gt;1), $K$7, "")))</f>
        <v/>
      </c>
      <c r="P11" s="114" t="str">
        <f>IF($E11="", "", LEFT($E11, 250))</f>
        <v>We know how long it takes to learn how to use Excel properly, we have years of experience and we’re still learning. If you're also learning how to make better spreadsheets, then we have some videos to help you.
Here is a link to see the video channel</v>
      </c>
      <c r="R11" s="104" t="str">
        <f>IF($D11="", MAX($R$10:$R10)+1, "")</f>
        <v/>
      </c>
      <c r="T11" s="104" t="str">
        <f t="shared" ref="T11:T74" si="2">IF($B11="", "", IF($D11=$I11, $T$3, $T$2))</f>
        <v>Grey</v>
      </c>
      <c r="V11" s="114" t="str">
        <f>IF($E11="", "", LEFT($E11, 70))</f>
        <v xml:space="preserve">We know how long it takes to learn how to use Excel properly, we have </v>
      </c>
      <c r="X11" s="104">
        <f>IF($E11="", "", IFERROR(FIND("https://", $E11), ""))</f>
        <v>254</v>
      </c>
      <c r="Y11" s="104">
        <f>IF($X11="", "", IFERROR(FIND(" ", $E11, $X11+1), ""))</f>
        <v>315</v>
      </c>
      <c r="Z11" s="104">
        <f>IF($X11="", "", IFERROR(FIND(CHAR(10), $E11, $X11+1), ""))</f>
        <v>304</v>
      </c>
      <c r="AA11" s="104">
        <f>IF(AND($Y11="", $Z11=""), "", IF($Y11="", $Z11, IF($Z11="", $Y11, MIN($Y11:$Z11))))</f>
        <v>304</v>
      </c>
      <c r="AB11" s="104" t="str">
        <f>IF(OR($X11="", $AA11=""), "", MID($E11, $X11, $AA11-$X11))</f>
        <v>https://spreadsheetsolutions.biz/diy-spreadsheets/</v>
      </c>
    </row>
    <row r="12" spans="1:28" ht="101.25" x14ac:dyDescent="0.25">
      <c r="A12" s="113" t="s">
        <v>36</v>
      </c>
      <c r="B12" s="105">
        <f t="shared" ref="B12:B75" si="3">$I12</f>
        <v>2</v>
      </c>
      <c r="C12" s="113" t="s">
        <v>36</v>
      </c>
      <c r="D12" s="108">
        <v>2</v>
      </c>
      <c r="E12" s="111" t="s">
        <v>185</v>
      </c>
      <c r="F12" s="113" t="s">
        <v>36</v>
      </c>
      <c r="I12" s="105">
        <f>IF($D12="", IFERROR(INDEX('LinkedIn Posts'!$D$11:$D$510, MATCH($R12, 'LinkedIn Posts'!$BB$11:$BB$510, 0)), ""), $D12)</f>
        <v>2</v>
      </c>
      <c r="K12" s="105" t="str">
        <f t="shared" ref="K12:K75" si="4">IF(COUNTIF($D12:$E12, "")=2, "", "X")</f>
        <v>X</v>
      </c>
      <c r="M12" s="105" t="str">
        <f t="shared" si="0"/>
        <v/>
      </c>
      <c r="N12" s="105" t="str">
        <f t="shared" si="1"/>
        <v/>
      </c>
      <c r="P12" s="115" t="str">
        <f t="shared" ref="P12:P75" si="5">IF($E12="", "", LEFT($E12, 250))</f>
        <v xml:space="preserve">Are you wondering if your spreadsheets could be better? Here we give you 5 things to look out for, and explain why each one needs to be properly addressed - https://spreadsheetsolutions.biz/2021/10/19/5-reasons-you-may-need-better-spreadsheets/
Make </v>
      </c>
      <c r="R12" s="105" t="str">
        <f>IF($D12="", MAX($R$10:$R11)+1, "")</f>
        <v/>
      </c>
      <c r="T12" s="105" t="str">
        <f t="shared" si="2"/>
        <v>Grey</v>
      </c>
      <c r="V12" s="115" t="str">
        <f t="shared" ref="V12:V75" si="6">IF($E12="", "", LEFT($E12, 70))</f>
        <v>Are you wondering if your spreadsheets could be better? Here we give y</v>
      </c>
      <c r="X12" s="105">
        <f t="shared" ref="X12:X75" si="7">IF($E12="", "", IFERROR(FIND("https://", $E12), ""))</f>
        <v>158</v>
      </c>
      <c r="Y12" s="105">
        <f t="shared" ref="Y12:Y75" si="8">IF($X12="", "", IFERROR(FIND(" ", $E12, $X12+1), ""))</f>
        <v>250</v>
      </c>
      <c r="Z12" s="105">
        <f t="shared" ref="Z12:Z75" si="9">IF($X12="", "", IFERROR(FIND(CHAR(10), $E12, $X12+1), ""))</f>
        <v>245</v>
      </c>
      <c r="AA12" s="105">
        <f t="shared" ref="AA12:AA75" si="10">IF(AND($Y12="", $Z12=""), "", IF($Y12="", $Z12, IF($Z12="", $Y12, MIN($Y12:$Z12))))</f>
        <v>245</v>
      </c>
      <c r="AB12" s="105" t="str">
        <f t="shared" ref="AB12:AB75" si="11">IF(OR($X12="", $AA12=""), "", MID($E12, $X12, $AA12-$X12))</f>
        <v>https://spreadsheetsolutions.biz/2021/10/19/5-reasons-you-may-need-better-spreadsheets/</v>
      </c>
    </row>
    <row r="13" spans="1:28" ht="78.75" x14ac:dyDescent="0.25">
      <c r="A13" s="113" t="s">
        <v>36</v>
      </c>
      <c r="B13" s="105">
        <f t="shared" si="3"/>
        <v>3</v>
      </c>
      <c r="C13" s="113" t="s">
        <v>36</v>
      </c>
      <c r="D13" s="108">
        <v>3</v>
      </c>
      <c r="E13" s="111" t="s">
        <v>186</v>
      </c>
      <c r="F13" s="113" t="s">
        <v>36</v>
      </c>
      <c r="I13" s="105">
        <f>IF($D13="", IFERROR(INDEX('LinkedIn Posts'!$D$11:$D$510, MATCH($R13, 'LinkedIn Posts'!$BB$11:$BB$510, 0)), ""), $D13)</f>
        <v>3</v>
      </c>
      <c r="K13" s="105" t="str">
        <f t="shared" si="4"/>
        <v>X</v>
      </c>
      <c r="M13" s="105" t="str">
        <f t="shared" si="0"/>
        <v/>
      </c>
      <c r="N13" s="105" t="str">
        <f t="shared" si="1"/>
        <v/>
      </c>
      <c r="P13" s="115" t="str">
        <f t="shared" si="5"/>
        <v>We don't really understand why you want to struggle to make your own spreadsheets, when we can make them for you, but we still want to help. If you want to make your own spreadsheets, but want to make them properly and professionally, then we have so</v>
      </c>
      <c r="R13" s="105" t="str">
        <f>IF($D13="", MAX($R$10:$R12)+1, "")</f>
        <v/>
      </c>
      <c r="T13" s="105" t="str">
        <f t="shared" si="2"/>
        <v>Grey</v>
      </c>
      <c r="V13" s="115" t="str">
        <f t="shared" si="6"/>
        <v>We don't really understand why you want to struggle to make your own s</v>
      </c>
      <c r="X13" s="105">
        <f t="shared" si="7"/>
        <v>330</v>
      </c>
      <c r="Y13" s="105">
        <f t="shared" si="8"/>
        <v>391</v>
      </c>
      <c r="Z13" s="105">
        <f t="shared" si="9"/>
        <v>380</v>
      </c>
      <c r="AA13" s="105">
        <f t="shared" si="10"/>
        <v>380</v>
      </c>
      <c r="AB13" s="105" t="str">
        <f t="shared" si="11"/>
        <v>https://spreadsheetsolutions.biz/diy-spreadsheets/</v>
      </c>
    </row>
    <row r="14" spans="1:28" ht="78.75" x14ac:dyDescent="0.25">
      <c r="A14" s="113" t="s">
        <v>36</v>
      </c>
      <c r="B14" s="105">
        <f t="shared" si="3"/>
        <v>4</v>
      </c>
      <c r="C14" s="113" t="s">
        <v>36</v>
      </c>
      <c r="D14" s="108">
        <v>4</v>
      </c>
      <c r="E14" s="111" t="s">
        <v>187</v>
      </c>
      <c r="F14" s="113" t="s">
        <v>36</v>
      </c>
      <c r="I14" s="105">
        <f>IF($D14="", IFERROR(INDEX('LinkedIn Posts'!$D$11:$D$510, MATCH($R14, 'LinkedIn Posts'!$BB$11:$BB$510, 0)), ""), $D14)</f>
        <v>4</v>
      </c>
      <c r="K14" s="105" t="str">
        <f t="shared" si="4"/>
        <v>X</v>
      </c>
      <c r="M14" s="105" t="str">
        <f t="shared" si="0"/>
        <v/>
      </c>
      <c r="N14" s="105" t="str">
        <f t="shared" si="1"/>
        <v/>
      </c>
      <c r="P14" s="115" t="str">
        <f t="shared" si="5"/>
        <v xml:space="preserve">We asked people what aspect of their business they would most like to improve, and we got some interesting results. What would you have selected? Here is a blog post showing you why they are all important, and how the right spreadsheet can help with </v>
      </c>
      <c r="R14" s="105" t="str">
        <f>IF($D14="", MAX($R$10:$R13)+1, "")</f>
        <v/>
      </c>
      <c r="T14" s="105" t="str">
        <f t="shared" si="2"/>
        <v>Grey</v>
      </c>
      <c r="V14" s="115" t="str">
        <f t="shared" si="6"/>
        <v xml:space="preserve">We asked people what aspect of their business they would most like to </v>
      </c>
      <c r="X14" s="105">
        <f t="shared" si="7"/>
        <v>258</v>
      </c>
      <c r="Y14" s="105">
        <f t="shared" si="8"/>
        <v>388</v>
      </c>
      <c r="Z14" s="105">
        <f t="shared" si="9"/>
        <v>366</v>
      </c>
      <c r="AA14" s="105">
        <f t="shared" si="10"/>
        <v>366</v>
      </c>
      <c r="AB14" s="105" t="str">
        <f t="shared" si="11"/>
        <v>https://spreadsheetsolutions.biz/2022/06/09/what-people-want-for-their-businesses-and-how-spreadsheets-help/</v>
      </c>
    </row>
    <row r="15" spans="1:28" ht="78.75" x14ac:dyDescent="0.25">
      <c r="A15" s="113" t="s">
        <v>36</v>
      </c>
      <c r="B15" s="105">
        <f t="shared" si="3"/>
        <v>5</v>
      </c>
      <c r="C15" s="113" t="s">
        <v>36</v>
      </c>
      <c r="D15" s="108">
        <v>5</v>
      </c>
      <c r="E15" s="111" t="s">
        <v>188</v>
      </c>
      <c r="F15" s="113" t="s">
        <v>36</v>
      </c>
      <c r="I15" s="105">
        <f>IF($D15="", IFERROR(INDEX('LinkedIn Posts'!$D$11:$D$510, MATCH($R15, 'LinkedIn Posts'!$BB$11:$BB$510, 0)), ""), $D15)</f>
        <v>5</v>
      </c>
      <c r="K15" s="105" t="str">
        <f t="shared" si="4"/>
        <v>X</v>
      </c>
      <c r="M15" s="105" t="str">
        <f t="shared" si="0"/>
        <v/>
      </c>
      <c r="N15" s="105" t="str">
        <f t="shared" si="1"/>
        <v/>
      </c>
      <c r="P15" s="115" t="str">
        <f t="shared" si="5"/>
        <v>We've made hundreds of spreadsheets, and most have been bespoke solutions. If your spreadsheets are not achieving all they can, maybe now is the time to get in touch so that we can make the right spreadsheet for you and your business - https://spread</v>
      </c>
      <c r="R15" s="105" t="str">
        <f>IF($D15="", MAX($R$10:$R14)+1, "")</f>
        <v/>
      </c>
      <c r="T15" s="105" t="str">
        <f t="shared" si="2"/>
        <v>Grey</v>
      </c>
      <c r="V15" s="115" t="str">
        <f t="shared" si="6"/>
        <v>We've made hundreds of spreadsheets, and most have been bespoke soluti</v>
      </c>
      <c r="X15" s="105">
        <f t="shared" si="7"/>
        <v>237</v>
      </c>
      <c r="Y15" s="105">
        <f t="shared" si="8"/>
        <v>292</v>
      </c>
      <c r="Z15" s="105">
        <f t="shared" si="9"/>
        <v>270</v>
      </c>
      <c r="AA15" s="105">
        <f t="shared" si="10"/>
        <v>270</v>
      </c>
      <c r="AB15" s="105" t="str">
        <f t="shared" si="11"/>
        <v>https://spreadsheetsolutions.biz/</v>
      </c>
    </row>
    <row r="16" spans="1:28" ht="90" x14ac:dyDescent="0.25">
      <c r="A16" s="113" t="s">
        <v>36</v>
      </c>
      <c r="B16" s="105">
        <f t="shared" si="3"/>
        <v>6</v>
      </c>
      <c r="C16" s="113" t="s">
        <v>36</v>
      </c>
      <c r="D16" s="108">
        <v>6</v>
      </c>
      <c r="E16" s="111" t="s">
        <v>189</v>
      </c>
      <c r="F16" s="113" t="s">
        <v>36</v>
      </c>
      <c r="I16" s="105">
        <f>IF($D16="", IFERROR(INDEX('LinkedIn Posts'!$D$11:$D$510, MATCH($R16, 'LinkedIn Posts'!$BB$11:$BB$510, 0)), ""), $D16)</f>
        <v>6</v>
      </c>
      <c r="K16" s="105" t="str">
        <f t="shared" si="4"/>
        <v>X</v>
      </c>
      <c r="M16" s="105" t="str">
        <f t="shared" si="0"/>
        <v/>
      </c>
      <c r="N16" s="105" t="str">
        <f t="shared" si="1"/>
        <v/>
      </c>
      <c r="P16" s="115" t="str">
        <f t="shared" si="5"/>
        <v xml:space="preserve">So, you want a cracking spreadsheet. You're not quite sure how you want it to work, but you know what you need to achieve.
Yes, we make custom spreadsheets, but we also have many ready-made options.
Come and see what we have ready-made, try the ones </v>
      </c>
      <c r="R16" s="105" t="str">
        <f>IF($D16="", MAX($R$10:$R15)+1, "")</f>
        <v/>
      </c>
      <c r="T16" s="105" t="str">
        <f t="shared" si="2"/>
        <v>Grey</v>
      </c>
      <c r="V16" s="115" t="str">
        <f t="shared" si="6"/>
        <v>So, you want a cracking spreadsheet. You're not quite sure how you wan</v>
      </c>
      <c r="X16" s="105">
        <f t="shared" si="7"/>
        <v>306</v>
      </c>
      <c r="Y16" s="105">
        <f t="shared" si="8"/>
        <v>394</v>
      </c>
      <c r="Z16" s="105">
        <f t="shared" si="9"/>
        <v>372</v>
      </c>
      <c r="AA16" s="105">
        <f t="shared" si="10"/>
        <v>372</v>
      </c>
      <c r="AB16" s="105" t="str">
        <f t="shared" si="11"/>
        <v>https://spreadsheetsolutions.biz/ready-made-spreadsheet-solutions/</v>
      </c>
    </row>
    <row r="17" spans="1:28" ht="67.5" x14ac:dyDescent="0.25">
      <c r="A17" s="113" t="s">
        <v>36</v>
      </c>
      <c r="B17" s="105">
        <f t="shared" si="3"/>
        <v>7</v>
      </c>
      <c r="C17" s="113" t="s">
        <v>36</v>
      </c>
      <c r="D17" s="108">
        <v>7</v>
      </c>
      <c r="E17" s="111" t="s">
        <v>190</v>
      </c>
      <c r="F17" s="113" t="s">
        <v>36</v>
      </c>
      <c r="I17" s="105">
        <f>IF($D17="", IFERROR(INDEX('LinkedIn Posts'!$D$11:$D$510, MATCH($R17, 'LinkedIn Posts'!$BB$11:$BB$510, 0)), ""), $D17)</f>
        <v>7</v>
      </c>
      <c r="K17" s="105" t="str">
        <f t="shared" si="4"/>
        <v>X</v>
      </c>
      <c r="M17" s="105" t="str">
        <f t="shared" si="0"/>
        <v/>
      </c>
      <c r="N17" s="105" t="str">
        <f t="shared" si="1"/>
        <v/>
      </c>
      <c r="P17" s="115" t="str">
        <f t="shared" si="5"/>
        <v>What do you expect your software to do for your business? Let us know and let's see what we can do for you - https://spreadsheetsolutions.biz/
#SpreadsheetSolutions #BetterSpreadsheet #Business</v>
      </c>
      <c r="R17" s="105" t="str">
        <f>IF($D17="", MAX($R$10:$R16)+1, "")</f>
        <v/>
      </c>
      <c r="T17" s="105" t="str">
        <f t="shared" si="2"/>
        <v>Grey</v>
      </c>
      <c r="V17" s="115" t="str">
        <f t="shared" si="6"/>
        <v xml:space="preserve">What do you expect your software to do for your business? Let us know </v>
      </c>
      <c r="X17" s="105">
        <f t="shared" si="7"/>
        <v>110</v>
      </c>
      <c r="Y17" s="105">
        <f t="shared" si="8"/>
        <v>165</v>
      </c>
      <c r="Z17" s="105">
        <f t="shared" si="9"/>
        <v>143</v>
      </c>
      <c r="AA17" s="105">
        <f t="shared" si="10"/>
        <v>143</v>
      </c>
      <c r="AB17" s="105" t="str">
        <f t="shared" si="11"/>
        <v>https://spreadsheetsolutions.biz/</v>
      </c>
    </row>
    <row r="18" spans="1:28" ht="78.75" x14ac:dyDescent="0.25">
      <c r="A18" s="113" t="s">
        <v>36</v>
      </c>
      <c r="B18" s="105">
        <f t="shared" si="3"/>
        <v>8</v>
      </c>
      <c r="C18" s="113" t="s">
        <v>36</v>
      </c>
      <c r="D18" s="108">
        <v>8</v>
      </c>
      <c r="E18" s="111" t="s">
        <v>191</v>
      </c>
      <c r="F18" s="113" t="s">
        <v>36</v>
      </c>
      <c r="I18" s="105">
        <f>IF($D18="", IFERROR(INDEX('LinkedIn Posts'!$D$11:$D$510, MATCH($R18, 'LinkedIn Posts'!$BB$11:$BB$510, 0)), ""), $D18)</f>
        <v>8</v>
      </c>
      <c r="K18" s="105" t="str">
        <f t="shared" si="4"/>
        <v>X</v>
      </c>
      <c r="M18" s="105" t="str">
        <f t="shared" si="0"/>
        <v/>
      </c>
      <c r="N18" s="105" t="str">
        <f t="shared" si="1"/>
        <v/>
      </c>
      <c r="P18" s="115" t="str">
        <f t="shared" si="5"/>
        <v>Who would you get to make your spreadsheets? Most would waste valuable internal resources, when they could get them professionally made and save their own time for more prosperous tasks. Then, you need to wonder if your spreadsheets are fit for purpo</v>
      </c>
      <c r="R18" s="105" t="str">
        <f>IF($D18="", MAX($R$10:$R17)+1, "")</f>
        <v/>
      </c>
      <c r="T18" s="105" t="str">
        <f t="shared" si="2"/>
        <v>Grey</v>
      </c>
      <c r="V18" s="115" t="str">
        <f t="shared" si="6"/>
        <v>Who would you get to make your spreadsheets? Most would waste valuable</v>
      </c>
      <c r="X18" s="105">
        <f t="shared" si="7"/>
        <v>376</v>
      </c>
      <c r="Y18" s="105">
        <f t="shared" si="8"/>
        <v>491</v>
      </c>
      <c r="Z18" s="105">
        <f t="shared" si="9"/>
        <v>469</v>
      </c>
      <c r="AA18" s="105">
        <f t="shared" si="10"/>
        <v>469</v>
      </c>
      <c r="AB18" s="105" t="str">
        <f t="shared" si="11"/>
        <v>https://spreadsheetsolutions.biz/2021/10/15/the-pros-and-cons-of-who-makes-your-spreadsheets/</v>
      </c>
    </row>
    <row r="19" spans="1:28" ht="90" x14ac:dyDescent="0.25">
      <c r="A19" s="113" t="s">
        <v>36</v>
      </c>
      <c r="B19" s="105">
        <f t="shared" si="3"/>
        <v>9</v>
      </c>
      <c r="C19" s="113" t="s">
        <v>36</v>
      </c>
      <c r="D19" s="108">
        <v>9</v>
      </c>
      <c r="E19" s="111" t="s">
        <v>192</v>
      </c>
      <c r="F19" s="113" t="s">
        <v>36</v>
      </c>
      <c r="I19" s="105">
        <f>IF($D19="", IFERROR(INDEX('LinkedIn Posts'!$D$11:$D$510, MATCH($R19, 'LinkedIn Posts'!$BB$11:$BB$510, 0)), ""), $D19)</f>
        <v>9</v>
      </c>
      <c r="K19" s="105" t="str">
        <f t="shared" si="4"/>
        <v>X</v>
      </c>
      <c r="M19" s="105" t="str">
        <f t="shared" si="0"/>
        <v/>
      </c>
      <c r="N19" s="105" t="str">
        <f t="shared" si="1"/>
        <v/>
      </c>
      <c r="P19" s="115" t="str">
        <f t="shared" si="5"/>
        <v>Why should you get someone to make your spreadsheets for you, when you can make them yourself? Good question. If you seriously want to know why you should outsource this task, then here are some reasons - https://spreadsheetsolutions.biz/2019/08/20/w</v>
      </c>
      <c r="R19" s="105" t="str">
        <f>IF($D19="", MAX($R$10:$R18)+1, "")</f>
        <v/>
      </c>
      <c r="T19" s="105" t="str">
        <f t="shared" si="2"/>
        <v>Grey</v>
      </c>
      <c r="V19" s="115" t="str">
        <f t="shared" si="6"/>
        <v>Why should you get someone to make your spreadsheets for you, when you</v>
      </c>
      <c r="X19" s="105">
        <f t="shared" si="7"/>
        <v>206</v>
      </c>
      <c r="Y19" s="105">
        <f t="shared" si="8"/>
        <v>323</v>
      </c>
      <c r="Z19" s="105">
        <f t="shared" si="9"/>
        <v>301</v>
      </c>
      <c r="AA19" s="105">
        <f t="shared" si="10"/>
        <v>301</v>
      </c>
      <c r="AB19" s="105" t="str">
        <f t="shared" si="11"/>
        <v>https://spreadsheetsolutions.biz/2019/08/20/why-you-should-outsource-your-spreadsheet-creation/</v>
      </c>
    </row>
    <row r="20" spans="1:28" ht="78.75" x14ac:dyDescent="0.25">
      <c r="A20" s="113" t="s">
        <v>36</v>
      </c>
      <c r="B20" s="105">
        <f t="shared" si="3"/>
        <v>10</v>
      </c>
      <c r="C20" s="113" t="s">
        <v>36</v>
      </c>
      <c r="D20" s="108">
        <v>10</v>
      </c>
      <c r="E20" s="111" t="s">
        <v>193</v>
      </c>
      <c r="F20" s="113" t="s">
        <v>36</v>
      </c>
      <c r="I20" s="105">
        <f>IF($D20="", IFERROR(INDEX('LinkedIn Posts'!$D$11:$D$510, MATCH($R20, 'LinkedIn Posts'!$BB$11:$BB$510, 0)), ""), $D20)</f>
        <v>10</v>
      </c>
      <c r="K20" s="105" t="str">
        <f t="shared" si="4"/>
        <v>X</v>
      </c>
      <c r="M20" s="105" t="str">
        <f t="shared" si="0"/>
        <v/>
      </c>
      <c r="N20" s="105" t="str">
        <f t="shared" si="1"/>
        <v/>
      </c>
      <c r="P20" s="115" t="str">
        <f t="shared" si="5"/>
        <v>Your business is doing fine. You've heard that spreadsheets can be useful but you're not sure how. If that's you, then this post is for you. Find out why your business needs a bespoke spreadsheet - https://spreadsheetsolutions.biz/2020/03/01/why-your</v>
      </c>
      <c r="R20" s="105" t="str">
        <f>IF($D20="", MAX($R$10:$R19)+1, "")</f>
        <v/>
      </c>
      <c r="T20" s="105" t="str">
        <f t="shared" si="2"/>
        <v>Grey</v>
      </c>
      <c r="V20" s="115" t="str">
        <f t="shared" si="6"/>
        <v>Your business is doing fine. You've heard that spreadsheets can be use</v>
      </c>
      <c r="X20" s="105">
        <f t="shared" si="7"/>
        <v>199</v>
      </c>
      <c r="Y20" s="105">
        <f t="shared" si="8"/>
        <v>311</v>
      </c>
      <c r="Z20" s="105">
        <f t="shared" si="9"/>
        <v>289</v>
      </c>
      <c r="AA20" s="105">
        <f t="shared" si="10"/>
        <v>289</v>
      </c>
      <c r="AB20" s="105" t="str">
        <f t="shared" si="11"/>
        <v>https://spreadsheetsolutions.biz/2020/03/01/why-your-business-needs-a-bespoke-spreadsheet/</v>
      </c>
    </row>
    <row r="21" spans="1:28" ht="78.75" x14ac:dyDescent="0.25">
      <c r="A21" s="113" t="s">
        <v>36</v>
      </c>
      <c r="B21" s="105">
        <f t="shared" si="3"/>
        <v>11</v>
      </c>
      <c r="C21" s="113" t="s">
        <v>36</v>
      </c>
      <c r="D21" s="108">
        <v>11</v>
      </c>
      <c r="E21" s="111" t="s">
        <v>194</v>
      </c>
      <c r="F21" s="113" t="s">
        <v>36</v>
      </c>
      <c r="I21" s="105">
        <f>IF($D21="", IFERROR(INDEX('LinkedIn Posts'!$D$11:$D$510, MATCH($R21, 'LinkedIn Posts'!$BB$11:$BB$510, 0)), ""), $D21)</f>
        <v>11</v>
      </c>
      <c r="K21" s="105" t="str">
        <f t="shared" si="4"/>
        <v>X</v>
      </c>
      <c r="M21" s="105" t="str">
        <f t="shared" si="0"/>
        <v/>
      </c>
      <c r="N21" s="105" t="str">
        <f t="shared" si="1"/>
        <v/>
      </c>
      <c r="P21" s="115" t="str">
        <f t="shared" si="5"/>
        <v xml:space="preserve">Are you spending ages trying to find the right formula for Excel? Are you scouring the internet trying to figure out how to create a drop-down list? Are you getting frustrated trying to make your spreadsheet? We know how time consuming it can be, so </v>
      </c>
      <c r="R21" s="105" t="str">
        <f>IF($D21="", MAX($R$10:$R20)+1, "")</f>
        <v/>
      </c>
      <c r="T21" s="105" t="str">
        <f t="shared" si="2"/>
        <v>Grey</v>
      </c>
      <c r="V21" s="115" t="str">
        <f t="shared" si="6"/>
        <v xml:space="preserve">Are you spending ages trying to find the right formula for Excel? Are </v>
      </c>
      <c r="X21" s="105">
        <f t="shared" si="7"/>
        <v>541</v>
      </c>
      <c r="Y21" s="105">
        <f t="shared" si="8"/>
        <v>602</v>
      </c>
      <c r="Z21" s="105">
        <f t="shared" si="9"/>
        <v>591</v>
      </c>
      <c r="AA21" s="105">
        <f t="shared" si="10"/>
        <v>591</v>
      </c>
      <c r="AB21" s="105" t="str">
        <f t="shared" si="11"/>
        <v>https://spreadsheetsolutions.biz/diy-spreadsheets/</v>
      </c>
    </row>
    <row r="22" spans="1:28" ht="90" x14ac:dyDescent="0.25">
      <c r="A22" s="113" t="s">
        <v>36</v>
      </c>
      <c r="B22" s="105">
        <f t="shared" si="3"/>
        <v>12</v>
      </c>
      <c r="C22" s="113" t="s">
        <v>36</v>
      </c>
      <c r="D22" s="108">
        <v>12</v>
      </c>
      <c r="E22" s="111" t="s">
        <v>195</v>
      </c>
      <c r="F22" s="113" t="s">
        <v>36</v>
      </c>
      <c r="I22" s="105">
        <f>IF($D22="", IFERROR(INDEX('LinkedIn Posts'!$D$11:$D$510, MATCH($R22, 'LinkedIn Posts'!$BB$11:$BB$510, 0)), ""), $D22)</f>
        <v>12</v>
      </c>
      <c r="K22" s="105" t="str">
        <f t="shared" si="4"/>
        <v>X</v>
      </c>
      <c r="M22" s="105" t="str">
        <f t="shared" si="0"/>
        <v/>
      </c>
      <c r="N22" s="105" t="str">
        <f t="shared" si="1"/>
        <v/>
      </c>
      <c r="P22" s="115" t="str">
        <f t="shared" si="5"/>
        <v>What do our clients have to say about us? We have many testimonials on Google, LinkedIn and other platforms, but we've taken some of our favourite and put them together for you - https://spreadsheetsolutions.biz/testimonials/
#Testimonials #Spreadshe</v>
      </c>
      <c r="R22" s="105" t="str">
        <f>IF($D22="", MAX($R$10:$R21)+1, "")</f>
        <v/>
      </c>
      <c r="T22" s="105" t="str">
        <f t="shared" si="2"/>
        <v>Grey</v>
      </c>
      <c r="V22" s="115" t="str">
        <f t="shared" si="6"/>
        <v>What do our clients have to say about us? We have many testimonials on</v>
      </c>
      <c r="X22" s="105">
        <f t="shared" si="7"/>
        <v>180</v>
      </c>
      <c r="Y22" s="105">
        <f t="shared" si="8"/>
        <v>240</v>
      </c>
      <c r="Z22" s="105">
        <f t="shared" si="9"/>
        <v>226</v>
      </c>
      <c r="AA22" s="105">
        <f t="shared" si="10"/>
        <v>226</v>
      </c>
      <c r="AB22" s="105" t="str">
        <f t="shared" si="11"/>
        <v>https://spreadsheetsolutions.biz/testimonials/</v>
      </c>
    </row>
    <row r="23" spans="1:28" ht="78.75" x14ac:dyDescent="0.25">
      <c r="A23" s="113" t="s">
        <v>36</v>
      </c>
      <c r="B23" s="105">
        <f t="shared" si="3"/>
        <v>13</v>
      </c>
      <c r="C23" s="113" t="s">
        <v>36</v>
      </c>
      <c r="D23" s="108">
        <v>13</v>
      </c>
      <c r="E23" s="111" t="s">
        <v>196</v>
      </c>
      <c r="F23" s="113" t="s">
        <v>36</v>
      </c>
      <c r="I23" s="105">
        <f>IF($D23="", IFERROR(INDEX('LinkedIn Posts'!$D$11:$D$510, MATCH($R23, 'LinkedIn Posts'!$BB$11:$BB$510, 0)), ""), $D23)</f>
        <v>13</v>
      </c>
      <c r="K23" s="105" t="str">
        <f t="shared" si="4"/>
        <v>X</v>
      </c>
      <c r="M23" s="105" t="str">
        <f t="shared" si="0"/>
        <v/>
      </c>
      <c r="N23" s="105" t="str">
        <f t="shared" si="1"/>
        <v/>
      </c>
      <c r="P23" s="115" t="str">
        <f t="shared" si="5"/>
        <v>We've made over 200 ready-made spreadsheets, and even more bespoke solutions. If your spreadsheets are not doing all they can, maybe now is the time to get in touch so that we can make the right spreadsheet for you and your business - https://spreads</v>
      </c>
      <c r="R23" s="105" t="str">
        <f>IF($D23="", MAX($R$10:$R22)+1, "")</f>
        <v/>
      </c>
      <c r="T23" s="105" t="str">
        <f t="shared" si="2"/>
        <v>Grey</v>
      </c>
      <c r="V23" s="115" t="str">
        <f t="shared" si="6"/>
        <v>We've made over 200 ready-made spreadsheets, and even more bespoke sol</v>
      </c>
      <c r="X23" s="105">
        <f t="shared" si="7"/>
        <v>236</v>
      </c>
      <c r="Y23" s="105">
        <f t="shared" si="8"/>
        <v>291</v>
      </c>
      <c r="Z23" s="105">
        <f t="shared" si="9"/>
        <v>269</v>
      </c>
      <c r="AA23" s="105">
        <f t="shared" si="10"/>
        <v>269</v>
      </c>
      <c r="AB23" s="105" t="str">
        <f t="shared" si="11"/>
        <v>https://spreadsheetsolutions.biz/</v>
      </c>
    </row>
    <row r="24" spans="1:28" ht="78.75" x14ac:dyDescent="0.25">
      <c r="A24" s="113" t="s">
        <v>36</v>
      </c>
      <c r="B24" s="105">
        <f t="shared" si="3"/>
        <v>14</v>
      </c>
      <c r="C24" s="113" t="s">
        <v>36</v>
      </c>
      <c r="D24" s="108">
        <v>14</v>
      </c>
      <c r="E24" s="111" t="s">
        <v>197</v>
      </c>
      <c r="F24" s="113" t="s">
        <v>36</v>
      </c>
      <c r="I24" s="105">
        <f>IF($D24="", IFERROR(INDEX('LinkedIn Posts'!$D$11:$D$510, MATCH($R24, 'LinkedIn Posts'!$BB$11:$BB$510, 0)), ""), $D24)</f>
        <v>14</v>
      </c>
      <c r="K24" s="105" t="str">
        <f t="shared" si="4"/>
        <v>X</v>
      </c>
      <c r="M24" s="105" t="str">
        <f t="shared" si="0"/>
        <v/>
      </c>
      <c r="N24" s="105" t="str">
        <f t="shared" si="1"/>
        <v/>
      </c>
      <c r="P24" s="115" t="str">
        <f t="shared" si="5"/>
        <v>Do you use spreadsheets for your business? If so, you may be wasting time and resources, and still not achieving the best results. Watch this video and then visit our website for more info - https://spreadsheetsolutions.biz/
#SpreadsheetSolutions #Bu</v>
      </c>
      <c r="R24" s="105" t="str">
        <f>IF($D24="", MAX($R$10:$R23)+1, "")</f>
        <v/>
      </c>
      <c r="T24" s="105" t="str">
        <f t="shared" si="2"/>
        <v>Grey</v>
      </c>
      <c r="V24" s="115" t="str">
        <f t="shared" si="6"/>
        <v>Do you use spreadsheets for your business? If so, you may be wasting t</v>
      </c>
      <c r="X24" s="105">
        <f t="shared" si="7"/>
        <v>192</v>
      </c>
      <c r="Y24" s="105">
        <f t="shared" si="8"/>
        <v>247</v>
      </c>
      <c r="Z24" s="105">
        <f t="shared" si="9"/>
        <v>225</v>
      </c>
      <c r="AA24" s="105">
        <f t="shared" si="10"/>
        <v>225</v>
      </c>
      <c r="AB24" s="105" t="str">
        <f t="shared" si="11"/>
        <v>https://spreadsheetsolutions.biz/</v>
      </c>
    </row>
    <row r="25" spans="1:28" ht="78.75" x14ac:dyDescent="0.25">
      <c r="A25" s="113" t="s">
        <v>36</v>
      </c>
      <c r="B25" s="105">
        <f t="shared" si="3"/>
        <v>15</v>
      </c>
      <c r="C25" s="113" t="s">
        <v>36</v>
      </c>
      <c r="D25" s="108">
        <v>15</v>
      </c>
      <c r="E25" s="111" t="s">
        <v>198</v>
      </c>
      <c r="F25" s="113" t="s">
        <v>36</v>
      </c>
      <c r="I25" s="105">
        <f>IF($D25="", IFERROR(INDEX('LinkedIn Posts'!$D$11:$D$510, MATCH($R25, 'LinkedIn Posts'!$BB$11:$BB$510, 0)), ""), $D25)</f>
        <v>15</v>
      </c>
      <c r="K25" s="105" t="str">
        <f t="shared" si="4"/>
        <v>X</v>
      </c>
      <c r="M25" s="105" t="str">
        <f t="shared" si="0"/>
        <v/>
      </c>
      <c r="N25" s="105" t="str">
        <f t="shared" si="1"/>
        <v/>
      </c>
      <c r="P25" s="115" t="str">
        <f t="shared" si="5"/>
        <v>What should you expect when you want a custom spreadsheet? Some people are put off because they don't know what to expect. They don't know how the process works, so they're apprehensive to get in touch. If you'd like to know what to expect from us, h</v>
      </c>
      <c r="R25" s="105" t="str">
        <f>IF($D25="", MAX($R$10:$R24)+1, "")</f>
        <v/>
      </c>
      <c r="T25" s="105" t="str">
        <f t="shared" si="2"/>
        <v>Grey</v>
      </c>
      <c r="V25" s="115" t="str">
        <f t="shared" si="6"/>
        <v>What should you expect when you want a custom spreadsheet? Some people</v>
      </c>
      <c r="X25" s="105">
        <f t="shared" si="7"/>
        <v>282</v>
      </c>
      <c r="Y25" s="105">
        <f t="shared" si="8"/>
        <v>352</v>
      </c>
      <c r="Z25" s="105">
        <f t="shared" si="9"/>
        <v>330</v>
      </c>
      <c r="AA25" s="105">
        <f t="shared" si="10"/>
        <v>330</v>
      </c>
      <c r="AB25" s="105" t="str">
        <f t="shared" si="11"/>
        <v>https://spreadsheetsolutions.biz/what-to-expect/</v>
      </c>
    </row>
    <row r="26" spans="1:28" ht="67.5" x14ac:dyDescent="0.25">
      <c r="A26" s="113" t="s">
        <v>36</v>
      </c>
      <c r="B26" s="105">
        <f t="shared" si="3"/>
        <v>16</v>
      </c>
      <c r="C26" s="113" t="s">
        <v>36</v>
      </c>
      <c r="D26" s="108">
        <v>16</v>
      </c>
      <c r="E26" s="111" t="s">
        <v>199</v>
      </c>
      <c r="F26" s="113" t="s">
        <v>36</v>
      </c>
      <c r="I26" s="105">
        <f>IF($D26="", IFERROR(INDEX('LinkedIn Posts'!$D$11:$D$510, MATCH($R26, 'LinkedIn Posts'!$BB$11:$BB$510, 0)), ""), $D26)</f>
        <v>16</v>
      </c>
      <c r="K26" s="105" t="str">
        <f t="shared" si="4"/>
        <v>X</v>
      </c>
      <c r="M26" s="105" t="str">
        <f t="shared" si="0"/>
        <v/>
      </c>
      <c r="N26" s="105" t="str">
        <f t="shared" si="1"/>
        <v/>
      </c>
      <c r="P26" s="115" t="str">
        <f t="shared" si="5"/>
        <v>Fancy some free stuff? We all love to get something for nothing, and we have some free spreadsheets for you - https://spreadsheetsolutions.biz/free-downloads/
#SpreadsheetSolutions #Download #Free</v>
      </c>
      <c r="R26" s="105" t="str">
        <f>IF($D26="", MAX($R$10:$R25)+1, "")</f>
        <v/>
      </c>
      <c r="T26" s="105" t="str">
        <f t="shared" si="2"/>
        <v>Grey</v>
      </c>
      <c r="V26" s="115" t="str">
        <f t="shared" si="6"/>
        <v>Fancy some free stuff? We all love to get something for nothing, and w</v>
      </c>
      <c r="X26" s="105">
        <f t="shared" si="7"/>
        <v>111</v>
      </c>
      <c r="Y26" s="105">
        <f t="shared" si="8"/>
        <v>181</v>
      </c>
      <c r="Z26" s="105">
        <f t="shared" si="9"/>
        <v>159</v>
      </c>
      <c r="AA26" s="105">
        <f t="shared" si="10"/>
        <v>159</v>
      </c>
      <c r="AB26" s="105" t="str">
        <f t="shared" si="11"/>
        <v>https://spreadsheetsolutions.biz/free-downloads/</v>
      </c>
    </row>
    <row r="27" spans="1:28" ht="78.75" x14ac:dyDescent="0.25">
      <c r="A27" s="113" t="s">
        <v>36</v>
      </c>
      <c r="B27" s="105">
        <f t="shared" si="3"/>
        <v>17</v>
      </c>
      <c r="C27" s="113" t="s">
        <v>36</v>
      </c>
      <c r="D27" s="108">
        <v>17</v>
      </c>
      <c r="E27" s="111" t="s">
        <v>200</v>
      </c>
      <c r="F27" s="113" t="s">
        <v>36</v>
      </c>
      <c r="I27" s="105">
        <f>IF($D27="", IFERROR(INDEX('LinkedIn Posts'!$D$11:$D$510, MATCH($R27, 'LinkedIn Posts'!$BB$11:$BB$510, 0)), ""), $D27)</f>
        <v>17</v>
      </c>
      <c r="K27" s="105" t="str">
        <f t="shared" si="4"/>
        <v>X</v>
      </c>
      <c r="M27" s="105" t="str">
        <f t="shared" si="0"/>
        <v/>
      </c>
      <c r="N27" s="105" t="str">
        <f t="shared" si="1"/>
        <v/>
      </c>
      <c r="P27" s="115" t="str">
        <f t="shared" si="5"/>
        <v>Are you considering using a spreadsheet for your business, but you've heard some horror stories? It's largely not the fault of the spreadsheets, but rather the creator of the spreadsheets.
We've looked at the actual pros and cons of using a spreadshe</v>
      </c>
      <c r="R27" s="105" t="str">
        <f>IF($D27="", MAX($R$10:$R26)+1, "")</f>
        <v/>
      </c>
      <c r="T27" s="105" t="str">
        <f t="shared" si="2"/>
        <v>Grey</v>
      </c>
      <c r="V27" s="115" t="str">
        <f t="shared" si="6"/>
        <v xml:space="preserve">Are you considering using a spreadsheet for your business, but you've </v>
      </c>
      <c r="X27" s="105">
        <f t="shared" si="7"/>
        <v>288</v>
      </c>
      <c r="Y27" s="105">
        <f t="shared" si="8"/>
        <v>390</v>
      </c>
      <c r="Z27" s="105">
        <f t="shared" si="9"/>
        <v>368</v>
      </c>
      <c r="AA27" s="105">
        <f t="shared" si="10"/>
        <v>368</v>
      </c>
      <c r="AB27" s="105" t="str">
        <f t="shared" si="11"/>
        <v>https://spreadsheetsolutions.biz/2021/10/25/pros-and-cons-of-using-spreadsheets/</v>
      </c>
    </row>
    <row r="28" spans="1:28" ht="90" x14ac:dyDescent="0.25">
      <c r="A28" s="113" t="s">
        <v>36</v>
      </c>
      <c r="B28" s="105">
        <f t="shared" si="3"/>
        <v>18</v>
      </c>
      <c r="C28" s="113" t="s">
        <v>36</v>
      </c>
      <c r="D28" s="108">
        <v>18</v>
      </c>
      <c r="E28" s="111" t="s">
        <v>201</v>
      </c>
      <c r="F28" s="113" t="s">
        <v>36</v>
      </c>
      <c r="I28" s="105">
        <f>IF($D28="", IFERROR(INDEX('LinkedIn Posts'!$D$11:$D$510, MATCH($R28, 'LinkedIn Posts'!$BB$11:$BB$510, 0)), ""), $D28)</f>
        <v>18</v>
      </c>
      <c r="K28" s="105" t="str">
        <f t="shared" si="4"/>
        <v>X</v>
      </c>
      <c r="M28" s="105" t="str">
        <f t="shared" si="0"/>
        <v/>
      </c>
      <c r="N28" s="105" t="str">
        <f t="shared" si="1"/>
        <v/>
      </c>
      <c r="P28" s="115" t="str">
        <f t="shared" si="5"/>
        <v>Fancy an eBook? We've written a few, some about spreadsheets, and others about business in general. Many are free, and others are low cost. Come and see what we have for you - https://spreadsheetsolutions.biz/ebooks/
#SpreadsheetSolutions #eBook #Boo</v>
      </c>
      <c r="R28" s="105" t="str">
        <f>IF($D28="", MAX($R$10:$R27)+1, "")</f>
        <v/>
      </c>
      <c r="T28" s="105" t="str">
        <f t="shared" si="2"/>
        <v>Grey</v>
      </c>
      <c r="V28" s="115" t="str">
        <f t="shared" si="6"/>
        <v>Fancy an eBook? We've written a few, some about spreadsheets, and othe</v>
      </c>
      <c r="X28" s="105">
        <f t="shared" si="7"/>
        <v>177</v>
      </c>
      <c r="Y28" s="105">
        <f t="shared" si="8"/>
        <v>239</v>
      </c>
      <c r="Z28" s="105">
        <f t="shared" si="9"/>
        <v>217</v>
      </c>
      <c r="AA28" s="105">
        <f t="shared" si="10"/>
        <v>217</v>
      </c>
      <c r="AB28" s="105" t="str">
        <f t="shared" si="11"/>
        <v>https://spreadsheetsolutions.biz/ebooks/</v>
      </c>
    </row>
    <row r="29" spans="1:28" ht="78.75" x14ac:dyDescent="0.25">
      <c r="A29" s="113" t="s">
        <v>36</v>
      </c>
      <c r="B29" s="105">
        <f t="shared" si="3"/>
        <v>19</v>
      </c>
      <c r="C29" s="113" t="s">
        <v>36</v>
      </c>
      <c r="D29" s="108">
        <v>19</v>
      </c>
      <c r="E29" s="111" t="s">
        <v>202</v>
      </c>
      <c r="F29" s="113" t="s">
        <v>36</v>
      </c>
      <c r="I29" s="105">
        <f>IF($D29="", IFERROR(INDEX('LinkedIn Posts'!$D$11:$D$510, MATCH($R29, 'LinkedIn Posts'!$BB$11:$BB$510, 0)), ""), $D29)</f>
        <v>19</v>
      </c>
      <c r="K29" s="105" t="str">
        <f t="shared" si="4"/>
        <v>X</v>
      </c>
      <c r="M29" s="105" t="str">
        <f t="shared" si="0"/>
        <v/>
      </c>
      <c r="N29" s="105" t="str">
        <f t="shared" si="1"/>
        <v/>
      </c>
      <c r="P29" s="115" t="str">
        <f t="shared" si="5"/>
        <v>Spreadsheets have been around almost as long as I have, and yet most businesses still use them to some degree. Many businesses rely heavily on them. Do you still use spreadsheets? Here are 4 reasons why we think many people still use spreadsheets for</v>
      </c>
      <c r="R29" s="105" t="str">
        <f>IF($D29="", MAX($R$10:$R28)+1, "")</f>
        <v/>
      </c>
      <c r="T29" s="105" t="str">
        <f t="shared" si="2"/>
        <v>Grey</v>
      </c>
      <c r="V29" s="115" t="str">
        <f t="shared" si="6"/>
        <v>Spreadsheets have been around almost as long as I have, and yet most b</v>
      </c>
      <c r="X29" s="105">
        <f t="shared" si="7"/>
        <v>269</v>
      </c>
      <c r="Y29" s="105">
        <f t="shared" si="8"/>
        <v>369</v>
      </c>
      <c r="Z29" s="105">
        <f t="shared" si="9"/>
        <v>347</v>
      </c>
      <c r="AA29" s="105">
        <f t="shared" si="10"/>
        <v>347</v>
      </c>
      <c r="AB29" s="105" t="str">
        <f t="shared" si="11"/>
        <v>https://spreadsheetsolutions.biz/2022/06/21/why-people-still-use-spreadsheets/</v>
      </c>
    </row>
    <row r="30" spans="1:28" ht="90" x14ac:dyDescent="0.25">
      <c r="A30" s="113" t="s">
        <v>36</v>
      </c>
      <c r="B30" s="105">
        <f t="shared" si="3"/>
        <v>20</v>
      </c>
      <c r="C30" s="113" t="s">
        <v>36</v>
      </c>
      <c r="D30" s="108">
        <v>20</v>
      </c>
      <c r="E30" s="111" t="s">
        <v>203</v>
      </c>
      <c r="F30" s="113" t="s">
        <v>36</v>
      </c>
      <c r="I30" s="105">
        <f>IF($D30="", IFERROR(INDEX('LinkedIn Posts'!$D$11:$D$510, MATCH($R30, 'LinkedIn Posts'!$BB$11:$BB$510, 0)), ""), $D30)</f>
        <v>20</v>
      </c>
      <c r="K30" s="105" t="str">
        <f t="shared" si="4"/>
        <v>X</v>
      </c>
      <c r="M30" s="105" t="str">
        <f t="shared" si="0"/>
        <v/>
      </c>
      <c r="N30" s="105" t="str">
        <f t="shared" si="1"/>
        <v/>
      </c>
      <c r="P30" s="115" t="str">
        <f t="shared" si="5"/>
        <v>We often get asked how we make spreadsheets, why we hide some cells, and how long it takes to make a spreadsheet. Here is a sneak peek of a spreadsheet being made, in a timelapse video.
If you want an efficient, professional spreadsheet, come and vis</v>
      </c>
      <c r="R30" s="105" t="str">
        <f>IF($D30="", MAX($R$10:$R29)+1, "")</f>
        <v/>
      </c>
      <c r="T30" s="105" t="str">
        <f t="shared" si="2"/>
        <v>Grey</v>
      </c>
      <c r="V30" s="115" t="str">
        <f t="shared" si="6"/>
        <v>We often get asked how we make spreadsheets, why we hide some cells, a</v>
      </c>
      <c r="X30" s="105">
        <f t="shared" si="7"/>
        <v>268</v>
      </c>
      <c r="Y30" s="105" t="str">
        <f t="shared" si="8"/>
        <v/>
      </c>
      <c r="Z30" s="105">
        <f t="shared" si="9"/>
        <v>301</v>
      </c>
      <c r="AA30" s="105">
        <f t="shared" si="10"/>
        <v>301</v>
      </c>
      <c r="AB30" s="105" t="str">
        <f t="shared" si="11"/>
        <v>https://spreadsheetsolutions.biz/</v>
      </c>
    </row>
    <row r="31" spans="1:28" x14ac:dyDescent="0.25">
      <c r="A31" s="113" t="s">
        <v>36</v>
      </c>
      <c r="B31" s="105" t="str">
        <f t="shared" si="3"/>
        <v/>
      </c>
      <c r="C31" s="113" t="s">
        <v>36</v>
      </c>
      <c r="D31" s="108"/>
      <c r="E31" s="111"/>
      <c r="F31" s="113" t="s">
        <v>36</v>
      </c>
      <c r="I31" s="105" t="str">
        <f>IF($D31="", IFERROR(INDEX('LinkedIn Posts'!$D$11:$D$510, MATCH($R31, 'LinkedIn Posts'!$BB$11:$BB$510, 0)), ""), $D31)</f>
        <v/>
      </c>
      <c r="K31" s="105" t="str">
        <f t="shared" si="4"/>
        <v/>
      </c>
      <c r="M31" s="105" t="str">
        <f t="shared" si="0"/>
        <v/>
      </c>
      <c r="N31" s="105" t="str">
        <f t="shared" si="1"/>
        <v/>
      </c>
      <c r="P31" s="115" t="str">
        <f t="shared" si="5"/>
        <v/>
      </c>
      <c r="R31" s="105">
        <f>IF($D31="", MAX($R$10:$R30)+1, "")</f>
        <v>1</v>
      </c>
      <c r="T31" s="105" t="str">
        <f t="shared" si="2"/>
        <v/>
      </c>
      <c r="V31" s="115" t="str">
        <f t="shared" si="6"/>
        <v/>
      </c>
      <c r="X31" s="105" t="str">
        <f t="shared" si="7"/>
        <v/>
      </c>
      <c r="Y31" s="105" t="str">
        <f t="shared" si="8"/>
        <v/>
      </c>
      <c r="Z31" s="105" t="str">
        <f t="shared" si="9"/>
        <v/>
      </c>
      <c r="AA31" s="105" t="str">
        <f t="shared" si="10"/>
        <v/>
      </c>
      <c r="AB31" s="105" t="str">
        <f t="shared" si="11"/>
        <v/>
      </c>
    </row>
    <row r="32" spans="1:28" x14ac:dyDescent="0.25">
      <c r="A32" s="113" t="s">
        <v>36</v>
      </c>
      <c r="B32" s="105" t="str">
        <f t="shared" si="3"/>
        <v/>
      </c>
      <c r="C32" s="113" t="s">
        <v>36</v>
      </c>
      <c r="D32" s="108"/>
      <c r="E32" s="111"/>
      <c r="F32" s="113" t="s">
        <v>36</v>
      </c>
      <c r="I32" s="105" t="str">
        <f>IF($D32="", IFERROR(INDEX('LinkedIn Posts'!$D$11:$D$510, MATCH($R32, 'LinkedIn Posts'!$BB$11:$BB$510, 0)), ""), $D32)</f>
        <v/>
      </c>
      <c r="K32" s="105" t="str">
        <f t="shared" si="4"/>
        <v/>
      </c>
      <c r="M32" s="105" t="str">
        <f t="shared" si="0"/>
        <v/>
      </c>
      <c r="N32" s="105" t="str">
        <f t="shared" si="1"/>
        <v/>
      </c>
      <c r="P32" s="115" t="str">
        <f t="shared" si="5"/>
        <v/>
      </c>
      <c r="R32" s="105">
        <f>IF($D32="", MAX($R$10:$R31)+1, "")</f>
        <v>2</v>
      </c>
      <c r="T32" s="105" t="str">
        <f t="shared" si="2"/>
        <v/>
      </c>
      <c r="V32" s="115" t="str">
        <f t="shared" si="6"/>
        <v/>
      </c>
      <c r="X32" s="105" t="str">
        <f t="shared" si="7"/>
        <v/>
      </c>
      <c r="Y32" s="105" t="str">
        <f t="shared" si="8"/>
        <v/>
      </c>
      <c r="Z32" s="105" t="str">
        <f t="shared" si="9"/>
        <v/>
      </c>
      <c r="AA32" s="105" t="str">
        <f t="shared" si="10"/>
        <v/>
      </c>
      <c r="AB32" s="105" t="str">
        <f t="shared" si="11"/>
        <v/>
      </c>
    </row>
    <row r="33" spans="1:28" x14ac:dyDescent="0.25">
      <c r="A33" s="113" t="s">
        <v>36</v>
      </c>
      <c r="B33" s="105" t="str">
        <f t="shared" si="3"/>
        <v/>
      </c>
      <c r="C33" s="113" t="s">
        <v>36</v>
      </c>
      <c r="D33" s="108"/>
      <c r="E33" s="111"/>
      <c r="F33" s="113" t="s">
        <v>36</v>
      </c>
      <c r="I33" s="105" t="str">
        <f>IF($D33="", IFERROR(INDEX('LinkedIn Posts'!$D$11:$D$510, MATCH($R33, 'LinkedIn Posts'!$BB$11:$BB$510, 0)), ""), $D33)</f>
        <v/>
      </c>
      <c r="K33" s="105" t="str">
        <f t="shared" si="4"/>
        <v/>
      </c>
      <c r="M33" s="105" t="str">
        <f t="shared" si="0"/>
        <v/>
      </c>
      <c r="N33" s="105" t="str">
        <f t="shared" si="1"/>
        <v/>
      </c>
      <c r="P33" s="115" t="str">
        <f t="shared" si="5"/>
        <v/>
      </c>
      <c r="R33" s="105">
        <f>IF($D33="", MAX($R$10:$R32)+1, "")</f>
        <v>3</v>
      </c>
      <c r="T33" s="105" t="str">
        <f t="shared" si="2"/>
        <v/>
      </c>
      <c r="V33" s="115" t="str">
        <f t="shared" si="6"/>
        <v/>
      </c>
      <c r="X33" s="105" t="str">
        <f t="shared" si="7"/>
        <v/>
      </c>
      <c r="Y33" s="105" t="str">
        <f t="shared" si="8"/>
        <v/>
      </c>
      <c r="Z33" s="105" t="str">
        <f t="shared" si="9"/>
        <v/>
      </c>
      <c r="AA33" s="105" t="str">
        <f t="shared" si="10"/>
        <v/>
      </c>
      <c r="AB33" s="105" t="str">
        <f t="shared" si="11"/>
        <v/>
      </c>
    </row>
    <row r="34" spans="1:28" x14ac:dyDescent="0.25">
      <c r="A34" s="113" t="s">
        <v>36</v>
      </c>
      <c r="B34" s="105" t="str">
        <f t="shared" si="3"/>
        <v/>
      </c>
      <c r="C34" s="113" t="s">
        <v>36</v>
      </c>
      <c r="D34" s="108"/>
      <c r="E34" s="111"/>
      <c r="F34" s="113" t="s">
        <v>36</v>
      </c>
      <c r="I34" s="105" t="str">
        <f>IF($D34="", IFERROR(INDEX('LinkedIn Posts'!$D$11:$D$510, MATCH($R34, 'LinkedIn Posts'!$BB$11:$BB$510, 0)), ""), $D34)</f>
        <v/>
      </c>
      <c r="K34" s="105" t="str">
        <f t="shared" si="4"/>
        <v/>
      </c>
      <c r="M34" s="105" t="str">
        <f t="shared" si="0"/>
        <v/>
      </c>
      <c r="N34" s="105" t="str">
        <f t="shared" si="1"/>
        <v/>
      </c>
      <c r="P34" s="115" t="str">
        <f t="shared" si="5"/>
        <v/>
      </c>
      <c r="R34" s="105">
        <f>IF($D34="", MAX($R$10:$R33)+1, "")</f>
        <v>4</v>
      </c>
      <c r="T34" s="105" t="str">
        <f t="shared" si="2"/>
        <v/>
      </c>
      <c r="V34" s="115" t="str">
        <f t="shared" si="6"/>
        <v/>
      </c>
      <c r="X34" s="105" t="str">
        <f t="shared" si="7"/>
        <v/>
      </c>
      <c r="Y34" s="105" t="str">
        <f t="shared" si="8"/>
        <v/>
      </c>
      <c r="Z34" s="105" t="str">
        <f t="shared" si="9"/>
        <v/>
      </c>
      <c r="AA34" s="105" t="str">
        <f t="shared" si="10"/>
        <v/>
      </c>
      <c r="AB34" s="105" t="str">
        <f t="shared" si="11"/>
        <v/>
      </c>
    </row>
    <row r="35" spans="1:28" x14ac:dyDescent="0.25">
      <c r="A35" s="113" t="s">
        <v>36</v>
      </c>
      <c r="B35" s="105" t="str">
        <f t="shared" si="3"/>
        <v/>
      </c>
      <c r="C35" s="113" t="s">
        <v>36</v>
      </c>
      <c r="D35" s="108"/>
      <c r="E35" s="111"/>
      <c r="F35" s="113" t="s">
        <v>36</v>
      </c>
      <c r="I35" s="105" t="str">
        <f>IF($D35="", IFERROR(INDEX('LinkedIn Posts'!$D$11:$D$510, MATCH($R35, 'LinkedIn Posts'!$BB$11:$BB$510, 0)), ""), $D35)</f>
        <v/>
      </c>
      <c r="K35" s="105" t="str">
        <f t="shared" si="4"/>
        <v/>
      </c>
      <c r="M35" s="105" t="str">
        <f t="shared" si="0"/>
        <v/>
      </c>
      <c r="N35" s="105" t="str">
        <f t="shared" si="1"/>
        <v/>
      </c>
      <c r="P35" s="115" t="str">
        <f t="shared" si="5"/>
        <v/>
      </c>
      <c r="R35" s="105">
        <f>IF($D35="", MAX($R$10:$R34)+1, "")</f>
        <v>5</v>
      </c>
      <c r="T35" s="105" t="str">
        <f t="shared" si="2"/>
        <v/>
      </c>
      <c r="V35" s="115" t="str">
        <f t="shared" si="6"/>
        <v/>
      </c>
      <c r="X35" s="105" t="str">
        <f t="shared" si="7"/>
        <v/>
      </c>
      <c r="Y35" s="105" t="str">
        <f t="shared" si="8"/>
        <v/>
      </c>
      <c r="Z35" s="105" t="str">
        <f t="shared" si="9"/>
        <v/>
      </c>
      <c r="AA35" s="105" t="str">
        <f t="shared" si="10"/>
        <v/>
      </c>
      <c r="AB35" s="105" t="str">
        <f t="shared" si="11"/>
        <v/>
      </c>
    </row>
    <row r="36" spans="1:28" x14ac:dyDescent="0.25">
      <c r="A36" s="113" t="s">
        <v>36</v>
      </c>
      <c r="B36" s="105" t="str">
        <f t="shared" si="3"/>
        <v/>
      </c>
      <c r="C36" s="113" t="s">
        <v>36</v>
      </c>
      <c r="D36" s="108"/>
      <c r="E36" s="111"/>
      <c r="F36" s="113" t="s">
        <v>36</v>
      </c>
      <c r="I36" s="105" t="str">
        <f>IF($D36="", IFERROR(INDEX('LinkedIn Posts'!$D$11:$D$510, MATCH($R36, 'LinkedIn Posts'!$BB$11:$BB$510, 0)), ""), $D36)</f>
        <v/>
      </c>
      <c r="K36" s="105" t="str">
        <f t="shared" si="4"/>
        <v/>
      </c>
      <c r="M36" s="105" t="str">
        <f t="shared" si="0"/>
        <v/>
      </c>
      <c r="N36" s="105" t="str">
        <f t="shared" si="1"/>
        <v/>
      </c>
      <c r="P36" s="115" t="str">
        <f t="shared" si="5"/>
        <v/>
      </c>
      <c r="R36" s="105">
        <f>IF($D36="", MAX($R$10:$R35)+1, "")</f>
        <v>6</v>
      </c>
      <c r="T36" s="105" t="str">
        <f t="shared" si="2"/>
        <v/>
      </c>
      <c r="V36" s="115" t="str">
        <f t="shared" si="6"/>
        <v/>
      </c>
      <c r="X36" s="105" t="str">
        <f t="shared" si="7"/>
        <v/>
      </c>
      <c r="Y36" s="105" t="str">
        <f t="shared" si="8"/>
        <v/>
      </c>
      <c r="Z36" s="105" t="str">
        <f t="shared" si="9"/>
        <v/>
      </c>
      <c r="AA36" s="105" t="str">
        <f t="shared" si="10"/>
        <v/>
      </c>
      <c r="AB36" s="105" t="str">
        <f t="shared" si="11"/>
        <v/>
      </c>
    </row>
    <row r="37" spans="1:28" x14ac:dyDescent="0.25">
      <c r="A37" s="113" t="s">
        <v>36</v>
      </c>
      <c r="B37" s="105" t="str">
        <f t="shared" si="3"/>
        <v/>
      </c>
      <c r="C37" s="113" t="s">
        <v>36</v>
      </c>
      <c r="D37" s="108"/>
      <c r="E37" s="111"/>
      <c r="F37" s="113" t="s">
        <v>36</v>
      </c>
      <c r="I37" s="105" t="str">
        <f>IF($D37="", IFERROR(INDEX('LinkedIn Posts'!$D$11:$D$510, MATCH($R37, 'LinkedIn Posts'!$BB$11:$BB$510, 0)), ""), $D37)</f>
        <v/>
      </c>
      <c r="K37" s="105" t="str">
        <f t="shared" si="4"/>
        <v/>
      </c>
      <c r="M37" s="105" t="str">
        <f t="shared" si="0"/>
        <v/>
      </c>
      <c r="N37" s="105" t="str">
        <f t="shared" si="1"/>
        <v/>
      </c>
      <c r="P37" s="115" t="str">
        <f t="shared" si="5"/>
        <v/>
      </c>
      <c r="R37" s="105">
        <f>IF($D37="", MAX($R$10:$R36)+1, "")</f>
        <v>7</v>
      </c>
      <c r="T37" s="105" t="str">
        <f t="shared" si="2"/>
        <v/>
      </c>
      <c r="V37" s="115" t="str">
        <f t="shared" si="6"/>
        <v/>
      </c>
      <c r="X37" s="105" t="str">
        <f t="shared" si="7"/>
        <v/>
      </c>
      <c r="Y37" s="105" t="str">
        <f t="shared" si="8"/>
        <v/>
      </c>
      <c r="Z37" s="105" t="str">
        <f t="shared" si="9"/>
        <v/>
      </c>
      <c r="AA37" s="105" t="str">
        <f t="shared" si="10"/>
        <v/>
      </c>
      <c r="AB37" s="105" t="str">
        <f t="shared" si="11"/>
        <v/>
      </c>
    </row>
    <row r="38" spans="1:28" x14ac:dyDescent="0.25">
      <c r="A38" s="113" t="s">
        <v>36</v>
      </c>
      <c r="B38" s="105" t="str">
        <f t="shared" si="3"/>
        <v/>
      </c>
      <c r="C38" s="113" t="s">
        <v>36</v>
      </c>
      <c r="D38" s="108"/>
      <c r="E38" s="111"/>
      <c r="F38" s="113" t="s">
        <v>36</v>
      </c>
      <c r="I38" s="105" t="str">
        <f>IF($D38="", IFERROR(INDEX('LinkedIn Posts'!$D$11:$D$510, MATCH($R38, 'LinkedIn Posts'!$BB$11:$BB$510, 0)), ""), $D38)</f>
        <v/>
      </c>
      <c r="K38" s="105" t="str">
        <f t="shared" si="4"/>
        <v/>
      </c>
      <c r="M38" s="105" t="str">
        <f t="shared" si="0"/>
        <v/>
      </c>
      <c r="N38" s="105" t="str">
        <f t="shared" si="1"/>
        <v/>
      </c>
      <c r="P38" s="115" t="str">
        <f t="shared" si="5"/>
        <v/>
      </c>
      <c r="R38" s="105">
        <f>IF($D38="", MAX($R$10:$R37)+1, "")</f>
        <v>8</v>
      </c>
      <c r="T38" s="105" t="str">
        <f t="shared" si="2"/>
        <v/>
      </c>
      <c r="V38" s="115" t="str">
        <f t="shared" si="6"/>
        <v/>
      </c>
      <c r="X38" s="105" t="str">
        <f t="shared" si="7"/>
        <v/>
      </c>
      <c r="Y38" s="105" t="str">
        <f t="shared" si="8"/>
        <v/>
      </c>
      <c r="Z38" s="105" t="str">
        <f t="shared" si="9"/>
        <v/>
      </c>
      <c r="AA38" s="105" t="str">
        <f t="shared" si="10"/>
        <v/>
      </c>
      <c r="AB38" s="105" t="str">
        <f t="shared" si="11"/>
        <v/>
      </c>
    </row>
    <row r="39" spans="1:28" x14ac:dyDescent="0.25">
      <c r="A39" s="113" t="s">
        <v>36</v>
      </c>
      <c r="B39" s="105" t="str">
        <f t="shared" si="3"/>
        <v/>
      </c>
      <c r="C39" s="113" t="s">
        <v>36</v>
      </c>
      <c r="D39" s="108"/>
      <c r="E39" s="111"/>
      <c r="F39" s="113" t="s">
        <v>36</v>
      </c>
      <c r="I39" s="105" t="str">
        <f>IF($D39="", IFERROR(INDEX('LinkedIn Posts'!$D$11:$D$510, MATCH($R39, 'LinkedIn Posts'!$BB$11:$BB$510, 0)), ""), $D39)</f>
        <v/>
      </c>
      <c r="K39" s="105" t="str">
        <f t="shared" si="4"/>
        <v/>
      </c>
      <c r="M39" s="105" t="str">
        <f t="shared" si="0"/>
        <v/>
      </c>
      <c r="N39" s="105" t="str">
        <f t="shared" si="1"/>
        <v/>
      </c>
      <c r="P39" s="115" t="str">
        <f t="shared" si="5"/>
        <v/>
      </c>
      <c r="R39" s="105">
        <f>IF($D39="", MAX($R$10:$R38)+1, "")</f>
        <v>9</v>
      </c>
      <c r="T39" s="105" t="str">
        <f t="shared" si="2"/>
        <v/>
      </c>
      <c r="V39" s="115" t="str">
        <f t="shared" si="6"/>
        <v/>
      </c>
      <c r="X39" s="105" t="str">
        <f t="shared" si="7"/>
        <v/>
      </c>
      <c r="Y39" s="105" t="str">
        <f t="shared" si="8"/>
        <v/>
      </c>
      <c r="Z39" s="105" t="str">
        <f t="shared" si="9"/>
        <v/>
      </c>
      <c r="AA39" s="105" t="str">
        <f t="shared" si="10"/>
        <v/>
      </c>
      <c r="AB39" s="105" t="str">
        <f t="shared" si="11"/>
        <v/>
      </c>
    </row>
    <row r="40" spans="1:28" x14ac:dyDescent="0.25">
      <c r="A40" s="113" t="s">
        <v>36</v>
      </c>
      <c r="B40" s="105" t="str">
        <f t="shared" si="3"/>
        <v/>
      </c>
      <c r="C40" s="113" t="s">
        <v>36</v>
      </c>
      <c r="D40" s="108"/>
      <c r="E40" s="111"/>
      <c r="F40" s="113" t="s">
        <v>36</v>
      </c>
      <c r="I40" s="105" t="str">
        <f>IF($D40="", IFERROR(INDEX('LinkedIn Posts'!$D$11:$D$510, MATCH($R40, 'LinkedIn Posts'!$BB$11:$BB$510, 0)), ""), $D40)</f>
        <v/>
      </c>
      <c r="K40" s="105" t="str">
        <f t="shared" si="4"/>
        <v/>
      </c>
      <c r="M40" s="105" t="str">
        <f t="shared" si="0"/>
        <v/>
      </c>
      <c r="N40" s="105" t="str">
        <f t="shared" si="1"/>
        <v/>
      </c>
      <c r="P40" s="115" t="str">
        <f t="shared" si="5"/>
        <v/>
      </c>
      <c r="R40" s="105">
        <f>IF($D40="", MAX($R$10:$R39)+1, "")</f>
        <v>10</v>
      </c>
      <c r="T40" s="105" t="str">
        <f t="shared" si="2"/>
        <v/>
      </c>
      <c r="V40" s="115" t="str">
        <f t="shared" si="6"/>
        <v/>
      </c>
      <c r="X40" s="105" t="str">
        <f t="shared" si="7"/>
        <v/>
      </c>
      <c r="Y40" s="105" t="str">
        <f t="shared" si="8"/>
        <v/>
      </c>
      <c r="Z40" s="105" t="str">
        <f t="shared" si="9"/>
        <v/>
      </c>
      <c r="AA40" s="105" t="str">
        <f t="shared" si="10"/>
        <v/>
      </c>
      <c r="AB40" s="105" t="str">
        <f t="shared" si="11"/>
        <v/>
      </c>
    </row>
    <row r="41" spans="1:28" x14ac:dyDescent="0.25">
      <c r="A41" s="113" t="s">
        <v>36</v>
      </c>
      <c r="B41" s="105" t="str">
        <f t="shared" si="3"/>
        <v/>
      </c>
      <c r="C41" s="113" t="s">
        <v>36</v>
      </c>
      <c r="D41" s="108"/>
      <c r="E41" s="111"/>
      <c r="F41" s="113" t="s">
        <v>36</v>
      </c>
      <c r="I41" s="105" t="str">
        <f>IF($D41="", IFERROR(INDEX('LinkedIn Posts'!$D$11:$D$510, MATCH($R41, 'LinkedIn Posts'!$BB$11:$BB$510, 0)), ""), $D41)</f>
        <v/>
      </c>
      <c r="K41" s="105" t="str">
        <f t="shared" si="4"/>
        <v/>
      </c>
      <c r="M41" s="105" t="str">
        <f t="shared" si="0"/>
        <v/>
      </c>
      <c r="N41" s="105" t="str">
        <f t="shared" si="1"/>
        <v/>
      </c>
      <c r="P41" s="115" t="str">
        <f t="shared" si="5"/>
        <v/>
      </c>
      <c r="R41" s="105">
        <f>IF($D41="", MAX($R$10:$R40)+1, "")</f>
        <v>11</v>
      </c>
      <c r="T41" s="105" t="str">
        <f t="shared" si="2"/>
        <v/>
      </c>
      <c r="V41" s="115" t="str">
        <f t="shared" si="6"/>
        <v/>
      </c>
      <c r="X41" s="105" t="str">
        <f t="shared" si="7"/>
        <v/>
      </c>
      <c r="Y41" s="105" t="str">
        <f t="shared" si="8"/>
        <v/>
      </c>
      <c r="Z41" s="105" t="str">
        <f t="shared" si="9"/>
        <v/>
      </c>
      <c r="AA41" s="105" t="str">
        <f t="shared" si="10"/>
        <v/>
      </c>
      <c r="AB41" s="105" t="str">
        <f t="shared" si="11"/>
        <v/>
      </c>
    </row>
    <row r="42" spans="1:28" x14ac:dyDescent="0.25">
      <c r="A42" s="113" t="s">
        <v>36</v>
      </c>
      <c r="B42" s="105" t="str">
        <f t="shared" si="3"/>
        <v/>
      </c>
      <c r="C42" s="113" t="s">
        <v>36</v>
      </c>
      <c r="D42" s="108"/>
      <c r="E42" s="111"/>
      <c r="F42" s="113" t="s">
        <v>36</v>
      </c>
      <c r="I42" s="105" t="str">
        <f>IF($D42="", IFERROR(INDEX('LinkedIn Posts'!$D$11:$D$510, MATCH($R42, 'LinkedIn Posts'!$BB$11:$BB$510, 0)), ""), $D42)</f>
        <v/>
      </c>
      <c r="K42" s="105" t="str">
        <f t="shared" si="4"/>
        <v/>
      </c>
      <c r="M42" s="105" t="str">
        <f t="shared" si="0"/>
        <v/>
      </c>
      <c r="N42" s="105" t="str">
        <f t="shared" si="1"/>
        <v/>
      </c>
      <c r="P42" s="115" t="str">
        <f t="shared" si="5"/>
        <v/>
      </c>
      <c r="R42" s="105">
        <f>IF($D42="", MAX($R$10:$R41)+1, "")</f>
        <v>12</v>
      </c>
      <c r="T42" s="105" t="str">
        <f t="shared" si="2"/>
        <v/>
      </c>
      <c r="V42" s="115" t="str">
        <f t="shared" si="6"/>
        <v/>
      </c>
      <c r="X42" s="105" t="str">
        <f t="shared" si="7"/>
        <v/>
      </c>
      <c r="Y42" s="105" t="str">
        <f t="shared" si="8"/>
        <v/>
      </c>
      <c r="Z42" s="105" t="str">
        <f t="shared" si="9"/>
        <v/>
      </c>
      <c r="AA42" s="105" t="str">
        <f t="shared" si="10"/>
        <v/>
      </c>
      <c r="AB42" s="105" t="str">
        <f t="shared" si="11"/>
        <v/>
      </c>
    </row>
    <row r="43" spans="1:28" x14ac:dyDescent="0.25">
      <c r="A43" s="113" t="s">
        <v>36</v>
      </c>
      <c r="B43" s="105" t="str">
        <f t="shared" si="3"/>
        <v/>
      </c>
      <c r="C43" s="113" t="s">
        <v>36</v>
      </c>
      <c r="D43" s="108"/>
      <c r="E43" s="111"/>
      <c r="F43" s="113" t="s">
        <v>36</v>
      </c>
      <c r="I43" s="105" t="str">
        <f>IF($D43="", IFERROR(INDEX('LinkedIn Posts'!$D$11:$D$510, MATCH($R43, 'LinkedIn Posts'!$BB$11:$BB$510, 0)), ""), $D43)</f>
        <v/>
      </c>
      <c r="K43" s="105" t="str">
        <f t="shared" si="4"/>
        <v/>
      </c>
      <c r="M43" s="105" t="str">
        <f t="shared" si="0"/>
        <v/>
      </c>
      <c r="N43" s="105" t="str">
        <f t="shared" si="1"/>
        <v/>
      </c>
      <c r="P43" s="115" t="str">
        <f t="shared" si="5"/>
        <v/>
      </c>
      <c r="R43" s="105">
        <f>IF($D43="", MAX($R$10:$R42)+1, "")</f>
        <v>13</v>
      </c>
      <c r="T43" s="105" t="str">
        <f t="shared" si="2"/>
        <v/>
      </c>
      <c r="V43" s="115" t="str">
        <f t="shared" si="6"/>
        <v/>
      </c>
      <c r="X43" s="105" t="str">
        <f t="shared" si="7"/>
        <v/>
      </c>
      <c r="Y43" s="105" t="str">
        <f t="shared" si="8"/>
        <v/>
      </c>
      <c r="Z43" s="105" t="str">
        <f t="shared" si="9"/>
        <v/>
      </c>
      <c r="AA43" s="105" t="str">
        <f t="shared" si="10"/>
        <v/>
      </c>
      <c r="AB43" s="105" t="str">
        <f t="shared" si="11"/>
        <v/>
      </c>
    </row>
    <row r="44" spans="1:28" x14ac:dyDescent="0.25">
      <c r="A44" s="113" t="s">
        <v>36</v>
      </c>
      <c r="B44" s="105" t="str">
        <f t="shared" si="3"/>
        <v/>
      </c>
      <c r="C44" s="113" t="s">
        <v>36</v>
      </c>
      <c r="D44" s="108"/>
      <c r="E44" s="111"/>
      <c r="F44" s="113" t="s">
        <v>36</v>
      </c>
      <c r="I44" s="105" t="str">
        <f>IF($D44="", IFERROR(INDEX('LinkedIn Posts'!$D$11:$D$510, MATCH($R44, 'LinkedIn Posts'!$BB$11:$BB$510, 0)), ""), $D44)</f>
        <v/>
      </c>
      <c r="K44" s="105" t="str">
        <f t="shared" si="4"/>
        <v/>
      </c>
      <c r="M44" s="105" t="str">
        <f t="shared" si="0"/>
        <v/>
      </c>
      <c r="N44" s="105" t="str">
        <f t="shared" si="1"/>
        <v/>
      </c>
      <c r="P44" s="115" t="str">
        <f t="shared" si="5"/>
        <v/>
      </c>
      <c r="R44" s="105">
        <f>IF($D44="", MAX($R$10:$R43)+1, "")</f>
        <v>14</v>
      </c>
      <c r="T44" s="105" t="str">
        <f t="shared" si="2"/>
        <v/>
      </c>
      <c r="V44" s="115" t="str">
        <f t="shared" si="6"/>
        <v/>
      </c>
      <c r="X44" s="105" t="str">
        <f t="shared" si="7"/>
        <v/>
      </c>
      <c r="Y44" s="105" t="str">
        <f t="shared" si="8"/>
        <v/>
      </c>
      <c r="Z44" s="105" t="str">
        <f t="shared" si="9"/>
        <v/>
      </c>
      <c r="AA44" s="105" t="str">
        <f t="shared" si="10"/>
        <v/>
      </c>
      <c r="AB44" s="105" t="str">
        <f t="shared" si="11"/>
        <v/>
      </c>
    </row>
    <row r="45" spans="1:28" x14ac:dyDescent="0.25">
      <c r="A45" s="113" t="s">
        <v>36</v>
      </c>
      <c r="B45" s="105" t="str">
        <f t="shared" si="3"/>
        <v/>
      </c>
      <c r="C45" s="113" t="s">
        <v>36</v>
      </c>
      <c r="D45" s="108"/>
      <c r="E45" s="111"/>
      <c r="F45" s="113" t="s">
        <v>36</v>
      </c>
      <c r="I45" s="105" t="str">
        <f>IF($D45="", IFERROR(INDEX('LinkedIn Posts'!$D$11:$D$510, MATCH($R45, 'LinkedIn Posts'!$BB$11:$BB$510, 0)), ""), $D45)</f>
        <v/>
      </c>
      <c r="K45" s="105" t="str">
        <f t="shared" si="4"/>
        <v/>
      </c>
      <c r="M45" s="105" t="str">
        <f t="shared" si="0"/>
        <v/>
      </c>
      <c r="N45" s="105" t="str">
        <f t="shared" si="1"/>
        <v/>
      </c>
      <c r="P45" s="115" t="str">
        <f t="shared" si="5"/>
        <v/>
      </c>
      <c r="R45" s="105">
        <f>IF($D45="", MAX($R$10:$R44)+1, "")</f>
        <v>15</v>
      </c>
      <c r="T45" s="105" t="str">
        <f t="shared" si="2"/>
        <v/>
      </c>
      <c r="V45" s="115" t="str">
        <f t="shared" si="6"/>
        <v/>
      </c>
      <c r="X45" s="105" t="str">
        <f t="shared" si="7"/>
        <v/>
      </c>
      <c r="Y45" s="105" t="str">
        <f t="shared" si="8"/>
        <v/>
      </c>
      <c r="Z45" s="105" t="str">
        <f t="shared" si="9"/>
        <v/>
      </c>
      <c r="AA45" s="105" t="str">
        <f t="shared" si="10"/>
        <v/>
      </c>
      <c r="AB45" s="105" t="str">
        <f t="shared" si="11"/>
        <v/>
      </c>
    </row>
    <row r="46" spans="1:28" x14ac:dyDescent="0.25">
      <c r="A46" s="113" t="s">
        <v>36</v>
      </c>
      <c r="B46" s="105" t="str">
        <f t="shared" si="3"/>
        <v/>
      </c>
      <c r="C46" s="113" t="s">
        <v>36</v>
      </c>
      <c r="D46" s="108"/>
      <c r="E46" s="111"/>
      <c r="F46" s="113" t="s">
        <v>36</v>
      </c>
      <c r="I46" s="105" t="str">
        <f>IF($D46="", IFERROR(INDEX('LinkedIn Posts'!$D$11:$D$510, MATCH($R46, 'LinkedIn Posts'!$BB$11:$BB$510, 0)), ""), $D46)</f>
        <v/>
      </c>
      <c r="K46" s="105" t="str">
        <f t="shared" si="4"/>
        <v/>
      </c>
      <c r="M46" s="105" t="str">
        <f t="shared" si="0"/>
        <v/>
      </c>
      <c r="N46" s="105" t="str">
        <f t="shared" si="1"/>
        <v/>
      </c>
      <c r="P46" s="115" t="str">
        <f t="shared" si="5"/>
        <v/>
      </c>
      <c r="R46" s="105">
        <f>IF($D46="", MAX($R$10:$R45)+1, "")</f>
        <v>16</v>
      </c>
      <c r="T46" s="105" t="str">
        <f t="shared" si="2"/>
        <v/>
      </c>
      <c r="V46" s="115" t="str">
        <f t="shared" si="6"/>
        <v/>
      </c>
      <c r="X46" s="105" t="str">
        <f t="shared" si="7"/>
        <v/>
      </c>
      <c r="Y46" s="105" t="str">
        <f t="shared" si="8"/>
        <v/>
      </c>
      <c r="Z46" s="105" t="str">
        <f t="shared" si="9"/>
        <v/>
      </c>
      <c r="AA46" s="105" t="str">
        <f t="shared" si="10"/>
        <v/>
      </c>
      <c r="AB46" s="105" t="str">
        <f t="shared" si="11"/>
        <v/>
      </c>
    </row>
    <row r="47" spans="1:28" x14ac:dyDescent="0.25">
      <c r="A47" s="113" t="s">
        <v>36</v>
      </c>
      <c r="B47" s="105" t="str">
        <f t="shared" si="3"/>
        <v/>
      </c>
      <c r="C47" s="113" t="s">
        <v>36</v>
      </c>
      <c r="D47" s="108"/>
      <c r="E47" s="111"/>
      <c r="F47" s="113" t="s">
        <v>36</v>
      </c>
      <c r="I47" s="105" t="str">
        <f>IF($D47="", IFERROR(INDEX('LinkedIn Posts'!$D$11:$D$510, MATCH($R47, 'LinkedIn Posts'!$BB$11:$BB$510, 0)), ""), $D47)</f>
        <v/>
      </c>
      <c r="K47" s="105" t="str">
        <f t="shared" si="4"/>
        <v/>
      </c>
      <c r="M47" s="105" t="str">
        <f t="shared" si="0"/>
        <v/>
      </c>
      <c r="N47" s="105" t="str">
        <f t="shared" si="1"/>
        <v/>
      </c>
      <c r="P47" s="115" t="str">
        <f t="shared" si="5"/>
        <v/>
      </c>
      <c r="R47" s="105">
        <f>IF($D47="", MAX($R$10:$R46)+1, "")</f>
        <v>17</v>
      </c>
      <c r="T47" s="105" t="str">
        <f t="shared" si="2"/>
        <v/>
      </c>
      <c r="V47" s="115" t="str">
        <f t="shared" si="6"/>
        <v/>
      </c>
      <c r="X47" s="105" t="str">
        <f t="shared" si="7"/>
        <v/>
      </c>
      <c r="Y47" s="105" t="str">
        <f t="shared" si="8"/>
        <v/>
      </c>
      <c r="Z47" s="105" t="str">
        <f t="shared" si="9"/>
        <v/>
      </c>
      <c r="AA47" s="105" t="str">
        <f t="shared" si="10"/>
        <v/>
      </c>
      <c r="AB47" s="105" t="str">
        <f t="shared" si="11"/>
        <v/>
      </c>
    </row>
    <row r="48" spans="1:28" x14ac:dyDescent="0.25">
      <c r="A48" s="113" t="s">
        <v>36</v>
      </c>
      <c r="B48" s="105" t="str">
        <f t="shared" si="3"/>
        <v/>
      </c>
      <c r="C48" s="113" t="s">
        <v>36</v>
      </c>
      <c r="D48" s="108"/>
      <c r="E48" s="111"/>
      <c r="F48" s="113" t="s">
        <v>36</v>
      </c>
      <c r="I48" s="105" t="str">
        <f>IF($D48="", IFERROR(INDEX('LinkedIn Posts'!$D$11:$D$510, MATCH($R48, 'LinkedIn Posts'!$BB$11:$BB$510, 0)), ""), $D48)</f>
        <v/>
      </c>
      <c r="K48" s="105" t="str">
        <f t="shared" si="4"/>
        <v/>
      </c>
      <c r="M48" s="105" t="str">
        <f t="shared" si="0"/>
        <v/>
      </c>
      <c r="N48" s="105" t="str">
        <f t="shared" si="1"/>
        <v/>
      </c>
      <c r="P48" s="115" t="str">
        <f t="shared" si="5"/>
        <v/>
      </c>
      <c r="R48" s="105">
        <f>IF($D48="", MAX($R$10:$R47)+1, "")</f>
        <v>18</v>
      </c>
      <c r="T48" s="105" t="str">
        <f t="shared" si="2"/>
        <v/>
      </c>
      <c r="V48" s="115" t="str">
        <f t="shared" si="6"/>
        <v/>
      </c>
      <c r="X48" s="105" t="str">
        <f t="shared" si="7"/>
        <v/>
      </c>
      <c r="Y48" s="105" t="str">
        <f t="shared" si="8"/>
        <v/>
      </c>
      <c r="Z48" s="105" t="str">
        <f t="shared" si="9"/>
        <v/>
      </c>
      <c r="AA48" s="105" t="str">
        <f t="shared" si="10"/>
        <v/>
      </c>
      <c r="AB48" s="105" t="str">
        <f t="shared" si="11"/>
        <v/>
      </c>
    </row>
    <row r="49" spans="1:28" x14ac:dyDescent="0.25">
      <c r="A49" s="113" t="s">
        <v>36</v>
      </c>
      <c r="B49" s="105" t="str">
        <f t="shared" si="3"/>
        <v/>
      </c>
      <c r="C49" s="113" t="s">
        <v>36</v>
      </c>
      <c r="D49" s="108"/>
      <c r="E49" s="111"/>
      <c r="F49" s="113" t="s">
        <v>36</v>
      </c>
      <c r="I49" s="105" t="str">
        <f>IF($D49="", IFERROR(INDEX('LinkedIn Posts'!$D$11:$D$510, MATCH($R49, 'LinkedIn Posts'!$BB$11:$BB$510, 0)), ""), $D49)</f>
        <v/>
      </c>
      <c r="K49" s="105" t="str">
        <f t="shared" si="4"/>
        <v/>
      </c>
      <c r="M49" s="105" t="str">
        <f t="shared" si="0"/>
        <v/>
      </c>
      <c r="N49" s="105" t="str">
        <f t="shared" si="1"/>
        <v/>
      </c>
      <c r="P49" s="115" t="str">
        <f t="shared" si="5"/>
        <v/>
      </c>
      <c r="R49" s="105">
        <f>IF($D49="", MAX($R$10:$R48)+1, "")</f>
        <v>19</v>
      </c>
      <c r="T49" s="105" t="str">
        <f t="shared" si="2"/>
        <v/>
      </c>
      <c r="V49" s="115" t="str">
        <f t="shared" si="6"/>
        <v/>
      </c>
      <c r="X49" s="105" t="str">
        <f t="shared" si="7"/>
        <v/>
      </c>
      <c r="Y49" s="105" t="str">
        <f t="shared" si="8"/>
        <v/>
      </c>
      <c r="Z49" s="105" t="str">
        <f t="shared" si="9"/>
        <v/>
      </c>
      <c r="AA49" s="105" t="str">
        <f t="shared" si="10"/>
        <v/>
      </c>
      <c r="AB49" s="105" t="str">
        <f t="shared" si="11"/>
        <v/>
      </c>
    </row>
    <row r="50" spans="1:28" x14ac:dyDescent="0.25">
      <c r="A50" s="113" t="s">
        <v>36</v>
      </c>
      <c r="B50" s="105" t="str">
        <f t="shared" si="3"/>
        <v/>
      </c>
      <c r="C50" s="113" t="s">
        <v>36</v>
      </c>
      <c r="D50" s="108"/>
      <c r="E50" s="111"/>
      <c r="F50" s="113" t="s">
        <v>36</v>
      </c>
      <c r="I50" s="105" t="str">
        <f>IF($D50="", IFERROR(INDEX('LinkedIn Posts'!$D$11:$D$510, MATCH($R50, 'LinkedIn Posts'!$BB$11:$BB$510, 0)), ""), $D50)</f>
        <v/>
      </c>
      <c r="K50" s="105" t="str">
        <f t="shared" si="4"/>
        <v/>
      </c>
      <c r="M50" s="105" t="str">
        <f t="shared" si="0"/>
        <v/>
      </c>
      <c r="N50" s="105" t="str">
        <f t="shared" si="1"/>
        <v/>
      </c>
      <c r="P50" s="115" t="str">
        <f t="shared" si="5"/>
        <v/>
      </c>
      <c r="R50" s="105">
        <f>IF($D50="", MAX($R$10:$R49)+1, "")</f>
        <v>20</v>
      </c>
      <c r="T50" s="105" t="str">
        <f t="shared" si="2"/>
        <v/>
      </c>
      <c r="V50" s="115" t="str">
        <f t="shared" si="6"/>
        <v/>
      </c>
      <c r="X50" s="105" t="str">
        <f t="shared" si="7"/>
        <v/>
      </c>
      <c r="Y50" s="105" t="str">
        <f t="shared" si="8"/>
        <v/>
      </c>
      <c r="Z50" s="105" t="str">
        <f t="shared" si="9"/>
        <v/>
      </c>
      <c r="AA50" s="105" t="str">
        <f t="shared" si="10"/>
        <v/>
      </c>
      <c r="AB50" s="105" t="str">
        <f t="shared" si="11"/>
        <v/>
      </c>
    </row>
    <row r="51" spans="1:28" x14ac:dyDescent="0.25">
      <c r="A51" s="113" t="s">
        <v>36</v>
      </c>
      <c r="B51" s="105" t="str">
        <f t="shared" si="3"/>
        <v/>
      </c>
      <c r="C51" s="113" t="s">
        <v>36</v>
      </c>
      <c r="D51" s="108"/>
      <c r="E51" s="111"/>
      <c r="F51" s="113" t="s">
        <v>36</v>
      </c>
      <c r="I51" s="105" t="str">
        <f>IF($D51="", IFERROR(INDEX('LinkedIn Posts'!$D$11:$D$510, MATCH($R51, 'LinkedIn Posts'!$BB$11:$BB$510, 0)), ""), $D51)</f>
        <v/>
      </c>
      <c r="K51" s="105" t="str">
        <f t="shared" si="4"/>
        <v/>
      </c>
      <c r="M51" s="105" t="str">
        <f t="shared" si="0"/>
        <v/>
      </c>
      <c r="N51" s="105" t="str">
        <f t="shared" si="1"/>
        <v/>
      </c>
      <c r="P51" s="115" t="str">
        <f t="shared" si="5"/>
        <v/>
      </c>
      <c r="R51" s="105">
        <f>IF($D51="", MAX($R$10:$R50)+1, "")</f>
        <v>21</v>
      </c>
      <c r="T51" s="105" t="str">
        <f t="shared" si="2"/>
        <v/>
      </c>
      <c r="V51" s="115" t="str">
        <f t="shared" si="6"/>
        <v/>
      </c>
      <c r="X51" s="105" t="str">
        <f t="shared" si="7"/>
        <v/>
      </c>
      <c r="Y51" s="105" t="str">
        <f t="shared" si="8"/>
        <v/>
      </c>
      <c r="Z51" s="105" t="str">
        <f t="shared" si="9"/>
        <v/>
      </c>
      <c r="AA51" s="105" t="str">
        <f t="shared" si="10"/>
        <v/>
      </c>
      <c r="AB51" s="105" t="str">
        <f t="shared" si="11"/>
        <v/>
      </c>
    </row>
    <row r="52" spans="1:28" x14ac:dyDescent="0.25">
      <c r="A52" s="113" t="s">
        <v>36</v>
      </c>
      <c r="B52" s="105" t="str">
        <f t="shared" si="3"/>
        <v/>
      </c>
      <c r="C52" s="113" t="s">
        <v>36</v>
      </c>
      <c r="D52" s="108"/>
      <c r="E52" s="111"/>
      <c r="F52" s="113" t="s">
        <v>36</v>
      </c>
      <c r="I52" s="105" t="str">
        <f>IF($D52="", IFERROR(INDEX('LinkedIn Posts'!$D$11:$D$510, MATCH($R52, 'LinkedIn Posts'!$BB$11:$BB$510, 0)), ""), $D52)</f>
        <v/>
      </c>
      <c r="K52" s="105" t="str">
        <f t="shared" si="4"/>
        <v/>
      </c>
      <c r="M52" s="105" t="str">
        <f t="shared" si="0"/>
        <v/>
      </c>
      <c r="N52" s="105" t="str">
        <f t="shared" si="1"/>
        <v/>
      </c>
      <c r="P52" s="115" t="str">
        <f t="shared" si="5"/>
        <v/>
      </c>
      <c r="R52" s="105">
        <f>IF($D52="", MAX($R$10:$R51)+1, "")</f>
        <v>22</v>
      </c>
      <c r="T52" s="105" t="str">
        <f t="shared" si="2"/>
        <v/>
      </c>
      <c r="V52" s="115" t="str">
        <f t="shared" si="6"/>
        <v/>
      </c>
      <c r="X52" s="105" t="str">
        <f t="shared" si="7"/>
        <v/>
      </c>
      <c r="Y52" s="105" t="str">
        <f t="shared" si="8"/>
        <v/>
      </c>
      <c r="Z52" s="105" t="str">
        <f t="shared" si="9"/>
        <v/>
      </c>
      <c r="AA52" s="105" t="str">
        <f t="shared" si="10"/>
        <v/>
      </c>
      <c r="AB52" s="105" t="str">
        <f t="shared" si="11"/>
        <v/>
      </c>
    </row>
    <row r="53" spans="1:28" x14ac:dyDescent="0.25">
      <c r="A53" s="113" t="s">
        <v>36</v>
      </c>
      <c r="B53" s="105" t="str">
        <f t="shared" si="3"/>
        <v/>
      </c>
      <c r="C53" s="113" t="s">
        <v>36</v>
      </c>
      <c r="D53" s="108"/>
      <c r="E53" s="111"/>
      <c r="F53" s="113" t="s">
        <v>36</v>
      </c>
      <c r="I53" s="105" t="str">
        <f>IF($D53="", IFERROR(INDEX('LinkedIn Posts'!$D$11:$D$510, MATCH($R53, 'LinkedIn Posts'!$BB$11:$BB$510, 0)), ""), $D53)</f>
        <v/>
      </c>
      <c r="K53" s="105" t="str">
        <f t="shared" si="4"/>
        <v/>
      </c>
      <c r="M53" s="105" t="str">
        <f t="shared" si="0"/>
        <v/>
      </c>
      <c r="N53" s="105" t="str">
        <f t="shared" si="1"/>
        <v/>
      </c>
      <c r="P53" s="115" t="str">
        <f t="shared" si="5"/>
        <v/>
      </c>
      <c r="R53" s="105">
        <f>IF($D53="", MAX($R$10:$R52)+1, "")</f>
        <v>23</v>
      </c>
      <c r="T53" s="105" t="str">
        <f t="shared" si="2"/>
        <v/>
      </c>
      <c r="V53" s="115" t="str">
        <f t="shared" si="6"/>
        <v/>
      </c>
      <c r="X53" s="105" t="str">
        <f t="shared" si="7"/>
        <v/>
      </c>
      <c r="Y53" s="105" t="str">
        <f t="shared" si="8"/>
        <v/>
      </c>
      <c r="Z53" s="105" t="str">
        <f t="shared" si="9"/>
        <v/>
      </c>
      <c r="AA53" s="105" t="str">
        <f t="shared" si="10"/>
        <v/>
      </c>
      <c r="AB53" s="105" t="str">
        <f t="shared" si="11"/>
        <v/>
      </c>
    </row>
    <row r="54" spans="1:28" x14ac:dyDescent="0.25">
      <c r="A54" s="113" t="s">
        <v>36</v>
      </c>
      <c r="B54" s="105" t="str">
        <f t="shared" si="3"/>
        <v/>
      </c>
      <c r="C54" s="113" t="s">
        <v>36</v>
      </c>
      <c r="D54" s="108"/>
      <c r="E54" s="111"/>
      <c r="F54" s="113" t="s">
        <v>36</v>
      </c>
      <c r="I54" s="105" t="str">
        <f>IF($D54="", IFERROR(INDEX('LinkedIn Posts'!$D$11:$D$510, MATCH($R54, 'LinkedIn Posts'!$BB$11:$BB$510, 0)), ""), $D54)</f>
        <v/>
      </c>
      <c r="K54" s="105" t="str">
        <f t="shared" si="4"/>
        <v/>
      </c>
      <c r="M54" s="105" t="str">
        <f t="shared" si="0"/>
        <v/>
      </c>
      <c r="N54" s="105" t="str">
        <f t="shared" si="1"/>
        <v/>
      </c>
      <c r="P54" s="115" t="str">
        <f t="shared" si="5"/>
        <v/>
      </c>
      <c r="R54" s="105">
        <f>IF($D54="", MAX($R$10:$R53)+1, "")</f>
        <v>24</v>
      </c>
      <c r="T54" s="105" t="str">
        <f t="shared" si="2"/>
        <v/>
      </c>
      <c r="V54" s="115" t="str">
        <f t="shared" si="6"/>
        <v/>
      </c>
      <c r="X54" s="105" t="str">
        <f t="shared" si="7"/>
        <v/>
      </c>
      <c r="Y54" s="105" t="str">
        <f t="shared" si="8"/>
        <v/>
      </c>
      <c r="Z54" s="105" t="str">
        <f t="shared" si="9"/>
        <v/>
      </c>
      <c r="AA54" s="105" t="str">
        <f t="shared" si="10"/>
        <v/>
      </c>
      <c r="AB54" s="105" t="str">
        <f t="shared" si="11"/>
        <v/>
      </c>
    </row>
    <row r="55" spans="1:28" x14ac:dyDescent="0.25">
      <c r="A55" s="113" t="s">
        <v>36</v>
      </c>
      <c r="B55" s="105" t="str">
        <f t="shared" si="3"/>
        <v/>
      </c>
      <c r="C55" s="113" t="s">
        <v>36</v>
      </c>
      <c r="D55" s="108"/>
      <c r="E55" s="111"/>
      <c r="F55" s="113" t="s">
        <v>36</v>
      </c>
      <c r="I55" s="105" t="str">
        <f>IF($D55="", IFERROR(INDEX('LinkedIn Posts'!$D$11:$D$510, MATCH($R55, 'LinkedIn Posts'!$BB$11:$BB$510, 0)), ""), $D55)</f>
        <v/>
      </c>
      <c r="K55" s="105" t="str">
        <f t="shared" si="4"/>
        <v/>
      </c>
      <c r="M55" s="105" t="str">
        <f t="shared" si="0"/>
        <v/>
      </c>
      <c r="N55" s="105" t="str">
        <f t="shared" si="1"/>
        <v/>
      </c>
      <c r="P55" s="115" t="str">
        <f t="shared" si="5"/>
        <v/>
      </c>
      <c r="R55" s="105">
        <f>IF($D55="", MAX($R$10:$R54)+1, "")</f>
        <v>25</v>
      </c>
      <c r="T55" s="105" t="str">
        <f t="shared" si="2"/>
        <v/>
      </c>
      <c r="V55" s="115" t="str">
        <f t="shared" si="6"/>
        <v/>
      </c>
      <c r="X55" s="105" t="str">
        <f t="shared" si="7"/>
        <v/>
      </c>
      <c r="Y55" s="105" t="str">
        <f t="shared" si="8"/>
        <v/>
      </c>
      <c r="Z55" s="105" t="str">
        <f t="shared" si="9"/>
        <v/>
      </c>
      <c r="AA55" s="105" t="str">
        <f t="shared" si="10"/>
        <v/>
      </c>
      <c r="AB55" s="105" t="str">
        <f t="shared" si="11"/>
        <v/>
      </c>
    </row>
    <row r="56" spans="1:28" x14ac:dyDescent="0.25">
      <c r="A56" s="113" t="s">
        <v>36</v>
      </c>
      <c r="B56" s="105" t="str">
        <f t="shared" si="3"/>
        <v/>
      </c>
      <c r="C56" s="113" t="s">
        <v>36</v>
      </c>
      <c r="D56" s="108"/>
      <c r="E56" s="111"/>
      <c r="F56" s="113" t="s">
        <v>36</v>
      </c>
      <c r="I56" s="105" t="str">
        <f>IF($D56="", IFERROR(INDEX('LinkedIn Posts'!$D$11:$D$510, MATCH($R56, 'LinkedIn Posts'!$BB$11:$BB$510, 0)), ""), $D56)</f>
        <v/>
      </c>
      <c r="K56" s="105" t="str">
        <f t="shared" si="4"/>
        <v/>
      </c>
      <c r="M56" s="105" t="str">
        <f t="shared" si="0"/>
        <v/>
      </c>
      <c r="N56" s="105" t="str">
        <f t="shared" si="1"/>
        <v/>
      </c>
      <c r="P56" s="115" t="str">
        <f t="shared" si="5"/>
        <v/>
      </c>
      <c r="R56" s="105">
        <f>IF($D56="", MAX($R$10:$R55)+1, "")</f>
        <v>26</v>
      </c>
      <c r="T56" s="105" t="str">
        <f t="shared" si="2"/>
        <v/>
      </c>
      <c r="V56" s="115" t="str">
        <f t="shared" si="6"/>
        <v/>
      </c>
      <c r="X56" s="105" t="str">
        <f t="shared" si="7"/>
        <v/>
      </c>
      <c r="Y56" s="105" t="str">
        <f t="shared" si="8"/>
        <v/>
      </c>
      <c r="Z56" s="105" t="str">
        <f t="shared" si="9"/>
        <v/>
      </c>
      <c r="AA56" s="105" t="str">
        <f t="shared" si="10"/>
        <v/>
      </c>
      <c r="AB56" s="105" t="str">
        <f t="shared" si="11"/>
        <v/>
      </c>
    </row>
    <row r="57" spans="1:28" x14ac:dyDescent="0.25">
      <c r="A57" s="113" t="s">
        <v>36</v>
      </c>
      <c r="B57" s="105" t="str">
        <f t="shared" si="3"/>
        <v/>
      </c>
      <c r="C57" s="113" t="s">
        <v>36</v>
      </c>
      <c r="D57" s="108"/>
      <c r="E57" s="111"/>
      <c r="F57" s="113" t="s">
        <v>36</v>
      </c>
      <c r="I57" s="105" t="str">
        <f>IF($D57="", IFERROR(INDEX('LinkedIn Posts'!$D$11:$D$510, MATCH($R57, 'LinkedIn Posts'!$BB$11:$BB$510, 0)), ""), $D57)</f>
        <v/>
      </c>
      <c r="K57" s="105" t="str">
        <f t="shared" si="4"/>
        <v/>
      </c>
      <c r="M57" s="105" t="str">
        <f t="shared" si="0"/>
        <v/>
      </c>
      <c r="N57" s="105" t="str">
        <f t="shared" si="1"/>
        <v/>
      </c>
      <c r="P57" s="115" t="str">
        <f t="shared" si="5"/>
        <v/>
      </c>
      <c r="R57" s="105">
        <f>IF($D57="", MAX($R$10:$R56)+1, "")</f>
        <v>27</v>
      </c>
      <c r="T57" s="105" t="str">
        <f t="shared" si="2"/>
        <v/>
      </c>
      <c r="V57" s="115" t="str">
        <f t="shared" si="6"/>
        <v/>
      </c>
      <c r="X57" s="105" t="str">
        <f t="shared" si="7"/>
        <v/>
      </c>
      <c r="Y57" s="105" t="str">
        <f t="shared" si="8"/>
        <v/>
      </c>
      <c r="Z57" s="105" t="str">
        <f t="shared" si="9"/>
        <v/>
      </c>
      <c r="AA57" s="105" t="str">
        <f t="shared" si="10"/>
        <v/>
      </c>
      <c r="AB57" s="105" t="str">
        <f t="shared" si="11"/>
        <v/>
      </c>
    </row>
    <row r="58" spans="1:28" x14ac:dyDescent="0.25">
      <c r="A58" s="113" t="s">
        <v>36</v>
      </c>
      <c r="B58" s="105" t="str">
        <f t="shared" si="3"/>
        <v/>
      </c>
      <c r="C58" s="113" t="s">
        <v>36</v>
      </c>
      <c r="D58" s="108"/>
      <c r="E58" s="111"/>
      <c r="F58" s="113" t="s">
        <v>36</v>
      </c>
      <c r="I58" s="105" t="str">
        <f>IF($D58="", IFERROR(INDEX('LinkedIn Posts'!$D$11:$D$510, MATCH($R58, 'LinkedIn Posts'!$BB$11:$BB$510, 0)), ""), $D58)</f>
        <v/>
      </c>
      <c r="K58" s="105" t="str">
        <f t="shared" si="4"/>
        <v/>
      </c>
      <c r="M58" s="105" t="str">
        <f t="shared" si="0"/>
        <v/>
      </c>
      <c r="N58" s="105" t="str">
        <f t="shared" si="1"/>
        <v/>
      </c>
      <c r="P58" s="115" t="str">
        <f t="shared" si="5"/>
        <v/>
      </c>
      <c r="R58" s="105">
        <f>IF($D58="", MAX($R$10:$R57)+1, "")</f>
        <v>28</v>
      </c>
      <c r="T58" s="105" t="str">
        <f t="shared" si="2"/>
        <v/>
      </c>
      <c r="V58" s="115" t="str">
        <f t="shared" si="6"/>
        <v/>
      </c>
      <c r="X58" s="105" t="str">
        <f t="shared" si="7"/>
        <v/>
      </c>
      <c r="Y58" s="105" t="str">
        <f t="shared" si="8"/>
        <v/>
      </c>
      <c r="Z58" s="105" t="str">
        <f t="shared" si="9"/>
        <v/>
      </c>
      <c r="AA58" s="105" t="str">
        <f t="shared" si="10"/>
        <v/>
      </c>
      <c r="AB58" s="105" t="str">
        <f t="shared" si="11"/>
        <v/>
      </c>
    </row>
    <row r="59" spans="1:28" x14ac:dyDescent="0.25">
      <c r="A59" s="113" t="s">
        <v>36</v>
      </c>
      <c r="B59" s="105" t="str">
        <f t="shared" si="3"/>
        <v/>
      </c>
      <c r="C59" s="113" t="s">
        <v>36</v>
      </c>
      <c r="D59" s="108"/>
      <c r="E59" s="111"/>
      <c r="F59" s="113" t="s">
        <v>36</v>
      </c>
      <c r="I59" s="105" t="str">
        <f>IF($D59="", IFERROR(INDEX('LinkedIn Posts'!$D$11:$D$510, MATCH($R59, 'LinkedIn Posts'!$BB$11:$BB$510, 0)), ""), $D59)</f>
        <v/>
      </c>
      <c r="K59" s="105" t="str">
        <f t="shared" si="4"/>
        <v/>
      </c>
      <c r="M59" s="105" t="str">
        <f t="shared" si="0"/>
        <v/>
      </c>
      <c r="N59" s="105" t="str">
        <f t="shared" si="1"/>
        <v/>
      </c>
      <c r="P59" s="115" t="str">
        <f t="shared" si="5"/>
        <v/>
      </c>
      <c r="R59" s="105">
        <f>IF($D59="", MAX($R$10:$R58)+1, "")</f>
        <v>29</v>
      </c>
      <c r="T59" s="105" t="str">
        <f t="shared" si="2"/>
        <v/>
      </c>
      <c r="V59" s="115" t="str">
        <f t="shared" si="6"/>
        <v/>
      </c>
      <c r="X59" s="105" t="str">
        <f t="shared" si="7"/>
        <v/>
      </c>
      <c r="Y59" s="105" t="str">
        <f t="shared" si="8"/>
        <v/>
      </c>
      <c r="Z59" s="105" t="str">
        <f t="shared" si="9"/>
        <v/>
      </c>
      <c r="AA59" s="105" t="str">
        <f t="shared" si="10"/>
        <v/>
      </c>
      <c r="AB59" s="105" t="str">
        <f t="shared" si="11"/>
        <v/>
      </c>
    </row>
    <row r="60" spans="1:28" x14ac:dyDescent="0.25">
      <c r="A60" s="113" t="s">
        <v>36</v>
      </c>
      <c r="B60" s="105" t="str">
        <f t="shared" si="3"/>
        <v/>
      </c>
      <c r="C60" s="113" t="s">
        <v>36</v>
      </c>
      <c r="D60" s="108"/>
      <c r="E60" s="111"/>
      <c r="F60" s="113" t="s">
        <v>36</v>
      </c>
      <c r="I60" s="105" t="str">
        <f>IF($D60="", IFERROR(INDEX('LinkedIn Posts'!$D$11:$D$510, MATCH($R60, 'LinkedIn Posts'!$BB$11:$BB$510, 0)), ""), $D60)</f>
        <v/>
      </c>
      <c r="K60" s="105" t="str">
        <f t="shared" si="4"/>
        <v/>
      </c>
      <c r="M60" s="105" t="str">
        <f t="shared" si="0"/>
        <v/>
      </c>
      <c r="N60" s="105" t="str">
        <f t="shared" si="1"/>
        <v/>
      </c>
      <c r="P60" s="115" t="str">
        <f t="shared" si="5"/>
        <v/>
      </c>
      <c r="R60" s="105">
        <f>IF($D60="", MAX($R$10:$R59)+1, "")</f>
        <v>30</v>
      </c>
      <c r="T60" s="105" t="str">
        <f t="shared" si="2"/>
        <v/>
      </c>
      <c r="V60" s="115" t="str">
        <f t="shared" si="6"/>
        <v/>
      </c>
      <c r="X60" s="105" t="str">
        <f t="shared" si="7"/>
        <v/>
      </c>
      <c r="Y60" s="105" t="str">
        <f t="shared" si="8"/>
        <v/>
      </c>
      <c r="Z60" s="105" t="str">
        <f t="shared" si="9"/>
        <v/>
      </c>
      <c r="AA60" s="105" t="str">
        <f t="shared" si="10"/>
        <v/>
      </c>
      <c r="AB60" s="105" t="str">
        <f t="shared" si="11"/>
        <v/>
      </c>
    </row>
    <row r="61" spans="1:28" x14ac:dyDescent="0.25">
      <c r="A61" s="113" t="s">
        <v>36</v>
      </c>
      <c r="B61" s="105" t="str">
        <f t="shared" si="3"/>
        <v/>
      </c>
      <c r="C61" s="113" t="s">
        <v>36</v>
      </c>
      <c r="D61" s="108"/>
      <c r="E61" s="111"/>
      <c r="F61" s="113" t="s">
        <v>36</v>
      </c>
      <c r="I61" s="105" t="str">
        <f>IF($D61="", IFERROR(INDEX('LinkedIn Posts'!$D$11:$D$510, MATCH($R61, 'LinkedIn Posts'!$BB$11:$BB$510, 0)), ""), $D61)</f>
        <v/>
      </c>
      <c r="K61" s="105" t="str">
        <f t="shared" si="4"/>
        <v/>
      </c>
      <c r="M61" s="105" t="str">
        <f t="shared" si="0"/>
        <v/>
      </c>
      <c r="N61" s="105" t="str">
        <f t="shared" si="1"/>
        <v/>
      </c>
      <c r="P61" s="115" t="str">
        <f t="shared" si="5"/>
        <v/>
      </c>
      <c r="R61" s="105">
        <f>IF($D61="", MAX($R$10:$R60)+1, "")</f>
        <v>31</v>
      </c>
      <c r="T61" s="105" t="str">
        <f t="shared" si="2"/>
        <v/>
      </c>
      <c r="V61" s="115" t="str">
        <f t="shared" si="6"/>
        <v/>
      </c>
      <c r="X61" s="105" t="str">
        <f t="shared" si="7"/>
        <v/>
      </c>
      <c r="Y61" s="105" t="str">
        <f t="shared" si="8"/>
        <v/>
      </c>
      <c r="Z61" s="105" t="str">
        <f t="shared" si="9"/>
        <v/>
      </c>
      <c r="AA61" s="105" t="str">
        <f t="shared" si="10"/>
        <v/>
      </c>
      <c r="AB61" s="105" t="str">
        <f t="shared" si="11"/>
        <v/>
      </c>
    </row>
    <row r="62" spans="1:28" x14ac:dyDescent="0.25">
      <c r="A62" s="113" t="s">
        <v>36</v>
      </c>
      <c r="B62" s="105" t="str">
        <f t="shared" si="3"/>
        <v/>
      </c>
      <c r="C62" s="113" t="s">
        <v>36</v>
      </c>
      <c r="D62" s="108"/>
      <c r="E62" s="111"/>
      <c r="F62" s="113" t="s">
        <v>36</v>
      </c>
      <c r="I62" s="105" t="str">
        <f>IF($D62="", IFERROR(INDEX('LinkedIn Posts'!$D$11:$D$510, MATCH($R62, 'LinkedIn Posts'!$BB$11:$BB$510, 0)), ""), $D62)</f>
        <v/>
      </c>
      <c r="K62" s="105" t="str">
        <f t="shared" si="4"/>
        <v/>
      </c>
      <c r="M62" s="105" t="str">
        <f t="shared" si="0"/>
        <v/>
      </c>
      <c r="N62" s="105" t="str">
        <f t="shared" si="1"/>
        <v/>
      </c>
      <c r="P62" s="115" t="str">
        <f t="shared" si="5"/>
        <v/>
      </c>
      <c r="R62" s="105">
        <f>IF($D62="", MAX($R$10:$R61)+1, "")</f>
        <v>32</v>
      </c>
      <c r="T62" s="105" t="str">
        <f t="shared" si="2"/>
        <v/>
      </c>
      <c r="V62" s="115" t="str">
        <f t="shared" si="6"/>
        <v/>
      </c>
      <c r="X62" s="105" t="str">
        <f t="shared" si="7"/>
        <v/>
      </c>
      <c r="Y62" s="105" t="str">
        <f t="shared" si="8"/>
        <v/>
      </c>
      <c r="Z62" s="105" t="str">
        <f t="shared" si="9"/>
        <v/>
      </c>
      <c r="AA62" s="105" t="str">
        <f t="shared" si="10"/>
        <v/>
      </c>
      <c r="AB62" s="105" t="str">
        <f t="shared" si="11"/>
        <v/>
      </c>
    </row>
    <row r="63" spans="1:28" x14ac:dyDescent="0.25">
      <c r="A63" s="113" t="s">
        <v>36</v>
      </c>
      <c r="B63" s="105" t="str">
        <f t="shared" si="3"/>
        <v/>
      </c>
      <c r="C63" s="113" t="s">
        <v>36</v>
      </c>
      <c r="D63" s="108"/>
      <c r="E63" s="111"/>
      <c r="F63" s="113" t="s">
        <v>36</v>
      </c>
      <c r="I63" s="105" t="str">
        <f>IF($D63="", IFERROR(INDEX('LinkedIn Posts'!$D$11:$D$510, MATCH($R63, 'LinkedIn Posts'!$BB$11:$BB$510, 0)), ""), $D63)</f>
        <v/>
      </c>
      <c r="K63" s="105" t="str">
        <f t="shared" si="4"/>
        <v/>
      </c>
      <c r="M63" s="105" t="str">
        <f t="shared" si="0"/>
        <v/>
      </c>
      <c r="N63" s="105" t="str">
        <f t="shared" si="1"/>
        <v/>
      </c>
      <c r="P63" s="115" t="str">
        <f t="shared" si="5"/>
        <v/>
      </c>
      <c r="R63" s="105">
        <f>IF($D63="", MAX($R$10:$R62)+1, "")</f>
        <v>33</v>
      </c>
      <c r="T63" s="105" t="str">
        <f t="shared" si="2"/>
        <v/>
      </c>
      <c r="V63" s="115" t="str">
        <f t="shared" si="6"/>
        <v/>
      </c>
      <c r="X63" s="105" t="str">
        <f t="shared" si="7"/>
        <v/>
      </c>
      <c r="Y63" s="105" t="str">
        <f t="shared" si="8"/>
        <v/>
      </c>
      <c r="Z63" s="105" t="str">
        <f t="shared" si="9"/>
        <v/>
      </c>
      <c r="AA63" s="105" t="str">
        <f t="shared" si="10"/>
        <v/>
      </c>
      <c r="AB63" s="105" t="str">
        <f t="shared" si="11"/>
        <v/>
      </c>
    </row>
    <row r="64" spans="1:28" x14ac:dyDescent="0.25">
      <c r="A64" s="113" t="s">
        <v>36</v>
      </c>
      <c r="B64" s="105" t="str">
        <f t="shared" si="3"/>
        <v/>
      </c>
      <c r="C64" s="113" t="s">
        <v>36</v>
      </c>
      <c r="D64" s="108"/>
      <c r="E64" s="111"/>
      <c r="F64" s="113" t="s">
        <v>36</v>
      </c>
      <c r="I64" s="105" t="str">
        <f>IF($D64="", IFERROR(INDEX('LinkedIn Posts'!$D$11:$D$510, MATCH($R64, 'LinkedIn Posts'!$BB$11:$BB$510, 0)), ""), $D64)</f>
        <v/>
      </c>
      <c r="K64" s="105" t="str">
        <f t="shared" si="4"/>
        <v/>
      </c>
      <c r="M64" s="105" t="str">
        <f t="shared" si="0"/>
        <v/>
      </c>
      <c r="N64" s="105" t="str">
        <f t="shared" si="1"/>
        <v/>
      </c>
      <c r="P64" s="115" t="str">
        <f t="shared" si="5"/>
        <v/>
      </c>
      <c r="R64" s="105">
        <f>IF($D64="", MAX($R$10:$R63)+1, "")</f>
        <v>34</v>
      </c>
      <c r="T64" s="105" t="str">
        <f t="shared" si="2"/>
        <v/>
      </c>
      <c r="V64" s="115" t="str">
        <f t="shared" si="6"/>
        <v/>
      </c>
      <c r="X64" s="105" t="str">
        <f t="shared" si="7"/>
        <v/>
      </c>
      <c r="Y64" s="105" t="str">
        <f t="shared" si="8"/>
        <v/>
      </c>
      <c r="Z64" s="105" t="str">
        <f t="shared" si="9"/>
        <v/>
      </c>
      <c r="AA64" s="105" t="str">
        <f t="shared" si="10"/>
        <v/>
      </c>
      <c r="AB64" s="105" t="str">
        <f t="shared" si="11"/>
        <v/>
      </c>
    </row>
    <row r="65" spans="1:28" x14ac:dyDescent="0.25">
      <c r="A65" s="113" t="s">
        <v>36</v>
      </c>
      <c r="B65" s="105" t="str">
        <f t="shared" si="3"/>
        <v/>
      </c>
      <c r="C65" s="113" t="s">
        <v>36</v>
      </c>
      <c r="D65" s="108"/>
      <c r="E65" s="111"/>
      <c r="F65" s="113" t="s">
        <v>36</v>
      </c>
      <c r="I65" s="105" t="str">
        <f>IF($D65="", IFERROR(INDEX('LinkedIn Posts'!$D$11:$D$510, MATCH($R65, 'LinkedIn Posts'!$BB$11:$BB$510, 0)), ""), $D65)</f>
        <v/>
      </c>
      <c r="K65" s="105" t="str">
        <f t="shared" si="4"/>
        <v/>
      </c>
      <c r="M65" s="105" t="str">
        <f t="shared" si="0"/>
        <v/>
      </c>
      <c r="N65" s="105" t="str">
        <f t="shared" si="1"/>
        <v/>
      </c>
      <c r="P65" s="115" t="str">
        <f t="shared" si="5"/>
        <v/>
      </c>
      <c r="R65" s="105">
        <f>IF($D65="", MAX($R$10:$R64)+1, "")</f>
        <v>35</v>
      </c>
      <c r="T65" s="105" t="str">
        <f t="shared" si="2"/>
        <v/>
      </c>
      <c r="V65" s="115" t="str">
        <f t="shared" si="6"/>
        <v/>
      </c>
      <c r="X65" s="105" t="str">
        <f t="shared" si="7"/>
        <v/>
      </c>
      <c r="Y65" s="105" t="str">
        <f t="shared" si="8"/>
        <v/>
      </c>
      <c r="Z65" s="105" t="str">
        <f t="shared" si="9"/>
        <v/>
      </c>
      <c r="AA65" s="105" t="str">
        <f t="shared" si="10"/>
        <v/>
      </c>
      <c r="AB65" s="105" t="str">
        <f t="shared" si="11"/>
        <v/>
      </c>
    </row>
    <row r="66" spans="1:28" x14ac:dyDescent="0.25">
      <c r="A66" s="113" t="s">
        <v>36</v>
      </c>
      <c r="B66" s="105" t="str">
        <f t="shared" si="3"/>
        <v/>
      </c>
      <c r="C66" s="113" t="s">
        <v>36</v>
      </c>
      <c r="D66" s="108"/>
      <c r="E66" s="111"/>
      <c r="F66" s="113" t="s">
        <v>36</v>
      </c>
      <c r="I66" s="105" t="str">
        <f>IF($D66="", IFERROR(INDEX('LinkedIn Posts'!$D$11:$D$510, MATCH($R66, 'LinkedIn Posts'!$BB$11:$BB$510, 0)), ""), $D66)</f>
        <v/>
      </c>
      <c r="K66" s="105" t="str">
        <f t="shared" si="4"/>
        <v/>
      </c>
      <c r="M66" s="105" t="str">
        <f t="shared" si="0"/>
        <v/>
      </c>
      <c r="N66" s="105" t="str">
        <f t="shared" si="1"/>
        <v/>
      </c>
      <c r="P66" s="115" t="str">
        <f t="shared" si="5"/>
        <v/>
      </c>
      <c r="R66" s="105">
        <f>IF($D66="", MAX($R$10:$R65)+1, "")</f>
        <v>36</v>
      </c>
      <c r="T66" s="105" t="str">
        <f t="shared" si="2"/>
        <v/>
      </c>
      <c r="V66" s="115" t="str">
        <f t="shared" si="6"/>
        <v/>
      </c>
      <c r="X66" s="105" t="str">
        <f t="shared" si="7"/>
        <v/>
      </c>
      <c r="Y66" s="105" t="str">
        <f t="shared" si="8"/>
        <v/>
      </c>
      <c r="Z66" s="105" t="str">
        <f t="shared" si="9"/>
        <v/>
      </c>
      <c r="AA66" s="105" t="str">
        <f t="shared" si="10"/>
        <v/>
      </c>
      <c r="AB66" s="105" t="str">
        <f t="shared" si="11"/>
        <v/>
      </c>
    </row>
    <row r="67" spans="1:28" x14ac:dyDescent="0.25">
      <c r="A67" s="113" t="s">
        <v>36</v>
      </c>
      <c r="B67" s="105" t="str">
        <f t="shared" si="3"/>
        <v/>
      </c>
      <c r="C67" s="113" t="s">
        <v>36</v>
      </c>
      <c r="D67" s="108"/>
      <c r="E67" s="111"/>
      <c r="F67" s="113" t="s">
        <v>36</v>
      </c>
      <c r="I67" s="105" t="str">
        <f>IF($D67="", IFERROR(INDEX('LinkedIn Posts'!$D$11:$D$510, MATCH($R67, 'LinkedIn Posts'!$BB$11:$BB$510, 0)), ""), $D67)</f>
        <v/>
      </c>
      <c r="K67" s="105" t="str">
        <f t="shared" si="4"/>
        <v/>
      </c>
      <c r="M67" s="105" t="str">
        <f t="shared" si="0"/>
        <v/>
      </c>
      <c r="N67" s="105" t="str">
        <f t="shared" si="1"/>
        <v/>
      </c>
      <c r="P67" s="115" t="str">
        <f t="shared" si="5"/>
        <v/>
      </c>
      <c r="R67" s="105">
        <f>IF($D67="", MAX($R$10:$R66)+1, "")</f>
        <v>37</v>
      </c>
      <c r="T67" s="105" t="str">
        <f t="shared" si="2"/>
        <v/>
      </c>
      <c r="V67" s="115" t="str">
        <f t="shared" si="6"/>
        <v/>
      </c>
      <c r="X67" s="105" t="str">
        <f t="shared" si="7"/>
        <v/>
      </c>
      <c r="Y67" s="105" t="str">
        <f t="shared" si="8"/>
        <v/>
      </c>
      <c r="Z67" s="105" t="str">
        <f t="shared" si="9"/>
        <v/>
      </c>
      <c r="AA67" s="105" t="str">
        <f t="shared" si="10"/>
        <v/>
      </c>
      <c r="AB67" s="105" t="str">
        <f t="shared" si="11"/>
        <v/>
      </c>
    </row>
    <row r="68" spans="1:28" x14ac:dyDescent="0.25">
      <c r="A68" s="113" t="s">
        <v>36</v>
      </c>
      <c r="B68" s="105" t="str">
        <f t="shared" si="3"/>
        <v/>
      </c>
      <c r="C68" s="113" t="s">
        <v>36</v>
      </c>
      <c r="D68" s="108"/>
      <c r="E68" s="111"/>
      <c r="F68" s="113" t="s">
        <v>36</v>
      </c>
      <c r="I68" s="105" t="str">
        <f>IF($D68="", IFERROR(INDEX('LinkedIn Posts'!$D$11:$D$510, MATCH($R68, 'LinkedIn Posts'!$BB$11:$BB$510, 0)), ""), $D68)</f>
        <v/>
      </c>
      <c r="K68" s="105" t="str">
        <f t="shared" si="4"/>
        <v/>
      </c>
      <c r="M68" s="105" t="str">
        <f t="shared" si="0"/>
        <v/>
      </c>
      <c r="N68" s="105" t="str">
        <f t="shared" si="1"/>
        <v/>
      </c>
      <c r="P68" s="115" t="str">
        <f t="shared" si="5"/>
        <v/>
      </c>
      <c r="R68" s="105">
        <f>IF($D68="", MAX($R$10:$R67)+1, "")</f>
        <v>38</v>
      </c>
      <c r="T68" s="105" t="str">
        <f t="shared" si="2"/>
        <v/>
      </c>
      <c r="V68" s="115" t="str">
        <f t="shared" si="6"/>
        <v/>
      </c>
      <c r="X68" s="105" t="str">
        <f t="shared" si="7"/>
        <v/>
      </c>
      <c r="Y68" s="105" t="str">
        <f t="shared" si="8"/>
        <v/>
      </c>
      <c r="Z68" s="105" t="str">
        <f t="shared" si="9"/>
        <v/>
      </c>
      <c r="AA68" s="105" t="str">
        <f t="shared" si="10"/>
        <v/>
      </c>
      <c r="AB68" s="105" t="str">
        <f t="shared" si="11"/>
        <v/>
      </c>
    </row>
    <row r="69" spans="1:28" x14ac:dyDescent="0.25">
      <c r="A69" s="113" t="s">
        <v>36</v>
      </c>
      <c r="B69" s="105" t="str">
        <f t="shared" si="3"/>
        <v/>
      </c>
      <c r="C69" s="113" t="s">
        <v>36</v>
      </c>
      <c r="D69" s="108"/>
      <c r="E69" s="111"/>
      <c r="F69" s="113" t="s">
        <v>36</v>
      </c>
      <c r="I69" s="105" t="str">
        <f>IF($D69="", IFERROR(INDEX('LinkedIn Posts'!$D$11:$D$510, MATCH($R69, 'LinkedIn Posts'!$BB$11:$BB$510, 0)), ""), $D69)</f>
        <v/>
      </c>
      <c r="K69" s="105" t="str">
        <f t="shared" si="4"/>
        <v/>
      </c>
      <c r="M69" s="105" t="str">
        <f t="shared" si="0"/>
        <v/>
      </c>
      <c r="N69" s="105" t="str">
        <f t="shared" si="1"/>
        <v/>
      </c>
      <c r="P69" s="115" t="str">
        <f t="shared" si="5"/>
        <v/>
      </c>
      <c r="R69" s="105">
        <f>IF($D69="", MAX($R$10:$R68)+1, "")</f>
        <v>39</v>
      </c>
      <c r="T69" s="105" t="str">
        <f t="shared" si="2"/>
        <v/>
      </c>
      <c r="V69" s="115" t="str">
        <f t="shared" si="6"/>
        <v/>
      </c>
      <c r="X69" s="105" t="str">
        <f t="shared" si="7"/>
        <v/>
      </c>
      <c r="Y69" s="105" t="str">
        <f t="shared" si="8"/>
        <v/>
      </c>
      <c r="Z69" s="105" t="str">
        <f t="shared" si="9"/>
        <v/>
      </c>
      <c r="AA69" s="105" t="str">
        <f t="shared" si="10"/>
        <v/>
      </c>
      <c r="AB69" s="105" t="str">
        <f t="shared" si="11"/>
        <v/>
      </c>
    </row>
    <row r="70" spans="1:28" x14ac:dyDescent="0.25">
      <c r="A70" s="113" t="s">
        <v>36</v>
      </c>
      <c r="B70" s="105" t="str">
        <f t="shared" si="3"/>
        <v/>
      </c>
      <c r="C70" s="113" t="s">
        <v>36</v>
      </c>
      <c r="D70" s="108"/>
      <c r="E70" s="111"/>
      <c r="F70" s="113" t="s">
        <v>36</v>
      </c>
      <c r="I70" s="105" t="str">
        <f>IF($D70="", IFERROR(INDEX('LinkedIn Posts'!$D$11:$D$510, MATCH($R70, 'LinkedIn Posts'!$BB$11:$BB$510, 0)), ""), $D70)</f>
        <v/>
      </c>
      <c r="K70" s="105" t="str">
        <f t="shared" si="4"/>
        <v/>
      </c>
      <c r="M70" s="105" t="str">
        <f t="shared" si="0"/>
        <v/>
      </c>
      <c r="N70" s="105" t="str">
        <f t="shared" si="1"/>
        <v/>
      </c>
      <c r="P70" s="115" t="str">
        <f t="shared" si="5"/>
        <v/>
      </c>
      <c r="R70" s="105">
        <f>IF($D70="", MAX($R$10:$R69)+1, "")</f>
        <v>40</v>
      </c>
      <c r="T70" s="105" t="str">
        <f t="shared" si="2"/>
        <v/>
      </c>
      <c r="V70" s="115" t="str">
        <f t="shared" si="6"/>
        <v/>
      </c>
      <c r="X70" s="105" t="str">
        <f t="shared" si="7"/>
        <v/>
      </c>
      <c r="Y70" s="105" t="str">
        <f t="shared" si="8"/>
        <v/>
      </c>
      <c r="Z70" s="105" t="str">
        <f t="shared" si="9"/>
        <v/>
      </c>
      <c r="AA70" s="105" t="str">
        <f t="shared" si="10"/>
        <v/>
      </c>
      <c r="AB70" s="105" t="str">
        <f t="shared" si="11"/>
        <v/>
      </c>
    </row>
    <row r="71" spans="1:28" x14ac:dyDescent="0.25">
      <c r="A71" s="113" t="s">
        <v>36</v>
      </c>
      <c r="B71" s="105" t="str">
        <f t="shared" si="3"/>
        <v/>
      </c>
      <c r="C71" s="113" t="s">
        <v>36</v>
      </c>
      <c r="D71" s="108"/>
      <c r="E71" s="111"/>
      <c r="F71" s="113" t="s">
        <v>36</v>
      </c>
      <c r="I71" s="105" t="str">
        <f>IF($D71="", IFERROR(INDEX('LinkedIn Posts'!$D$11:$D$510, MATCH($R71, 'LinkedIn Posts'!$BB$11:$BB$510, 0)), ""), $D71)</f>
        <v/>
      </c>
      <c r="K71" s="105" t="str">
        <f t="shared" si="4"/>
        <v/>
      </c>
      <c r="M71" s="105" t="str">
        <f t="shared" si="0"/>
        <v/>
      </c>
      <c r="N71" s="105" t="str">
        <f t="shared" si="1"/>
        <v/>
      </c>
      <c r="P71" s="115" t="str">
        <f t="shared" si="5"/>
        <v/>
      </c>
      <c r="R71" s="105">
        <f>IF($D71="", MAX($R$10:$R70)+1, "")</f>
        <v>41</v>
      </c>
      <c r="T71" s="105" t="str">
        <f t="shared" si="2"/>
        <v/>
      </c>
      <c r="V71" s="115" t="str">
        <f t="shared" si="6"/>
        <v/>
      </c>
      <c r="X71" s="105" t="str">
        <f t="shared" si="7"/>
        <v/>
      </c>
      <c r="Y71" s="105" t="str">
        <f t="shared" si="8"/>
        <v/>
      </c>
      <c r="Z71" s="105" t="str">
        <f t="shared" si="9"/>
        <v/>
      </c>
      <c r="AA71" s="105" t="str">
        <f t="shared" si="10"/>
        <v/>
      </c>
      <c r="AB71" s="105" t="str">
        <f t="shared" si="11"/>
        <v/>
      </c>
    </row>
    <row r="72" spans="1:28" x14ac:dyDescent="0.25">
      <c r="A72" s="113" t="s">
        <v>36</v>
      </c>
      <c r="B72" s="105" t="str">
        <f t="shared" si="3"/>
        <v/>
      </c>
      <c r="C72" s="113" t="s">
        <v>36</v>
      </c>
      <c r="D72" s="108"/>
      <c r="E72" s="111"/>
      <c r="F72" s="113" t="s">
        <v>36</v>
      </c>
      <c r="I72" s="105" t="str">
        <f>IF($D72="", IFERROR(INDEX('LinkedIn Posts'!$D$11:$D$510, MATCH($R72, 'LinkedIn Posts'!$BB$11:$BB$510, 0)), ""), $D72)</f>
        <v/>
      </c>
      <c r="K72" s="105" t="str">
        <f t="shared" si="4"/>
        <v/>
      </c>
      <c r="M72" s="105" t="str">
        <f t="shared" si="0"/>
        <v/>
      </c>
      <c r="N72" s="105" t="str">
        <f t="shared" si="1"/>
        <v/>
      </c>
      <c r="P72" s="115" t="str">
        <f t="shared" si="5"/>
        <v/>
      </c>
      <c r="R72" s="105">
        <f>IF($D72="", MAX($R$10:$R71)+1, "")</f>
        <v>42</v>
      </c>
      <c r="T72" s="105" t="str">
        <f t="shared" si="2"/>
        <v/>
      </c>
      <c r="V72" s="115" t="str">
        <f t="shared" si="6"/>
        <v/>
      </c>
      <c r="X72" s="105" t="str">
        <f t="shared" si="7"/>
        <v/>
      </c>
      <c r="Y72" s="105" t="str">
        <f t="shared" si="8"/>
        <v/>
      </c>
      <c r="Z72" s="105" t="str">
        <f t="shared" si="9"/>
        <v/>
      </c>
      <c r="AA72" s="105" t="str">
        <f t="shared" si="10"/>
        <v/>
      </c>
      <c r="AB72" s="105" t="str">
        <f t="shared" si="11"/>
        <v/>
      </c>
    </row>
    <row r="73" spans="1:28" x14ac:dyDescent="0.25">
      <c r="A73" s="113" t="s">
        <v>36</v>
      </c>
      <c r="B73" s="105" t="str">
        <f t="shared" si="3"/>
        <v/>
      </c>
      <c r="C73" s="113" t="s">
        <v>36</v>
      </c>
      <c r="D73" s="108"/>
      <c r="E73" s="111"/>
      <c r="F73" s="113" t="s">
        <v>36</v>
      </c>
      <c r="I73" s="105" t="str">
        <f>IF($D73="", IFERROR(INDEX('LinkedIn Posts'!$D$11:$D$510, MATCH($R73, 'LinkedIn Posts'!$BB$11:$BB$510, 0)), ""), $D73)</f>
        <v/>
      </c>
      <c r="K73" s="105" t="str">
        <f t="shared" si="4"/>
        <v/>
      </c>
      <c r="M73" s="105" t="str">
        <f t="shared" si="0"/>
        <v/>
      </c>
      <c r="N73" s="105" t="str">
        <f t="shared" si="1"/>
        <v/>
      </c>
      <c r="P73" s="115" t="str">
        <f t="shared" si="5"/>
        <v/>
      </c>
      <c r="R73" s="105">
        <f>IF($D73="", MAX($R$10:$R72)+1, "")</f>
        <v>43</v>
      </c>
      <c r="T73" s="105" t="str">
        <f t="shared" si="2"/>
        <v/>
      </c>
      <c r="V73" s="115" t="str">
        <f t="shared" si="6"/>
        <v/>
      </c>
      <c r="X73" s="105" t="str">
        <f t="shared" si="7"/>
        <v/>
      </c>
      <c r="Y73" s="105" t="str">
        <f t="shared" si="8"/>
        <v/>
      </c>
      <c r="Z73" s="105" t="str">
        <f t="shared" si="9"/>
        <v/>
      </c>
      <c r="AA73" s="105" t="str">
        <f t="shared" si="10"/>
        <v/>
      </c>
      <c r="AB73" s="105" t="str">
        <f t="shared" si="11"/>
        <v/>
      </c>
    </row>
    <row r="74" spans="1:28" x14ac:dyDescent="0.25">
      <c r="A74" s="113" t="s">
        <v>36</v>
      </c>
      <c r="B74" s="105" t="str">
        <f t="shared" si="3"/>
        <v/>
      </c>
      <c r="C74" s="113" t="s">
        <v>36</v>
      </c>
      <c r="D74" s="108"/>
      <c r="E74" s="111"/>
      <c r="F74" s="113" t="s">
        <v>36</v>
      </c>
      <c r="I74" s="105" t="str">
        <f>IF($D74="", IFERROR(INDEX('LinkedIn Posts'!$D$11:$D$510, MATCH($R74, 'LinkedIn Posts'!$BB$11:$BB$510, 0)), ""), $D74)</f>
        <v/>
      </c>
      <c r="K74" s="105" t="str">
        <f t="shared" si="4"/>
        <v/>
      </c>
      <c r="M74" s="105" t="str">
        <f t="shared" si="0"/>
        <v/>
      </c>
      <c r="N74" s="105" t="str">
        <f t="shared" si="1"/>
        <v/>
      </c>
      <c r="P74" s="115" t="str">
        <f t="shared" si="5"/>
        <v/>
      </c>
      <c r="R74" s="105">
        <f>IF($D74="", MAX($R$10:$R73)+1, "")</f>
        <v>44</v>
      </c>
      <c r="T74" s="105" t="str">
        <f t="shared" si="2"/>
        <v/>
      </c>
      <c r="V74" s="115" t="str">
        <f t="shared" si="6"/>
        <v/>
      </c>
      <c r="X74" s="105" t="str">
        <f t="shared" si="7"/>
        <v/>
      </c>
      <c r="Y74" s="105" t="str">
        <f t="shared" si="8"/>
        <v/>
      </c>
      <c r="Z74" s="105" t="str">
        <f t="shared" si="9"/>
        <v/>
      </c>
      <c r="AA74" s="105" t="str">
        <f t="shared" si="10"/>
        <v/>
      </c>
      <c r="AB74" s="105" t="str">
        <f t="shared" si="11"/>
        <v/>
      </c>
    </row>
    <row r="75" spans="1:28" x14ac:dyDescent="0.25">
      <c r="A75" s="113" t="s">
        <v>36</v>
      </c>
      <c r="B75" s="105" t="str">
        <f t="shared" si="3"/>
        <v/>
      </c>
      <c r="C75" s="113" t="s">
        <v>36</v>
      </c>
      <c r="D75" s="108"/>
      <c r="E75" s="111"/>
      <c r="F75" s="113" t="s">
        <v>36</v>
      </c>
      <c r="I75" s="105" t="str">
        <f>IF($D75="", IFERROR(INDEX('LinkedIn Posts'!$D$11:$D$510, MATCH($R75, 'LinkedIn Posts'!$BB$11:$BB$510, 0)), ""), $D75)</f>
        <v/>
      </c>
      <c r="K75" s="105" t="str">
        <f t="shared" si="4"/>
        <v/>
      </c>
      <c r="M75" s="105" t="str">
        <f t="shared" ref="M75:M138" si="12">IF($B75="", "", IF(AND(M$5="X", D75=""), $K$6, IF(AND(NOT(D75=""), OR(ISNUMBER($D75)="", COUNTIF(D$11:D$510, D75)&gt;1)), $K$7, "")))</f>
        <v/>
      </c>
      <c r="N75" s="105" t="str">
        <f t="shared" ref="N75:N138" si="13">IF($K75="", "", IF(AND(N$5="X", E75=""), $K$6, IF(AND(NOT($P75=""), COUNTIF($P$11:$P$510, $P75)&gt;1), $K$7, "")))</f>
        <v/>
      </c>
      <c r="P75" s="115" t="str">
        <f t="shared" si="5"/>
        <v/>
      </c>
      <c r="R75" s="105">
        <f>IF($D75="", MAX($R$10:$R74)+1, "")</f>
        <v>45</v>
      </c>
      <c r="T75" s="105" t="str">
        <f t="shared" ref="T75:T138" si="14">IF($B75="", "", IF($D75=$I75, $T$3, $T$2))</f>
        <v/>
      </c>
      <c r="V75" s="115" t="str">
        <f t="shared" si="6"/>
        <v/>
      </c>
      <c r="X75" s="105" t="str">
        <f t="shared" si="7"/>
        <v/>
      </c>
      <c r="Y75" s="105" t="str">
        <f t="shared" si="8"/>
        <v/>
      </c>
      <c r="Z75" s="105" t="str">
        <f t="shared" si="9"/>
        <v/>
      </c>
      <c r="AA75" s="105" t="str">
        <f t="shared" si="10"/>
        <v/>
      </c>
      <c r="AB75" s="105" t="str">
        <f t="shared" si="11"/>
        <v/>
      </c>
    </row>
    <row r="76" spans="1:28" x14ac:dyDescent="0.25">
      <c r="A76" s="113" t="s">
        <v>36</v>
      </c>
      <c r="B76" s="105" t="str">
        <f t="shared" ref="B76:B139" si="15">$I76</f>
        <v/>
      </c>
      <c r="C76" s="113" t="s">
        <v>36</v>
      </c>
      <c r="D76" s="108"/>
      <c r="E76" s="111"/>
      <c r="F76" s="113" t="s">
        <v>36</v>
      </c>
      <c r="I76" s="105" t="str">
        <f>IF($D76="", IFERROR(INDEX('LinkedIn Posts'!$D$11:$D$510, MATCH($R76, 'LinkedIn Posts'!$BB$11:$BB$510, 0)), ""), $D76)</f>
        <v/>
      </c>
      <c r="K76" s="105" t="str">
        <f t="shared" ref="K76:K139" si="16">IF(COUNTIF($D76:$E76, "")=2, "", "X")</f>
        <v/>
      </c>
      <c r="M76" s="105" t="str">
        <f t="shared" si="12"/>
        <v/>
      </c>
      <c r="N76" s="105" t="str">
        <f t="shared" si="13"/>
        <v/>
      </c>
      <c r="P76" s="115" t="str">
        <f t="shared" ref="P76:P139" si="17">IF($E76="", "", LEFT($E76, 250))</f>
        <v/>
      </c>
      <c r="R76" s="105">
        <f>IF($D76="", MAX($R$10:$R75)+1, "")</f>
        <v>46</v>
      </c>
      <c r="T76" s="105" t="str">
        <f t="shared" si="14"/>
        <v/>
      </c>
      <c r="V76" s="115" t="str">
        <f t="shared" ref="V76:V139" si="18">IF($E76="", "", LEFT($E76, 70))</f>
        <v/>
      </c>
      <c r="X76" s="105" t="str">
        <f t="shared" ref="X76:X139" si="19">IF($E76="", "", IFERROR(FIND("https://", $E76), ""))</f>
        <v/>
      </c>
      <c r="Y76" s="105" t="str">
        <f t="shared" ref="Y76:Y139" si="20">IF($X76="", "", IFERROR(FIND(" ", $E76, $X76+1), ""))</f>
        <v/>
      </c>
      <c r="Z76" s="105" t="str">
        <f t="shared" ref="Z76:Z139" si="21">IF($X76="", "", IFERROR(FIND(CHAR(10), $E76, $X76+1), ""))</f>
        <v/>
      </c>
      <c r="AA76" s="105" t="str">
        <f t="shared" ref="AA76:AA139" si="22">IF(AND($Y76="", $Z76=""), "", IF($Y76="", $Z76, IF($Z76="", $Y76, MIN($Y76:$Z76))))</f>
        <v/>
      </c>
      <c r="AB76" s="105" t="str">
        <f t="shared" ref="AB76:AB139" si="23">IF(OR($X76="", $AA76=""), "", MID($E76, $X76, $AA76-$X76))</f>
        <v/>
      </c>
    </row>
    <row r="77" spans="1:28" x14ac:dyDescent="0.25">
      <c r="A77" s="113" t="s">
        <v>36</v>
      </c>
      <c r="B77" s="105" t="str">
        <f t="shared" si="15"/>
        <v/>
      </c>
      <c r="C77" s="113" t="s">
        <v>36</v>
      </c>
      <c r="D77" s="108"/>
      <c r="E77" s="111"/>
      <c r="F77" s="113" t="s">
        <v>36</v>
      </c>
      <c r="I77" s="105" t="str">
        <f>IF($D77="", IFERROR(INDEX('LinkedIn Posts'!$D$11:$D$510, MATCH($R77, 'LinkedIn Posts'!$BB$11:$BB$510, 0)), ""), $D77)</f>
        <v/>
      </c>
      <c r="K77" s="105" t="str">
        <f t="shared" si="16"/>
        <v/>
      </c>
      <c r="M77" s="105" t="str">
        <f t="shared" si="12"/>
        <v/>
      </c>
      <c r="N77" s="105" t="str">
        <f t="shared" si="13"/>
        <v/>
      </c>
      <c r="P77" s="115" t="str">
        <f t="shared" si="17"/>
        <v/>
      </c>
      <c r="R77" s="105">
        <f>IF($D77="", MAX($R$10:$R76)+1, "")</f>
        <v>47</v>
      </c>
      <c r="T77" s="105" t="str">
        <f t="shared" si="14"/>
        <v/>
      </c>
      <c r="V77" s="115" t="str">
        <f t="shared" si="18"/>
        <v/>
      </c>
      <c r="X77" s="105" t="str">
        <f t="shared" si="19"/>
        <v/>
      </c>
      <c r="Y77" s="105" t="str">
        <f t="shared" si="20"/>
        <v/>
      </c>
      <c r="Z77" s="105" t="str">
        <f t="shared" si="21"/>
        <v/>
      </c>
      <c r="AA77" s="105" t="str">
        <f t="shared" si="22"/>
        <v/>
      </c>
      <c r="AB77" s="105" t="str">
        <f t="shared" si="23"/>
        <v/>
      </c>
    </row>
    <row r="78" spans="1:28" x14ac:dyDescent="0.25">
      <c r="A78" s="113" t="s">
        <v>36</v>
      </c>
      <c r="B78" s="105" t="str">
        <f t="shared" si="15"/>
        <v/>
      </c>
      <c r="C78" s="113" t="s">
        <v>36</v>
      </c>
      <c r="D78" s="108"/>
      <c r="E78" s="111"/>
      <c r="F78" s="113" t="s">
        <v>36</v>
      </c>
      <c r="I78" s="105" t="str">
        <f>IF($D78="", IFERROR(INDEX('LinkedIn Posts'!$D$11:$D$510, MATCH($R78, 'LinkedIn Posts'!$BB$11:$BB$510, 0)), ""), $D78)</f>
        <v/>
      </c>
      <c r="K78" s="105" t="str">
        <f t="shared" si="16"/>
        <v/>
      </c>
      <c r="M78" s="105" t="str">
        <f t="shared" si="12"/>
        <v/>
      </c>
      <c r="N78" s="105" t="str">
        <f t="shared" si="13"/>
        <v/>
      </c>
      <c r="P78" s="115" t="str">
        <f t="shared" si="17"/>
        <v/>
      </c>
      <c r="R78" s="105">
        <f>IF($D78="", MAX($R$10:$R77)+1, "")</f>
        <v>48</v>
      </c>
      <c r="T78" s="105" t="str">
        <f t="shared" si="14"/>
        <v/>
      </c>
      <c r="V78" s="115" t="str">
        <f t="shared" si="18"/>
        <v/>
      </c>
      <c r="X78" s="105" t="str">
        <f t="shared" si="19"/>
        <v/>
      </c>
      <c r="Y78" s="105" t="str">
        <f t="shared" si="20"/>
        <v/>
      </c>
      <c r="Z78" s="105" t="str">
        <f t="shared" si="21"/>
        <v/>
      </c>
      <c r="AA78" s="105" t="str">
        <f t="shared" si="22"/>
        <v/>
      </c>
      <c r="AB78" s="105" t="str">
        <f t="shared" si="23"/>
        <v/>
      </c>
    </row>
    <row r="79" spans="1:28" x14ac:dyDescent="0.25">
      <c r="A79" s="113" t="s">
        <v>36</v>
      </c>
      <c r="B79" s="105" t="str">
        <f t="shared" si="15"/>
        <v/>
      </c>
      <c r="C79" s="113" t="s">
        <v>36</v>
      </c>
      <c r="D79" s="108"/>
      <c r="E79" s="111"/>
      <c r="F79" s="113" t="s">
        <v>36</v>
      </c>
      <c r="I79" s="105" t="str">
        <f>IF($D79="", IFERROR(INDEX('LinkedIn Posts'!$D$11:$D$510, MATCH($R79, 'LinkedIn Posts'!$BB$11:$BB$510, 0)), ""), $D79)</f>
        <v/>
      </c>
      <c r="K79" s="105" t="str">
        <f t="shared" si="16"/>
        <v/>
      </c>
      <c r="M79" s="105" t="str">
        <f t="shared" si="12"/>
        <v/>
      </c>
      <c r="N79" s="105" t="str">
        <f t="shared" si="13"/>
        <v/>
      </c>
      <c r="P79" s="115" t="str">
        <f t="shared" si="17"/>
        <v/>
      </c>
      <c r="R79" s="105">
        <f>IF($D79="", MAX($R$10:$R78)+1, "")</f>
        <v>49</v>
      </c>
      <c r="T79" s="105" t="str">
        <f t="shared" si="14"/>
        <v/>
      </c>
      <c r="V79" s="115" t="str">
        <f t="shared" si="18"/>
        <v/>
      </c>
      <c r="X79" s="105" t="str">
        <f t="shared" si="19"/>
        <v/>
      </c>
      <c r="Y79" s="105" t="str">
        <f t="shared" si="20"/>
        <v/>
      </c>
      <c r="Z79" s="105" t="str">
        <f t="shared" si="21"/>
        <v/>
      </c>
      <c r="AA79" s="105" t="str">
        <f t="shared" si="22"/>
        <v/>
      </c>
      <c r="AB79" s="105" t="str">
        <f t="shared" si="23"/>
        <v/>
      </c>
    </row>
    <row r="80" spans="1:28" x14ac:dyDescent="0.25">
      <c r="A80" s="113" t="s">
        <v>36</v>
      </c>
      <c r="B80" s="105" t="str">
        <f t="shared" si="15"/>
        <v/>
      </c>
      <c r="C80" s="113" t="s">
        <v>36</v>
      </c>
      <c r="D80" s="108"/>
      <c r="E80" s="111"/>
      <c r="F80" s="113" t="s">
        <v>36</v>
      </c>
      <c r="I80" s="105" t="str">
        <f>IF($D80="", IFERROR(INDEX('LinkedIn Posts'!$D$11:$D$510, MATCH($R80, 'LinkedIn Posts'!$BB$11:$BB$510, 0)), ""), $D80)</f>
        <v/>
      </c>
      <c r="K80" s="105" t="str">
        <f t="shared" si="16"/>
        <v/>
      </c>
      <c r="M80" s="105" t="str">
        <f t="shared" si="12"/>
        <v/>
      </c>
      <c r="N80" s="105" t="str">
        <f t="shared" si="13"/>
        <v/>
      </c>
      <c r="P80" s="115" t="str">
        <f t="shared" si="17"/>
        <v/>
      </c>
      <c r="R80" s="105">
        <f>IF($D80="", MAX($R$10:$R79)+1, "")</f>
        <v>50</v>
      </c>
      <c r="T80" s="105" t="str">
        <f t="shared" si="14"/>
        <v/>
      </c>
      <c r="V80" s="115" t="str">
        <f t="shared" si="18"/>
        <v/>
      </c>
      <c r="X80" s="105" t="str">
        <f t="shared" si="19"/>
        <v/>
      </c>
      <c r="Y80" s="105" t="str">
        <f t="shared" si="20"/>
        <v/>
      </c>
      <c r="Z80" s="105" t="str">
        <f t="shared" si="21"/>
        <v/>
      </c>
      <c r="AA80" s="105" t="str">
        <f t="shared" si="22"/>
        <v/>
      </c>
      <c r="AB80" s="105" t="str">
        <f t="shared" si="23"/>
        <v/>
      </c>
    </row>
    <row r="81" spans="1:28" x14ac:dyDescent="0.25">
      <c r="A81" s="113" t="s">
        <v>36</v>
      </c>
      <c r="B81" s="105" t="str">
        <f t="shared" si="15"/>
        <v/>
      </c>
      <c r="C81" s="113" t="s">
        <v>36</v>
      </c>
      <c r="D81" s="108"/>
      <c r="E81" s="111"/>
      <c r="F81" s="113" t="s">
        <v>36</v>
      </c>
      <c r="I81" s="105" t="str">
        <f>IF($D81="", IFERROR(INDEX('LinkedIn Posts'!$D$11:$D$510, MATCH($R81, 'LinkedIn Posts'!$BB$11:$BB$510, 0)), ""), $D81)</f>
        <v/>
      </c>
      <c r="K81" s="105" t="str">
        <f t="shared" si="16"/>
        <v/>
      </c>
      <c r="M81" s="105" t="str">
        <f t="shared" si="12"/>
        <v/>
      </c>
      <c r="N81" s="105" t="str">
        <f t="shared" si="13"/>
        <v/>
      </c>
      <c r="P81" s="115" t="str">
        <f t="shared" si="17"/>
        <v/>
      </c>
      <c r="R81" s="105">
        <f>IF($D81="", MAX($R$10:$R80)+1, "")</f>
        <v>51</v>
      </c>
      <c r="T81" s="105" t="str">
        <f t="shared" si="14"/>
        <v/>
      </c>
      <c r="V81" s="115" t="str">
        <f t="shared" si="18"/>
        <v/>
      </c>
      <c r="X81" s="105" t="str">
        <f t="shared" si="19"/>
        <v/>
      </c>
      <c r="Y81" s="105" t="str">
        <f t="shared" si="20"/>
        <v/>
      </c>
      <c r="Z81" s="105" t="str">
        <f t="shared" si="21"/>
        <v/>
      </c>
      <c r="AA81" s="105" t="str">
        <f t="shared" si="22"/>
        <v/>
      </c>
      <c r="AB81" s="105" t="str">
        <f t="shared" si="23"/>
        <v/>
      </c>
    </row>
    <row r="82" spans="1:28" x14ac:dyDescent="0.25">
      <c r="A82" s="113" t="s">
        <v>36</v>
      </c>
      <c r="B82" s="105" t="str">
        <f t="shared" si="15"/>
        <v/>
      </c>
      <c r="C82" s="113" t="s">
        <v>36</v>
      </c>
      <c r="D82" s="108"/>
      <c r="E82" s="111"/>
      <c r="F82" s="113" t="s">
        <v>36</v>
      </c>
      <c r="I82" s="105" t="str">
        <f>IF($D82="", IFERROR(INDEX('LinkedIn Posts'!$D$11:$D$510, MATCH($R82, 'LinkedIn Posts'!$BB$11:$BB$510, 0)), ""), $D82)</f>
        <v/>
      </c>
      <c r="K82" s="105" t="str">
        <f t="shared" si="16"/>
        <v/>
      </c>
      <c r="M82" s="105" t="str">
        <f t="shared" si="12"/>
        <v/>
      </c>
      <c r="N82" s="105" t="str">
        <f t="shared" si="13"/>
        <v/>
      </c>
      <c r="P82" s="115" t="str">
        <f t="shared" si="17"/>
        <v/>
      </c>
      <c r="R82" s="105">
        <f>IF($D82="", MAX($R$10:$R81)+1, "")</f>
        <v>52</v>
      </c>
      <c r="T82" s="105" t="str">
        <f t="shared" si="14"/>
        <v/>
      </c>
      <c r="V82" s="115" t="str">
        <f t="shared" si="18"/>
        <v/>
      </c>
      <c r="X82" s="105" t="str">
        <f t="shared" si="19"/>
        <v/>
      </c>
      <c r="Y82" s="105" t="str">
        <f t="shared" si="20"/>
        <v/>
      </c>
      <c r="Z82" s="105" t="str">
        <f t="shared" si="21"/>
        <v/>
      </c>
      <c r="AA82" s="105" t="str">
        <f t="shared" si="22"/>
        <v/>
      </c>
      <c r="AB82" s="105" t="str">
        <f t="shared" si="23"/>
        <v/>
      </c>
    </row>
    <row r="83" spans="1:28" x14ac:dyDescent="0.25">
      <c r="A83" s="113" t="s">
        <v>36</v>
      </c>
      <c r="B83" s="105" t="str">
        <f t="shared" si="15"/>
        <v/>
      </c>
      <c r="C83" s="113" t="s">
        <v>36</v>
      </c>
      <c r="D83" s="108"/>
      <c r="E83" s="111"/>
      <c r="F83" s="113" t="s">
        <v>36</v>
      </c>
      <c r="I83" s="105" t="str">
        <f>IF($D83="", IFERROR(INDEX('LinkedIn Posts'!$D$11:$D$510, MATCH($R83, 'LinkedIn Posts'!$BB$11:$BB$510, 0)), ""), $D83)</f>
        <v/>
      </c>
      <c r="K83" s="105" t="str">
        <f t="shared" si="16"/>
        <v/>
      </c>
      <c r="M83" s="105" t="str">
        <f t="shared" si="12"/>
        <v/>
      </c>
      <c r="N83" s="105" t="str">
        <f t="shared" si="13"/>
        <v/>
      </c>
      <c r="P83" s="115" t="str">
        <f t="shared" si="17"/>
        <v/>
      </c>
      <c r="R83" s="105">
        <f>IF($D83="", MAX($R$10:$R82)+1, "")</f>
        <v>53</v>
      </c>
      <c r="T83" s="105" t="str">
        <f t="shared" si="14"/>
        <v/>
      </c>
      <c r="V83" s="115" t="str">
        <f t="shared" si="18"/>
        <v/>
      </c>
      <c r="X83" s="105" t="str">
        <f t="shared" si="19"/>
        <v/>
      </c>
      <c r="Y83" s="105" t="str">
        <f t="shared" si="20"/>
        <v/>
      </c>
      <c r="Z83" s="105" t="str">
        <f t="shared" si="21"/>
        <v/>
      </c>
      <c r="AA83" s="105" t="str">
        <f t="shared" si="22"/>
        <v/>
      </c>
      <c r="AB83" s="105" t="str">
        <f t="shared" si="23"/>
        <v/>
      </c>
    </row>
    <row r="84" spans="1:28" x14ac:dyDescent="0.25">
      <c r="A84" s="113" t="s">
        <v>36</v>
      </c>
      <c r="B84" s="105" t="str">
        <f t="shared" si="15"/>
        <v/>
      </c>
      <c r="C84" s="113" t="s">
        <v>36</v>
      </c>
      <c r="D84" s="108"/>
      <c r="E84" s="111"/>
      <c r="F84" s="113" t="s">
        <v>36</v>
      </c>
      <c r="I84" s="105" t="str">
        <f>IF($D84="", IFERROR(INDEX('LinkedIn Posts'!$D$11:$D$510, MATCH($R84, 'LinkedIn Posts'!$BB$11:$BB$510, 0)), ""), $D84)</f>
        <v/>
      </c>
      <c r="K84" s="105" t="str">
        <f t="shared" si="16"/>
        <v/>
      </c>
      <c r="M84" s="105" t="str">
        <f t="shared" si="12"/>
        <v/>
      </c>
      <c r="N84" s="105" t="str">
        <f t="shared" si="13"/>
        <v/>
      </c>
      <c r="P84" s="115" t="str">
        <f t="shared" si="17"/>
        <v/>
      </c>
      <c r="R84" s="105">
        <f>IF($D84="", MAX($R$10:$R83)+1, "")</f>
        <v>54</v>
      </c>
      <c r="T84" s="105" t="str">
        <f t="shared" si="14"/>
        <v/>
      </c>
      <c r="V84" s="115" t="str">
        <f t="shared" si="18"/>
        <v/>
      </c>
      <c r="X84" s="105" t="str">
        <f t="shared" si="19"/>
        <v/>
      </c>
      <c r="Y84" s="105" t="str">
        <f t="shared" si="20"/>
        <v/>
      </c>
      <c r="Z84" s="105" t="str">
        <f t="shared" si="21"/>
        <v/>
      </c>
      <c r="AA84" s="105" t="str">
        <f t="shared" si="22"/>
        <v/>
      </c>
      <c r="AB84" s="105" t="str">
        <f t="shared" si="23"/>
        <v/>
      </c>
    </row>
    <row r="85" spans="1:28" x14ac:dyDescent="0.25">
      <c r="A85" s="113" t="s">
        <v>36</v>
      </c>
      <c r="B85" s="105" t="str">
        <f t="shared" si="15"/>
        <v/>
      </c>
      <c r="C85" s="113" t="s">
        <v>36</v>
      </c>
      <c r="D85" s="108"/>
      <c r="E85" s="111"/>
      <c r="F85" s="113" t="s">
        <v>36</v>
      </c>
      <c r="I85" s="105" t="str">
        <f>IF($D85="", IFERROR(INDEX('LinkedIn Posts'!$D$11:$D$510, MATCH($R85, 'LinkedIn Posts'!$BB$11:$BB$510, 0)), ""), $D85)</f>
        <v/>
      </c>
      <c r="K85" s="105" t="str">
        <f t="shared" si="16"/>
        <v/>
      </c>
      <c r="M85" s="105" t="str">
        <f t="shared" si="12"/>
        <v/>
      </c>
      <c r="N85" s="105" t="str">
        <f t="shared" si="13"/>
        <v/>
      </c>
      <c r="P85" s="115" t="str">
        <f t="shared" si="17"/>
        <v/>
      </c>
      <c r="R85" s="105">
        <f>IF($D85="", MAX($R$10:$R84)+1, "")</f>
        <v>55</v>
      </c>
      <c r="T85" s="105" t="str">
        <f t="shared" si="14"/>
        <v/>
      </c>
      <c r="V85" s="115" t="str">
        <f t="shared" si="18"/>
        <v/>
      </c>
      <c r="X85" s="105" t="str">
        <f t="shared" si="19"/>
        <v/>
      </c>
      <c r="Y85" s="105" t="str">
        <f t="shared" si="20"/>
        <v/>
      </c>
      <c r="Z85" s="105" t="str">
        <f t="shared" si="21"/>
        <v/>
      </c>
      <c r="AA85" s="105" t="str">
        <f t="shared" si="22"/>
        <v/>
      </c>
      <c r="AB85" s="105" t="str">
        <f t="shared" si="23"/>
        <v/>
      </c>
    </row>
    <row r="86" spans="1:28" x14ac:dyDescent="0.25">
      <c r="A86" s="113" t="s">
        <v>36</v>
      </c>
      <c r="B86" s="105" t="str">
        <f t="shared" si="15"/>
        <v/>
      </c>
      <c r="C86" s="113" t="s">
        <v>36</v>
      </c>
      <c r="D86" s="108"/>
      <c r="E86" s="111"/>
      <c r="F86" s="113" t="s">
        <v>36</v>
      </c>
      <c r="I86" s="105" t="str">
        <f>IF($D86="", IFERROR(INDEX('LinkedIn Posts'!$D$11:$D$510, MATCH($R86, 'LinkedIn Posts'!$BB$11:$BB$510, 0)), ""), $D86)</f>
        <v/>
      </c>
      <c r="K86" s="105" t="str">
        <f t="shared" si="16"/>
        <v/>
      </c>
      <c r="M86" s="105" t="str">
        <f t="shared" si="12"/>
        <v/>
      </c>
      <c r="N86" s="105" t="str">
        <f t="shared" si="13"/>
        <v/>
      </c>
      <c r="P86" s="115" t="str">
        <f t="shared" si="17"/>
        <v/>
      </c>
      <c r="R86" s="105">
        <f>IF($D86="", MAX($R$10:$R85)+1, "")</f>
        <v>56</v>
      </c>
      <c r="T86" s="105" t="str">
        <f t="shared" si="14"/>
        <v/>
      </c>
      <c r="V86" s="115" t="str">
        <f t="shared" si="18"/>
        <v/>
      </c>
      <c r="X86" s="105" t="str">
        <f t="shared" si="19"/>
        <v/>
      </c>
      <c r="Y86" s="105" t="str">
        <f t="shared" si="20"/>
        <v/>
      </c>
      <c r="Z86" s="105" t="str">
        <f t="shared" si="21"/>
        <v/>
      </c>
      <c r="AA86" s="105" t="str">
        <f t="shared" si="22"/>
        <v/>
      </c>
      <c r="AB86" s="105" t="str">
        <f t="shared" si="23"/>
        <v/>
      </c>
    </row>
    <row r="87" spans="1:28" x14ac:dyDescent="0.25">
      <c r="A87" s="113" t="s">
        <v>36</v>
      </c>
      <c r="B87" s="105" t="str">
        <f t="shared" si="15"/>
        <v/>
      </c>
      <c r="C87" s="113" t="s">
        <v>36</v>
      </c>
      <c r="D87" s="108"/>
      <c r="E87" s="111"/>
      <c r="F87" s="113" t="s">
        <v>36</v>
      </c>
      <c r="I87" s="105" t="str">
        <f>IF($D87="", IFERROR(INDEX('LinkedIn Posts'!$D$11:$D$510, MATCH($R87, 'LinkedIn Posts'!$BB$11:$BB$510, 0)), ""), $D87)</f>
        <v/>
      </c>
      <c r="K87" s="105" t="str">
        <f t="shared" si="16"/>
        <v/>
      </c>
      <c r="M87" s="105" t="str">
        <f t="shared" si="12"/>
        <v/>
      </c>
      <c r="N87" s="105" t="str">
        <f t="shared" si="13"/>
        <v/>
      </c>
      <c r="P87" s="115" t="str">
        <f t="shared" si="17"/>
        <v/>
      </c>
      <c r="R87" s="105">
        <f>IF($D87="", MAX($R$10:$R86)+1, "")</f>
        <v>57</v>
      </c>
      <c r="T87" s="105" t="str">
        <f t="shared" si="14"/>
        <v/>
      </c>
      <c r="V87" s="115" t="str">
        <f t="shared" si="18"/>
        <v/>
      </c>
      <c r="X87" s="105" t="str">
        <f t="shared" si="19"/>
        <v/>
      </c>
      <c r="Y87" s="105" t="str">
        <f t="shared" si="20"/>
        <v/>
      </c>
      <c r="Z87" s="105" t="str">
        <f t="shared" si="21"/>
        <v/>
      </c>
      <c r="AA87" s="105" t="str">
        <f t="shared" si="22"/>
        <v/>
      </c>
      <c r="AB87" s="105" t="str">
        <f t="shared" si="23"/>
        <v/>
      </c>
    </row>
    <row r="88" spans="1:28" x14ac:dyDescent="0.25">
      <c r="A88" s="113" t="s">
        <v>36</v>
      </c>
      <c r="B88" s="105" t="str">
        <f t="shared" si="15"/>
        <v/>
      </c>
      <c r="C88" s="113" t="s">
        <v>36</v>
      </c>
      <c r="D88" s="108"/>
      <c r="E88" s="111"/>
      <c r="F88" s="113" t="s">
        <v>36</v>
      </c>
      <c r="I88" s="105" t="str">
        <f>IF($D88="", IFERROR(INDEX('LinkedIn Posts'!$D$11:$D$510, MATCH($R88, 'LinkedIn Posts'!$BB$11:$BB$510, 0)), ""), $D88)</f>
        <v/>
      </c>
      <c r="K88" s="105" t="str">
        <f t="shared" si="16"/>
        <v/>
      </c>
      <c r="M88" s="105" t="str">
        <f t="shared" si="12"/>
        <v/>
      </c>
      <c r="N88" s="105" t="str">
        <f t="shared" si="13"/>
        <v/>
      </c>
      <c r="P88" s="115" t="str">
        <f t="shared" si="17"/>
        <v/>
      </c>
      <c r="R88" s="105">
        <f>IF($D88="", MAX($R$10:$R87)+1, "")</f>
        <v>58</v>
      </c>
      <c r="T88" s="105" t="str">
        <f t="shared" si="14"/>
        <v/>
      </c>
      <c r="V88" s="115" t="str">
        <f t="shared" si="18"/>
        <v/>
      </c>
      <c r="X88" s="105" t="str">
        <f t="shared" si="19"/>
        <v/>
      </c>
      <c r="Y88" s="105" t="str">
        <f t="shared" si="20"/>
        <v/>
      </c>
      <c r="Z88" s="105" t="str">
        <f t="shared" si="21"/>
        <v/>
      </c>
      <c r="AA88" s="105" t="str">
        <f t="shared" si="22"/>
        <v/>
      </c>
      <c r="AB88" s="105" t="str">
        <f t="shared" si="23"/>
        <v/>
      </c>
    </row>
    <row r="89" spans="1:28" x14ac:dyDescent="0.25">
      <c r="A89" s="113" t="s">
        <v>36</v>
      </c>
      <c r="B89" s="105" t="str">
        <f t="shared" si="15"/>
        <v/>
      </c>
      <c r="C89" s="113" t="s">
        <v>36</v>
      </c>
      <c r="D89" s="108"/>
      <c r="E89" s="111"/>
      <c r="F89" s="113" t="s">
        <v>36</v>
      </c>
      <c r="I89" s="105" t="str">
        <f>IF($D89="", IFERROR(INDEX('LinkedIn Posts'!$D$11:$D$510, MATCH($R89, 'LinkedIn Posts'!$BB$11:$BB$510, 0)), ""), $D89)</f>
        <v/>
      </c>
      <c r="K89" s="105" t="str">
        <f t="shared" si="16"/>
        <v/>
      </c>
      <c r="M89" s="105" t="str">
        <f t="shared" si="12"/>
        <v/>
      </c>
      <c r="N89" s="105" t="str">
        <f t="shared" si="13"/>
        <v/>
      </c>
      <c r="P89" s="115" t="str">
        <f t="shared" si="17"/>
        <v/>
      </c>
      <c r="R89" s="105">
        <f>IF($D89="", MAX($R$10:$R88)+1, "")</f>
        <v>59</v>
      </c>
      <c r="T89" s="105" t="str">
        <f t="shared" si="14"/>
        <v/>
      </c>
      <c r="V89" s="115" t="str">
        <f t="shared" si="18"/>
        <v/>
      </c>
      <c r="X89" s="105" t="str">
        <f t="shared" si="19"/>
        <v/>
      </c>
      <c r="Y89" s="105" t="str">
        <f t="shared" si="20"/>
        <v/>
      </c>
      <c r="Z89" s="105" t="str">
        <f t="shared" si="21"/>
        <v/>
      </c>
      <c r="AA89" s="105" t="str">
        <f t="shared" si="22"/>
        <v/>
      </c>
      <c r="AB89" s="105" t="str">
        <f t="shared" si="23"/>
        <v/>
      </c>
    </row>
    <row r="90" spans="1:28" x14ac:dyDescent="0.25">
      <c r="A90" s="113" t="s">
        <v>36</v>
      </c>
      <c r="B90" s="105" t="str">
        <f t="shared" si="15"/>
        <v/>
      </c>
      <c r="C90" s="113" t="s">
        <v>36</v>
      </c>
      <c r="D90" s="108"/>
      <c r="E90" s="111"/>
      <c r="F90" s="113" t="s">
        <v>36</v>
      </c>
      <c r="I90" s="105" t="str">
        <f>IF($D90="", IFERROR(INDEX('LinkedIn Posts'!$D$11:$D$510, MATCH($R90, 'LinkedIn Posts'!$BB$11:$BB$510, 0)), ""), $D90)</f>
        <v/>
      </c>
      <c r="K90" s="105" t="str">
        <f t="shared" si="16"/>
        <v/>
      </c>
      <c r="M90" s="105" t="str">
        <f t="shared" si="12"/>
        <v/>
      </c>
      <c r="N90" s="105" t="str">
        <f t="shared" si="13"/>
        <v/>
      </c>
      <c r="P90" s="115" t="str">
        <f t="shared" si="17"/>
        <v/>
      </c>
      <c r="R90" s="105">
        <f>IF($D90="", MAX($R$10:$R89)+1, "")</f>
        <v>60</v>
      </c>
      <c r="T90" s="105" t="str">
        <f t="shared" si="14"/>
        <v/>
      </c>
      <c r="V90" s="115" t="str">
        <f t="shared" si="18"/>
        <v/>
      </c>
      <c r="X90" s="105" t="str">
        <f t="shared" si="19"/>
        <v/>
      </c>
      <c r="Y90" s="105" t="str">
        <f t="shared" si="20"/>
        <v/>
      </c>
      <c r="Z90" s="105" t="str">
        <f t="shared" si="21"/>
        <v/>
      </c>
      <c r="AA90" s="105" t="str">
        <f t="shared" si="22"/>
        <v/>
      </c>
      <c r="AB90" s="105" t="str">
        <f t="shared" si="23"/>
        <v/>
      </c>
    </row>
    <row r="91" spans="1:28" x14ac:dyDescent="0.25">
      <c r="A91" s="113" t="s">
        <v>36</v>
      </c>
      <c r="B91" s="105" t="str">
        <f t="shared" si="15"/>
        <v/>
      </c>
      <c r="C91" s="113" t="s">
        <v>36</v>
      </c>
      <c r="D91" s="108"/>
      <c r="E91" s="111"/>
      <c r="F91" s="113" t="s">
        <v>36</v>
      </c>
      <c r="I91" s="105" t="str">
        <f>IF($D91="", IFERROR(INDEX('LinkedIn Posts'!$D$11:$D$510, MATCH($R91, 'LinkedIn Posts'!$BB$11:$BB$510, 0)), ""), $D91)</f>
        <v/>
      </c>
      <c r="K91" s="105" t="str">
        <f t="shared" si="16"/>
        <v/>
      </c>
      <c r="M91" s="105" t="str">
        <f t="shared" si="12"/>
        <v/>
      </c>
      <c r="N91" s="105" t="str">
        <f t="shared" si="13"/>
        <v/>
      </c>
      <c r="P91" s="115" t="str">
        <f t="shared" si="17"/>
        <v/>
      </c>
      <c r="R91" s="105">
        <f>IF($D91="", MAX($R$10:$R90)+1, "")</f>
        <v>61</v>
      </c>
      <c r="T91" s="105" t="str">
        <f t="shared" si="14"/>
        <v/>
      </c>
      <c r="V91" s="115" t="str">
        <f t="shared" si="18"/>
        <v/>
      </c>
      <c r="X91" s="105" t="str">
        <f t="shared" si="19"/>
        <v/>
      </c>
      <c r="Y91" s="105" t="str">
        <f t="shared" si="20"/>
        <v/>
      </c>
      <c r="Z91" s="105" t="str">
        <f t="shared" si="21"/>
        <v/>
      </c>
      <c r="AA91" s="105" t="str">
        <f t="shared" si="22"/>
        <v/>
      </c>
      <c r="AB91" s="105" t="str">
        <f t="shared" si="23"/>
        <v/>
      </c>
    </row>
    <row r="92" spans="1:28" x14ac:dyDescent="0.25">
      <c r="A92" s="113" t="s">
        <v>36</v>
      </c>
      <c r="B92" s="105" t="str">
        <f t="shared" si="15"/>
        <v/>
      </c>
      <c r="C92" s="113" t="s">
        <v>36</v>
      </c>
      <c r="D92" s="108"/>
      <c r="E92" s="111"/>
      <c r="F92" s="113" t="s">
        <v>36</v>
      </c>
      <c r="I92" s="105" t="str">
        <f>IF($D92="", IFERROR(INDEX('LinkedIn Posts'!$D$11:$D$510, MATCH($R92, 'LinkedIn Posts'!$BB$11:$BB$510, 0)), ""), $D92)</f>
        <v/>
      </c>
      <c r="K92" s="105" t="str">
        <f t="shared" si="16"/>
        <v/>
      </c>
      <c r="M92" s="105" t="str">
        <f t="shared" si="12"/>
        <v/>
      </c>
      <c r="N92" s="105" t="str">
        <f t="shared" si="13"/>
        <v/>
      </c>
      <c r="P92" s="115" t="str">
        <f t="shared" si="17"/>
        <v/>
      </c>
      <c r="R92" s="105">
        <f>IF($D92="", MAX($R$10:$R91)+1, "")</f>
        <v>62</v>
      </c>
      <c r="T92" s="105" t="str">
        <f t="shared" si="14"/>
        <v/>
      </c>
      <c r="V92" s="115" t="str">
        <f t="shared" si="18"/>
        <v/>
      </c>
      <c r="X92" s="105" t="str">
        <f t="shared" si="19"/>
        <v/>
      </c>
      <c r="Y92" s="105" t="str">
        <f t="shared" si="20"/>
        <v/>
      </c>
      <c r="Z92" s="105" t="str">
        <f t="shared" si="21"/>
        <v/>
      </c>
      <c r="AA92" s="105" t="str">
        <f t="shared" si="22"/>
        <v/>
      </c>
      <c r="AB92" s="105" t="str">
        <f t="shared" si="23"/>
        <v/>
      </c>
    </row>
    <row r="93" spans="1:28" x14ac:dyDescent="0.25">
      <c r="A93" s="113" t="s">
        <v>36</v>
      </c>
      <c r="B93" s="105" t="str">
        <f t="shared" si="15"/>
        <v/>
      </c>
      <c r="C93" s="113" t="s">
        <v>36</v>
      </c>
      <c r="D93" s="108"/>
      <c r="E93" s="111"/>
      <c r="F93" s="113" t="s">
        <v>36</v>
      </c>
      <c r="I93" s="105" t="str">
        <f>IF($D93="", IFERROR(INDEX('LinkedIn Posts'!$D$11:$D$510, MATCH($R93, 'LinkedIn Posts'!$BB$11:$BB$510, 0)), ""), $D93)</f>
        <v/>
      </c>
      <c r="K93" s="105" t="str">
        <f t="shared" si="16"/>
        <v/>
      </c>
      <c r="M93" s="105" t="str">
        <f t="shared" si="12"/>
        <v/>
      </c>
      <c r="N93" s="105" t="str">
        <f t="shared" si="13"/>
        <v/>
      </c>
      <c r="P93" s="115" t="str">
        <f t="shared" si="17"/>
        <v/>
      </c>
      <c r="R93" s="105">
        <f>IF($D93="", MAX($R$10:$R92)+1, "")</f>
        <v>63</v>
      </c>
      <c r="T93" s="105" t="str">
        <f t="shared" si="14"/>
        <v/>
      </c>
      <c r="V93" s="115" t="str">
        <f t="shared" si="18"/>
        <v/>
      </c>
      <c r="X93" s="105" t="str">
        <f t="shared" si="19"/>
        <v/>
      </c>
      <c r="Y93" s="105" t="str">
        <f t="shared" si="20"/>
        <v/>
      </c>
      <c r="Z93" s="105" t="str">
        <f t="shared" si="21"/>
        <v/>
      </c>
      <c r="AA93" s="105" t="str">
        <f t="shared" si="22"/>
        <v/>
      </c>
      <c r="AB93" s="105" t="str">
        <f t="shared" si="23"/>
        <v/>
      </c>
    </row>
    <row r="94" spans="1:28" x14ac:dyDescent="0.25">
      <c r="A94" s="113" t="s">
        <v>36</v>
      </c>
      <c r="B94" s="105" t="str">
        <f t="shared" si="15"/>
        <v/>
      </c>
      <c r="C94" s="113" t="s">
        <v>36</v>
      </c>
      <c r="D94" s="108"/>
      <c r="E94" s="111"/>
      <c r="F94" s="113" t="s">
        <v>36</v>
      </c>
      <c r="I94" s="105" t="str">
        <f>IF($D94="", IFERROR(INDEX('LinkedIn Posts'!$D$11:$D$510, MATCH($R94, 'LinkedIn Posts'!$BB$11:$BB$510, 0)), ""), $D94)</f>
        <v/>
      </c>
      <c r="K94" s="105" t="str">
        <f t="shared" si="16"/>
        <v/>
      </c>
      <c r="M94" s="105" t="str">
        <f t="shared" si="12"/>
        <v/>
      </c>
      <c r="N94" s="105" t="str">
        <f t="shared" si="13"/>
        <v/>
      </c>
      <c r="P94" s="115" t="str">
        <f t="shared" si="17"/>
        <v/>
      </c>
      <c r="R94" s="105">
        <f>IF($D94="", MAX($R$10:$R93)+1, "")</f>
        <v>64</v>
      </c>
      <c r="T94" s="105" t="str">
        <f t="shared" si="14"/>
        <v/>
      </c>
      <c r="V94" s="115" t="str">
        <f t="shared" si="18"/>
        <v/>
      </c>
      <c r="X94" s="105" t="str">
        <f t="shared" si="19"/>
        <v/>
      </c>
      <c r="Y94" s="105" t="str">
        <f t="shared" si="20"/>
        <v/>
      </c>
      <c r="Z94" s="105" t="str">
        <f t="shared" si="21"/>
        <v/>
      </c>
      <c r="AA94" s="105" t="str">
        <f t="shared" si="22"/>
        <v/>
      </c>
      <c r="AB94" s="105" t="str">
        <f t="shared" si="23"/>
        <v/>
      </c>
    </row>
    <row r="95" spans="1:28" x14ac:dyDescent="0.25">
      <c r="A95" s="113" t="s">
        <v>36</v>
      </c>
      <c r="B95" s="105" t="str">
        <f t="shared" si="15"/>
        <v/>
      </c>
      <c r="C95" s="113" t="s">
        <v>36</v>
      </c>
      <c r="D95" s="108"/>
      <c r="E95" s="111"/>
      <c r="F95" s="113" t="s">
        <v>36</v>
      </c>
      <c r="I95" s="105" t="str">
        <f>IF($D95="", IFERROR(INDEX('LinkedIn Posts'!$D$11:$D$510, MATCH($R95, 'LinkedIn Posts'!$BB$11:$BB$510, 0)), ""), $D95)</f>
        <v/>
      </c>
      <c r="K95" s="105" t="str">
        <f t="shared" si="16"/>
        <v/>
      </c>
      <c r="M95" s="105" t="str">
        <f t="shared" si="12"/>
        <v/>
      </c>
      <c r="N95" s="105" t="str">
        <f t="shared" si="13"/>
        <v/>
      </c>
      <c r="P95" s="115" t="str">
        <f t="shared" si="17"/>
        <v/>
      </c>
      <c r="R95" s="105">
        <f>IF($D95="", MAX($R$10:$R94)+1, "")</f>
        <v>65</v>
      </c>
      <c r="T95" s="105" t="str">
        <f t="shared" si="14"/>
        <v/>
      </c>
      <c r="V95" s="115" t="str">
        <f t="shared" si="18"/>
        <v/>
      </c>
      <c r="X95" s="105" t="str">
        <f t="shared" si="19"/>
        <v/>
      </c>
      <c r="Y95" s="105" t="str">
        <f t="shared" si="20"/>
        <v/>
      </c>
      <c r="Z95" s="105" t="str">
        <f t="shared" si="21"/>
        <v/>
      </c>
      <c r="AA95" s="105" t="str">
        <f t="shared" si="22"/>
        <v/>
      </c>
      <c r="AB95" s="105" t="str">
        <f t="shared" si="23"/>
        <v/>
      </c>
    </row>
    <row r="96" spans="1:28" x14ac:dyDescent="0.25">
      <c r="A96" s="113" t="s">
        <v>36</v>
      </c>
      <c r="B96" s="105" t="str">
        <f t="shared" si="15"/>
        <v/>
      </c>
      <c r="C96" s="113" t="s">
        <v>36</v>
      </c>
      <c r="D96" s="108"/>
      <c r="E96" s="111"/>
      <c r="F96" s="113" t="s">
        <v>36</v>
      </c>
      <c r="I96" s="105" t="str">
        <f>IF($D96="", IFERROR(INDEX('LinkedIn Posts'!$D$11:$D$510, MATCH($R96, 'LinkedIn Posts'!$BB$11:$BB$510, 0)), ""), $D96)</f>
        <v/>
      </c>
      <c r="K96" s="105" t="str">
        <f t="shared" si="16"/>
        <v/>
      </c>
      <c r="M96" s="105" t="str">
        <f t="shared" si="12"/>
        <v/>
      </c>
      <c r="N96" s="105" t="str">
        <f t="shared" si="13"/>
        <v/>
      </c>
      <c r="P96" s="115" t="str">
        <f t="shared" si="17"/>
        <v/>
      </c>
      <c r="R96" s="105">
        <f>IF($D96="", MAX($R$10:$R95)+1, "")</f>
        <v>66</v>
      </c>
      <c r="T96" s="105" t="str">
        <f t="shared" si="14"/>
        <v/>
      </c>
      <c r="V96" s="115" t="str">
        <f t="shared" si="18"/>
        <v/>
      </c>
      <c r="X96" s="105" t="str">
        <f t="shared" si="19"/>
        <v/>
      </c>
      <c r="Y96" s="105" t="str">
        <f t="shared" si="20"/>
        <v/>
      </c>
      <c r="Z96" s="105" t="str">
        <f t="shared" si="21"/>
        <v/>
      </c>
      <c r="AA96" s="105" t="str">
        <f t="shared" si="22"/>
        <v/>
      </c>
      <c r="AB96" s="105" t="str">
        <f t="shared" si="23"/>
        <v/>
      </c>
    </row>
    <row r="97" spans="1:28" x14ac:dyDescent="0.25">
      <c r="A97" s="113" t="s">
        <v>36</v>
      </c>
      <c r="B97" s="105" t="str">
        <f t="shared" si="15"/>
        <v/>
      </c>
      <c r="C97" s="113" t="s">
        <v>36</v>
      </c>
      <c r="D97" s="108"/>
      <c r="E97" s="111"/>
      <c r="F97" s="113" t="s">
        <v>36</v>
      </c>
      <c r="I97" s="105" t="str">
        <f>IF($D97="", IFERROR(INDEX('LinkedIn Posts'!$D$11:$D$510, MATCH($R97, 'LinkedIn Posts'!$BB$11:$BB$510, 0)), ""), $D97)</f>
        <v/>
      </c>
      <c r="K97" s="105" t="str">
        <f t="shared" si="16"/>
        <v/>
      </c>
      <c r="M97" s="105" t="str">
        <f t="shared" si="12"/>
        <v/>
      </c>
      <c r="N97" s="105" t="str">
        <f t="shared" si="13"/>
        <v/>
      </c>
      <c r="P97" s="115" t="str">
        <f t="shared" si="17"/>
        <v/>
      </c>
      <c r="R97" s="105">
        <f>IF($D97="", MAX($R$10:$R96)+1, "")</f>
        <v>67</v>
      </c>
      <c r="T97" s="105" t="str">
        <f t="shared" si="14"/>
        <v/>
      </c>
      <c r="V97" s="115" t="str">
        <f t="shared" si="18"/>
        <v/>
      </c>
      <c r="X97" s="105" t="str">
        <f t="shared" si="19"/>
        <v/>
      </c>
      <c r="Y97" s="105" t="str">
        <f t="shared" si="20"/>
        <v/>
      </c>
      <c r="Z97" s="105" t="str">
        <f t="shared" si="21"/>
        <v/>
      </c>
      <c r="AA97" s="105" t="str">
        <f t="shared" si="22"/>
        <v/>
      </c>
      <c r="AB97" s="105" t="str">
        <f t="shared" si="23"/>
        <v/>
      </c>
    </row>
    <row r="98" spans="1:28" x14ac:dyDescent="0.25">
      <c r="A98" s="113" t="s">
        <v>36</v>
      </c>
      <c r="B98" s="105" t="str">
        <f t="shared" si="15"/>
        <v/>
      </c>
      <c r="C98" s="113" t="s">
        <v>36</v>
      </c>
      <c r="D98" s="108"/>
      <c r="E98" s="111"/>
      <c r="F98" s="113" t="s">
        <v>36</v>
      </c>
      <c r="I98" s="105" t="str">
        <f>IF($D98="", IFERROR(INDEX('LinkedIn Posts'!$D$11:$D$510, MATCH($R98, 'LinkedIn Posts'!$BB$11:$BB$510, 0)), ""), $D98)</f>
        <v/>
      </c>
      <c r="K98" s="105" t="str">
        <f t="shared" si="16"/>
        <v/>
      </c>
      <c r="M98" s="105" t="str">
        <f t="shared" si="12"/>
        <v/>
      </c>
      <c r="N98" s="105" t="str">
        <f t="shared" si="13"/>
        <v/>
      </c>
      <c r="P98" s="115" t="str">
        <f t="shared" si="17"/>
        <v/>
      </c>
      <c r="R98" s="105">
        <f>IF($D98="", MAX($R$10:$R97)+1, "")</f>
        <v>68</v>
      </c>
      <c r="T98" s="105" t="str">
        <f t="shared" si="14"/>
        <v/>
      </c>
      <c r="V98" s="115" t="str">
        <f t="shared" si="18"/>
        <v/>
      </c>
      <c r="X98" s="105" t="str">
        <f t="shared" si="19"/>
        <v/>
      </c>
      <c r="Y98" s="105" t="str">
        <f t="shared" si="20"/>
        <v/>
      </c>
      <c r="Z98" s="105" t="str">
        <f t="shared" si="21"/>
        <v/>
      </c>
      <c r="AA98" s="105" t="str">
        <f t="shared" si="22"/>
        <v/>
      </c>
      <c r="AB98" s="105" t="str">
        <f t="shared" si="23"/>
        <v/>
      </c>
    </row>
    <row r="99" spans="1:28" x14ac:dyDescent="0.25">
      <c r="A99" s="113" t="s">
        <v>36</v>
      </c>
      <c r="B99" s="105" t="str">
        <f t="shared" si="15"/>
        <v/>
      </c>
      <c r="C99" s="113" t="s">
        <v>36</v>
      </c>
      <c r="D99" s="108"/>
      <c r="E99" s="111"/>
      <c r="F99" s="113" t="s">
        <v>36</v>
      </c>
      <c r="I99" s="105" t="str">
        <f>IF($D99="", IFERROR(INDEX('LinkedIn Posts'!$D$11:$D$510, MATCH($R99, 'LinkedIn Posts'!$BB$11:$BB$510, 0)), ""), $D99)</f>
        <v/>
      </c>
      <c r="K99" s="105" t="str">
        <f t="shared" si="16"/>
        <v/>
      </c>
      <c r="M99" s="105" t="str">
        <f t="shared" si="12"/>
        <v/>
      </c>
      <c r="N99" s="105" t="str">
        <f t="shared" si="13"/>
        <v/>
      </c>
      <c r="P99" s="115" t="str">
        <f t="shared" si="17"/>
        <v/>
      </c>
      <c r="R99" s="105">
        <f>IF($D99="", MAX($R$10:$R98)+1, "")</f>
        <v>69</v>
      </c>
      <c r="T99" s="105" t="str">
        <f t="shared" si="14"/>
        <v/>
      </c>
      <c r="V99" s="115" t="str">
        <f t="shared" si="18"/>
        <v/>
      </c>
      <c r="X99" s="105" t="str">
        <f t="shared" si="19"/>
        <v/>
      </c>
      <c r="Y99" s="105" t="str">
        <f t="shared" si="20"/>
        <v/>
      </c>
      <c r="Z99" s="105" t="str">
        <f t="shared" si="21"/>
        <v/>
      </c>
      <c r="AA99" s="105" t="str">
        <f t="shared" si="22"/>
        <v/>
      </c>
      <c r="AB99" s="105" t="str">
        <f t="shared" si="23"/>
        <v/>
      </c>
    </row>
    <row r="100" spans="1:28" x14ac:dyDescent="0.25">
      <c r="A100" s="113" t="s">
        <v>36</v>
      </c>
      <c r="B100" s="105" t="str">
        <f t="shared" si="15"/>
        <v/>
      </c>
      <c r="C100" s="113" t="s">
        <v>36</v>
      </c>
      <c r="D100" s="108"/>
      <c r="E100" s="111"/>
      <c r="F100" s="113" t="s">
        <v>36</v>
      </c>
      <c r="I100" s="105" t="str">
        <f>IF($D100="", IFERROR(INDEX('LinkedIn Posts'!$D$11:$D$510, MATCH($R100, 'LinkedIn Posts'!$BB$11:$BB$510, 0)), ""), $D100)</f>
        <v/>
      </c>
      <c r="K100" s="105" t="str">
        <f t="shared" si="16"/>
        <v/>
      </c>
      <c r="M100" s="105" t="str">
        <f t="shared" si="12"/>
        <v/>
      </c>
      <c r="N100" s="105" t="str">
        <f t="shared" si="13"/>
        <v/>
      </c>
      <c r="P100" s="115" t="str">
        <f t="shared" si="17"/>
        <v/>
      </c>
      <c r="R100" s="105">
        <f>IF($D100="", MAX($R$10:$R99)+1, "")</f>
        <v>70</v>
      </c>
      <c r="T100" s="105" t="str">
        <f t="shared" si="14"/>
        <v/>
      </c>
      <c r="V100" s="115" t="str">
        <f t="shared" si="18"/>
        <v/>
      </c>
      <c r="X100" s="105" t="str">
        <f t="shared" si="19"/>
        <v/>
      </c>
      <c r="Y100" s="105" t="str">
        <f t="shared" si="20"/>
        <v/>
      </c>
      <c r="Z100" s="105" t="str">
        <f t="shared" si="21"/>
        <v/>
      </c>
      <c r="AA100" s="105" t="str">
        <f t="shared" si="22"/>
        <v/>
      </c>
      <c r="AB100" s="105" t="str">
        <f t="shared" si="23"/>
        <v/>
      </c>
    </row>
    <row r="101" spans="1:28" x14ac:dyDescent="0.25">
      <c r="A101" s="113" t="s">
        <v>36</v>
      </c>
      <c r="B101" s="105" t="str">
        <f t="shared" si="15"/>
        <v/>
      </c>
      <c r="C101" s="113" t="s">
        <v>36</v>
      </c>
      <c r="D101" s="108"/>
      <c r="E101" s="111"/>
      <c r="F101" s="113" t="s">
        <v>36</v>
      </c>
      <c r="I101" s="105" t="str">
        <f>IF($D101="", IFERROR(INDEX('LinkedIn Posts'!$D$11:$D$510, MATCH($R101, 'LinkedIn Posts'!$BB$11:$BB$510, 0)), ""), $D101)</f>
        <v/>
      </c>
      <c r="K101" s="105" t="str">
        <f t="shared" si="16"/>
        <v/>
      </c>
      <c r="M101" s="105" t="str">
        <f t="shared" si="12"/>
        <v/>
      </c>
      <c r="N101" s="105" t="str">
        <f t="shared" si="13"/>
        <v/>
      </c>
      <c r="P101" s="115" t="str">
        <f t="shared" si="17"/>
        <v/>
      </c>
      <c r="R101" s="105">
        <f>IF($D101="", MAX($R$10:$R100)+1, "")</f>
        <v>71</v>
      </c>
      <c r="T101" s="105" t="str">
        <f t="shared" si="14"/>
        <v/>
      </c>
      <c r="V101" s="115" t="str">
        <f t="shared" si="18"/>
        <v/>
      </c>
      <c r="X101" s="105" t="str">
        <f t="shared" si="19"/>
        <v/>
      </c>
      <c r="Y101" s="105" t="str">
        <f t="shared" si="20"/>
        <v/>
      </c>
      <c r="Z101" s="105" t="str">
        <f t="shared" si="21"/>
        <v/>
      </c>
      <c r="AA101" s="105" t="str">
        <f t="shared" si="22"/>
        <v/>
      </c>
      <c r="AB101" s="105" t="str">
        <f t="shared" si="23"/>
        <v/>
      </c>
    </row>
    <row r="102" spans="1:28" x14ac:dyDescent="0.25">
      <c r="A102" s="113" t="s">
        <v>36</v>
      </c>
      <c r="B102" s="105" t="str">
        <f t="shared" si="15"/>
        <v/>
      </c>
      <c r="C102" s="113" t="s">
        <v>36</v>
      </c>
      <c r="D102" s="108"/>
      <c r="E102" s="111"/>
      <c r="F102" s="113" t="s">
        <v>36</v>
      </c>
      <c r="I102" s="105" t="str">
        <f>IF($D102="", IFERROR(INDEX('LinkedIn Posts'!$D$11:$D$510, MATCH($R102, 'LinkedIn Posts'!$BB$11:$BB$510, 0)), ""), $D102)</f>
        <v/>
      </c>
      <c r="K102" s="105" t="str">
        <f t="shared" si="16"/>
        <v/>
      </c>
      <c r="M102" s="105" t="str">
        <f t="shared" si="12"/>
        <v/>
      </c>
      <c r="N102" s="105" t="str">
        <f t="shared" si="13"/>
        <v/>
      </c>
      <c r="P102" s="115" t="str">
        <f t="shared" si="17"/>
        <v/>
      </c>
      <c r="R102" s="105">
        <f>IF($D102="", MAX($R$10:$R101)+1, "")</f>
        <v>72</v>
      </c>
      <c r="T102" s="105" t="str">
        <f t="shared" si="14"/>
        <v/>
      </c>
      <c r="V102" s="115" t="str">
        <f t="shared" si="18"/>
        <v/>
      </c>
      <c r="X102" s="105" t="str">
        <f t="shared" si="19"/>
        <v/>
      </c>
      <c r="Y102" s="105" t="str">
        <f t="shared" si="20"/>
        <v/>
      </c>
      <c r="Z102" s="105" t="str">
        <f t="shared" si="21"/>
        <v/>
      </c>
      <c r="AA102" s="105" t="str">
        <f t="shared" si="22"/>
        <v/>
      </c>
      <c r="AB102" s="105" t="str">
        <f t="shared" si="23"/>
        <v/>
      </c>
    </row>
    <row r="103" spans="1:28" x14ac:dyDescent="0.25">
      <c r="A103" s="113" t="s">
        <v>36</v>
      </c>
      <c r="B103" s="105" t="str">
        <f t="shared" si="15"/>
        <v/>
      </c>
      <c r="C103" s="113" t="s">
        <v>36</v>
      </c>
      <c r="D103" s="108"/>
      <c r="E103" s="111"/>
      <c r="F103" s="113" t="s">
        <v>36</v>
      </c>
      <c r="I103" s="105" t="str">
        <f>IF($D103="", IFERROR(INDEX('LinkedIn Posts'!$D$11:$D$510, MATCH($R103, 'LinkedIn Posts'!$BB$11:$BB$510, 0)), ""), $D103)</f>
        <v/>
      </c>
      <c r="K103" s="105" t="str">
        <f t="shared" si="16"/>
        <v/>
      </c>
      <c r="M103" s="105" t="str">
        <f t="shared" si="12"/>
        <v/>
      </c>
      <c r="N103" s="105" t="str">
        <f t="shared" si="13"/>
        <v/>
      </c>
      <c r="P103" s="115" t="str">
        <f t="shared" si="17"/>
        <v/>
      </c>
      <c r="R103" s="105">
        <f>IF($D103="", MAX($R$10:$R102)+1, "")</f>
        <v>73</v>
      </c>
      <c r="T103" s="105" t="str">
        <f t="shared" si="14"/>
        <v/>
      </c>
      <c r="V103" s="115" t="str">
        <f t="shared" si="18"/>
        <v/>
      </c>
      <c r="X103" s="105" t="str">
        <f t="shared" si="19"/>
        <v/>
      </c>
      <c r="Y103" s="105" t="str">
        <f t="shared" si="20"/>
        <v/>
      </c>
      <c r="Z103" s="105" t="str">
        <f t="shared" si="21"/>
        <v/>
      </c>
      <c r="AA103" s="105" t="str">
        <f t="shared" si="22"/>
        <v/>
      </c>
      <c r="AB103" s="105" t="str">
        <f t="shared" si="23"/>
        <v/>
      </c>
    </row>
    <row r="104" spans="1:28" x14ac:dyDescent="0.25">
      <c r="A104" s="113" t="s">
        <v>36</v>
      </c>
      <c r="B104" s="105" t="str">
        <f t="shared" si="15"/>
        <v/>
      </c>
      <c r="C104" s="113" t="s">
        <v>36</v>
      </c>
      <c r="D104" s="108"/>
      <c r="E104" s="111"/>
      <c r="F104" s="113" t="s">
        <v>36</v>
      </c>
      <c r="I104" s="105" t="str">
        <f>IF($D104="", IFERROR(INDEX('LinkedIn Posts'!$D$11:$D$510, MATCH($R104, 'LinkedIn Posts'!$BB$11:$BB$510, 0)), ""), $D104)</f>
        <v/>
      </c>
      <c r="K104" s="105" t="str">
        <f t="shared" si="16"/>
        <v/>
      </c>
      <c r="M104" s="105" t="str">
        <f t="shared" si="12"/>
        <v/>
      </c>
      <c r="N104" s="105" t="str">
        <f t="shared" si="13"/>
        <v/>
      </c>
      <c r="P104" s="115" t="str">
        <f t="shared" si="17"/>
        <v/>
      </c>
      <c r="R104" s="105">
        <f>IF($D104="", MAX($R$10:$R103)+1, "")</f>
        <v>74</v>
      </c>
      <c r="T104" s="105" t="str">
        <f t="shared" si="14"/>
        <v/>
      </c>
      <c r="V104" s="115" t="str">
        <f t="shared" si="18"/>
        <v/>
      </c>
      <c r="X104" s="105" t="str">
        <f t="shared" si="19"/>
        <v/>
      </c>
      <c r="Y104" s="105" t="str">
        <f t="shared" si="20"/>
        <v/>
      </c>
      <c r="Z104" s="105" t="str">
        <f t="shared" si="21"/>
        <v/>
      </c>
      <c r="AA104" s="105" t="str">
        <f t="shared" si="22"/>
        <v/>
      </c>
      <c r="AB104" s="105" t="str">
        <f t="shared" si="23"/>
        <v/>
      </c>
    </row>
    <row r="105" spans="1:28" x14ac:dyDescent="0.25">
      <c r="A105" s="113" t="s">
        <v>36</v>
      </c>
      <c r="B105" s="105" t="str">
        <f t="shared" si="15"/>
        <v/>
      </c>
      <c r="C105" s="113" t="s">
        <v>36</v>
      </c>
      <c r="D105" s="108"/>
      <c r="E105" s="111"/>
      <c r="F105" s="113" t="s">
        <v>36</v>
      </c>
      <c r="I105" s="105" t="str">
        <f>IF($D105="", IFERROR(INDEX('LinkedIn Posts'!$D$11:$D$510, MATCH($R105, 'LinkedIn Posts'!$BB$11:$BB$510, 0)), ""), $D105)</f>
        <v/>
      </c>
      <c r="K105" s="105" t="str">
        <f t="shared" si="16"/>
        <v/>
      </c>
      <c r="M105" s="105" t="str">
        <f t="shared" si="12"/>
        <v/>
      </c>
      <c r="N105" s="105" t="str">
        <f t="shared" si="13"/>
        <v/>
      </c>
      <c r="P105" s="115" t="str">
        <f t="shared" si="17"/>
        <v/>
      </c>
      <c r="R105" s="105">
        <f>IF($D105="", MAX($R$10:$R104)+1, "")</f>
        <v>75</v>
      </c>
      <c r="T105" s="105" t="str">
        <f t="shared" si="14"/>
        <v/>
      </c>
      <c r="V105" s="115" t="str">
        <f t="shared" si="18"/>
        <v/>
      </c>
      <c r="X105" s="105" t="str">
        <f t="shared" si="19"/>
        <v/>
      </c>
      <c r="Y105" s="105" t="str">
        <f t="shared" si="20"/>
        <v/>
      </c>
      <c r="Z105" s="105" t="str">
        <f t="shared" si="21"/>
        <v/>
      </c>
      <c r="AA105" s="105" t="str">
        <f t="shared" si="22"/>
        <v/>
      </c>
      <c r="AB105" s="105" t="str">
        <f t="shared" si="23"/>
        <v/>
      </c>
    </row>
    <row r="106" spans="1:28" x14ac:dyDescent="0.25">
      <c r="A106" s="113" t="s">
        <v>36</v>
      </c>
      <c r="B106" s="105" t="str">
        <f t="shared" si="15"/>
        <v/>
      </c>
      <c r="C106" s="113" t="s">
        <v>36</v>
      </c>
      <c r="D106" s="108"/>
      <c r="E106" s="111"/>
      <c r="F106" s="113" t="s">
        <v>36</v>
      </c>
      <c r="I106" s="105" t="str">
        <f>IF($D106="", IFERROR(INDEX('LinkedIn Posts'!$D$11:$D$510, MATCH($R106, 'LinkedIn Posts'!$BB$11:$BB$510, 0)), ""), $D106)</f>
        <v/>
      </c>
      <c r="K106" s="105" t="str">
        <f t="shared" si="16"/>
        <v/>
      </c>
      <c r="M106" s="105" t="str">
        <f t="shared" si="12"/>
        <v/>
      </c>
      <c r="N106" s="105" t="str">
        <f t="shared" si="13"/>
        <v/>
      </c>
      <c r="P106" s="115" t="str">
        <f t="shared" si="17"/>
        <v/>
      </c>
      <c r="R106" s="105">
        <f>IF($D106="", MAX($R$10:$R105)+1, "")</f>
        <v>76</v>
      </c>
      <c r="T106" s="105" t="str">
        <f t="shared" si="14"/>
        <v/>
      </c>
      <c r="V106" s="115" t="str">
        <f t="shared" si="18"/>
        <v/>
      </c>
      <c r="X106" s="105" t="str">
        <f t="shared" si="19"/>
        <v/>
      </c>
      <c r="Y106" s="105" t="str">
        <f t="shared" si="20"/>
        <v/>
      </c>
      <c r="Z106" s="105" t="str">
        <f t="shared" si="21"/>
        <v/>
      </c>
      <c r="AA106" s="105" t="str">
        <f t="shared" si="22"/>
        <v/>
      </c>
      <c r="AB106" s="105" t="str">
        <f t="shared" si="23"/>
        <v/>
      </c>
    </row>
    <row r="107" spans="1:28" x14ac:dyDescent="0.25">
      <c r="A107" s="113" t="s">
        <v>36</v>
      </c>
      <c r="B107" s="105" t="str">
        <f t="shared" si="15"/>
        <v/>
      </c>
      <c r="C107" s="113" t="s">
        <v>36</v>
      </c>
      <c r="D107" s="108"/>
      <c r="E107" s="111"/>
      <c r="F107" s="113" t="s">
        <v>36</v>
      </c>
      <c r="I107" s="105" t="str">
        <f>IF($D107="", IFERROR(INDEX('LinkedIn Posts'!$D$11:$D$510, MATCH($R107, 'LinkedIn Posts'!$BB$11:$BB$510, 0)), ""), $D107)</f>
        <v/>
      </c>
      <c r="K107" s="105" t="str">
        <f t="shared" si="16"/>
        <v/>
      </c>
      <c r="M107" s="105" t="str">
        <f t="shared" si="12"/>
        <v/>
      </c>
      <c r="N107" s="105" t="str">
        <f t="shared" si="13"/>
        <v/>
      </c>
      <c r="P107" s="115" t="str">
        <f t="shared" si="17"/>
        <v/>
      </c>
      <c r="R107" s="105">
        <f>IF($D107="", MAX($R$10:$R106)+1, "")</f>
        <v>77</v>
      </c>
      <c r="T107" s="105" t="str">
        <f t="shared" si="14"/>
        <v/>
      </c>
      <c r="V107" s="115" t="str">
        <f t="shared" si="18"/>
        <v/>
      </c>
      <c r="X107" s="105" t="str">
        <f t="shared" si="19"/>
        <v/>
      </c>
      <c r="Y107" s="105" t="str">
        <f t="shared" si="20"/>
        <v/>
      </c>
      <c r="Z107" s="105" t="str">
        <f t="shared" si="21"/>
        <v/>
      </c>
      <c r="AA107" s="105" t="str">
        <f t="shared" si="22"/>
        <v/>
      </c>
      <c r="AB107" s="105" t="str">
        <f t="shared" si="23"/>
        <v/>
      </c>
    </row>
    <row r="108" spans="1:28" x14ac:dyDescent="0.25">
      <c r="A108" s="113" t="s">
        <v>36</v>
      </c>
      <c r="B108" s="105" t="str">
        <f t="shared" si="15"/>
        <v/>
      </c>
      <c r="C108" s="113" t="s">
        <v>36</v>
      </c>
      <c r="D108" s="108"/>
      <c r="E108" s="111"/>
      <c r="F108" s="113" t="s">
        <v>36</v>
      </c>
      <c r="I108" s="105" t="str">
        <f>IF($D108="", IFERROR(INDEX('LinkedIn Posts'!$D$11:$D$510, MATCH($R108, 'LinkedIn Posts'!$BB$11:$BB$510, 0)), ""), $D108)</f>
        <v/>
      </c>
      <c r="K108" s="105" t="str">
        <f t="shared" si="16"/>
        <v/>
      </c>
      <c r="M108" s="105" t="str">
        <f t="shared" si="12"/>
        <v/>
      </c>
      <c r="N108" s="105" t="str">
        <f t="shared" si="13"/>
        <v/>
      </c>
      <c r="P108" s="115" t="str">
        <f t="shared" si="17"/>
        <v/>
      </c>
      <c r="R108" s="105">
        <f>IF($D108="", MAX($R$10:$R107)+1, "")</f>
        <v>78</v>
      </c>
      <c r="T108" s="105" t="str">
        <f t="shared" si="14"/>
        <v/>
      </c>
      <c r="V108" s="115" t="str">
        <f t="shared" si="18"/>
        <v/>
      </c>
      <c r="X108" s="105" t="str">
        <f t="shared" si="19"/>
        <v/>
      </c>
      <c r="Y108" s="105" t="str">
        <f t="shared" si="20"/>
        <v/>
      </c>
      <c r="Z108" s="105" t="str">
        <f t="shared" si="21"/>
        <v/>
      </c>
      <c r="AA108" s="105" t="str">
        <f t="shared" si="22"/>
        <v/>
      </c>
      <c r="AB108" s="105" t="str">
        <f t="shared" si="23"/>
        <v/>
      </c>
    </row>
    <row r="109" spans="1:28" x14ac:dyDescent="0.25">
      <c r="A109" s="113" t="s">
        <v>36</v>
      </c>
      <c r="B109" s="105" t="str">
        <f t="shared" si="15"/>
        <v/>
      </c>
      <c r="C109" s="113" t="s">
        <v>36</v>
      </c>
      <c r="D109" s="108"/>
      <c r="E109" s="111"/>
      <c r="F109" s="113" t="s">
        <v>36</v>
      </c>
      <c r="I109" s="105" t="str">
        <f>IF($D109="", IFERROR(INDEX('LinkedIn Posts'!$D$11:$D$510, MATCH($R109, 'LinkedIn Posts'!$BB$11:$BB$510, 0)), ""), $D109)</f>
        <v/>
      </c>
      <c r="K109" s="105" t="str">
        <f t="shared" si="16"/>
        <v/>
      </c>
      <c r="M109" s="105" t="str">
        <f t="shared" si="12"/>
        <v/>
      </c>
      <c r="N109" s="105" t="str">
        <f t="shared" si="13"/>
        <v/>
      </c>
      <c r="P109" s="115" t="str">
        <f t="shared" si="17"/>
        <v/>
      </c>
      <c r="R109" s="105">
        <f>IF($D109="", MAX($R$10:$R108)+1, "")</f>
        <v>79</v>
      </c>
      <c r="T109" s="105" t="str">
        <f t="shared" si="14"/>
        <v/>
      </c>
      <c r="V109" s="115" t="str">
        <f t="shared" si="18"/>
        <v/>
      </c>
      <c r="X109" s="105" t="str">
        <f t="shared" si="19"/>
        <v/>
      </c>
      <c r="Y109" s="105" t="str">
        <f t="shared" si="20"/>
        <v/>
      </c>
      <c r="Z109" s="105" t="str">
        <f t="shared" si="21"/>
        <v/>
      </c>
      <c r="AA109" s="105" t="str">
        <f t="shared" si="22"/>
        <v/>
      </c>
      <c r="AB109" s="105" t="str">
        <f t="shared" si="23"/>
        <v/>
      </c>
    </row>
    <row r="110" spans="1:28" x14ac:dyDescent="0.25">
      <c r="A110" s="113" t="s">
        <v>36</v>
      </c>
      <c r="B110" s="105" t="str">
        <f t="shared" si="15"/>
        <v/>
      </c>
      <c r="C110" s="113" t="s">
        <v>36</v>
      </c>
      <c r="D110" s="108"/>
      <c r="E110" s="111"/>
      <c r="F110" s="113" t="s">
        <v>36</v>
      </c>
      <c r="I110" s="105" t="str">
        <f>IF($D110="", IFERROR(INDEX('LinkedIn Posts'!$D$11:$D$510, MATCH($R110, 'LinkedIn Posts'!$BB$11:$BB$510, 0)), ""), $D110)</f>
        <v/>
      </c>
      <c r="K110" s="105" t="str">
        <f t="shared" si="16"/>
        <v/>
      </c>
      <c r="M110" s="105" t="str">
        <f t="shared" si="12"/>
        <v/>
      </c>
      <c r="N110" s="105" t="str">
        <f t="shared" si="13"/>
        <v/>
      </c>
      <c r="P110" s="115" t="str">
        <f t="shared" si="17"/>
        <v/>
      </c>
      <c r="R110" s="105">
        <f>IF($D110="", MAX($R$10:$R109)+1, "")</f>
        <v>80</v>
      </c>
      <c r="T110" s="105" t="str">
        <f t="shared" si="14"/>
        <v/>
      </c>
      <c r="V110" s="115" t="str">
        <f t="shared" si="18"/>
        <v/>
      </c>
      <c r="X110" s="105" t="str">
        <f t="shared" si="19"/>
        <v/>
      </c>
      <c r="Y110" s="105" t="str">
        <f t="shared" si="20"/>
        <v/>
      </c>
      <c r="Z110" s="105" t="str">
        <f t="shared" si="21"/>
        <v/>
      </c>
      <c r="AA110" s="105" t="str">
        <f t="shared" si="22"/>
        <v/>
      </c>
      <c r="AB110" s="105" t="str">
        <f t="shared" si="23"/>
        <v/>
      </c>
    </row>
    <row r="111" spans="1:28" x14ac:dyDescent="0.25">
      <c r="A111" s="113" t="s">
        <v>36</v>
      </c>
      <c r="B111" s="105" t="str">
        <f t="shared" si="15"/>
        <v/>
      </c>
      <c r="C111" s="113" t="s">
        <v>36</v>
      </c>
      <c r="D111" s="108"/>
      <c r="E111" s="111"/>
      <c r="F111" s="113" t="s">
        <v>36</v>
      </c>
      <c r="I111" s="105" t="str">
        <f>IF($D111="", IFERROR(INDEX('LinkedIn Posts'!$D$11:$D$510, MATCH($R111, 'LinkedIn Posts'!$BB$11:$BB$510, 0)), ""), $D111)</f>
        <v/>
      </c>
      <c r="K111" s="105" t="str">
        <f t="shared" si="16"/>
        <v/>
      </c>
      <c r="M111" s="105" t="str">
        <f t="shared" si="12"/>
        <v/>
      </c>
      <c r="N111" s="105" t="str">
        <f t="shared" si="13"/>
        <v/>
      </c>
      <c r="P111" s="115" t="str">
        <f t="shared" si="17"/>
        <v/>
      </c>
      <c r="R111" s="105">
        <f>IF($D111="", MAX($R$10:$R110)+1, "")</f>
        <v>81</v>
      </c>
      <c r="T111" s="105" t="str">
        <f t="shared" si="14"/>
        <v/>
      </c>
      <c r="V111" s="115" t="str">
        <f t="shared" si="18"/>
        <v/>
      </c>
      <c r="X111" s="105" t="str">
        <f t="shared" si="19"/>
        <v/>
      </c>
      <c r="Y111" s="105" t="str">
        <f t="shared" si="20"/>
        <v/>
      </c>
      <c r="Z111" s="105" t="str">
        <f t="shared" si="21"/>
        <v/>
      </c>
      <c r="AA111" s="105" t="str">
        <f t="shared" si="22"/>
        <v/>
      </c>
      <c r="AB111" s="105" t="str">
        <f t="shared" si="23"/>
        <v/>
      </c>
    </row>
    <row r="112" spans="1:28" x14ac:dyDescent="0.25">
      <c r="A112" s="113" t="s">
        <v>36</v>
      </c>
      <c r="B112" s="105" t="str">
        <f t="shared" si="15"/>
        <v/>
      </c>
      <c r="C112" s="113" t="s">
        <v>36</v>
      </c>
      <c r="D112" s="108"/>
      <c r="E112" s="111"/>
      <c r="F112" s="113" t="s">
        <v>36</v>
      </c>
      <c r="I112" s="105" t="str">
        <f>IF($D112="", IFERROR(INDEX('LinkedIn Posts'!$D$11:$D$510, MATCH($R112, 'LinkedIn Posts'!$BB$11:$BB$510, 0)), ""), $D112)</f>
        <v/>
      </c>
      <c r="K112" s="105" t="str">
        <f t="shared" si="16"/>
        <v/>
      </c>
      <c r="M112" s="105" t="str">
        <f t="shared" si="12"/>
        <v/>
      </c>
      <c r="N112" s="105" t="str">
        <f t="shared" si="13"/>
        <v/>
      </c>
      <c r="P112" s="115" t="str">
        <f t="shared" si="17"/>
        <v/>
      </c>
      <c r="R112" s="105">
        <f>IF($D112="", MAX($R$10:$R111)+1, "")</f>
        <v>82</v>
      </c>
      <c r="T112" s="105" t="str">
        <f t="shared" si="14"/>
        <v/>
      </c>
      <c r="V112" s="115" t="str">
        <f t="shared" si="18"/>
        <v/>
      </c>
      <c r="X112" s="105" t="str">
        <f t="shared" si="19"/>
        <v/>
      </c>
      <c r="Y112" s="105" t="str">
        <f t="shared" si="20"/>
        <v/>
      </c>
      <c r="Z112" s="105" t="str">
        <f t="shared" si="21"/>
        <v/>
      </c>
      <c r="AA112" s="105" t="str">
        <f t="shared" si="22"/>
        <v/>
      </c>
      <c r="AB112" s="105" t="str">
        <f t="shared" si="23"/>
        <v/>
      </c>
    </row>
    <row r="113" spans="1:28" x14ac:dyDescent="0.25">
      <c r="A113" s="113" t="s">
        <v>36</v>
      </c>
      <c r="B113" s="105" t="str">
        <f t="shared" si="15"/>
        <v/>
      </c>
      <c r="C113" s="113" t="s">
        <v>36</v>
      </c>
      <c r="D113" s="108"/>
      <c r="E113" s="111"/>
      <c r="F113" s="113" t="s">
        <v>36</v>
      </c>
      <c r="I113" s="105" t="str">
        <f>IF($D113="", IFERROR(INDEX('LinkedIn Posts'!$D$11:$D$510, MATCH($R113, 'LinkedIn Posts'!$BB$11:$BB$510, 0)), ""), $D113)</f>
        <v/>
      </c>
      <c r="K113" s="105" t="str">
        <f t="shared" si="16"/>
        <v/>
      </c>
      <c r="M113" s="105" t="str">
        <f t="shared" si="12"/>
        <v/>
      </c>
      <c r="N113" s="105" t="str">
        <f t="shared" si="13"/>
        <v/>
      </c>
      <c r="P113" s="115" t="str">
        <f t="shared" si="17"/>
        <v/>
      </c>
      <c r="R113" s="105">
        <f>IF($D113="", MAX($R$10:$R112)+1, "")</f>
        <v>83</v>
      </c>
      <c r="T113" s="105" t="str">
        <f t="shared" si="14"/>
        <v/>
      </c>
      <c r="V113" s="115" t="str">
        <f t="shared" si="18"/>
        <v/>
      </c>
      <c r="X113" s="105" t="str">
        <f t="shared" si="19"/>
        <v/>
      </c>
      <c r="Y113" s="105" t="str">
        <f t="shared" si="20"/>
        <v/>
      </c>
      <c r="Z113" s="105" t="str">
        <f t="shared" si="21"/>
        <v/>
      </c>
      <c r="AA113" s="105" t="str">
        <f t="shared" si="22"/>
        <v/>
      </c>
      <c r="AB113" s="105" t="str">
        <f t="shared" si="23"/>
        <v/>
      </c>
    </row>
    <row r="114" spans="1:28" x14ac:dyDescent="0.25">
      <c r="A114" s="113" t="s">
        <v>36</v>
      </c>
      <c r="B114" s="105" t="str">
        <f t="shared" si="15"/>
        <v/>
      </c>
      <c r="C114" s="113" t="s">
        <v>36</v>
      </c>
      <c r="D114" s="108"/>
      <c r="E114" s="111"/>
      <c r="F114" s="113" t="s">
        <v>36</v>
      </c>
      <c r="I114" s="105" t="str">
        <f>IF($D114="", IFERROR(INDEX('LinkedIn Posts'!$D$11:$D$510, MATCH($R114, 'LinkedIn Posts'!$BB$11:$BB$510, 0)), ""), $D114)</f>
        <v/>
      </c>
      <c r="K114" s="105" t="str">
        <f t="shared" si="16"/>
        <v/>
      </c>
      <c r="M114" s="105" t="str">
        <f t="shared" si="12"/>
        <v/>
      </c>
      <c r="N114" s="105" t="str">
        <f t="shared" si="13"/>
        <v/>
      </c>
      <c r="P114" s="115" t="str">
        <f t="shared" si="17"/>
        <v/>
      </c>
      <c r="R114" s="105">
        <f>IF($D114="", MAX($R$10:$R113)+1, "")</f>
        <v>84</v>
      </c>
      <c r="T114" s="105" t="str">
        <f t="shared" si="14"/>
        <v/>
      </c>
      <c r="V114" s="115" t="str">
        <f t="shared" si="18"/>
        <v/>
      </c>
      <c r="X114" s="105" t="str">
        <f t="shared" si="19"/>
        <v/>
      </c>
      <c r="Y114" s="105" t="str">
        <f t="shared" si="20"/>
        <v/>
      </c>
      <c r="Z114" s="105" t="str">
        <f t="shared" si="21"/>
        <v/>
      </c>
      <c r="AA114" s="105" t="str">
        <f t="shared" si="22"/>
        <v/>
      </c>
      <c r="AB114" s="105" t="str">
        <f t="shared" si="23"/>
        <v/>
      </c>
    </row>
    <row r="115" spans="1:28" x14ac:dyDescent="0.25">
      <c r="A115" s="113" t="s">
        <v>36</v>
      </c>
      <c r="B115" s="105" t="str">
        <f t="shared" si="15"/>
        <v/>
      </c>
      <c r="C115" s="113" t="s">
        <v>36</v>
      </c>
      <c r="D115" s="108"/>
      <c r="E115" s="111"/>
      <c r="F115" s="113" t="s">
        <v>36</v>
      </c>
      <c r="I115" s="105" t="str">
        <f>IF($D115="", IFERROR(INDEX('LinkedIn Posts'!$D$11:$D$510, MATCH($R115, 'LinkedIn Posts'!$BB$11:$BB$510, 0)), ""), $D115)</f>
        <v/>
      </c>
      <c r="K115" s="105" t="str">
        <f t="shared" si="16"/>
        <v/>
      </c>
      <c r="M115" s="105" t="str">
        <f t="shared" si="12"/>
        <v/>
      </c>
      <c r="N115" s="105" t="str">
        <f t="shared" si="13"/>
        <v/>
      </c>
      <c r="P115" s="115" t="str">
        <f t="shared" si="17"/>
        <v/>
      </c>
      <c r="R115" s="105">
        <f>IF($D115="", MAX($R$10:$R114)+1, "")</f>
        <v>85</v>
      </c>
      <c r="T115" s="105" t="str">
        <f t="shared" si="14"/>
        <v/>
      </c>
      <c r="V115" s="115" t="str">
        <f t="shared" si="18"/>
        <v/>
      </c>
      <c r="X115" s="105" t="str">
        <f t="shared" si="19"/>
        <v/>
      </c>
      <c r="Y115" s="105" t="str">
        <f t="shared" si="20"/>
        <v/>
      </c>
      <c r="Z115" s="105" t="str">
        <f t="shared" si="21"/>
        <v/>
      </c>
      <c r="AA115" s="105" t="str">
        <f t="shared" si="22"/>
        <v/>
      </c>
      <c r="AB115" s="105" t="str">
        <f t="shared" si="23"/>
        <v/>
      </c>
    </row>
    <row r="116" spans="1:28" x14ac:dyDescent="0.25">
      <c r="A116" s="113" t="s">
        <v>36</v>
      </c>
      <c r="B116" s="105" t="str">
        <f t="shared" si="15"/>
        <v/>
      </c>
      <c r="C116" s="113" t="s">
        <v>36</v>
      </c>
      <c r="D116" s="108"/>
      <c r="E116" s="111"/>
      <c r="F116" s="113" t="s">
        <v>36</v>
      </c>
      <c r="I116" s="105" t="str">
        <f>IF($D116="", IFERROR(INDEX('LinkedIn Posts'!$D$11:$D$510, MATCH($R116, 'LinkedIn Posts'!$BB$11:$BB$510, 0)), ""), $D116)</f>
        <v/>
      </c>
      <c r="K116" s="105" t="str">
        <f t="shared" si="16"/>
        <v/>
      </c>
      <c r="M116" s="105" t="str">
        <f t="shared" si="12"/>
        <v/>
      </c>
      <c r="N116" s="105" t="str">
        <f t="shared" si="13"/>
        <v/>
      </c>
      <c r="P116" s="115" t="str">
        <f t="shared" si="17"/>
        <v/>
      </c>
      <c r="R116" s="105">
        <f>IF($D116="", MAX($R$10:$R115)+1, "")</f>
        <v>86</v>
      </c>
      <c r="T116" s="105" t="str">
        <f t="shared" si="14"/>
        <v/>
      </c>
      <c r="V116" s="115" t="str">
        <f t="shared" si="18"/>
        <v/>
      </c>
      <c r="X116" s="105" t="str">
        <f t="shared" si="19"/>
        <v/>
      </c>
      <c r="Y116" s="105" t="str">
        <f t="shared" si="20"/>
        <v/>
      </c>
      <c r="Z116" s="105" t="str">
        <f t="shared" si="21"/>
        <v/>
      </c>
      <c r="AA116" s="105" t="str">
        <f t="shared" si="22"/>
        <v/>
      </c>
      <c r="AB116" s="105" t="str">
        <f t="shared" si="23"/>
        <v/>
      </c>
    </row>
    <row r="117" spans="1:28" x14ac:dyDescent="0.25">
      <c r="A117" s="113" t="s">
        <v>36</v>
      </c>
      <c r="B117" s="105" t="str">
        <f t="shared" si="15"/>
        <v/>
      </c>
      <c r="C117" s="113" t="s">
        <v>36</v>
      </c>
      <c r="D117" s="108"/>
      <c r="E117" s="111"/>
      <c r="F117" s="113" t="s">
        <v>36</v>
      </c>
      <c r="I117" s="105" t="str">
        <f>IF($D117="", IFERROR(INDEX('LinkedIn Posts'!$D$11:$D$510, MATCH($R117, 'LinkedIn Posts'!$BB$11:$BB$510, 0)), ""), $D117)</f>
        <v/>
      </c>
      <c r="K117" s="105" t="str">
        <f t="shared" si="16"/>
        <v/>
      </c>
      <c r="M117" s="105" t="str">
        <f t="shared" si="12"/>
        <v/>
      </c>
      <c r="N117" s="105" t="str">
        <f t="shared" si="13"/>
        <v/>
      </c>
      <c r="P117" s="115" t="str">
        <f t="shared" si="17"/>
        <v/>
      </c>
      <c r="R117" s="105">
        <f>IF($D117="", MAX($R$10:$R116)+1, "")</f>
        <v>87</v>
      </c>
      <c r="T117" s="105" t="str">
        <f t="shared" si="14"/>
        <v/>
      </c>
      <c r="V117" s="115" t="str">
        <f t="shared" si="18"/>
        <v/>
      </c>
      <c r="X117" s="105" t="str">
        <f t="shared" si="19"/>
        <v/>
      </c>
      <c r="Y117" s="105" t="str">
        <f t="shared" si="20"/>
        <v/>
      </c>
      <c r="Z117" s="105" t="str">
        <f t="shared" si="21"/>
        <v/>
      </c>
      <c r="AA117" s="105" t="str">
        <f t="shared" si="22"/>
        <v/>
      </c>
      <c r="AB117" s="105" t="str">
        <f t="shared" si="23"/>
        <v/>
      </c>
    </row>
    <row r="118" spans="1:28" x14ac:dyDescent="0.25">
      <c r="A118" s="113" t="s">
        <v>36</v>
      </c>
      <c r="B118" s="105" t="str">
        <f t="shared" si="15"/>
        <v/>
      </c>
      <c r="C118" s="113" t="s">
        <v>36</v>
      </c>
      <c r="D118" s="108"/>
      <c r="E118" s="111"/>
      <c r="F118" s="113" t="s">
        <v>36</v>
      </c>
      <c r="I118" s="105" t="str">
        <f>IF($D118="", IFERROR(INDEX('LinkedIn Posts'!$D$11:$D$510, MATCH($R118, 'LinkedIn Posts'!$BB$11:$BB$510, 0)), ""), $D118)</f>
        <v/>
      </c>
      <c r="K118" s="105" t="str">
        <f t="shared" si="16"/>
        <v/>
      </c>
      <c r="M118" s="105" t="str">
        <f t="shared" si="12"/>
        <v/>
      </c>
      <c r="N118" s="105" t="str">
        <f t="shared" si="13"/>
        <v/>
      </c>
      <c r="P118" s="115" t="str">
        <f t="shared" si="17"/>
        <v/>
      </c>
      <c r="R118" s="105">
        <f>IF($D118="", MAX($R$10:$R117)+1, "")</f>
        <v>88</v>
      </c>
      <c r="T118" s="105" t="str">
        <f t="shared" si="14"/>
        <v/>
      </c>
      <c r="V118" s="115" t="str">
        <f t="shared" si="18"/>
        <v/>
      </c>
      <c r="X118" s="105" t="str">
        <f t="shared" si="19"/>
        <v/>
      </c>
      <c r="Y118" s="105" t="str">
        <f t="shared" si="20"/>
        <v/>
      </c>
      <c r="Z118" s="105" t="str">
        <f t="shared" si="21"/>
        <v/>
      </c>
      <c r="AA118" s="105" t="str">
        <f t="shared" si="22"/>
        <v/>
      </c>
      <c r="AB118" s="105" t="str">
        <f t="shared" si="23"/>
        <v/>
      </c>
    </row>
    <row r="119" spans="1:28" x14ac:dyDescent="0.25">
      <c r="A119" s="113" t="s">
        <v>36</v>
      </c>
      <c r="B119" s="105" t="str">
        <f t="shared" si="15"/>
        <v/>
      </c>
      <c r="C119" s="113" t="s">
        <v>36</v>
      </c>
      <c r="D119" s="108"/>
      <c r="E119" s="111"/>
      <c r="F119" s="113" t="s">
        <v>36</v>
      </c>
      <c r="I119" s="105" t="str">
        <f>IF($D119="", IFERROR(INDEX('LinkedIn Posts'!$D$11:$D$510, MATCH($R119, 'LinkedIn Posts'!$BB$11:$BB$510, 0)), ""), $D119)</f>
        <v/>
      </c>
      <c r="K119" s="105" t="str">
        <f t="shared" si="16"/>
        <v/>
      </c>
      <c r="M119" s="105" t="str">
        <f t="shared" si="12"/>
        <v/>
      </c>
      <c r="N119" s="105" t="str">
        <f t="shared" si="13"/>
        <v/>
      </c>
      <c r="P119" s="115" t="str">
        <f t="shared" si="17"/>
        <v/>
      </c>
      <c r="R119" s="105">
        <f>IF($D119="", MAX($R$10:$R118)+1, "")</f>
        <v>89</v>
      </c>
      <c r="T119" s="105" t="str">
        <f t="shared" si="14"/>
        <v/>
      </c>
      <c r="V119" s="115" t="str">
        <f t="shared" si="18"/>
        <v/>
      </c>
      <c r="X119" s="105" t="str">
        <f t="shared" si="19"/>
        <v/>
      </c>
      <c r="Y119" s="105" t="str">
        <f t="shared" si="20"/>
        <v/>
      </c>
      <c r="Z119" s="105" t="str">
        <f t="shared" si="21"/>
        <v/>
      </c>
      <c r="AA119" s="105" t="str">
        <f t="shared" si="22"/>
        <v/>
      </c>
      <c r="AB119" s="105" t="str">
        <f t="shared" si="23"/>
        <v/>
      </c>
    </row>
    <row r="120" spans="1:28" x14ac:dyDescent="0.25">
      <c r="A120" s="113" t="s">
        <v>36</v>
      </c>
      <c r="B120" s="105" t="str">
        <f t="shared" si="15"/>
        <v/>
      </c>
      <c r="C120" s="113" t="s">
        <v>36</v>
      </c>
      <c r="D120" s="108"/>
      <c r="E120" s="111"/>
      <c r="F120" s="113" t="s">
        <v>36</v>
      </c>
      <c r="I120" s="105" t="str">
        <f>IF($D120="", IFERROR(INDEX('LinkedIn Posts'!$D$11:$D$510, MATCH($R120, 'LinkedIn Posts'!$BB$11:$BB$510, 0)), ""), $D120)</f>
        <v/>
      </c>
      <c r="K120" s="105" t="str">
        <f t="shared" si="16"/>
        <v/>
      </c>
      <c r="M120" s="105" t="str">
        <f t="shared" si="12"/>
        <v/>
      </c>
      <c r="N120" s="105" t="str">
        <f t="shared" si="13"/>
        <v/>
      </c>
      <c r="P120" s="115" t="str">
        <f t="shared" si="17"/>
        <v/>
      </c>
      <c r="R120" s="105">
        <f>IF($D120="", MAX($R$10:$R119)+1, "")</f>
        <v>90</v>
      </c>
      <c r="T120" s="105" t="str">
        <f t="shared" si="14"/>
        <v/>
      </c>
      <c r="V120" s="115" t="str">
        <f t="shared" si="18"/>
        <v/>
      </c>
      <c r="X120" s="105" t="str">
        <f t="shared" si="19"/>
        <v/>
      </c>
      <c r="Y120" s="105" t="str">
        <f t="shared" si="20"/>
        <v/>
      </c>
      <c r="Z120" s="105" t="str">
        <f t="shared" si="21"/>
        <v/>
      </c>
      <c r="AA120" s="105" t="str">
        <f t="shared" si="22"/>
        <v/>
      </c>
      <c r="AB120" s="105" t="str">
        <f t="shared" si="23"/>
        <v/>
      </c>
    </row>
    <row r="121" spans="1:28" x14ac:dyDescent="0.25">
      <c r="A121" s="113" t="s">
        <v>36</v>
      </c>
      <c r="B121" s="105" t="str">
        <f t="shared" si="15"/>
        <v/>
      </c>
      <c r="C121" s="113" t="s">
        <v>36</v>
      </c>
      <c r="D121" s="108"/>
      <c r="E121" s="111"/>
      <c r="F121" s="113" t="s">
        <v>36</v>
      </c>
      <c r="I121" s="105" t="str">
        <f>IF($D121="", IFERROR(INDEX('LinkedIn Posts'!$D$11:$D$510, MATCH($R121, 'LinkedIn Posts'!$BB$11:$BB$510, 0)), ""), $D121)</f>
        <v/>
      </c>
      <c r="K121" s="105" t="str">
        <f t="shared" si="16"/>
        <v/>
      </c>
      <c r="M121" s="105" t="str">
        <f t="shared" si="12"/>
        <v/>
      </c>
      <c r="N121" s="105" t="str">
        <f t="shared" si="13"/>
        <v/>
      </c>
      <c r="P121" s="115" t="str">
        <f t="shared" si="17"/>
        <v/>
      </c>
      <c r="R121" s="105">
        <f>IF($D121="", MAX($R$10:$R120)+1, "")</f>
        <v>91</v>
      </c>
      <c r="T121" s="105" t="str">
        <f t="shared" si="14"/>
        <v/>
      </c>
      <c r="V121" s="115" t="str">
        <f t="shared" si="18"/>
        <v/>
      </c>
      <c r="X121" s="105" t="str">
        <f t="shared" si="19"/>
        <v/>
      </c>
      <c r="Y121" s="105" t="str">
        <f t="shared" si="20"/>
        <v/>
      </c>
      <c r="Z121" s="105" t="str">
        <f t="shared" si="21"/>
        <v/>
      </c>
      <c r="AA121" s="105" t="str">
        <f t="shared" si="22"/>
        <v/>
      </c>
      <c r="AB121" s="105" t="str">
        <f t="shared" si="23"/>
        <v/>
      </c>
    </row>
    <row r="122" spans="1:28" x14ac:dyDescent="0.25">
      <c r="A122" s="113" t="s">
        <v>36</v>
      </c>
      <c r="B122" s="105" t="str">
        <f t="shared" si="15"/>
        <v/>
      </c>
      <c r="C122" s="113" t="s">
        <v>36</v>
      </c>
      <c r="D122" s="108"/>
      <c r="E122" s="111"/>
      <c r="F122" s="113" t="s">
        <v>36</v>
      </c>
      <c r="I122" s="105" t="str">
        <f>IF($D122="", IFERROR(INDEX('LinkedIn Posts'!$D$11:$D$510, MATCH($R122, 'LinkedIn Posts'!$BB$11:$BB$510, 0)), ""), $D122)</f>
        <v/>
      </c>
      <c r="K122" s="105" t="str">
        <f t="shared" si="16"/>
        <v/>
      </c>
      <c r="M122" s="105" t="str">
        <f t="shared" si="12"/>
        <v/>
      </c>
      <c r="N122" s="105" t="str">
        <f t="shared" si="13"/>
        <v/>
      </c>
      <c r="P122" s="115" t="str">
        <f t="shared" si="17"/>
        <v/>
      </c>
      <c r="R122" s="105">
        <f>IF($D122="", MAX($R$10:$R121)+1, "")</f>
        <v>92</v>
      </c>
      <c r="T122" s="105" t="str">
        <f t="shared" si="14"/>
        <v/>
      </c>
      <c r="V122" s="115" t="str">
        <f t="shared" si="18"/>
        <v/>
      </c>
      <c r="X122" s="105" t="str">
        <f t="shared" si="19"/>
        <v/>
      </c>
      <c r="Y122" s="105" t="str">
        <f t="shared" si="20"/>
        <v/>
      </c>
      <c r="Z122" s="105" t="str">
        <f t="shared" si="21"/>
        <v/>
      </c>
      <c r="AA122" s="105" t="str">
        <f t="shared" si="22"/>
        <v/>
      </c>
      <c r="AB122" s="105" t="str">
        <f t="shared" si="23"/>
        <v/>
      </c>
    </row>
    <row r="123" spans="1:28" x14ac:dyDescent="0.25">
      <c r="A123" s="113" t="s">
        <v>36</v>
      </c>
      <c r="B123" s="105" t="str">
        <f t="shared" si="15"/>
        <v/>
      </c>
      <c r="C123" s="113" t="s">
        <v>36</v>
      </c>
      <c r="D123" s="108"/>
      <c r="E123" s="111"/>
      <c r="F123" s="113" t="s">
        <v>36</v>
      </c>
      <c r="I123" s="105" t="str">
        <f>IF($D123="", IFERROR(INDEX('LinkedIn Posts'!$D$11:$D$510, MATCH($R123, 'LinkedIn Posts'!$BB$11:$BB$510, 0)), ""), $D123)</f>
        <v/>
      </c>
      <c r="K123" s="105" t="str">
        <f t="shared" si="16"/>
        <v/>
      </c>
      <c r="M123" s="105" t="str">
        <f t="shared" si="12"/>
        <v/>
      </c>
      <c r="N123" s="105" t="str">
        <f t="shared" si="13"/>
        <v/>
      </c>
      <c r="P123" s="115" t="str">
        <f t="shared" si="17"/>
        <v/>
      </c>
      <c r="R123" s="105">
        <f>IF($D123="", MAX($R$10:$R122)+1, "")</f>
        <v>93</v>
      </c>
      <c r="T123" s="105" t="str">
        <f t="shared" si="14"/>
        <v/>
      </c>
      <c r="V123" s="115" t="str">
        <f t="shared" si="18"/>
        <v/>
      </c>
      <c r="X123" s="105" t="str">
        <f t="shared" si="19"/>
        <v/>
      </c>
      <c r="Y123" s="105" t="str">
        <f t="shared" si="20"/>
        <v/>
      </c>
      <c r="Z123" s="105" t="str">
        <f t="shared" si="21"/>
        <v/>
      </c>
      <c r="AA123" s="105" t="str">
        <f t="shared" si="22"/>
        <v/>
      </c>
      <c r="AB123" s="105" t="str">
        <f t="shared" si="23"/>
        <v/>
      </c>
    </row>
    <row r="124" spans="1:28" x14ac:dyDescent="0.25">
      <c r="A124" s="113" t="s">
        <v>36</v>
      </c>
      <c r="B124" s="105" t="str">
        <f t="shared" si="15"/>
        <v/>
      </c>
      <c r="C124" s="113" t="s">
        <v>36</v>
      </c>
      <c r="D124" s="108"/>
      <c r="E124" s="111"/>
      <c r="F124" s="113" t="s">
        <v>36</v>
      </c>
      <c r="I124" s="105" t="str">
        <f>IF($D124="", IFERROR(INDEX('LinkedIn Posts'!$D$11:$D$510, MATCH($R124, 'LinkedIn Posts'!$BB$11:$BB$510, 0)), ""), $D124)</f>
        <v/>
      </c>
      <c r="K124" s="105" t="str">
        <f t="shared" si="16"/>
        <v/>
      </c>
      <c r="M124" s="105" t="str">
        <f t="shared" si="12"/>
        <v/>
      </c>
      <c r="N124" s="105" t="str">
        <f t="shared" si="13"/>
        <v/>
      </c>
      <c r="P124" s="115" t="str">
        <f t="shared" si="17"/>
        <v/>
      </c>
      <c r="R124" s="105">
        <f>IF($D124="", MAX($R$10:$R123)+1, "")</f>
        <v>94</v>
      </c>
      <c r="T124" s="105" t="str">
        <f t="shared" si="14"/>
        <v/>
      </c>
      <c r="V124" s="115" t="str">
        <f t="shared" si="18"/>
        <v/>
      </c>
      <c r="X124" s="105" t="str">
        <f t="shared" si="19"/>
        <v/>
      </c>
      <c r="Y124" s="105" t="str">
        <f t="shared" si="20"/>
        <v/>
      </c>
      <c r="Z124" s="105" t="str">
        <f t="shared" si="21"/>
        <v/>
      </c>
      <c r="AA124" s="105" t="str">
        <f t="shared" si="22"/>
        <v/>
      </c>
      <c r="AB124" s="105" t="str">
        <f t="shared" si="23"/>
        <v/>
      </c>
    </row>
    <row r="125" spans="1:28" x14ac:dyDescent="0.25">
      <c r="A125" s="113" t="s">
        <v>36</v>
      </c>
      <c r="B125" s="105" t="str">
        <f t="shared" si="15"/>
        <v/>
      </c>
      <c r="C125" s="113" t="s">
        <v>36</v>
      </c>
      <c r="D125" s="108"/>
      <c r="E125" s="111"/>
      <c r="F125" s="113" t="s">
        <v>36</v>
      </c>
      <c r="I125" s="105" t="str">
        <f>IF($D125="", IFERROR(INDEX('LinkedIn Posts'!$D$11:$D$510, MATCH($R125, 'LinkedIn Posts'!$BB$11:$BB$510, 0)), ""), $D125)</f>
        <v/>
      </c>
      <c r="K125" s="105" t="str">
        <f t="shared" si="16"/>
        <v/>
      </c>
      <c r="M125" s="105" t="str">
        <f t="shared" si="12"/>
        <v/>
      </c>
      <c r="N125" s="105" t="str">
        <f t="shared" si="13"/>
        <v/>
      </c>
      <c r="P125" s="115" t="str">
        <f t="shared" si="17"/>
        <v/>
      </c>
      <c r="R125" s="105">
        <f>IF($D125="", MAX($R$10:$R124)+1, "")</f>
        <v>95</v>
      </c>
      <c r="T125" s="105" t="str">
        <f t="shared" si="14"/>
        <v/>
      </c>
      <c r="V125" s="115" t="str">
        <f t="shared" si="18"/>
        <v/>
      </c>
      <c r="X125" s="105" t="str">
        <f t="shared" si="19"/>
        <v/>
      </c>
      <c r="Y125" s="105" t="str">
        <f t="shared" si="20"/>
        <v/>
      </c>
      <c r="Z125" s="105" t="str">
        <f t="shared" si="21"/>
        <v/>
      </c>
      <c r="AA125" s="105" t="str">
        <f t="shared" si="22"/>
        <v/>
      </c>
      <c r="AB125" s="105" t="str">
        <f t="shared" si="23"/>
        <v/>
      </c>
    </row>
    <row r="126" spans="1:28" x14ac:dyDescent="0.25">
      <c r="A126" s="113" t="s">
        <v>36</v>
      </c>
      <c r="B126" s="105" t="str">
        <f t="shared" si="15"/>
        <v/>
      </c>
      <c r="C126" s="113" t="s">
        <v>36</v>
      </c>
      <c r="D126" s="108"/>
      <c r="E126" s="111"/>
      <c r="F126" s="113" t="s">
        <v>36</v>
      </c>
      <c r="I126" s="105" t="str">
        <f>IF($D126="", IFERROR(INDEX('LinkedIn Posts'!$D$11:$D$510, MATCH($R126, 'LinkedIn Posts'!$BB$11:$BB$510, 0)), ""), $D126)</f>
        <v/>
      </c>
      <c r="K126" s="105" t="str">
        <f t="shared" si="16"/>
        <v/>
      </c>
      <c r="M126" s="105" t="str">
        <f t="shared" si="12"/>
        <v/>
      </c>
      <c r="N126" s="105" t="str">
        <f t="shared" si="13"/>
        <v/>
      </c>
      <c r="P126" s="115" t="str">
        <f t="shared" si="17"/>
        <v/>
      </c>
      <c r="R126" s="105">
        <f>IF($D126="", MAX($R$10:$R125)+1, "")</f>
        <v>96</v>
      </c>
      <c r="T126" s="105" t="str">
        <f t="shared" si="14"/>
        <v/>
      </c>
      <c r="V126" s="115" t="str">
        <f t="shared" si="18"/>
        <v/>
      </c>
      <c r="X126" s="105" t="str">
        <f t="shared" si="19"/>
        <v/>
      </c>
      <c r="Y126" s="105" t="str">
        <f t="shared" si="20"/>
        <v/>
      </c>
      <c r="Z126" s="105" t="str">
        <f t="shared" si="21"/>
        <v/>
      </c>
      <c r="AA126" s="105" t="str">
        <f t="shared" si="22"/>
        <v/>
      </c>
      <c r="AB126" s="105" t="str">
        <f t="shared" si="23"/>
        <v/>
      </c>
    </row>
    <row r="127" spans="1:28" x14ac:dyDescent="0.25">
      <c r="A127" s="113" t="s">
        <v>36</v>
      </c>
      <c r="B127" s="105" t="str">
        <f t="shared" si="15"/>
        <v/>
      </c>
      <c r="C127" s="113" t="s">
        <v>36</v>
      </c>
      <c r="D127" s="108"/>
      <c r="E127" s="111"/>
      <c r="F127" s="113" t="s">
        <v>36</v>
      </c>
      <c r="I127" s="105" t="str">
        <f>IF($D127="", IFERROR(INDEX('LinkedIn Posts'!$D$11:$D$510, MATCH($R127, 'LinkedIn Posts'!$BB$11:$BB$510, 0)), ""), $D127)</f>
        <v/>
      </c>
      <c r="K127" s="105" t="str">
        <f t="shared" si="16"/>
        <v/>
      </c>
      <c r="M127" s="105" t="str">
        <f t="shared" si="12"/>
        <v/>
      </c>
      <c r="N127" s="105" t="str">
        <f t="shared" si="13"/>
        <v/>
      </c>
      <c r="P127" s="115" t="str">
        <f t="shared" si="17"/>
        <v/>
      </c>
      <c r="R127" s="105">
        <f>IF($D127="", MAX($R$10:$R126)+1, "")</f>
        <v>97</v>
      </c>
      <c r="T127" s="105" t="str">
        <f t="shared" si="14"/>
        <v/>
      </c>
      <c r="V127" s="115" t="str">
        <f t="shared" si="18"/>
        <v/>
      </c>
      <c r="X127" s="105" t="str">
        <f t="shared" si="19"/>
        <v/>
      </c>
      <c r="Y127" s="105" t="str">
        <f t="shared" si="20"/>
        <v/>
      </c>
      <c r="Z127" s="105" t="str">
        <f t="shared" si="21"/>
        <v/>
      </c>
      <c r="AA127" s="105" t="str">
        <f t="shared" si="22"/>
        <v/>
      </c>
      <c r="AB127" s="105" t="str">
        <f t="shared" si="23"/>
        <v/>
      </c>
    </row>
    <row r="128" spans="1:28" x14ac:dyDescent="0.25">
      <c r="A128" s="113" t="s">
        <v>36</v>
      </c>
      <c r="B128" s="105" t="str">
        <f t="shared" si="15"/>
        <v/>
      </c>
      <c r="C128" s="113" t="s">
        <v>36</v>
      </c>
      <c r="D128" s="108"/>
      <c r="E128" s="111"/>
      <c r="F128" s="113" t="s">
        <v>36</v>
      </c>
      <c r="I128" s="105" t="str">
        <f>IF($D128="", IFERROR(INDEX('LinkedIn Posts'!$D$11:$D$510, MATCH($R128, 'LinkedIn Posts'!$BB$11:$BB$510, 0)), ""), $D128)</f>
        <v/>
      </c>
      <c r="K128" s="105" t="str">
        <f t="shared" si="16"/>
        <v/>
      </c>
      <c r="M128" s="105" t="str">
        <f t="shared" si="12"/>
        <v/>
      </c>
      <c r="N128" s="105" t="str">
        <f t="shared" si="13"/>
        <v/>
      </c>
      <c r="P128" s="115" t="str">
        <f t="shared" si="17"/>
        <v/>
      </c>
      <c r="R128" s="105">
        <f>IF($D128="", MAX($R$10:$R127)+1, "")</f>
        <v>98</v>
      </c>
      <c r="T128" s="105" t="str">
        <f t="shared" si="14"/>
        <v/>
      </c>
      <c r="V128" s="115" t="str">
        <f t="shared" si="18"/>
        <v/>
      </c>
      <c r="X128" s="105" t="str">
        <f t="shared" si="19"/>
        <v/>
      </c>
      <c r="Y128" s="105" t="str">
        <f t="shared" si="20"/>
        <v/>
      </c>
      <c r="Z128" s="105" t="str">
        <f t="shared" si="21"/>
        <v/>
      </c>
      <c r="AA128" s="105" t="str">
        <f t="shared" si="22"/>
        <v/>
      </c>
      <c r="AB128" s="105" t="str">
        <f t="shared" si="23"/>
        <v/>
      </c>
    </row>
    <row r="129" spans="1:28" x14ac:dyDescent="0.25">
      <c r="A129" s="113" t="s">
        <v>36</v>
      </c>
      <c r="B129" s="105" t="str">
        <f t="shared" si="15"/>
        <v/>
      </c>
      <c r="C129" s="113" t="s">
        <v>36</v>
      </c>
      <c r="D129" s="108"/>
      <c r="E129" s="111"/>
      <c r="F129" s="113" t="s">
        <v>36</v>
      </c>
      <c r="I129" s="105" t="str">
        <f>IF($D129="", IFERROR(INDEX('LinkedIn Posts'!$D$11:$D$510, MATCH($R129, 'LinkedIn Posts'!$BB$11:$BB$510, 0)), ""), $D129)</f>
        <v/>
      </c>
      <c r="K129" s="105" t="str">
        <f t="shared" si="16"/>
        <v/>
      </c>
      <c r="M129" s="105" t="str">
        <f t="shared" si="12"/>
        <v/>
      </c>
      <c r="N129" s="105" t="str">
        <f t="shared" si="13"/>
        <v/>
      </c>
      <c r="P129" s="115" t="str">
        <f t="shared" si="17"/>
        <v/>
      </c>
      <c r="R129" s="105">
        <f>IF($D129="", MAX($R$10:$R128)+1, "")</f>
        <v>99</v>
      </c>
      <c r="T129" s="105" t="str">
        <f t="shared" si="14"/>
        <v/>
      </c>
      <c r="V129" s="115" t="str">
        <f t="shared" si="18"/>
        <v/>
      </c>
      <c r="X129" s="105" t="str">
        <f t="shared" si="19"/>
        <v/>
      </c>
      <c r="Y129" s="105" t="str">
        <f t="shared" si="20"/>
        <v/>
      </c>
      <c r="Z129" s="105" t="str">
        <f t="shared" si="21"/>
        <v/>
      </c>
      <c r="AA129" s="105" t="str">
        <f t="shared" si="22"/>
        <v/>
      </c>
      <c r="AB129" s="105" t="str">
        <f t="shared" si="23"/>
        <v/>
      </c>
    </row>
    <row r="130" spans="1:28" x14ac:dyDescent="0.25">
      <c r="A130" s="113" t="s">
        <v>36</v>
      </c>
      <c r="B130" s="105" t="str">
        <f t="shared" si="15"/>
        <v/>
      </c>
      <c r="C130" s="113" t="s">
        <v>36</v>
      </c>
      <c r="D130" s="108"/>
      <c r="E130" s="111"/>
      <c r="F130" s="113" t="s">
        <v>36</v>
      </c>
      <c r="I130" s="105" t="str">
        <f>IF($D130="", IFERROR(INDEX('LinkedIn Posts'!$D$11:$D$510, MATCH($R130, 'LinkedIn Posts'!$BB$11:$BB$510, 0)), ""), $D130)</f>
        <v/>
      </c>
      <c r="K130" s="105" t="str">
        <f t="shared" si="16"/>
        <v/>
      </c>
      <c r="M130" s="105" t="str">
        <f t="shared" si="12"/>
        <v/>
      </c>
      <c r="N130" s="105" t="str">
        <f t="shared" si="13"/>
        <v/>
      </c>
      <c r="P130" s="115" t="str">
        <f t="shared" si="17"/>
        <v/>
      </c>
      <c r="R130" s="105">
        <f>IF($D130="", MAX($R$10:$R129)+1, "")</f>
        <v>100</v>
      </c>
      <c r="T130" s="105" t="str">
        <f t="shared" si="14"/>
        <v/>
      </c>
      <c r="V130" s="115" t="str">
        <f t="shared" si="18"/>
        <v/>
      </c>
      <c r="X130" s="105" t="str">
        <f t="shared" si="19"/>
        <v/>
      </c>
      <c r="Y130" s="105" t="str">
        <f t="shared" si="20"/>
        <v/>
      </c>
      <c r="Z130" s="105" t="str">
        <f t="shared" si="21"/>
        <v/>
      </c>
      <c r="AA130" s="105" t="str">
        <f t="shared" si="22"/>
        <v/>
      </c>
      <c r="AB130" s="105" t="str">
        <f t="shared" si="23"/>
        <v/>
      </c>
    </row>
    <row r="131" spans="1:28" x14ac:dyDescent="0.25">
      <c r="A131" s="113" t="s">
        <v>36</v>
      </c>
      <c r="B131" s="105" t="str">
        <f t="shared" si="15"/>
        <v/>
      </c>
      <c r="C131" s="113" t="s">
        <v>36</v>
      </c>
      <c r="D131" s="108"/>
      <c r="E131" s="111"/>
      <c r="F131" s="113" t="s">
        <v>36</v>
      </c>
      <c r="I131" s="105" t="str">
        <f>IF($D131="", IFERROR(INDEX('LinkedIn Posts'!$D$11:$D$510, MATCH($R131, 'LinkedIn Posts'!$BB$11:$BB$510, 0)), ""), $D131)</f>
        <v/>
      </c>
      <c r="K131" s="105" t="str">
        <f t="shared" si="16"/>
        <v/>
      </c>
      <c r="M131" s="105" t="str">
        <f t="shared" si="12"/>
        <v/>
      </c>
      <c r="N131" s="105" t="str">
        <f t="shared" si="13"/>
        <v/>
      </c>
      <c r="P131" s="115" t="str">
        <f t="shared" si="17"/>
        <v/>
      </c>
      <c r="R131" s="105">
        <f>IF($D131="", MAX($R$10:$R130)+1, "")</f>
        <v>101</v>
      </c>
      <c r="T131" s="105" t="str">
        <f t="shared" si="14"/>
        <v/>
      </c>
      <c r="V131" s="115" t="str">
        <f t="shared" si="18"/>
        <v/>
      </c>
      <c r="X131" s="105" t="str">
        <f t="shared" si="19"/>
        <v/>
      </c>
      <c r="Y131" s="105" t="str">
        <f t="shared" si="20"/>
        <v/>
      </c>
      <c r="Z131" s="105" t="str">
        <f t="shared" si="21"/>
        <v/>
      </c>
      <c r="AA131" s="105" t="str">
        <f t="shared" si="22"/>
        <v/>
      </c>
      <c r="AB131" s="105" t="str">
        <f t="shared" si="23"/>
        <v/>
      </c>
    </row>
    <row r="132" spans="1:28" x14ac:dyDescent="0.25">
      <c r="A132" s="113" t="s">
        <v>36</v>
      </c>
      <c r="B132" s="105" t="str">
        <f t="shared" si="15"/>
        <v/>
      </c>
      <c r="C132" s="113" t="s">
        <v>36</v>
      </c>
      <c r="D132" s="108"/>
      <c r="E132" s="111"/>
      <c r="F132" s="113" t="s">
        <v>36</v>
      </c>
      <c r="I132" s="105" t="str">
        <f>IF($D132="", IFERROR(INDEX('LinkedIn Posts'!$D$11:$D$510, MATCH($R132, 'LinkedIn Posts'!$BB$11:$BB$510, 0)), ""), $D132)</f>
        <v/>
      </c>
      <c r="K132" s="105" t="str">
        <f t="shared" si="16"/>
        <v/>
      </c>
      <c r="M132" s="105" t="str">
        <f t="shared" si="12"/>
        <v/>
      </c>
      <c r="N132" s="105" t="str">
        <f t="shared" si="13"/>
        <v/>
      </c>
      <c r="P132" s="115" t="str">
        <f t="shared" si="17"/>
        <v/>
      </c>
      <c r="R132" s="105">
        <f>IF($D132="", MAX($R$10:$R131)+1, "")</f>
        <v>102</v>
      </c>
      <c r="T132" s="105" t="str">
        <f t="shared" si="14"/>
        <v/>
      </c>
      <c r="V132" s="115" t="str">
        <f t="shared" si="18"/>
        <v/>
      </c>
      <c r="X132" s="105" t="str">
        <f t="shared" si="19"/>
        <v/>
      </c>
      <c r="Y132" s="105" t="str">
        <f t="shared" si="20"/>
        <v/>
      </c>
      <c r="Z132" s="105" t="str">
        <f t="shared" si="21"/>
        <v/>
      </c>
      <c r="AA132" s="105" t="str">
        <f t="shared" si="22"/>
        <v/>
      </c>
      <c r="AB132" s="105" t="str">
        <f t="shared" si="23"/>
        <v/>
      </c>
    </row>
    <row r="133" spans="1:28" x14ac:dyDescent="0.25">
      <c r="A133" s="113" t="s">
        <v>36</v>
      </c>
      <c r="B133" s="105" t="str">
        <f t="shared" si="15"/>
        <v/>
      </c>
      <c r="C133" s="113" t="s">
        <v>36</v>
      </c>
      <c r="D133" s="108"/>
      <c r="E133" s="111"/>
      <c r="F133" s="113" t="s">
        <v>36</v>
      </c>
      <c r="I133" s="105" t="str">
        <f>IF($D133="", IFERROR(INDEX('LinkedIn Posts'!$D$11:$D$510, MATCH($R133, 'LinkedIn Posts'!$BB$11:$BB$510, 0)), ""), $D133)</f>
        <v/>
      </c>
      <c r="K133" s="105" t="str">
        <f t="shared" si="16"/>
        <v/>
      </c>
      <c r="M133" s="105" t="str">
        <f t="shared" si="12"/>
        <v/>
      </c>
      <c r="N133" s="105" t="str">
        <f t="shared" si="13"/>
        <v/>
      </c>
      <c r="P133" s="115" t="str">
        <f t="shared" si="17"/>
        <v/>
      </c>
      <c r="R133" s="105">
        <f>IF($D133="", MAX($R$10:$R132)+1, "")</f>
        <v>103</v>
      </c>
      <c r="T133" s="105" t="str">
        <f t="shared" si="14"/>
        <v/>
      </c>
      <c r="V133" s="115" t="str">
        <f t="shared" si="18"/>
        <v/>
      </c>
      <c r="X133" s="105" t="str">
        <f t="shared" si="19"/>
        <v/>
      </c>
      <c r="Y133" s="105" t="str">
        <f t="shared" si="20"/>
        <v/>
      </c>
      <c r="Z133" s="105" t="str">
        <f t="shared" si="21"/>
        <v/>
      </c>
      <c r="AA133" s="105" t="str">
        <f t="shared" si="22"/>
        <v/>
      </c>
      <c r="AB133" s="105" t="str">
        <f t="shared" si="23"/>
        <v/>
      </c>
    </row>
    <row r="134" spans="1:28" x14ac:dyDescent="0.25">
      <c r="A134" s="113" t="s">
        <v>36</v>
      </c>
      <c r="B134" s="105" t="str">
        <f t="shared" si="15"/>
        <v/>
      </c>
      <c r="C134" s="113" t="s">
        <v>36</v>
      </c>
      <c r="D134" s="108"/>
      <c r="E134" s="111"/>
      <c r="F134" s="113" t="s">
        <v>36</v>
      </c>
      <c r="I134" s="105" t="str">
        <f>IF($D134="", IFERROR(INDEX('LinkedIn Posts'!$D$11:$D$510, MATCH($R134, 'LinkedIn Posts'!$BB$11:$BB$510, 0)), ""), $D134)</f>
        <v/>
      </c>
      <c r="K134" s="105" t="str">
        <f t="shared" si="16"/>
        <v/>
      </c>
      <c r="M134" s="105" t="str">
        <f t="shared" si="12"/>
        <v/>
      </c>
      <c r="N134" s="105" t="str">
        <f t="shared" si="13"/>
        <v/>
      </c>
      <c r="P134" s="115" t="str">
        <f t="shared" si="17"/>
        <v/>
      </c>
      <c r="R134" s="105">
        <f>IF($D134="", MAX($R$10:$R133)+1, "")</f>
        <v>104</v>
      </c>
      <c r="T134" s="105" t="str">
        <f t="shared" si="14"/>
        <v/>
      </c>
      <c r="V134" s="115" t="str">
        <f t="shared" si="18"/>
        <v/>
      </c>
      <c r="X134" s="105" t="str">
        <f t="shared" si="19"/>
        <v/>
      </c>
      <c r="Y134" s="105" t="str">
        <f t="shared" si="20"/>
        <v/>
      </c>
      <c r="Z134" s="105" t="str">
        <f t="shared" si="21"/>
        <v/>
      </c>
      <c r="AA134" s="105" t="str">
        <f t="shared" si="22"/>
        <v/>
      </c>
      <c r="AB134" s="105" t="str">
        <f t="shared" si="23"/>
        <v/>
      </c>
    </row>
    <row r="135" spans="1:28" x14ac:dyDescent="0.25">
      <c r="A135" s="113" t="s">
        <v>36</v>
      </c>
      <c r="B135" s="105" t="str">
        <f t="shared" si="15"/>
        <v/>
      </c>
      <c r="C135" s="113" t="s">
        <v>36</v>
      </c>
      <c r="D135" s="108"/>
      <c r="E135" s="111"/>
      <c r="F135" s="113" t="s">
        <v>36</v>
      </c>
      <c r="I135" s="105" t="str">
        <f>IF($D135="", IFERROR(INDEX('LinkedIn Posts'!$D$11:$D$510, MATCH($R135, 'LinkedIn Posts'!$BB$11:$BB$510, 0)), ""), $D135)</f>
        <v/>
      </c>
      <c r="K135" s="105" t="str">
        <f t="shared" si="16"/>
        <v/>
      </c>
      <c r="M135" s="105" t="str">
        <f t="shared" si="12"/>
        <v/>
      </c>
      <c r="N135" s="105" t="str">
        <f t="shared" si="13"/>
        <v/>
      </c>
      <c r="P135" s="115" t="str">
        <f t="shared" si="17"/>
        <v/>
      </c>
      <c r="R135" s="105">
        <f>IF($D135="", MAX($R$10:$R134)+1, "")</f>
        <v>105</v>
      </c>
      <c r="T135" s="105" t="str">
        <f t="shared" si="14"/>
        <v/>
      </c>
      <c r="V135" s="115" t="str">
        <f t="shared" si="18"/>
        <v/>
      </c>
      <c r="X135" s="105" t="str">
        <f t="shared" si="19"/>
        <v/>
      </c>
      <c r="Y135" s="105" t="str">
        <f t="shared" si="20"/>
        <v/>
      </c>
      <c r="Z135" s="105" t="str">
        <f t="shared" si="21"/>
        <v/>
      </c>
      <c r="AA135" s="105" t="str">
        <f t="shared" si="22"/>
        <v/>
      </c>
      <c r="AB135" s="105" t="str">
        <f t="shared" si="23"/>
        <v/>
      </c>
    </row>
    <row r="136" spans="1:28" x14ac:dyDescent="0.25">
      <c r="A136" s="113" t="s">
        <v>36</v>
      </c>
      <c r="B136" s="105" t="str">
        <f t="shared" si="15"/>
        <v/>
      </c>
      <c r="C136" s="113" t="s">
        <v>36</v>
      </c>
      <c r="D136" s="108"/>
      <c r="E136" s="111"/>
      <c r="F136" s="113" t="s">
        <v>36</v>
      </c>
      <c r="I136" s="105" t="str">
        <f>IF($D136="", IFERROR(INDEX('LinkedIn Posts'!$D$11:$D$510, MATCH($R136, 'LinkedIn Posts'!$BB$11:$BB$510, 0)), ""), $D136)</f>
        <v/>
      </c>
      <c r="K136" s="105" t="str">
        <f t="shared" si="16"/>
        <v/>
      </c>
      <c r="M136" s="105" t="str">
        <f t="shared" si="12"/>
        <v/>
      </c>
      <c r="N136" s="105" t="str">
        <f t="shared" si="13"/>
        <v/>
      </c>
      <c r="P136" s="115" t="str">
        <f t="shared" si="17"/>
        <v/>
      </c>
      <c r="R136" s="105">
        <f>IF($D136="", MAX($R$10:$R135)+1, "")</f>
        <v>106</v>
      </c>
      <c r="T136" s="105" t="str">
        <f t="shared" si="14"/>
        <v/>
      </c>
      <c r="V136" s="115" t="str">
        <f t="shared" si="18"/>
        <v/>
      </c>
      <c r="X136" s="105" t="str">
        <f t="shared" si="19"/>
        <v/>
      </c>
      <c r="Y136" s="105" t="str">
        <f t="shared" si="20"/>
        <v/>
      </c>
      <c r="Z136" s="105" t="str">
        <f t="shared" si="21"/>
        <v/>
      </c>
      <c r="AA136" s="105" t="str">
        <f t="shared" si="22"/>
        <v/>
      </c>
      <c r="AB136" s="105" t="str">
        <f t="shared" si="23"/>
        <v/>
      </c>
    </row>
    <row r="137" spans="1:28" x14ac:dyDescent="0.25">
      <c r="A137" s="113" t="s">
        <v>36</v>
      </c>
      <c r="B137" s="105" t="str">
        <f t="shared" si="15"/>
        <v/>
      </c>
      <c r="C137" s="113" t="s">
        <v>36</v>
      </c>
      <c r="D137" s="108"/>
      <c r="E137" s="111"/>
      <c r="F137" s="113" t="s">
        <v>36</v>
      </c>
      <c r="I137" s="105" t="str">
        <f>IF($D137="", IFERROR(INDEX('LinkedIn Posts'!$D$11:$D$510, MATCH($R137, 'LinkedIn Posts'!$BB$11:$BB$510, 0)), ""), $D137)</f>
        <v/>
      </c>
      <c r="K137" s="105" t="str">
        <f t="shared" si="16"/>
        <v/>
      </c>
      <c r="M137" s="105" t="str">
        <f t="shared" si="12"/>
        <v/>
      </c>
      <c r="N137" s="105" t="str">
        <f t="shared" si="13"/>
        <v/>
      </c>
      <c r="P137" s="115" t="str">
        <f t="shared" si="17"/>
        <v/>
      </c>
      <c r="R137" s="105">
        <f>IF($D137="", MAX($R$10:$R136)+1, "")</f>
        <v>107</v>
      </c>
      <c r="T137" s="105" t="str">
        <f t="shared" si="14"/>
        <v/>
      </c>
      <c r="V137" s="115" t="str">
        <f t="shared" si="18"/>
        <v/>
      </c>
      <c r="X137" s="105" t="str">
        <f t="shared" si="19"/>
        <v/>
      </c>
      <c r="Y137" s="105" t="str">
        <f t="shared" si="20"/>
        <v/>
      </c>
      <c r="Z137" s="105" t="str">
        <f t="shared" si="21"/>
        <v/>
      </c>
      <c r="AA137" s="105" t="str">
        <f t="shared" si="22"/>
        <v/>
      </c>
      <c r="AB137" s="105" t="str">
        <f t="shared" si="23"/>
        <v/>
      </c>
    </row>
    <row r="138" spans="1:28" x14ac:dyDescent="0.25">
      <c r="A138" s="113" t="s">
        <v>36</v>
      </c>
      <c r="B138" s="105" t="str">
        <f t="shared" si="15"/>
        <v/>
      </c>
      <c r="C138" s="113" t="s">
        <v>36</v>
      </c>
      <c r="D138" s="108"/>
      <c r="E138" s="111"/>
      <c r="F138" s="113" t="s">
        <v>36</v>
      </c>
      <c r="I138" s="105" t="str">
        <f>IF($D138="", IFERROR(INDEX('LinkedIn Posts'!$D$11:$D$510, MATCH($R138, 'LinkedIn Posts'!$BB$11:$BB$510, 0)), ""), $D138)</f>
        <v/>
      </c>
      <c r="K138" s="105" t="str">
        <f t="shared" si="16"/>
        <v/>
      </c>
      <c r="M138" s="105" t="str">
        <f t="shared" si="12"/>
        <v/>
      </c>
      <c r="N138" s="105" t="str">
        <f t="shared" si="13"/>
        <v/>
      </c>
      <c r="P138" s="115" t="str">
        <f t="shared" si="17"/>
        <v/>
      </c>
      <c r="R138" s="105">
        <f>IF($D138="", MAX($R$10:$R137)+1, "")</f>
        <v>108</v>
      </c>
      <c r="T138" s="105" t="str">
        <f t="shared" si="14"/>
        <v/>
      </c>
      <c r="V138" s="115" t="str">
        <f t="shared" si="18"/>
        <v/>
      </c>
      <c r="X138" s="105" t="str">
        <f t="shared" si="19"/>
        <v/>
      </c>
      <c r="Y138" s="105" t="str">
        <f t="shared" si="20"/>
        <v/>
      </c>
      <c r="Z138" s="105" t="str">
        <f t="shared" si="21"/>
        <v/>
      </c>
      <c r="AA138" s="105" t="str">
        <f t="shared" si="22"/>
        <v/>
      </c>
      <c r="AB138" s="105" t="str">
        <f t="shared" si="23"/>
        <v/>
      </c>
    </row>
    <row r="139" spans="1:28" x14ac:dyDescent="0.25">
      <c r="A139" s="113" t="s">
        <v>36</v>
      </c>
      <c r="B139" s="105" t="str">
        <f t="shared" si="15"/>
        <v/>
      </c>
      <c r="C139" s="113" t="s">
        <v>36</v>
      </c>
      <c r="D139" s="108"/>
      <c r="E139" s="111"/>
      <c r="F139" s="113" t="s">
        <v>36</v>
      </c>
      <c r="I139" s="105" t="str">
        <f>IF($D139="", IFERROR(INDEX('LinkedIn Posts'!$D$11:$D$510, MATCH($R139, 'LinkedIn Posts'!$BB$11:$BB$510, 0)), ""), $D139)</f>
        <v/>
      </c>
      <c r="K139" s="105" t="str">
        <f t="shared" si="16"/>
        <v/>
      </c>
      <c r="M139" s="105" t="str">
        <f t="shared" ref="M139:M202" si="24">IF($B139="", "", IF(AND(M$5="X", D139=""), $K$6, IF(AND(NOT(D139=""), OR(ISNUMBER($D139)="", COUNTIF(D$11:D$510, D139)&gt;1)), $K$7, "")))</f>
        <v/>
      </c>
      <c r="N139" s="105" t="str">
        <f t="shared" ref="N139:N202" si="25">IF($K139="", "", IF(AND(N$5="X", E139=""), $K$6, IF(AND(NOT($P139=""), COUNTIF($P$11:$P$510, $P139)&gt;1), $K$7, "")))</f>
        <v/>
      </c>
      <c r="P139" s="115" t="str">
        <f t="shared" si="17"/>
        <v/>
      </c>
      <c r="R139" s="105">
        <f>IF($D139="", MAX($R$10:$R138)+1, "")</f>
        <v>109</v>
      </c>
      <c r="T139" s="105" t="str">
        <f t="shared" ref="T139:T202" si="26">IF($B139="", "", IF($D139=$I139, $T$3, $T$2))</f>
        <v/>
      </c>
      <c r="V139" s="115" t="str">
        <f t="shared" si="18"/>
        <v/>
      </c>
      <c r="X139" s="105" t="str">
        <f t="shared" si="19"/>
        <v/>
      </c>
      <c r="Y139" s="105" t="str">
        <f t="shared" si="20"/>
        <v/>
      </c>
      <c r="Z139" s="105" t="str">
        <f t="shared" si="21"/>
        <v/>
      </c>
      <c r="AA139" s="105" t="str">
        <f t="shared" si="22"/>
        <v/>
      </c>
      <c r="AB139" s="105" t="str">
        <f t="shared" si="23"/>
        <v/>
      </c>
    </row>
    <row r="140" spans="1:28" x14ac:dyDescent="0.25">
      <c r="A140" s="113" t="s">
        <v>36</v>
      </c>
      <c r="B140" s="105" t="str">
        <f t="shared" ref="B140:B203" si="27">$I140</f>
        <v/>
      </c>
      <c r="C140" s="113" t="s">
        <v>36</v>
      </c>
      <c r="D140" s="108"/>
      <c r="E140" s="111"/>
      <c r="F140" s="113" t="s">
        <v>36</v>
      </c>
      <c r="I140" s="105" t="str">
        <f>IF($D140="", IFERROR(INDEX('LinkedIn Posts'!$D$11:$D$510, MATCH($R140, 'LinkedIn Posts'!$BB$11:$BB$510, 0)), ""), $D140)</f>
        <v/>
      </c>
      <c r="K140" s="105" t="str">
        <f t="shared" ref="K140:K203" si="28">IF(COUNTIF($D140:$E140, "")=2, "", "X")</f>
        <v/>
      </c>
      <c r="M140" s="105" t="str">
        <f t="shared" si="24"/>
        <v/>
      </c>
      <c r="N140" s="105" t="str">
        <f t="shared" si="25"/>
        <v/>
      </c>
      <c r="P140" s="115" t="str">
        <f t="shared" ref="P140:P203" si="29">IF($E140="", "", LEFT($E140, 250))</f>
        <v/>
      </c>
      <c r="R140" s="105">
        <f>IF($D140="", MAX($R$10:$R139)+1, "")</f>
        <v>110</v>
      </c>
      <c r="T140" s="105" t="str">
        <f t="shared" si="26"/>
        <v/>
      </c>
      <c r="V140" s="115" t="str">
        <f t="shared" ref="V140:V203" si="30">IF($E140="", "", LEFT($E140, 70))</f>
        <v/>
      </c>
      <c r="X140" s="105" t="str">
        <f t="shared" ref="X140:X203" si="31">IF($E140="", "", IFERROR(FIND("https://", $E140), ""))</f>
        <v/>
      </c>
      <c r="Y140" s="105" t="str">
        <f t="shared" ref="Y140:Y203" si="32">IF($X140="", "", IFERROR(FIND(" ", $E140, $X140+1), ""))</f>
        <v/>
      </c>
      <c r="Z140" s="105" t="str">
        <f t="shared" ref="Z140:Z203" si="33">IF($X140="", "", IFERROR(FIND(CHAR(10), $E140, $X140+1), ""))</f>
        <v/>
      </c>
      <c r="AA140" s="105" t="str">
        <f t="shared" ref="AA140:AA203" si="34">IF(AND($Y140="", $Z140=""), "", IF($Y140="", $Z140, IF($Z140="", $Y140, MIN($Y140:$Z140))))</f>
        <v/>
      </c>
      <c r="AB140" s="105" t="str">
        <f t="shared" ref="AB140:AB203" si="35">IF(OR($X140="", $AA140=""), "", MID($E140, $X140, $AA140-$X140))</f>
        <v/>
      </c>
    </row>
    <row r="141" spans="1:28" x14ac:dyDescent="0.25">
      <c r="A141" s="113" t="s">
        <v>36</v>
      </c>
      <c r="B141" s="105" t="str">
        <f t="shared" si="27"/>
        <v/>
      </c>
      <c r="C141" s="113" t="s">
        <v>36</v>
      </c>
      <c r="D141" s="108"/>
      <c r="E141" s="111"/>
      <c r="F141" s="113" t="s">
        <v>36</v>
      </c>
      <c r="I141" s="105" t="str">
        <f>IF($D141="", IFERROR(INDEX('LinkedIn Posts'!$D$11:$D$510, MATCH($R141, 'LinkedIn Posts'!$BB$11:$BB$510, 0)), ""), $D141)</f>
        <v/>
      </c>
      <c r="K141" s="105" t="str">
        <f t="shared" si="28"/>
        <v/>
      </c>
      <c r="M141" s="105" t="str">
        <f t="shared" si="24"/>
        <v/>
      </c>
      <c r="N141" s="105" t="str">
        <f t="shared" si="25"/>
        <v/>
      </c>
      <c r="P141" s="115" t="str">
        <f t="shared" si="29"/>
        <v/>
      </c>
      <c r="R141" s="105">
        <f>IF($D141="", MAX($R$10:$R140)+1, "")</f>
        <v>111</v>
      </c>
      <c r="T141" s="105" t="str">
        <f t="shared" si="26"/>
        <v/>
      </c>
      <c r="V141" s="115" t="str">
        <f t="shared" si="30"/>
        <v/>
      </c>
      <c r="X141" s="105" t="str">
        <f t="shared" si="31"/>
        <v/>
      </c>
      <c r="Y141" s="105" t="str">
        <f t="shared" si="32"/>
        <v/>
      </c>
      <c r="Z141" s="105" t="str">
        <f t="shared" si="33"/>
        <v/>
      </c>
      <c r="AA141" s="105" t="str">
        <f t="shared" si="34"/>
        <v/>
      </c>
      <c r="AB141" s="105" t="str">
        <f t="shared" si="35"/>
        <v/>
      </c>
    </row>
    <row r="142" spans="1:28" x14ac:dyDescent="0.25">
      <c r="A142" s="113" t="s">
        <v>36</v>
      </c>
      <c r="B142" s="105" t="str">
        <f t="shared" si="27"/>
        <v/>
      </c>
      <c r="C142" s="113" t="s">
        <v>36</v>
      </c>
      <c r="D142" s="108"/>
      <c r="E142" s="111"/>
      <c r="F142" s="113" t="s">
        <v>36</v>
      </c>
      <c r="I142" s="105" t="str">
        <f>IF($D142="", IFERROR(INDEX('LinkedIn Posts'!$D$11:$D$510, MATCH($R142, 'LinkedIn Posts'!$BB$11:$BB$510, 0)), ""), $D142)</f>
        <v/>
      </c>
      <c r="K142" s="105" t="str">
        <f t="shared" si="28"/>
        <v/>
      </c>
      <c r="M142" s="105" t="str">
        <f t="shared" si="24"/>
        <v/>
      </c>
      <c r="N142" s="105" t="str">
        <f t="shared" si="25"/>
        <v/>
      </c>
      <c r="P142" s="115" t="str">
        <f t="shared" si="29"/>
        <v/>
      </c>
      <c r="R142" s="105">
        <f>IF($D142="", MAX($R$10:$R141)+1, "")</f>
        <v>112</v>
      </c>
      <c r="T142" s="105" t="str">
        <f t="shared" si="26"/>
        <v/>
      </c>
      <c r="V142" s="115" t="str">
        <f t="shared" si="30"/>
        <v/>
      </c>
      <c r="X142" s="105" t="str">
        <f t="shared" si="31"/>
        <v/>
      </c>
      <c r="Y142" s="105" t="str">
        <f t="shared" si="32"/>
        <v/>
      </c>
      <c r="Z142" s="105" t="str">
        <f t="shared" si="33"/>
        <v/>
      </c>
      <c r="AA142" s="105" t="str">
        <f t="shared" si="34"/>
        <v/>
      </c>
      <c r="AB142" s="105" t="str">
        <f t="shared" si="35"/>
        <v/>
      </c>
    </row>
    <row r="143" spans="1:28" x14ac:dyDescent="0.25">
      <c r="A143" s="113" t="s">
        <v>36</v>
      </c>
      <c r="B143" s="105" t="str">
        <f t="shared" si="27"/>
        <v/>
      </c>
      <c r="C143" s="113" t="s">
        <v>36</v>
      </c>
      <c r="D143" s="108"/>
      <c r="E143" s="111"/>
      <c r="F143" s="113" t="s">
        <v>36</v>
      </c>
      <c r="I143" s="105" t="str">
        <f>IF($D143="", IFERROR(INDEX('LinkedIn Posts'!$D$11:$D$510, MATCH($R143, 'LinkedIn Posts'!$BB$11:$BB$510, 0)), ""), $D143)</f>
        <v/>
      </c>
      <c r="K143" s="105" t="str">
        <f t="shared" si="28"/>
        <v/>
      </c>
      <c r="M143" s="105" t="str">
        <f t="shared" si="24"/>
        <v/>
      </c>
      <c r="N143" s="105" t="str">
        <f t="shared" si="25"/>
        <v/>
      </c>
      <c r="P143" s="115" t="str">
        <f t="shared" si="29"/>
        <v/>
      </c>
      <c r="R143" s="105">
        <f>IF($D143="", MAX($R$10:$R142)+1, "")</f>
        <v>113</v>
      </c>
      <c r="T143" s="105" t="str">
        <f t="shared" si="26"/>
        <v/>
      </c>
      <c r="V143" s="115" t="str">
        <f t="shared" si="30"/>
        <v/>
      </c>
      <c r="X143" s="105" t="str">
        <f t="shared" si="31"/>
        <v/>
      </c>
      <c r="Y143" s="105" t="str">
        <f t="shared" si="32"/>
        <v/>
      </c>
      <c r="Z143" s="105" t="str">
        <f t="shared" si="33"/>
        <v/>
      </c>
      <c r="AA143" s="105" t="str">
        <f t="shared" si="34"/>
        <v/>
      </c>
      <c r="AB143" s="105" t="str">
        <f t="shared" si="35"/>
        <v/>
      </c>
    </row>
    <row r="144" spans="1:28" x14ac:dyDescent="0.25">
      <c r="A144" s="113" t="s">
        <v>36</v>
      </c>
      <c r="B144" s="105" t="str">
        <f t="shared" si="27"/>
        <v/>
      </c>
      <c r="C144" s="113" t="s">
        <v>36</v>
      </c>
      <c r="D144" s="108"/>
      <c r="E144" s="111"/>
      <c r="F144" s="113" t="s">
        <v>36</v>
      </c>
      <c r="I144" s="105" t="str">
        <f>IF($D144="", IFERROR(INDEX('LinkedIn Posts'!$D$11:$D$510, MATCH($R144, 'LinkedIn Posts'!$BB$11:$BB$510, 0)), ""), $D144)</f>
        <v/>
      </c>
      <c r="K144" s="105" t="str">
        <f t="shared" si="28"/>
        <v/>
      </c>
      <c r="M144" s="105" t="str">
        <f t="shared" si="24"/>
        <v/>
      </c>
      <c r="N144" s="105" t="str">
        <f t="shared" si="25"/>
        <v/>
      </c>
      <c r="P144" s="115" t="str">
        <f t="shared" si="29"/>
        <v/>
      </c>
      <c r="R144" s="105">
        <f>IF($D144="", MAX($R$10:$R143)+1, "")</f>
        <v>114</v>
      </c>
      <c r="T144" s="105" t="str">
        <f t="shared" si="26"/>
        <v/>
      </c>
      <c r="V144" s="115" t="str">
        <f t="shared" si="30"/>
        <v/>
      </c>
      <c r="X144" s="105" t="str">
        <f t="shared" si="31"/>
        <v/>
      </c>
      <c r="Y144" s="105" t="str">
        <f t="shared" si="32"/>
        <v/>
      </c>
      <c r="Z144" s="105" t="str">
        <f t="shared" si="33"/>
        <v/>
      </c>
      <c r="AA144" s="105" t="str">
        <f t="shared" si="34"/>
        <v/>
      </c>
      <c r="AB144" s="105" t="str">
        <f t="shared" si="35"/>
        <v/>
      </c>
    </row>
    <row r="145" spans="1:28" x14ac:dyDescent="0.25">
      <c r="A145" s="113" t="s">
        <v>36</v>
      </c>
      <c r="B145" s="105" t="str">
        <f t="shared" si="27"/>
        <v/>
      </c>
      <c r="C145" s="113" t="s">
        <v>36</v>
      </c>
      <c r="D145" s="108"/>
      <c r="E145" s="111"/>
      <c r="F145" s="113" t="s">
        <v>36</v>
      </c>
      <c r="I145" s="105" t="str">
        <f>IF($D145="", IFERROR(INDEX('LinkedIn Posts'!$D$11:$D$510, MATCH($R145, 'LinkedIn Posts'!$BB$11:$BB$510, 0)), ""), $D145)</f>
        <v/>
      </c>
      <c r="K145" s="105" t="str">
        <f t="shared" si="28"/>
        <v/>
      </c>
      <c r="M145" s="105" t="str">
        <f t="shared" si="24"/>
        <v/>
      </c>
      <c r="N145" s="105" t="str">
        <f t="shared" si="25"/>
        <v/>
      </c>
      <c r="P145" s="115" t="str">
        <f t="shared" si="29"/>
        <v/>
      </c>
      <c r="R145" s="105">
        <f>IF($D145="", MAX($R$10:$R144)+1, "")</f>
        <v>115</v>
      </c>
      <c r="T145" s="105" t="str">
        <f t="shared" si="26"/>
        <v/>
      </c>
      <c r="V145" s="115" t="str">
        <f t="shared" si="30"/>
        <v/>
      </c>
      <c r="X145" s="105" t="str">
        <f t="shared" si="31"/>
        <v/>
      </c>
      <c r="Y145" s="105" t="str">
        <f t="shared" si="32"/>
        <v/>
      </c>
      <c r="Z145" s="105" t="str">
        <f t="shared" si="33"/>
        <v/>
      </c>
      <c r="AA145" s="105" t="str">
        <f t="shared" si="34"/>
        <v/>
      </c>
      <c r="AB145" s="105" t="str">
        <f t="shared" si="35"/>
        <v/>
      </c>
    </row>
    <row r="146" spans="1:28" x14ac:dyDescent="0.25">
      <c r="A146" s="113" t="s">
        <v>36</v>
      </c>
      <c r="B146" s="105" t="str">
        <f t="shared" si="27"/>
        <v/>
      </c>
      <c r="C146" s="113" t="s">
        <v>36</v>
      </c>
      <c r="D146" s="108"/>
      <c r="E146" s="111"/>
      <c r="F146" s="113" t="s">
        <v>36</v>
      </c>
      <c r="I146" s="105" t="str">
        <f>IF($D146="", IFERROR(INDEX('LinkedIn Posts'!$D$11:$D$510, MATCH($R146, 'LinkedIn Posts'!$BB$11:$BB$510, 0)), ""), $D146)</f>
        <v/>
      </c>
      <c r="K146" s="105" t="str">
        <f t="shared" si="28"/>
        <v/>
      </c>
      <c r="M146" s="105" t="str">
        <f t="shared" si="24"/>
        <v/>
      </c>
      <c r="N146" s="105" t="str">
        <f t="shared" si="25"/>
        <v/>
      </c>
      <c r="P146" s="115" t="str">
        <f t="shared" si="29"/>
        <v/>
      </c>
      <c r="R146" s="105">
        <f>IF($D146="", MAX($R$10:$R145)+1, "")</f>
        <v>116</v>
      </c>
      <c r="T146" s="105" t="str">
        <f t="shared" si="26"/>
        <v/>
      </c>
      <c r="V146" s="115" t="str">
        <f t="shared" si="30"/>
        <v/>
      </c>
      <c r="X146" s="105" t="str">
        <f t="shared" si="31"/>
        <v/>
      </c>
      <c r="Y146" s="105" t="str">
        <f t="shared" si="32"/>
        <v/>
      </c>
      <c r="Z146" s="105" t="str">
        <f t="shared" si="33"/>
        <v/>
      </c>
      <c r="AA146" s="105" t="str">
        <f t="shared" si="34"/>
        <v/>
      </c>
      <c r="AB146" s="105" t="str">
        <f t="shared" si="35"/>
        <v/>
      </c>
    </row>
    <row r="147" spans="1:28" x14ac:dyDescent="0.25">
      <c r="A147" s="113" t="s">
        <v>36</v>
      </c>
      <c r="B147" s="105" t="str">
        <f t="shared" si="27"/>
        <v/>
      </c>
      <c r="C147" s="113" t="s">
        <v>36</v>
      </c>
      <c r="D147" s="108"/>
      <c r="E147" s="111"/>
      <c r="F147" s="113" t="s">
        <v>36</v>
      </c>
      <c r="I147" s="105" t="str">
        <f>IF($D147="", IFERROR(INDEX('LinkedIn Posts'!$D$11:$D$510, MATCH($R147, 'LinkedIn Posts'!$BB$11:$BB$510, 0)), ""), $D147)</f>
        <v/>
      </c>
      <c r="K147" s="105" t="str">
        <f t="shared" si="28"/>
        <v/>
      </c>
      <c r="M147" s="105" t="str">
        <f t="shared" si="24"/>
        <v/>
      </c>
      <c r="N147" s="105" t="str">
        <f t="shared" si="25"/>
        <v/>
      </c>
      <c r="P147" s="115" t="str">
        <f t="shared" si="29"/>
        <v/>
      </c>
      <c r="R147" s="105">
        <f>IF($D147="", MAX($R$10:$R146)+1, "")</f>
        <v>117</v>
      </c>
      <c r="T147" s="105" t="str">
        <f t="shared" si="26"/>
        <v/>
      </c>
      <c r="V147" s="115" t="str">
        <f t="shared" si="30"/>
        <v/>
      </c>
      <c r="X147" s="105" t="str">
        <f t="shared" si="31"/>
        <v/>
      </c>
      <c r="Y147" s="105" t="str">
        <f t="shared" si="32"/>
        <v/>
      </c>
      <c r="Z147" s="105" t="str">
        <f t="shared" si="33"/>
        <v/>
      </c>
      <c r="AA147" s="105" t="str">
        <f t="shared" si="34"/>
        <v/>
      </c>
      <c r="AB147" s="105" t="str">
        <f t="shared" si="35"/>
        <v/>
      </c>
    </row>
    <row r="148" spans="1:28" x14ac:dyDescent="0.25">
      <c r="A148" s="113" t="s">
        <v>36</v>
      </c>
      <c r="B148" s="105" t="str">
        <f t="shared" si="27"/>
        <v/>
      </c>
      <c r="C148" s="113" t="s">
        <v>36</v>
      </c>
      <c r="D148" s="108"/>
      <c r="E148" s="111"/>
      <c r="F148" s="113" t="s">
        <v>36</v>
      </c>
      <c r="I148" s="105" t="str">
        <f>IF($D148="", IFERROR(INDEX('LinkedIn Posts'!$D$11:$D$510, MATCH($R148, 'LinkedIn Posts'!$BB$11:$BB$510, 0)), ""), $D148)</f>
        <v/>
      </c>
      <c r="K148" s="105" t="str">
        <f t="shared" si="28"/>
        <v/>
      </c>
      <c r="M148" s="105" t="str">
        <f t="shared" si="24"/>
        <v/>
      </c>
      <c r="N148" s="105" t="str">
        <f t="shared" si="25"/>
        <v/>
      </c>
      <c r="P148" s="115" t="str">
        <f t="shared" si="29"/>
        <v/>
      </c>
      <c r="R148" s="105">
        <f>IF($D148="", MAX($R$10:$R147)+1, "")</f>
        <v>118</v>
      </c>
      <c r="T148" s="105" t="str">
        <f t="shared" si="26"/>
        <v/>
      </c>
      <c r="V148" s="115" t="str">
        <f t="shared" si="30"/>
        <v/>
      </c>
      <c r="X148" s="105" t="str">
        <f t="shared" si="31"/>
        <v/>
      </c>
      <c r="Y148" s="105" t="str">
        <f t="shared" si="32"/>
        <v/>
      </c>
      <c r="Z148" s="105" t="str">
        <f t="shared" si="33"/>
        <v/>
      </c>
      <c r="AA148" s="105" t="str">
        <f t="shared" si="34"/>
        <v/>
      </c>
      <c r="AB148" s="105" t="str">
        <f t="shared" si="35"/>
        <v/>
      </c>
    </row>
    <row r="149" spans="1:28" x14ac:dyDescent="0.25">
      <c r="A149" s="113" t="s">
        <v>36</v>
      </c>
      <c r="B149" s="105" t="str">
        <f t="shared" si="27"/>
        <v/>
      </c>
      <c r="C149" s="113" t="s">
        <v>36</v>
      </c>
      <c r="D149" s="108"/>
      <c r="E149" s="111"/>
      <c r="F149" s="113" t="s">
        <v>36</v>
      </c>
      <c r="I149" s="105" t="str">
        <f>IF($D149="", IFERROR(INDEX('LinkedIn Posts'!$D$11:$D$510, MATCH($R149, 'LinkedIn Posts'!$BB$11:$BB$510, 0)), ""), $D149)</f>
        <v/>
      </c>
      <c r="K149" s="105" t="str">
        <f t="shared" si="28"/>
        <v/>
      </c>
      <c r="M149" s="105" t="str">
        <f t="shared" si="24"/>
        <v/>
      </c>
      <c r="N149" s="105" t="str">
        <f t="shared" si="25"/>
        <v/>
      </c>
      <c r="P149" s="115" t="str">
        <f t="shared" si="29"/>
        <v/>
      </c>
      <c r="R149" s="105">
        <f>IF($D149="", MAX($R$10:$R148)+1, "")</f>
        <v>119</v>
      </c>
      <c r="T149" s="105" t="str">
        <f t="shared" si="26"/>
        <v/>
      </c>
      <c r="V149" s="115" t="str">
        <f t="shared" si="30"/>
        <v/>
      </c>
      <c r="X149" s="105" t="str">
        <f t="shared" si="31"/>
        <v/>
      </c>
      <c r="Y149" s="105" t="str">
        <f t="shared" si="32"/>
        <v/>
      </c>
      <c r="Z149" s="105" t="str">
        <f t="shared" si="33"/>
        <v/>
      </c>
      <c r="AA149" s="105" t="str">
        <f t="shared" si="34"/>
        <v/>
      </c>
      <c r="AB149" s="105" t="str">
        <f t="shared" si="35"/>
        <v/>
      </c>
    </row>
    <row r="150" spans="1:28" x14ac:dyDescent="0.25">
      <c r="A150" s="113" t="s">
        <v>36</v>
      </c>
      <c r="B150" s="105" t="str">
        <f t="shared" si="27"/>
        <v/>
      </c>
      <c r="C150" s="113" t="s">
        <v>36</v>
      </c>
      <c r="D150" s="108"/>
      <c r="E150" s="111"/>
      <c r="F150" s="113" t="s">
        <v>36</v>
      </c>
      <c r="I150" s="105" t="str">
        <f>IF($D150="", IFERROR(INDEX('LinkedIn Posts'!$D$11:$D$510, MATCH($R150, 'LinkedIn Posts'!$BB$11:$BB$510, 0)), ""), $D150)</f>
        <v/>
      </c>
      <c r="K150" s="105" t="str">
        <f t="shared" si="28"/>
        <v/>
      </c>
      <c r="M150" s="105" t="str">
        <f t="shared" si="24"/>
        <v/>
      </c>
      <c r="N150" s="105" t="str">
        <f t="shared" si="25"/>
        <v/>
      </c>
      <c r="P150" s="115" t="str">
        <f t="shared" si="29"/>
        <v/>
      </c>
      <c r="R150" s="105">
        <f>IF($D150="", MAX($R$10:$R149)+1, "")</f>
        <v>120</v>
      </c>
      <c r="T150" s="105" t="str">
        <f t="shared" si="26"/>
        <v/>
      </c>
      <c r="V150" s="115" t="str">
        <f t="shared" si="30"/>
        <v/>
      </c>
      <c r="X150" s="105" t="str">
        <f t="shared" si="31"/>
        <v/>
      </c>
      <c r="Y150" s="105" t="str">
        <f t="shared" si="32"/>
        <v/>
      </c>
      <c r="Z150" s="105" t="str">
        <f t="shared" si="33"/>
        <v/>
      </c>
      <c r="AA150" s="105" t="str">
        <f t="shared" si="34"/>
        <v/>
      </c>
      <c r="AB150" s="105" t="str">
        <f t="shared" si="35"/>
        <v/>
      </c>
    </row>
    <row r="151" spans="1:28" x14ac:dyDescent="0.25">
      <c r="A151" s="113" t="s">
        <v>36</v>
      </c>
      <c r="B151" s="105" t="str">
        <f t="shared" si="27"/>
        <v/>
      </c>
      <c r="C151" s="113" t="s">
        <v>36</v>
      </c>
      <c r="D151" s="108"/>
      <c r="E151" s="111"/>
      <c r="F151" s="113" t="s">
        <v>36</v>
      </c>
      <c r="I151" s="105" t="str">
        <f>IF($D151="", IFERROR(INDEX('LinkedIn Posts'!$D$11:$D$510, MATCH($R151, 'LinkedIn Posts'!$BB$11:$BB$510, 0)), ""), $D151)</f>
        <v/>
      </c>
      <c r="K151" s="105" t="str">
        <f t="shared" si="28"/>
        <v/>
      </c>
      <c r="M151" s="105" t="str">
        <f t="shared" si="24"/>
        <v/>
      </c>
      <c r="N151" s="105" t="str">
        <f t="shared" si="25"/>
        <v/>
      </c>
      <c r="P151" s="115" t="str">
        <f t="shared" si="29"/>
        <v/>
      </c>
      <c r="R151" s="105">
        <f>IF($D151="", MAX($R$10:$R150)+1, "")</f>
        <v>121</v>
      </c>
      <c r="T151" s="105" t="str">
        <f t="shared" si="26"/>
        <v/>
      </c>
      <c r="V151" s="115" t="str">
        <f t="shared" si="30"/>
        <v/>
      </c>
      <c r="X151" s="105" t="str">
        <f t="shared" si="31"/>
        <v/>
      </c>
      <c r="Y151" s="105" t="str">
        <f t="shared" si="32"/>
        <v/>
      </c>
      <c r="Z151" s="105" t="str">
        <f t="shared" si="33"/>
        <v/>
      </c>
      <c r="AA151" s="105" t="str">
        <f t="shared" si="34"/>
        <v/>
      </c>
      <c r="AB151" s="105" t="str">
        <f t="shared" si="35"/>
        <v/>
      </c>
    </row>
    <row r="152" spans="1:28" x14ac:dyDescent="0.25">
      <c r="A152" s="113" t="s">
        <v>36</v>
      </c>
      <c r="B152" s="105" t="str">
        <f t="shared" si="27"/>
        <v/>
      </c>
      <c r="C152" s="113" t="s">
        <v>36</v>
      </c>
      <c r="D152" s="108"/>
      <c r="E152" s="111"/>
      <c r="F152" s="113" t="s">
        <v>36</v>
      </c>
      <c r="I152" s="105" t="str">
        <f>IF($D152="", IFERROR(INDEX('LinkedIn Posts'!$D$11:$D$510, MATCH($R152, 'LinkedIn Posts'!$BB$11:$BB$510, 0)), ""), $D152)</f>
        <v/>
      </c>
      <c r="K152" s="105" t="str">
        <f t="shared" si="28"/>
        <v/>
      </c>
      <c r="M152" s="105" t="str">
        <f t="shared" si="24"/>
        <v/>
      </c>
      <c r="N152" s="105" t="str">
        <f t="shared" si="25"/>
        <v/>
      </c>
      <c r="P152" s="115" t="str">
        <f t="shared" si="29"/>
        <v/>
      </c>
      <c r="R152" s="105">
        <f>IF($D152="", MAX($R$10:$R151)+1, "")</f>
        <v>122</v>
      </c>
      <c r="T152" s="105" t="str">
        <f t="shared" si="26"/>
        <v/>
      </c>
      <c r="V152" s="115" t="str">
        <f t="shared" si="30"/>
        <v/>
      </c>
      <c r="X152" s="105" t="str">
        <f t="shared" si="31"/>
        <v/>
      </c>
      <c r="Y152" s="105" t="str">
        <f t="shared" si="32"/>
        <v/>
      </c>
      <c r="Z152" s="105" t="str">
        <f t="shared" si="33"/>
        <v/>
      </c>
      <c r="AA152" s="105" t="str">
        <f t="shared" si="34"/>
        <v/>
      </c>
      <c r="AB152" s="105" t="str">
        <f t="shared" si="35"/>
        <v/>
      </c>
    </row>
    <row r="153" spans="1:28" x14ac:dyDescent="0.25">
      <c r="A153" s="113" t="s">
        <v>36</v>
      </c>
      <c r="B153" s="105" t="str">
        <f t="shared" si="27"/>
        <v/>
      </c>
      <c r="C153" s="113" t="s">
        <v>36</v>
      </c>
      <c r="D153" s="108"/>
      <c r="E153" s="111"/>
      <c r="F153" s="113" t="s">
        <v>36</v>
      </c>
      <c r="I153" s="105" t="str">
        <f>IF($D153="", IFERROR(INDEX('LinkedIn Posts'!$D$11:$D$510, MATCH($R153, 'LinkedIn Posts'!$BB$11:$BB$510, 0)), ""), $D153)</f>
        <v/>
      </c>
      <c r="K153" s="105" t="str">
        <f t="shared" si="28"/>
        <v/>
      </c>
      <c r="M153" s="105" t="str">
        <f t="shared" si="24"/>
        <v/>
      </c>
      <c r="N153" s="105" t="str">
        <f t="shared" si="25"/>
        <v/>
      </c>
      <c r="P153" s="115" t="str">
        <f t="shared" si="29"/>
        <v/>
      </c>
      <c r="R153" s="105">
        <f>IF($D153="", MAX($R$10:$R152)+1, "")</f>
        <v>123</v>
      </c>
      <c r="T153" s="105" t="str">
        <f t="shared" si="26"/>
        <v/>
      </c>
      <c r="V153" s="115" t="str">
        <f t="shared" si="30"/>
        <v/>
      </c>
      <c r="X153" s="105" t="str">
        <f t="shared" si="31"/>
        <v/>
      </c>
      <c r="Y153" s="105" t="str">
        <f t="shared" si="32"/>
        <v/>
      </c>
      <c r="Z153" s="105" t="str">
        <f t="shared" si="33"/>
        <v/>
      </c>
      <c r="AA153" s="105" t="str">
        <f t="shared" si="34"/>
        <v/>
      </c>
      <c r="AB153" s="105" t="str">
        <f t="shared" si="35"/>
        <v/>
      </c>
    </row>
    <row r="154" spans="1:28" x14ac:dyDescent="0.25">
      <c r="A154" s="113" t="s">
        <v>36</v>
      </c>
      <c r="B154" s="105" t="str">
        <f t="shared" si="27"/>
        <v/>
      </c>
      <c r="C154" s="113" t="s">
        <v>36</v>
      </c>
      <c r="D154" s="108"/>
      <c r="E154" s="111"/>
      <c r="F154" s="113" t="s">
        <v>36</v>
      </c>
      <c r="I154" s="105" t="str">
        <f>IF($D154="", IFERROR(INDEX('LinkedIn Posts'!$D$11:$D$510, MATCH($R154, 'LinkedIn Posts'!$BB$11:$BB$510, 0)), ""), $D154)</f>
        <v/>
      </c>
      <c r="K154" s="105" t="str">
        <f t="shared" si="28"/>
        <v/>
      </c>
      <c r="M154" s="105" t="str">
        <f t="shared" si="24"/>
        <v/>
      </c>
      <c r="N154" s="105" t="str">
        <f t="shared" si="25"/>
        <v/>
      </c>
      <c r="P154" s="115" t="str">
        <f t="shared" si="29"/>
        <v/>
      </c>
      <c r="R154" s="105">
        <f>IF($D154="", MAX($R$10:$R153)+1, "")</f>
        <v>124</v>
      </c>
      <c r="T154" s="105" t="str">
        <f t="shared" si="26"/>
        <v/>
      </c>
      <c r="V154" s="115" t="str">
        <f t="shared" si="30"/>
        <v/>
      </c>
      <c r="X154" s="105" t="str">
        <f t="shared" si="31"/>
        <v/>
      </c>
      <c r="Y154" s="105" t="str">
        <f t="shared" si="32"/>
        <v/>
      </c>
      <c r="Z154" s="105" t="str">
        <f t="shared" si="33"/>
        <v/>
      </c>
      <c r="AA154" s="105" t="str">
        <f t="shared" si="34"/>
        <v/>
      </c>
      <c r="AB154" s="105" t="str">
        <f t="shared" si="35"/>
        <v/>
      </c>
    </row>
    <row r="155" spans="1:28" x14ac:dyDescent="0.25">
      <c r="A155" s="113" t="s">
        <v>36</v>
      </c>
      <c r="B155" s="105" t="str">
        <f t="shared" si="27"/>
        <v/>
      </c>
      <c r="C155" s="113" t="s">
        <v>36</v>
      </c>
      <c r="D155" s="108"/>
      <c r="E155" s="111"/>
      <c r="F155" s="113" t="s">
        <v>36</v>
      </c>
      <c r="I155" s="105" t="str">
        <f>IF($D155="", IFERROR(INDEX('LinkedIn Posts'!$D$11:$D$510, MATCH($R155, 'LinkedIn Posts'!$BB$11:$BB$510, 0)), ""), $D155)</f>
        <v/>
      </c>
      <c r="K155" s="105" t="str">
        <f t="shared" si="28"/>
        <v/>
      </c>
      <c r="M155" s="105" t="str">
        <f t="shared" si="24"/>
        <v/>
      </c>
      <c r="N155" s="105" t="str">
        <f t="shared" si="25"/>
        <v/>
      </c>
      <c r="P155" s="115" t="str">
        <f t="shared" si="29"/>
        <v/>
      </c>
      <c r="R155" s="105">
        <f>IF($D155="", MAX($R$10:$R154)+1, "")</f>
        <v>125</v>
      </c>
      <c r="T155" s="105" t="str">
        <f t="shared" si="26"/>
        <v/>
      </c>
      <c r="V155" s="115" t="str">
        <f t="shared" si="30"/>
        <v/>
      </c>
      <c r="X155" s="105" t="str">
        <f t="shared" si="31"/>
        <v/>
      </c>
      <c r="Y155" s="105" t="str">
        <f t="shared" si="32"/>
        <v/>
      </c>
      <c r="Z155" s="105" t="str">
        <f t="shared" si="33"/>
        <v/>
      </c>
      <c r="AA155" s="105" t="str">
        <f t="shared" si="34"/>
        <v/>
      </c>
      <c r="AB155" s="105" t="str">
        <f t="shared" si="35"/>
        <v/>
      </c>
    </row>
    <row r="156" spans="1:28" x14ac:dyDescent="0.25">
      <c r="A156" s="113" t="s">
        <v>36</v>
      </c>
      <c r="B156" s="105" t="str">
        <f t="shared" si="27"/>
        <v/>
      </c>
      <c r="C156" s="113" t="s">
        <v>36</v>
      </c>
      <c r="D156" s="108"/>
      <c r="E156" s="111"/>
      <c r="F156" s="113" t="s">
        <v>36</v>
      </c>
      <c r="I156" s="105" t="str">
        <f>IF($D156="", IFERROR(INDEX('LinkedIn Posts'!$D$11:$D$510, MATCH($R156, 'LinkedIn Posts'!$BB$11:$BB$510, 0)), ""), $D156)</f>
        <v/>
      </c>
      <c r="K156" s="105" t="str">
        <f t="shared" si="28"/>
        <v/>
      </c>
      <c r="M156" s="105" t="str">
        <f t="shared" si="24"/>
        <v/>
      </c>
      <c r="N156" s="105" t="str">
        <f t="shared" si="25"/>
        <v/>
      </c>
      <c r="P156" s="115" t="str">
        <f t="shared" si="29"/>
        <v/>
      </c>
      <c r="R156" s="105">
        <f>IF($D156="", MAX($R$10:$R155)+1, "")</f>
        <v>126</v>
      </c>
      <c r="T156" s="105" t="str">
        <f t="shared" si="26"/>
        <v/>
      </c>
      <c r="V156" s="115" t="str">
        <f t="shared" si="30"/>
        <v/>
      </c>
      <c r="X156" s="105" t="str">
        <f t="shared" si="31"/>
        <v/>
      </c>
      <c r="Y156" s="105" t="str">
        <f t="shared" si="32"/>
        <v/>
      </c>
      <c r="Z156" s="105" t="str">
        <f t="shared" si="33"/>
        <v/>
      </c>
      <c r="AA156" s="105" t="str">
        <f t="shared" si="34"/>
        <v/>
      </c>
      <c r="AB156" s="105" t="str">
        <f t="shared" si="35"/>
        <v/>
      </c>
    </row>
    <row r="157" spans="1:28" x14ac:dyDescent="0.25">
      <c r="A157" s="113" t="s">
        <v>36</v>
      </c>
      <c r="B157" s="105" t="str">
        <f t="shared" si="27"/>
        <v/>
      </c>
      <c r="C157" s="113" t="s">
        <v>36</v>
      </c>
      <c r="D157" s="108"/>
      <c r="E157" s="111"/>
      <c r="F157" s="113" t="s">
        <v>36</v>
      </c>
      <c r="I157" s="105" t="str">
        <f>IF($D157="", IFERROR(INDEX('LinkedIn Posts'!$D$11:$D$510, MATCH($R157, 'LinkedIn Posts'!$BB$11:$BB$510, 0)), ""), $D157)</f>
        <v/>
      </c>
      <c r="K157" s="105" t="str">
        <f t="shared" si="28"/>
        <v/>
      </c>
      <c r="M157" s="105" t="str">
        <f t="shared" si="24"/>
        <v/>
      </c>
      <c r="N157" s="105" t="str">
        <f t="shared" si="25"/>
        <v/>
      </c>
      <c r="P157" s="115" t="str">
        <f t="shared" si="29"/>
        <v/>
      </c>
      <c r="R157" s="105">
        <f>IF($D157="", MAX($R$10:$R156)+1, "")</f>
        <v>127</v>
      </c>
      <c r="T157" s="105" t="str">
        <f t="shared" si="26"/>
        <v/>
      </c>
      <c r="V157" s="115" t="str">
        <f t="shared" si="30"/>
        <v/>
      </c>
      <c r="X157" s="105" t="str">
        <f t="shared" si="31"/>
        <v/>
      </c>
      <c r="Y157" s="105" t="str">
        <f t="shared" si="32"/>
        <v/>
      </c>
      <c r="Z157" s="105" t="str">
        <f t="shared" si="33"/>
        <v/>
      </c>
      <c r="AA157" s="105" t="str">
        <f t="shared" si="34"/>
        <v/>
      </c>
      <c r="AB157" s="105" t="str">
        <f t="shared" si="35"/>
        <v/>
      </c>
    </row>
    <row r="158" spans="1:28" x14ac:dyDescent="0.25">
      <c r="A158" s="113" t="s">
        <v>36</v>
      </c>
      <c r="B158" s="105" t="str">
        <f t="shared" si="27"/>
        <v/>
      </c>
      <c r="C158" s="113" t="s">
        <v>36</v>
      </c>
      <c r="D158" s="108"/>
      <c r="E158" s="111"/>
      <c r="F158" s="113" t="s">
        <v>36</v>
      </c>
      <c r="I158" s="105" t="str">
        <f>IF($D158="", IFERROR(INDEX('LinkedIn Posts'!$D$11:$D$510, MATCH($R158, 'LinkedIn Posts'!$BB$11:$BB$510, 0)), ""), $D158)</f>
        <v/>
      </c>
      <c r="K158" s="105" t="str">
        <f t="shared" si="28"/>
        <v/>
      </c>
      <c r="M158" s="105" t="str">
        <f t="shared" si="24"/>
        <v/>
      </c>
      <c r="N158" s="105" t="str">
        <f t="shared" si="25"/>
        <v/>
      </c>
      <c r="P158" s="115" t="str">
        <f t="shared" si="29"/>
        <v/>
      </c>
      <c r="R158" s="105">
        <f>IF($D158="", MAX($R$10:$R157)+1, "")</f>
        <v>128</v>
      </c>
      <c r="T158" s="105" t="str">
        <f t="shared" si="26"/>
        <v/>
      </c>
      <c r="V158" s="115" t="str">
        <f t="shared" si="30"/>
        <v/>
      </c>
      <c r="X158" s="105" t="str">
        <f t="shared" si="31"/>
        <v/>
      </c>
      <c r="Y158" s="105" t="str">
        <f t="shared" si="32"/>
        <v/>
      </c>
      <c r="Z158" s="105" t="str">
        <f t="shared" si="33"/>
        <v/>
      </c>
      <c r="AA158" s="105" t="str">
        <f t="shared" si="34"/>
        <v/>
      </c>
      <c r="AB158" s="105" t="str">
        <f t="shared" si="35"/>
        <v/>
      </c>
    </row>
    <row r="159" spans="1:28" x14ac:dyDescent="0.25">
      <c r="A159" s="113" t="s">
        <v>36</v>
      </c>
      <c r="B159" s="105" t="str">
        <f t="shared" si="27"/>
        <v/>
      </c>
      <c r="C159" s="113" t="s">
        <v>36</v>
      </c>
      <c r="D159" s="108"/>
      <c r="E159" s="111"/>
      <c r="F159" s="113" t="s">
        <v>36</v>
      </c>
      <c r="I159" s="105" t="str">
        <f>IF($D159="", IFERROR(INDEX('LinkedIn Posts'!$D$11:$D$510, MATCH($R159, 'LinkedIn Posts'!$BB$11:$BB$510, 0)), ""), $D159)</f>
        <v/>
      </c>
      <c r="K159" s="105" t="str">
        <f t="shared" si="28"/>
        <v/>
      </c>
      <c r="M159" s="105" t="str">
        <f t="shared" si="24"/>
        <v/>
      </c>
      <c r="N159" s="105" t="str">
        <f t="shared" si="25"/>
        <v/>
      </c>
      <c r="P159" s="115" t="str">
        <f t="shared" si="29"/>
        <v/>
      </c>
      <c r="R159" s="105">
        <f>IF($D159="", MAX($R$10:$R158)+1, "")</f>
        <v>129</v>
      </c>
      <c r="T159" s="105" t="str">
        <f t="shared" si="26"/>
        <v/>
      </c>
      <c r="V159" s="115" t="str">
        <f t="shared" si="30"/>
        <v/>
      </c>
      <c r="X159" s="105" t="str">
        <f t="shared" si="31"/>
        <v/>
      </c>
      <c r="Y159" s="105" t="str">
        <f t="shared" si="32"/>
        <v/>
      </c>
      <c r="Z159" s="105" t="str">
        <f t="shared" si="33"/>
        <v/>
      </c>
      <c r="AA159" s="105" t="str">
        <f t="shared" si="34"/>
        <v/>
      </c>
      <c r="AB159" s="105" t="str">
        <f t="shared" si="35"/>
        <v/>
      </c>
    </row>
    <row r="160" spans="1:28" x14ac:dyDescent="0.25">
      <c r="A160" s="113" t="s">
        <v>36</v>
      </c>
      <c r="B160" s="105" t="str">
        <f t="shared" si="27"/>
        <v/>
      </c>
      <c r="C160" s="113" t="s">
        <v>36</v>
      </c>
      <c r="D160" s="108"/>
      <c r="E160" s="111"/>
      <c r="F160" s="113" t="s">
        <v>36</v>
      </c>
      <c r="I160" s="105" t="str">
        <f>IF($D160="", IFERROR(INDEX('LinkedIn Posts'!$D$11:$D$510, MATCH($R160, 'LinkedIn Posts'!$BB$11:$BB$510, 0)), ""), $D160)</f>
        <v/>
      </c>
      <c r="K160" s="105" t="str">
        <f t="shared" si="28"/>
        <v/>
      </c>
      <c r="M160" s="105" t="str">
        <f t="shared" si="24"/>
        <v/>
      </c>
      <c r="N160" s="105" t="str">
        <f t="shared" si="25"/>
        <v/>
      </c>
      <c r="P160" s="115" t="str">
        <f t="shared" si="29"/>
        <v/>
      </c>
      <c r="R160" s="105">
        <f>IF($D160="", MAX($R$10:$R159)+1, "")</f>
        <v>130</v>
      </c>
      <c r="T160" s="105" t="str">
        <f t="shared" si="26"/>
        <v/>
      </c>
      <c r="V160" s="115" t="str">
        <f t="shared" si="30"/>
        <v/>
      </c>
      <c r="X160" s="105" t="str">
        <f t="shared" si="31"/>
        <v/>
      </c>
      <c r="Y160" s="105" t="str">
        <f t="shared" si="32"/>
        <v/>
      </c>
      <c r="Z160" s="105" t="str">
        <f t="shared" si="33"/>
        <v/>
      </c>
      <c r="AA160" s="105" t="str">
        <f t="shared" si="34"/>
        <v/>
      </c>
      <c r="AB160" s="105" t="str">
        <f t="shared" si="35"/>
        <v/>
      </c>
    </row>
    <row r="161" spans="1:28" x14ac:dyDescent="0.25">
      <c r="A161" s="113" t="s">
        <v>36</v>
      </c>
      <c r="B161" s="105" t="str">
        <f t="shared" si="27"/>
        <v/>
      </c>
      <c r="C161" s="113" t="s">
        <v>36</v>
      </c>
      <c r="D161" s="108"/>
      <c r="E161" s="111"/>
      <c r="F161" s="113" t="s">
        <v>36</v>
      </c>
      <c r="I161" s="105" t="str">
        <f>IF($D161="", IFERROR(INDEX('LinkedIn Posts'!$D$11:$D$510, MATCH($R161, 'LinkedIn Posts'!$BB$11:$BB$510, 0)), ""), $D161)</f>
        <v/>
      </c>
      <c r="K161" s="105" t="str">
        <f t="shared" si="28"/>
        <v/>
      </c>
      <c r="M161" s="105" t="str">
        <f t="shared" si="24"/>
        <v/>
      </c>
      <c r="N161" s="105" t="str">
        <f t="shared" si="25"/>
        <v/>
      </c>
      <c r="P161" s="115" t="str">
        <f t="shared" si="29"/>
        <v/>
      </c>
      <c r="R161" s="105">
        <f>IF($D161="", MAX($R$10:$R160)+1, "")</f>
        <v>131</v>
      </c>
      <c r="T161" s="105" t="str">
        <f t="shared" si="26"/>
        <v/>
      </c>
      <c r="V161" s="115" t="str">
        <f t="shared" si="30"/>
        <v/>
      </c>
      <c r="X161" s="105" t="str">
        <f t="shared" si="31"/>
        <v/>
      </c>
      <c r="Y161" s="105" t="str">
        <f t="shared" si="32"/>
        <v/>
      </c>
      <c r="Z161" s="105" t="str">
        <f t="shared" si="33"/>
        <v/>
      </c>
      <c r="AA161" s="105" t="str">
        <f t="shared" si="34"/>
        <v/>
      </c>
      <c r="AB161" s="105" t="str">
        <f t="shared" si="35"/>
        <v/>
      </c>
    </row>
    <row r="162" spans="1:28" x14ac:dyDescent="0.25">
      <c r="A162" s="113" t="s">
        <v>36</v>
      </c>
      <c r="B162" s="105" t="str">
        <f t="shared" si="27"/>
        <v/>
      </c>
      <c r="C162" s="113" t="s">
        <v>36</v>
      </c>
      <c r="D162" s="108"/>
      <c r="E162" s="111"/>
      <c r="F162" s="113" t="s">
        <v>36</v>
      </c>
      <c r="I162" s="105" t="str">
        <f>IF($D162="", IFERROR(INDEX('LinkedIn Posts'!$D$11:$D$510, MATCH($R162, 'LinkedIn Posts'!$BB$11:$BB$510, 0)), ""), $D162)</f>
        <v/>
      </c>
      <c r="K162" s="105" t="str">
        <f t="shared" si="28"/>
        <v/>
      </c>
      <c r="M162" s="105" t="str">
        <f t="shared" si="24"/>
        <v/>
      </c>
      <c r="N162" s="105" t="str">
        <f t="shared" si="25"/>
        <v/>
      </c>
      <c r="P162" s="115" t="str">
        <f t="shared" si="29"/>
        <v/>
      </c>
      <c r="R162" s="105">
        <f>IF($D162="", MAX($R$10:$R161)+1, "")</f>
        <v>132</v>
      </c>
      <c r="T162" s="105" t="str">
        <f t="shared" si="26"/>
        <v/>
      </c>
      <c r="V162" s="115" t="str">
        <f t="shared" si="30"/>
        <v/>
      </c>
      <c r="X162" s="105" t="str">
        <f t="shared" si="31"/>
        <v/>
      </c>
      <c r="Y162" s="105" t="str">
        <f t="shared" si="32"/>
        <v/>
      </c>
      <c r="Z162" s="105" t="str">
        <f t="shared" si="33"/>
        <v/>
      </c>
      <c r="AA162" s="105" t="str">
        <f t="shared" si="34"/>
        <v/>
      </c>
      <c r="AB162" s="105" t="str">
        <f t="shared" si="35"/>
        <v/>
      </c>
    </row>
    <row r="163" spans="1:28" x14ac:dyDescent="0.25">
      <c r="A163" s="113" t="s">
        <v>36</v>
      </c>
      <c r="B163" s="105" t="str">
        <f t="shared" si="27"/>
        <v/>
      </c>
      <c r="C163" s="113" t="s">
        <v>36</v>
      </c>
      <c r="D163" s="108"/>
      <c r="E163" s="111"/>
      <c r="F163" s="113" t="s">
        <v>36</v>
      </c>
      <c r="I163" s="105" t="str">
        <f>IF($D163="", IFERROR(INDEX('LinkedIn Posts'!$D$11:$D$510, MATCH($R163, 'LinkedIn Posts'!$BB$11:$BB$510, 0)), ""), $D163)</f>
        <v/>
      </c>
      <c r="K163" s="105" t="str">
        <f t="shared" si="28"/>
        <v/>
      </c>
      <c r="M163" s="105" t="str">
        <f t="shared" si="24"/>
        <v/>
      </c>
      <c r="N163" s="105" t="str">
        <f t="shared" si="25"/>
        <v/>
      </c>
      <c r="P163" s="115" t="str">
        <f t="shared" si="29"/>
        <v/>
      </c>
      <c r="R163" s="105">
        <f>IF($D163="", MAX($R$10:$R162)+1, "")</f>
        <v>133</v>
      </c>
      <c r="T163" s="105" t="str">
        <f t="shared" si="26"/>
        <v/>
      </c>
      <c r="V163" s="115" t="str">
        <f t="shared" si="30"/>
        <v/>
      </c>
      <c r="X163" s="105" t="str">
        <f t="shared" si="31"/>
        <v/>
      </c>
      <c r="Y163" s="105" t="str">
        <f t="shared" si="32"/>
        <v/>
      </c>
      <c r="Z163" s="105" t="str">
        <f t="shared" si="33"/>
        <v/>
      </c>
      <c r="AA163" s="105" t="str">
        <f t="shared" si="34"/>
        <v/>
      </c>
      <c r="AB163" s="105" t="str">
        <f t="shared" si="35"/>
        <v/>
      </c>
    </row>
    <row r="164" spans="1:28" x14ac:dyDescent="0.25">
      <c r="A164" s="113" t="s">
        <v>36</v>
      </c>
      <c r="B164" s="105" t="str">
        <f t="shared" si="27"/>
        <v/>
      </c>
      <c r="C164" s="113" t="s">
        <v>36</v>
      </c>
      <c r="D164" s="108"/>
      <c r="E164" s="111"/>
      <c r="F164" s="113" t="s">
        <v>36</v>
      </c>
      <c r="I164" s="105" t="str">
        <f>IF($D164="", IFERROR(INDEX('LinkedIn Posts'!$D$11:$D$510, MATCH($R164, 'LinkedIn Posts'!$BB$11:$BB$510, 0)), ""), $D164)</f>
        <v/>
      </c>
      <c r="K164" s="105" t="str">
        <f t="shared" si="28"/>
        <v/>
      </c>
      <c r="M164" s="105" t="str">
        <f t="shared" si="24"/>
        <v/>
      </c>
      <c r="N164" s="105" t="str">
        <f t="shared" si="25"/>
        <v/>
      </c>
      <c r="P164" s="115" t="str">
        <f t="shared" si="29"/>
        <v/>
      </c>
      <c r="R164" s="105">
        <f>IF($D164="", MAX($R$10:$R163)+1, "")</f>
        <v>134</v>
      </c>
      <c r="T164" s="105" t="str">
        <f t="shared" si="26"/>
        <v/>
      </c>
      <c r="V164" s="115" t="str">
        <f t="shared" si="30"/>
        <v/>
      </c>
      <c r="X164" s="105" t="str">
        <f t="shared" si="31"/>
        <v/>
      </c>
      <c r="Y164" s="105" t="str">
        <f t="shared" si="32"/>
        <v/>
      </c>
      <c r="Z164" s="105" t="str">
        <f t="shared" si="33"/>
        <v/>
      </c>
      <c r="AA164" s="105" t="str">
        <f t="shared" si="34"/>
        <v/>
      </c>
      <c r="AB164" s="105" t="str">
        <f t="shared" si="35"/>
        <v/>
      </c>
    </row>
    <row r="165" spans="1:28" x14ac:dyDescent="0.25">
      <c r="A165" s="113" t="s">
        <v>36</v>
      </c>
      <c r="B165" s="105" t="str">
        <f t="shared" si="27"/>
        <v/>
      </c>
      <c r="C165" s="113" t="s">
        <v>36</v>
      </c>
      <c r="D165" s="108"/>
      <c r="E165" s="111"/>
      <c r="F165" s="113" t="s">
        <v>36</v>
      </c>
      <c r="I165" s="105" t="str">
        <f>IF($D165="", IFERROR(INDEX('LinkedIn Posts'!$D$11:$D$510, MATCH($R165, 'LinkedIn Posts'!$BB$11:$BB$510, 0)), ""), $D165)</f>
        <v/>
      </c>
      <c r="K165" s="105" t="str">
        <f t="shared" si="28"/>
        <v/>
      </c>
      <c r="M165" s="105" t="str">
        <f t="shared" si="24"/>
        <v/>
      </c>
      <c r="N165" s="105" t="str">
        <f t="shared" si="25"/>
        <v/>
      </c>
      <c r="P165" s="115" t="str">
        <f t="shared" si="29"/>
        <v/>
      </c>
      <c r="R165" s="105">
        <f>IF($D165="", MAX($R$10:$R164)+1, "")</f>
        <v>135</v>
      </c>
      <c r="T165" s="105" t="str">
        <f t="shared" si="26"/>
        <v/>
      </c>
      <c r="V165" s="115" t="str">
        <f t="shared" si="30"/>
        <v/>
      </c>
      <c r="X165" s="105" t="str">
        <f t="shared" si="31"/>
        <v/>
      </c>
      <c r="Y165" s="105" t="str">
        <f t="shared" si="32"/>
        <v/>
      </c>
      <c r="Z165" s="105" t="str">
        <f t="shared" si="33"/>
        <v/>
      </c>
      <c r="AA165" s="105" t="str">
        <f t="shared" si="34"/>
        <v/>
      </c>
      <c r="AB165" s="105" t="str">
        <f t="shared" si="35"/>
        <v/>
      </c>
    </row>
    <row r="166" spans="1:28" x14ac:dyDescent="0.25">
      <c r="A166" s="113" t="s">
        <v>36</v>
      </c>
      <c r="B166" s="105" t="str">
        <f t="shared" si="27"/>
        <v/>
      </c>
      <c r="C166" s="113" t="s">
        <v>36</v>
      </c>
      <c r="D166" s="108"/>
      <c r="E166" s="111"/>
      <c r="F166" s="113" t="s">
        <v>36</v>
      </c>
      <c r="I166" s="105" t="str">
        <f>IF($D166="", IFERROR(INDEX('LinkedIn Posts'!$D$11:$D$510, MATCH($R166, 'LinkedIn Posts'!$BB$11:$BB$510, 0)), ""), $D166)</f>
        <v/>
      </c>
      <c r="K166" s="105" t="str">
        <f t="shared" si="28"/>
        <v/>
      </c>
      <c r="M166" s="105" t="str">
        <f t="shared" si="24"/>
        <v/>
      </c>
      <c r="N166" s="105" t="str">
        <f t="shared" si="25"/>
        <v/>
      </c>
      <c r="P166" s="115" t="str">
        <f t="shared" si="29"/>
        <v/>
      </c>
      <c r="R166" s="105">
        <f>IF($D166="", MAX($R$10:$R165)+1, "")</f>
        <v>136</v>
      </c>
      <c r="T166" s="105" t="str">
        <f t="shared" si="26"/>
        <v/>
      </c>
      <c r="V166" s="115" t="str">
        <f t="shared" si="30"/>
        <v/>
      </c>
      <c r="X166" s="105" t="str">
        <f t="shared" si="31"/>
        <v/>
      </c>
      <c r="Y166" s="105" t="str">
        <f t="shared" si="32"/>
        <v/>
      </c>
      <c r="Z166" s="105" t="str">
        <f t="shared" si="33"/>
        <v/>
      </c>
      <c r="AA166" s="105" t="str">
        <f t="shared" si="34"/>
        <v/>
      </c>
      <c r="AB166" s="105" t="str">
        <f t="shared" si="35"/>
        <v/>
      </c>
    </row>
    <row r="167" spans="1:28" x14ac:dyDescent="0.25">
      <c r="A167" s="113" t="s">
        <v>36</v>
      </c>
      <c r="B167" s="105" t="str">
        <f t="shared" si="27"/>
        <v/>
      </c>
      <c r="C167" s="113" t="s">
        <v>36</v>
      </c>
      <c r="D167" s="108"/>
      <c r="E167" s="111"/>
      <c r="F167" s="113" t="s">
        <v>36</v>
      </c>
      <c r="I167" s="105" t="str">
        <f>IF($D167="", IFERROR(INDEX('LinkedIn Posts'!$D$11:$D$510, MATCH($R167, 'LinkedIn Posts'!$BB$11:$BB$510, 0)), ""), $D167)</f>
        <v/>
      </c>
      <c r="K167" s="105" t="str">
        <f t="shared" si="28"/>
        <v/>
      </c>
      <c r="M167" s="105" t="str">
        <f t="shared" si="24"/>
        <v/>
      </c>
      <c r="N167" s="105" t="str">
        <f t="shared" si="25"/>
        <v/>
      </c>
      <c r="P167" s="115" t="str">
        <f t="shared" si="29"/>
        <v/>
      </c>
      <c r="R167" s="105">
        <f>IF($D167="", MAX($R$10:$R166)+1, "")</f>
        <v>137</v>
      </c>
      <c r="T167" s="105" t="str">
        <f t="shared" si="26"/>
        <v/>
      </c>
      <c r="V167" s="115" t="str">
        <f t="shared" si="30"/>
        <v/>
      </c>
      <c r="X167" s="105" t="str">
        <f t="shared" si="31"/>
        <v/>
      </c>
      <c r="Y167" s="105" t="str">
        <f t="shared" si="32"/>
        <v/>
      </c>
      <c r="Z167" s="105" t="str">
        <f t="shared" si="33"/>
        <v/>
      </c>
      <c r="AA167" s="105" t="str">
        <f t="shared" si="34"/>
        <v/>
      </c>
      <c r="AB167" s="105" t="str">
        <f t="shared" si="35"/>
        <v/>
      </c>
    </row>
    <row r="168" spans="1:28" x14ac:dyDescent="0.25">
      <c r="A168" s="113" t="s">
        <v>36</v>
      </c>
      <c r="B168" s="105" t="str">
        <f t="shared" si="27"/>
        <v/>
      </c>
      <c r="C168" s="113" t="s">
        <v>36</v>
      </c>
      <c r="D168" s="108"/>
      <c r="E168" s="111"/>
      <c r="F168" s="113" t="s">
        <v>36</v>
      </c>
      <c r="I168" s="105" t="str">
        <f>IF($D168="", IFERROR(INDEX('LinkedIn Posts'!$D$11:$D$510, MATCH($R168, 'LinkedIn Posts'!$BB$11:$BB$510, 0)), ""), $D168)</f>
        <v/>
      </c>
      <c r="K168" s="105" t="str">
        <f t="shared" si="28"/>
        <v/>
      </c>
      <c r="M168" s="105" t="str">
        <f t="shared" si="24"/>
        <v/>
      </c>
      <c r="N168" s="105" t="str">
        <f t="shared" si="25"/>
        <v/>
      </c>
      <c r="P168" s="115" t="str">
        <f t="shared" si="29"/>
        <v/>
      </c>
      <c r="R168" s="105">
        <f>IF($D168="", MAX($R$10:$R167)+1, "")</f>
        <v>138</v>
      </c>
      <c r="T168" s="105" t="str">
        <f t="shared" si="26"/>
        <v/>
      </c>
      <c r="V168" s="115" t="str">
        <f t="shared" si="30"/>
        <v/>
      </c>
      <c r="X168" s="105" t="str">
        <f t="shared" si="31"/>
        <v/>
      </c>
      <c r="Y168" s="105" t="str">
        <f t="shared" si="32"/>
        <v/>
      </c>
      <c r="Z168" s="105" t="str">
        <f t="shared" si="33"/>
        <v/>
      </c>
      <c r="AA168" s="105" t="str">
        <f t="shared" si="34"/>
        <v/>
      </c>
      <c r="AB168" s="105" t="str">
        <f t="shared" si="35"/>
        <v/>
      </c>
    </row>
    <row r="169" spans="1:28" x14ac:dyDescent="0.25">
      <c r="A169" s="113" t="s">
        <v>36</v>
      </c>
      <c r="B169" s="105" t="str">
        <f t="shared" si="27"/>
        <v/>
      </c>
      <c r="C169" s="113" t="s">
        <v>36</v>
      </c>
      <c r="D169" s="108"/>
      <c r="E169" s="111"/>
      <c r="F169" s="113" t="s">
        <v>36</v>
      </c>
      <c r="I169" s="105" t="str">
        <f>IF($D169="", IFERROR(INDEX('LinkedIn Posts'!$D$11:$D$510, MATCH($R169, 'LinkedIn Posts'!$BB$11:$BB$510, 0)), ""), $D169)</f>
        <v/>
      </c>
      <c r="K169" s="105" t="str">
        <f t="shared" si="28"/>
        <v/>
      </c>
      <c r="M169" s="105" t="str">
        <f t="shared" si="24"/>
        <v/>
      </c>
      <c r="N169" s="105" t="str">
        <f t="shared" si="25"/>
        <v/>
      </c>
      <c r="P169" s="115" t="str">
        <f t="shared" si="29"/>
        <v/>
      </c>
      <c r="R169" s="105">
        <f>IF($D169="", MAX($R$10:$R168)+1, "")</f>
        <v>139</v>
      </c>
      <c r="T169" s="105" t="str">
        <f t="shared" si="26"/>
        <v/>
      </c>
      <c r="V169" s="115" t="str">
        <f t="shared" si="30"/>
        <v/>
      </c>
      <c r="X169" s="105" t="str">
        <f t="shared" si="31"/>
        <v/>
      </c>
      <c r="Y169" s="105" t="str">
        <f t="shared" si="32"/>
        <v/>
      </c>
      <c r="Z169" s="105" t="str">
        <f t="shared" si="33"/>
        <v/>
      </c>
      <c r="AA169" s="105" t="str">
        <f t="shared" si="34"/>
        <v/>
      </c>
      <c r="AB169" s="105" t="str">
        <f t="shared" si="35"/>
        <v/>
      </c>
    </row>
    <row r="170" spans="1:28" x14ac:dyDescent="0.25">
      <c r="A170" s="113" t="s">
        <v>36</v>
      </c>
      <c r="B170" s="105" t="str">
        <f t="shared" si="27"/>
        <v/>
      </c>
      <c r="C170" s="113" t="s">
        <v>36</v>
      </c>
      <c r="D170" s="108"/>
      <c r="E170" s="111"/>
      <c r="F170" s="113" t="s">
        <v>36</v>
      </c>
      <c r="I170" s="105" t="str">
        <f>IF($D170="", IFERROR(INDEX('LinkedIn Posts'!$D$11:$D$510, MATCH($R170, 'LinkedIn Posts'!$BB$11:$BB$510, 0)), ""), $D170)</f>
        <v/>
      </c>
      <c r="K170" s="105" t="str">
        <f t="shared" si="28"/>
        <v/>
      </c>
      <c r="M170" s="105" t="str">
        <f t="shared" si="24"/>
        <v/>
      </c>
      <c r="N170" s="105" t="str">
        <f t="shared" si="25"/>
        <v/>
      </c>
      <c r="P170" s="115" t="str">
        <f t="shared" si="29"/>
        <v/>
      </c>
      <c r="R170" s="105">
        <f>IF($D170="", MAX($R$10:$R169)+1, "")</f>
        <v>140</v>
      </c>
      <c r="T170" s="105" t="str">
        <f t="shared" si="26"/>
        <v/>
      </c>
      <c r="V170" s="115" t="str">
        <f t="shared" si="30"/>
        <v/>
      </c>
      <c r="X170" s="105" t="str">
        <f t="shared" si="31"/>
        <v/>
      </c>
      <c r="Y170" s="105" t="str">
        <f t="shared" si="32"/>
        <v/>
      </c>
      <c r="Z170" s="105" t="str">
        <f t="shared" si="33"/>
        <v/>
      </c>
      <c r="AA170" s="105" t="str">
        <f t="shared" si="34"/>
        <v/>
      </c>
      <c r="AB170" s="105" t="str">
        <f t="shared" si="35"/>
        <v/>
      </c>
    </row>
    <row r="171" spans="1:28" x14ac:dyDescent="0.25">
      <c r="A171" s="113" t="s">
        <v>36</v>
      </c>
      <c r="B171" s="105" t="str">
        <f t="shared" si="27"/>
        <v/>
      </c>
      <c r="C171" s="113" t="s">
        <v>36</v>
      </c>
      <c r="D171" s="108"/>
      <c r="E171" s="111"/>
      <c r="F171" s="113" t="s">
        <v>36</v>
      </c>
      <c r="I171" s="105" t="str">
        <f>IF($D171="", IFERROR(INDEX('LinkedIn Posts'!$D$11:$D$510, MATCH($R171, 'LinkedIn Posts'!$BB$11:$BB$510, 0)), ""), $D171)</f>
        <v/>
      </c>
      <c r="K171" s="105" t="str">
        <f t="shared" si="28"/>
        <v/>
      </c>
      <c r="M171" s="105" t="str">
        <f t="shared" si="24"/>
        <v/>
      </c>
      <c r="N171" s="105" t="str">
        <f t="shared" si="25"/>
        <v/>
      </c>
      <c r="P171" s="115" t="str">
        <f t="shared" si="29"/>
        <v/>
      </c>
      <c r="R171" s="105">
        <f>IF($D171="", MAX($R$10:$R170)+1, "")</f>
        <v>141</v>
      </c>
      <c r="T171" s="105" t="str">
        <f t="shared" si="26"/>
        <v/>
      </c>
      <c r="V171" s="115" t="str">
        <f t="shared" si="30"/>
        <v/>
      </c>
      <c r="X171" s="105" t="str">
        <f t="shared" si="31"/>
        <v/>
      </c>
      <c r="Y171" s="105" t="str">
        <f t="shared" si="32"/>
        <v/>
      </c>
      <c r="Z171" s="105" t="str">
        <f t="shared" si="33"/>
        <v/>
      </c>
      <c r="AA171" s="105" t="str">
        <f t="shared" si="34"/>
        <v/>
      </c>
      <c r="AB171" s="105" t="str">
        <f t="shared" si="35"/>
        <v/>
      </c>
    </row>
    <row r="172" spans="1:28" x14ac:dyDescent="0.25">
      <c r="A172" s="113" t="s">
        <v>36</v>
      </c>
      <c r="B172" s="105" t="str">
        <f t="shared" si="27"/>
        <v/>
      </c>
      <c r="C172" s="113" t="s">
        <v>36</v>
      </c>
      <c r="D172" s="108"/>
      <c r="E172" s="111"/>
      <c r="F172" s="113" t="s">
        <v>36</v>
      </c>
      <c r="I172" s="105" t="str">
        <f>IF($D172="", IFERROR(INDEX('LinkedIn Posts'!$D$11:$D$510, MATCH($R172, 'LinkedIn Posts'!$BB$11:$BB$510, 0)), ""), $D172)</f>
        <v/>
      </c>
      <c r="K172" s="105" t="str">
        <f t="shared" si="28"/>
        <v/>
      </c>
      <c r="M172" s="105" t="str">
        <f t="shared" si="24"/>
        <v/>
      </c>
      <c r="N172" s="105" t="str">
        <f t="shared" si="25"/>
        <v/>
      </c>
      <c r="P172" s="115" t="str">
        <f t="shared" si="29"/>
        <v/>
      </c>
      <c r="R172" s="105">
        <f>IF($D172="", MAX($R$10:$R171)+1, "")</f>
        <v>142</v>
      </c>
      <c r="T172" s="105" t="str">
        <f t="shared" si="26"/>
        <v/>
      </c>
      <c r="V172" s="115" t="str">
        <f t="shared" si="30"/>
        <v/>
      </c>
      <c r="X172" s="105" t="str">
        <f t="shared" si="31"/>
        <v/>
      </c>
      <c r="Y172" s="105" t="str">
        <f t="shared" si="32"/>
        <v/>
      </c>
      <c r="Z172" s="105" t="str">
        <f t="shared" si="33"/>
        <v/>
      </c>
      <c r="AA172" s="105" t="str">
        <f t="shared" si="34"/>
        <v/>
      </c>
      <c r="AB172" s="105" t="str">
        <f t="shared" si="35"/>
        <v/>
      </c>
    </row>
    <row r="173" spans="1:28" x14ac:dyDescent="0.25">
      <c r="A173" s="113" t="s">
        <v>36</v>
      </c>
      <c r="B173" s="105" t="str">
        <f t="shared" si="27"/>
        <v/>
      </c>
      <c r="C173" s="113" t="s">
        <v>36</v>
      </c>
      <c r="D173" s="108"/>
      <c r="E173" s="111"/>
      <c r="F173" s="113" t="s">
        <v>36</v>
      </c>
      <c r="I173" s="105" t="str">
        <f>IF($D173="", IFERROR(INDEX('LinkedIn Posts'!$D$11:$D$510, MATCH($R173, 'LinkedIn Posts'!$BB$11:$BB$510, 0)), ""), $D173)</f>
        <v/>
      </c>
      <c r="K173" s="105" t="str">
        <f t="shared" si="28"/>
        <v/>
      </c>
      <c r="M173" s="105" t="str">
        <f t="shared" si="24"/>
        <v/>
      </c>
      <c r="N173" s="105" t="str">
        <f t="shared" si="25"/>
        <v/>
      </c>
      <c r="P173" s="115" t="str">
        <f t="shared" si="29"/>
        <v/>
      </c>
      <c r="R173" s="105">
        <f>IF($D173="", MAX($R$10:$R172)+1, "")</f>
        <v>143</v>
      </c>
      <c r="T173" s="105" t="str">
        <f t="shared" si="26"/>
        <v/>
      </c>
      <c r="V173" s="115" t="str">
        <f t="shared" si="30"/>
        <v/>
      </c>
      <c r="X173" s="105" t="str">
        <f t="shared" si="31"/>
        <v/>
      </c>
      <c r="Y173" s="105" t="str">
        <f t="shared" si="32"/>
        <v/>
      </c>
      <c r="Z173" s="105" t="str">
        <f t="shared" si="33"/>
        <v/>
      </c>
      <c r="AA173" s="105" t="str">
        <f t="shared" si="34"/>
        <v/>
      </c>
      <c r="AB173" s="105" t="str">
        <f t="shared" si="35"/>
        <v/>
      </c>
    </row>
    <row r="174" spans="1:28" x14ac:dyDescent="0.25">
      <c r="A174" s="113" t="s">
        <v>36</v>
      </c>
      <c r="B174" s="105" t="str">
        <f t="shared" si="27"/>
        <v/>
      </c>
      <c r="C174" s="113" t="s">
        <v>36</v>
      </c>
      <c r="D174" s="108"/>
      <c r="E174" s="111"/>
      <c r="F174" s="113" t="s">
        <v>36</v>
      </c>
      <c r="I174" s="105" t="str">
        <f>IF($D174="", IFERROR(INDEX('LinkedIn Posts'!$D$11:$D$510, MATCH($R174, 'LinkedIn Posts'!$BB$11:$BB$510, 0)), ""), $D174)</f>
        <v/>
      </c>
      <c r="K174" s="105" t="str">
        <f t="shared" si="28"/>
        <v/>
      </c>
      <c r="M174" s="105" t="str">
        <f t="shared" si="24"/>
        <v/>
      </c>
      <c r="N174" s="105" t="str">
        <f t="shared" si="25"/>
        <v/>
      </c>
      <c r="P174" s="115" t="str">
        <f t="shared" si="29"/>
        <v/>
      </c>
      <c r="R174" s="105">
        <f>IF($D174="", MAX($R$10:$R173)+1, "")</f>
        <v>144</v>
      </c>
      <c r="T174" s="105" t="str">
        <f t="shared" si="26"/>
        <v/>
      </c>
      <c r="V174" s="115" t="str">
        <f t="shared" si="30"/>
        <v/>
      </c>
      <c r="X174" s="105" t="str">
        <f t="shared" si="31"/>
        <v/>
      </c>
      <c r="Y174" s="105" t="str">
        <f t="shared" si="32"/>
        <v/>
      </c>
      <c r="Z174" s="105" t="str">
        <f t="shared" si="33"/>
        <v/>
      </c>
      <c r="AA174" s="105" t="str">
        <f t="shared" si="34"/>
        <v/>
      </c>
      <c r="AB174" s="105" t="str">
        <f t="shared" si="35"/>
        <v/>
      </c>
    </row>
    <row r="175" spans="1:28" x14ac:dyDescent="0.25">
      <c r="A175" s="113" t="s">
        <v>36</v>
      </c>
      <c r="B175" s="105" t="str">
        <f t="shared" si="27"/>
        <v/>
      </c>
      <c r="C175" s="113" t="s">
        <v>36</v>
      </c>
      <c r="D175" s="108"/>
      <c r="E175" s="111"/>
      <c r="F175" s="113" t="s">
        <v>36</v>
      </c>
      <c r="I175" s="105" t="str">
        <f>IF($D175="", IFERROR(INDEX('LinkedIn Posts'!$D$11:$D$510, MATCH($R175, 'LinkedIn Posts'!$BB$11:$BB$510, 0)), ""), $D175)</f>
        <v/>
      </c>
      <c r="K175" s="105" t="str">
        <f t="shared" si="28"/>
        <v/>
      </c>
      <c r="M175" s="105" t="str">
        <f t="shared" si="24"/>
        <v/>
      </c>
      <c r="N175" s="105" t="str">
        <f t="shared" si="25"/>
        <v/>
      </c>
      <c r="P175" s="115" t="str">
        <f t="shared" si="29"/>
        <v/>
      </c>
      <c r="R175" s="105">
        <f>IF($D175="", MAX($R$10:$R174)+1, "")</f>
        <v>145</v>
      </c>
      <c r="T175" s="105" t="str">
        <f t="shared" si="26"/>
        <v/>
      </c>
      <c r="V175" s="115" t="str">
        <f t="shared" si="30"/>
        <v/>
      </c>
      <c r="X175" s="105" t="str">
        <f t="shared" si="31"/>
        <v/>
      </c>
      <c r="Y175" s="105" t="str">
        <f t="shared" si="32"/>
        <v/>
      </c>
      <c r="Z175" s="105" t="str">
        <f t="shared" si="33"/>
        <v/>
      </c>
      <c r="AA175" s="105" t="str">
        <f t="shared" si="34"/>
        <v/>
      </c>
      <c r="AB175" s="105" t="str">
        <f t="shared" si="35"/>
        <v/>
      </c>
    </row>
    <row r="176" spans="1:28" x14ac:dyDescent="0.25">
      <c r="A176" s="113" t="s">
        <v>36</v>
      </c>
      <c r="B176" s="105" t="str">
        <f t="shared" si="27"/>
        <v/>
      </c>
      <c r="C176" s="113" t="s">
        <v>36</v>
      </c>
      <c r="D176" s="108"/>
      <c r="E176" s="111"/>
      <c r="F176" s="113" t="s">
        <v>36</v>
      </c>
      <c r="I176" s="105" t="str">
        <f>IF($D176="", IFERROR(INDEX('LinkedIn Posts'!$D$11:$D$510, MATCH($R176, 'LinkedIn Posts'!$BB$11:$BB$510, 0)), ""), $D176)</f>
        <v/>
      </c>
      <c r="K176" s="105" t="str">
        <f t="shared" si="28"/>
        <v/>
      </c>
      <c r="M176" s="105" t="str">
        <f t="shared" si="24"/>
        <v/>
      </c>
      <c r="N176" s="105" t="str">
        <f t="shared" si="25"/>
        <v/>
      </c>
      <c r="P176" s="115" t="str">
        <f t="shared" si="29"/>
        <v/>
      </c>
      <c r="R176" s="105">
        <f>IF($D176="", MAX($R$10:$R175)+1, "")</f>
        <v>146</v>
      </c>
      <c r="T176" s="105" t="str">
        <f t="shared" si="26"/>
        <v/>
      </c>
      <c r="V176" s="115" t="str">
        <f t="shared" si="30"/>
        <v/>
      </c>
      <c r="X176" s="105" t="str">
        <f t="shared" si="31"/>
        <v/>
      </c>
      <c r="Y176" s="105" t="str">
        <f t="shared" si="32"/>
        <v/>
      </c>
      <c r="Z176" s="105" t="str">
        <f t="shared" si="33"/>
        <v/>
      </c>
      <c r="AA176" s="105" t="str">
        <f t="shared" si="34"/>
        <v/>
      </c>
      <c r="AB176" s="105" t="str">
        <f t="shared" si="35"/>
        <v/>
      </c>
    </row>
    <row r="177" spans="1:28" x14ac:dyDescent="0.25">
      <c r="A177" s="113" t="s">
        <v>36</v>
      </c>
      <c r="B177" s="105" t="str">
        <f t="shared" si="27"/>
        <v/>
      </c>
      <c r="C177" s="113" t="s">
        <v>36</v>
      </c>
      <c r="D177" s="108"/>
      <c r="E177" s="111"/>
      <c r="F177" s="113" t="s">
        <v>36</v>
      </c>
      <c r="I177" s="105" t="str">
        <f>IF($D177="", IFERROR(INDEX('LinkedIn Posts'!$D$11:$D$510, MATCH($R177, 'LinkedIn Posts'!$BB$11:$BB$510, 0)), ""), $D177)</f>
        <v/>
      </c>
      <c r="K177" s="105" t="str">
        <f t="shared" si="28"/>
        <v/>
      </c>
      <c r="M177" s="105" t="str">
        <f t="shared" si="24"/>
        <v/>
      </c>
      <c r="N177" s="105" t="str">
        <f t="shared" si="25"/>
        <v/>
      </c>
      <c r="P177" s="115" t="str">
        <f t="shared" si="29"/>
        <v/>
      </c>
      <c r="R177" s="105">
        <f>IF($D177="", MAX($R$10:$R176)+1, "")</f>
        <v>147</v>
      </c>
      <c r="T177" s="105" t="str">
        <f t="shared" si="26"/>
        <v/>
      </c>
      <c r="V177" s="115" t="str">
        <f t="shared" si="30"/>
        <v/>
      </c>
      <c r="X177" s="105" t="str">
        <f t="shared" si="31"/>
        <v/>
      </c>
      <c r="Y177" s="105" t="str">
        <f t="shared" si="32"/>
        <v/>
      </c>
      <c r="Z177" s="105" t="str">
        <f t="shared" si="33"/>
        <v/>
      </c>
      <c r="AA177" s="105" t="str">
        <f t="shared" si="34"/>
        <v/>
      </c>
      <c r="AB177" s="105" t="str">
        <f t="shared" si="35"/>
        <v/>
      </c>
    </row>
    <row r="178" spans="1:28" x14ac:dyDescent="0.25">
      <c r="A178" s="113" t="s">
        <v>36</v>
      </c>
      <c r="B178" s="105" t="str">
        <f t="shared" si="27"/>
        <v/>
      </c>
      <c r="C178" s="113" t="s">
        <v>36</v>
      </c>
      <c r="D178" s="108"/>
      <c r="E178" s="111"/>
      <c r="F178" s="113" t="s">
        <v>36</v>
      </c>
      <c r="I178" s="105" t="str">
        <f>IF($D178="", IFERROR(INDEX('LinkedIn Posts'!$D$11:$D$510, MATCH($R178, 'LinkedIn Posts'!$BB$11:$BB$510, 0)), ""), $D178)</f>
        <v/>
      </c>
      <c r="K178" s="105" t="str">
        <f t="shared" si="28"/>
        <v/>
      </c>
      <c r="M178" s="105" t="str">
        <f t="shared" si="24"/>
        <v/>
      </c>
      <c r="N178" s="105" t="str">
        <f t="shared" si="25"/>
        <v/>
      </c>
      <c r="P178" s="115" t="str">
        <f t="shared" si="29"/>
        <v/>
      </c>
      <c r="R178" s="105">
        <f>IF($D178="", MAX($R$10:$R177)+1, "")</f>
        <v>148</v>
      </c>
      <c r="T178" s="105" t="str">
        <f t="shared" si="26"/>
        <v/>
      </c>
      <c r="V178" s="115" t="str">
        <f t="shared" si="30"/>
        <v/>
      </c>
      <c r="X178" s="105" t="str">
        <f t="shared" si="31"/>
        <v/>
      </c>
      <c r="Y178" s="105" t="str">
        <f t="shared" si="32"/>
        <v/>
      </c>
      <c r="Z178" s="105" t="str">
        <f t="shared" si="33"/>
        <v/>
      </c>
      <c r="AA178" s="105" t="str">
        <f t="shared" si="34"/>
        <v/>
      </c>
      <c r="AB178" s="105" t="str">
        <f t="shared" si="35"/>
        <v/>
      </c>
    </row>
    <row r="179" spans="1:28" x14ac:dyDescent="0.25">
      <c r="A179" s="113" t="s">
        <v>36</v>
      </c>
      <c r="B179" s="105" t="str">
        <f t="shared" si="27"/>
        <v/>
      </c>
      <c r="C179" s="113" t="s">
        <v>36</v>
      </c>
      <c r="D179" s="108"/>
      <c r="E179" s="111"/>
      <c r="F179" s="113" t="s">
        <v>36</v>
      </c>
      <c r="I179" s="105" t="str">
        <f>IF($D179="", IFERROR(INDEX('LinkedIn Posts'!$D$11:$D$510, MATCH($R179, 'LinkedIn Posts'!$BB$11:$BB$510, 0)), ""), $D179)</f>
        <v/>
      </c>
      <c r="K179" s="105" t="str">
        <f t="shared" si="28"/>
        <v/>
      </c>
      <c r="M179" s="105" t="str">
        <f t="shared" si="24"/>
        <v/>
      </c>
      <c r="N179" s="105" t="str">
        <f t="shared" si="25"/>
        <v/>
      </c>
      <c r="P179" s="115" t="str">
        <f t="shared" si="29"/>
        <v/>
      </c>
      <c r="R179" s="105">
        <f>IF($D179="", MAX($R$10:$R178)+1, "")</f>
        <v>149</v>
      </c>
      <c r="T179" s="105" t="str">
        <f t="shared" si="26"/>
        <v/>
      </c>
      <c r="V179" s="115" t="str">
        <f t="shared" si="30"/>
        <v/>
      </c>
      <c r="X179" s="105" t="str">
        <f t="shared" si="31"/>
        <v/>
      </c>
      <c r="Y179" s="105" t="str">
        <f t="shared" si="32"/>
        <v/>
      </c>
      <c r="Z179" s="105" t="str">
        <f t="shared" si="33"/>
        <v/>
      </c>
      <c r="AA179" s="105" t="str">
        <f t="shared" si="34"/>
        <v/>
      </c>
      <c r="AB179" s="105" t="str">
        <f t="shared" si="35"/>
        <v/>
      </c>
    </row>
    <row r="180" spans="1:28" x14ac:dyDescent="0.25">
      <c r="A180" s="113" t="s">
        <v>36</v>
      </c>
      <c r="B180" s="105" t="str">
        <f t="shared" si="27"/>
        <v/>
      </c>
      <c r="C180" s="113" t="s">
        <v>36</v>
      </c>
      <c r="D180" s="108"/>
      <c r="E180" s="111"/>
      <c r="F180" s="113" t="s">
        <v>36</v>
      </c>
      <c r="I180" s="105" t="str">
        <f>IF($D180="", IFERROR(INDEX('LinkedIn Posts'!$D$11:$D$510, MATCH($R180, 'LinkedIn Posts'!$BB$11:$BB$510, 0)), ""), $D180)</f>
        <v/>
      </c>
      <c r="K180" s="105" t="str">
        <f t="shared" si="28"/>
        <v/>
      </c>
      <c r="M180" s="105" t="str">
        <f t="shared" si="24"/>
        <v/>
      </c>
      <c r="N180" s="105" t="str">
        <f t="shared" si="25"/>
        <v/>
      </c>
      <c r="P180" s="115" t="str">
        <f t="shared" si="29"/>
        <v/>
      </c>
      <c r="R180" s="105">
        <f>IF($D180="", MAX($R$10:$R179)+1, "")</f>
        <v>150</v>
      </c>
      <c r="T180" s="105" t="str">
        <f t="shared" si="26"/>
        <v/>
      </c>
      <c r="V180" s="115" t="str">
        <f t="shared" si="30"/>
        <v/>
      </c>
      <c r="X180" s="105" t="str">
        <f t="shared" si="31"/>
        <v/>
      </c>
      <c r="Y180" s="105" t="str">
        <f t="shared" si="32"/>
        <v/>
      </c>
      <c r="Z180" s="105" t="str">
        <f t="shared" si="33"/>
        <v/>
      </c>
      <c r="AA180" s="105" t="str">
        <f t="shared" si="34"/>
        <v/>
      </c>
      <c r="AB180" s="105" t="str">
        <f t="shared" si="35"/>
        <v/>
      </c>
    </row>
    <row r="181" spans="1:28" x14ac:dyDescent="0.25">
      <c r="A181" s="113" t="s">
        <v>36</v>
      </c>
      <c r="B181" s="105" t="str">
        <f t="shared" si="27"/>
        <v/>
      </c>
      <c r="C181" s="113" t="s">
        <v>36</v>
      </c>
      <c r="D181" s="108"/>
      <c r="E181" s="111"/>
      <c r="F181" s="113" t="s">
        <v>36</v>
      </c>
      <c r="I181" s="105" t="str">
        <f>IF($D181="", IFERROR(INDEX('LinkedIn Posts'!$D$11:$D$510, MATCH($R181, 'LinkedIn Posts'!$BB$11:$BB$510, 0)), ""), $D181)</f>
        <v/>
      </c>
      <c r="K181" s="105" t="str">
        <f t="shared" si="28"/>
        <v/>
      </c>
      <c r="M181" s="105" t="str">
        <f t="shared" si="24"/>
        <v/>
      </c>
      <c r="N181" s="105" t="str">
        <f t="shared" si="25"/>
        <v/>
      </c>
      <c r="P181" s="115" t="str">
        <f t="shared" si="29"/>
        <v/>
      </c>
      <c r="R181" s="105">
        <f>IF($D181="", MAX($R$10:$R180)+1, "")</f>
        <v>151</v>
      </c>
      <c r="T181" s="105" t="str">
        <f t="shared" si="26"/>
        <v/>
      </c>
      <c r="V181" s="115" t="str">
        <f t="shared" si="30"/>
        <v/>
      </c>
      <c r="X181" s="105" t="str">
        <f t="shared" si="31"/>
        <v/>
      </c>
      <c r="Y181" s="105" t="str">
        <f t="shared" si="32"/>
        <v/>
      </c>
      <c r="Z181" s="105" t="str">
        <f t="shared" si="33"/>
        <v/>
      </c>
      <c r="AA181" s="105" t="str">
        <f t="shared" si="34"/>
        <v/>
      </c>
      <c r="AB181" s="105" t="str">
        <f t="shared" si="35"/>
        <v/>
      </c>
    </row>
    <row r="182" spans="1:28" x14ac:dyDescent="0.25">
      <c r="A182" s="113" t="s">
        <v>36</v>
      </c>
      <c r="B182" s="105" t="str">
        <f t="shared" si="27"/>
        <v/>
      </c>
      <c r="C182" s="113" t="s">
        <v>36</v>
      </c>
      <c r="D182" s="108"/>
      <c r="E182" s="111"/>
      <c r="F182" s="113" t="s">
        <v>36</v>
      </c>
      <c r="I182" s="105" t="str">
        <f>IF($D182="", IFERROR(INDEX('LinkedIn Posts'!$D$11:$D$510, MATCH($R182, 'LinkedIn Posts'!$BB$11:$BB$510, 0)), ""), $D182)</f>
        <v/>
      </c>
      <c r="K182" s="105" t="str">
        <f t="shared" si="28"/>
        <v/>
      </c>
      <c r="M182" s="105" t="str">
        <f t="shared" si="24"/>
        <v/>
      </c>
      <c r="N182" s="105" t="str">
        <f t="shared" si="25"/>
        <v/>
      </c>
      <c r="P182" s="115" t="str">
        <f t="shared" si="29"/>
        <v/>
      </c>
      <c r="R182" s="105">
        <f>IF($D182="", MAX($R$10:$R181)+1, "")</f>
        <v>152</v>
      </c>
      <c r="T182" s="105" t="str">
        <f t="shared" si="26"/>
        <v/>
      </c>
      <c r="V182" s="115" t="str">
        <f t="shared" si="30"/>
        <v/>
      </c>
      <c r="X182" s="105" t="str">
        <f t="shared" si="31"/>
        <v/>
      </c>
      <c r="Y182" s="105" t="str">
        <f t="shared" si="32"/>
        <v/>
      </c>
      <c r="Z182" s="105" t="str">
        <f t="shared" si="33"/>
        <v/>
      </c>
      <c r="AA182" s="105" t="str">
        <f t="shared" si="34"/>
        <v/>
      </c>
      <c r="AB182" s="105" t="str">
        <f t="shared" si="35"/>
        <v/>
      </c>
    </row>
    <row r="183" spans="1:28" x14ac:dyDescent="0.25">
      <c r="A183" s="113" t="s">
        <v>36</v>
      </c>
      <c r="B183" s="105" t="str">
        <f t="shared" si="27"/>
        <v/>
      </c>
      <c r="C183" s="113" t="s">
        <v>36</v>
      </c>
      <c r="D183" s="108"/>
      <c r="E183" s="111"/>
      <c r="F183" s="113" t="s">
        <v>36</v>
      </c>
      <c r="I183" s="105" t="str">
        <f>IF($D183="", IFERROR(INDEX('LinkedIn Posts'!$D$11:$D$510, MATCH($R183, 'LinkedIn Posts'!$BB$11:$BB$510, 0)), ""), $D183)</f>
        <v/>
      </c>
      <c r="K183" s="105" t="str">
        <f t="shared" si="28"/>
        <v/>
      </c>
      <c r="M183" s="105" t="str">
        <f t="shared" si="24"/>
        <v/>
      </c>
      <c r="N183" s="105" t="str">
        <f t="shared" si="25"/>
        <v/>
      </c>
      <c r="P183" s="115" t="str">
        <f t="shared" si="29"/>
        <v/>
      </c>
      <c r="R183" s="105">
        <f>IF($D183="", MAX($R$10:$R182)+1, "")</f>
        <v>153</v>
      </c>
      <c r="T183" s="105" t="str">
        <f t="shared" si="26"/>
        <v/>
      </c>
      <c r="V183" s="115" t="str">
        <f t="shared" si="30"/>
        <v/>
      </c>
      <c r="X183" s="105" t="str">
        <f t="shared" si="31"/>
        <v/>
      </c>
      <c r="Y183" s="105" t="str">
        <f t="shared" si="32"/>
        <v/>
      </c>
      <c r="Z183" s="105" t="str">
        <f t="shared" si="33"/>
        <v/>
      </c>
      <c r="AA183" s="105" t="str">
        <f t="shared" si="34"/>
        <v/>
      </c>
      <c r="AB183" s="105" t="str">
        <f t="shared" si="35"/>
        <v/>
      </c>
    </row>
    <row r="184" spans="1:28" x14ac:dyDescent="0.25">
      <c r="A184" s="113" t="s">
        <v>36</v>
      </c>
      <c r="B184" s="105" t="str">
        <f t="shared" si="27"/>
        <v/>
      </c>
      <c r="C184" s="113" t="s">
        <v>36</v>
      </c>
      <c r="D184" s="108"/>
      <c r="E184" s="111"/>
      <c r="F184" s="113" t="s">
        <v>36</v>
      </c>
      <c r="I184" s="105" t="str">
        <f>IF($D184="", IFERROR(INDEX('LinkedIn Posts'!$D$11:$D$510, MATCH($R184, 'LinkedIn Posts'!$BB$11:$BB$510, 0)), ""), $D184)</f>
        <v/>
      </c>
      <c r="K184" s="105" t="str">
        <f t="shared" si="28"/>
        <v/>
      </c>
      <c r="M184" s="105" t="str">
        <f t="shared" si="24"/>
        <v/>
      </c>
      <c r="N184" s="105" t="str">
        <f t="shared" si="25"/>
        <v/>
      </c>
      <c r="P184" s="115" t="str">
        <f t="shared" si="29"/>
        <v/>
      </c>
      <c r="R184" s="105">
        <f>IF($D184="", MAX($R$10:$R183)+1, "")</f>
        <v>154</v>
      </c>
      <c r="T184" s="105" t="str">
        <f t="shared" si="26"/>
        <v/>
      </c>
      <c r="V184" s="115" t="str">
        <f t="shared" si="30"/>
        <v/>
      </c>
      <c r="X184" s="105" t="str">
        <f t="shared" si="31"/>
        <v/>
      </c>
      <c r="Y184" s="105" t="str">
        <f t="shared" si="32"/>
        <v/>
      </c>
      <c r="Z184" s="105" t="str">
        <f t="shared" si="33"/>
        <v/>
      </c>
      <c r="AA184" s="105" t="str">
        <f t="shared" si="34"/>
        <v/>
      </c>
      <c r="AB184" s="105" t="str">
        <f t="shared" si="35"/>
        <v/>
      </c>
    </row>
    <row r="185" spans="1:28" x14ac:dyDescent="0.25">
      <c r="A185" s="113" t="s">
        <v>36</v>
      </c>
      <c r="B185" s="105" t="str">
        <f t="shared" si="27"/>
        <v/>
      </c>
      <c r="C185" s="113" t="s">
        <v>36</v>
      </c>
      <c r="D185" s="108"/>
      <c r="E185" s="111"/>
      <c r="F185" s="113" t="s">
        <v>36</v>
      </c>
      <c r="I185" s="105" t="str">
        <f>IF($D185="", IFERROR(INDEX('LinkedIn Posts'!$D$11:$D$510, MATCH($R185, 'LinkedIn Posts'!$BB$11:$BB$510, 0)), ""), $D185)</f>
        <v/>
      </c>
      <c r="K185" s="105" t="str">
        <f t="shared" si="28"/>
        <v/>
      </c>
      <c r="M185" s="105" t="str">
        <f t="shared" si="24"/>
        <v/>
      </c>
      <c r="N185" s="105" t="str">
        <f t="shared" si="25"/>
        <v/>
      </c>
      <c r="P185" s="115" t="str">
        <f t="shared" si="29"/>
        <v/>
      </c>
      <c r="R185" s="105">
        <f>IF($D185="", MAX($R$10:$R184)+1, "")</f>
        <v>155</v>
      </c>
      <c r="T185" s="105" t="str">
        <f t="shared" si="26"/>
        <v/>
      </c>
      <c r="V185" s="115" t="str">
        <f t="shared" si="30"/>
        <v/>
      </c>
      <c r="X185" s="105" t="str">
        <f t="shared" si="31"/>
        <v/>
      </c>
      <c r="Y185" s="105" t="str">
        <f t="shared" si="32"/>
        <v/>
      </c>
      <c r="Z185" s="105" t="str">
        <f t="shared" si="33"/>
        <v/>
      </c>
      <c r="AA185" s="105" t="str">
        <f t="shared" si="34"/>
        <v/>
      </c>
      <c r="AB185" s="105" t="str">
        <f t="shared" si="35"/>
        <v/>
      </c>
    </row>
    <row r="186" spans="1:28" x14ac:dyDescent="0.25">
      <c r="A186" s="113" t="s">
        <v>36</v>
      </c>
      <c r="B186" s="105" t="str">
        <f t="shared" si="27"/>
        <v/>
      </c>
      <c r="C186" s="113" t="s">
        <v>36</v>
      </c>
      <c r="D186" s="108"/>
      <c r="E186" s="111"/>
      <c r="F186" s="113" t="s">
        <v>36</v>
      </c>
      <c r="I186" s="105" t="str">
        <f>IF($D186="", IFERROR(INDEX('LinkedIn Posts'!$D$11:$D$510, MATCH($R186, 'LinkedIn Posts'!$BB$11:$BB$510, 0)), ""), $D186)</f>
        <v/>
      </c>
      <c r="K186" s="105" t="str">
        <f t="shared" si="28"/>
        <v/>
      </c>
      <c r="M186" s="105" t="str">
        <f t="shared" si="24"/>
        <v/>
      </c>
      <c r="N186" s="105" t="str">
        <f t="shared" si="25"/>
        <v/>
      </c>
      <c r="P186" s="115" t="str">
        <f t="shared" si="29"/>
        <v/>
      </c>
      <c r="R186" s="105">
        <f>IF($D186="", MAX($R$10:$R185)+1, "")</f>
        <v>156</v>
      </c>
      <c r="T186" s="105" t="str">
        <f t="shared" si="26"/>
        <v/>
      </c>
      <c r="V186" s="115" t="str">
        <f t="shared" si="30"/>
        <v/>
      </c>
      <c r="X186" s="105" t="str">
        <f t="shared" si="31"/>
        <v/>
      </c>
      <c r="Y186" s="105" t="str">
        <f t="shared" si="32"/>
        <v/>
      </c>
      <c r="Z186" s="105" t="str">
        <f t="shared" si="33"/>
        <v/>
      </c>
      <c r="AA186" s="105" t="str">
        <f t="shared" si="34"/>
        <v/>
      </c>
      <c r="AB186" s="105" t="str">
        <f t="shared" si="35"/>
        <v/>
      </c>
    </row>
    <row r="187" spans="1:28" x14ac:dyDescent="0.25">
      <c r="A187" s="113" t="s">
        <v>36</v>
      </c>
      <c r="B187" s="105" t="str">
        <f t="shared" si="27"/>
        <v/>
      </c>
      <c r="C187" s="113" t="s">
        <v>36</v>
      </c>
      <c r="D187" s="108"/>
      <c r="E187" s="111"/>
      <c r="F187" s="113" t="s">
        <v>36</v>
      </c>
      <c r="I187" s="105" t="str">
        <f>IF($D187="", IFERROR(INDEX('LinkedIn Posts'!$D$11:$D$510, MATCH($R187, 'LinkedIn Posts'!$BB$11:$BB$510, 0)), ""), $D187)</f>
        <v/>
      </c>
      <c r="K187" s="105" t="str">
        <f t="shared" si="28"/>
        <v/>
      </c>
      <c r="M187" s="105" t="str">
        <f t="shared" si="24"/>
        <v/>
      </c>
      <c r="N187" s="105" t="str">
        <f t="shared" si="25"/>
        <v/>
      </c>
      <c r="P187" s="115" t="str">
        <f t="shared" si="29"/>
        <v/>
      </c>
      <c r="R187" s="105">
        <f>IF($D187="", MAX($R$10:$R186)+1, "")</f>
        <v>157</v>
      </c>
      <c r="T187" s="105" t="str">
        <f t="shared" si="26"/>
        <v/>
      </c>
      <c r="V187" s="115" t="str">
        <f t="shared" si="30"/>
        <v/>
      </c>
      <c r="X187" s="105" t="str">
        <f t="shared" si="31"/>
        <v/>
      </c>
      <c r="Y187" s="105" t="str">
        <f t="shared" si="32"/>
        <v/>
      </c>
      <c r="Z187" s="105" t="str">
        <f t="shared" si="33"/>
        <v/>
      </c>
      <c r="AA187" s="105" t="str">
        <f t="shared" si="34"/>
        <v/>
      </c>
      <c r="AB187" s="105" t="str">
        <f t="shared" si="35"/>
        <v/>
      </c>
    </row>
    <row r="188" spans="1:28" x14ac:dyDescent="0.25">
      <c r="A188" s="113" t="s">
        <v>36</v>
      </c>
      <c r="B188" s="105" t="str">
        <f t="shared" si="27"/>
        <v/>
      </c>
      <c r="C188" s="113" t="s">
        <v>36</v>
      </c>
      <c r="D188" s="108"/>
      <c r="E188" s="111"/>
      <c r="F188" s="113" t="s">
        <v>36</v>
      </c>
      <c r="I188" s="105" t="str">
        <f>IF($D188="", IFERROR(INDEX('LinkedIn Posts'!$D$11:$D$510, MATCH($R188, 'LinkedIn Posts'!$BB$11:$BB$510, 0)), ""), $D188)</f>
        <v/>
      </c>
      <c r="K188" s="105" t="str">
        <f t="shared" si="28"/>
        <v/>
      </c>
      <c r="M188" s="105" t="str">
        <f t="shared" si="24"/>
        <v/>
      </c>
      <c r="N188" s="105" t="str">
        <f t="shared" si="25"/>
        <v/>
      </c>
      <c r="P188" s="115" t="str">
        <f t="shared" si="29"/>
        <v/>
      </c>
      <c r="R188" s="105">
        <f>IF($D188="", MAX($R$10:$R187)+1, "")</f>
        <v>158</v>
      </c>
      <c r="T188" s="105" t="str">
        <f t="shared" si="26"/>
        <v/>
      </c>
      <c r="V188" s="115" t="str">
        <f t="shared" si="30"/>
        <v/>
      </c>
      <c r="X188" s="105" t="str">
        <f t="shared" si="31"/>
        <v/>
      </c>
      <c r="Y188" s="105" t="str">
        <f t="shared" si="32"/>
        <v/>
      </c>
      <c r="Z188" s="105" t="str">
        <f t="shared" si="33"/>
        <v/>
      </c>
      <c r="AA188" s="105" t="str">
        <f t="shared" si="34"/>
        <v/>
      </c>
      <c r="AB188" s="105" t="str">
        <f t="shared" si="35"/>
        <v/>
      </c>
    </row>
    <row r="189" spans="1:28" x14ac:dyDescent="0.25">
      <c r="A189" s="113" t="s">
        <v>36</v>
      </c>
      <c r="B189" s="105" t="str">
        <f t="shared" si="27"/>
        <v/>
      </c>
      <c r="C189" s="113" t="s">
        <v>36</v>
      </c>
      <c r="D189" s="108"/>
      <c r="E189" s="111"/>
      <c r="F189" s="113" t="s">
        <v>36</v>
      </c>
      <c r="I189" s="105" t="str">
        <f>IF($D189="", IFERROR(INDEX('LinkedIn Posts'!$D$11:$D$510, MATCH($R189, 'LinkedIn Posts'!$BB$11:$BB$510, 0)), ""), $D189)</f>
        <v/>
      </c>
      <c r="K189" s="105" t="str">
        <f t="shared" si="28"/>
        <v/>
      </c>
      <c r="M189" s="105" t="str">
        <f t="shared" si="24"/>
        <v/>
      </c>
      <c r="N189" s="105" t="str">
        <f t="shared" si="25"/>
        <v/>
      </c>
      <c r="P189" s="115" t="str">
        <f t="shared" si="29"/>
        <v/>
      </c>
      <c r="R189" s="105">
        <f>IF($D189="", MAX($R$10:$R188)+1, "")</f>
        <v>159</v>
      </c>
      <c r="T189" s="105" t="str">
        <f t="shared" si="26"/>
        <v/>
      </c>
      <c r="V189" s="115" t="str">
        <f t="shared" si="30"/>
        <v/>
      </c>
      <c r="X189" s="105" t="str">
        <f t="shared" si="31"/>
        <v/>
      </c>
      <c r="Y189" s="105" t="str">
        <f t="shared" si="32"/>
        <v/>
      </c>
      <c r="Z189" s="105" t="str">
        <f t="shared" si="33"/>
        <v/>
      </c>
      <c r="AA189" s="105" t="str">
        <f t="shared" si="34"/>
        <v/>
      </c>
      <c r="AB189" s="105" t="str">
        <f t="shared" si="35"/>
        <v/>
      </c>
    </row>
    <row r="190" spans="1:28" x14ac:dyDescent="0.25">
      <c r="A190" s="113" t="s">
        <v>36</v>
      </c>
      <c r="B190" s="105" t="str">
        <f t="shared" si="27"/>
        <v/>
      </c>
      <c r="C190" s="113" t="s">
        <v>36</v>
      </c>
      <c r="D190" s="108"/>
      <c r="E190" s="111"/>
      <c r="F190" s="113" t="s">
        <v>36</v>
      </c>
      <c r="I190" s="105" t="str">
        <f>IF($D190="", IFERROR(INDEX('LinkedIn Posts'!$D$11:$D$510, MATCH($R190, 'LinkedIn Posts'!$BB$11:$BB$510, 0)), ""), $D190)</f>
        <v/>
      </c>
      <c r="K190" s="105" t="str">
        <f t="shared" si="28"/>
        <v/>
      </c>
      <c r="M190" s="105" t="str">
        <f t="shared" si="24"/>
        <v/>
      </c>
      <c r="N190" s="105" t="str">
        <f t="shared" si="25"/>
        <v/>
      </c>
      <c r="P190" s="115" t="str">
        <f t="shared" si="29"/>
        <v/>
      </c>
      <c r="R190" s="105">
        <f>IF($D190="", MAX($R$10:$R189)+1, "")</f>
        <v>160</v>
      </c>
      <c r="T190" s="105" t="str">
        <f t="shared" si="26"/>
        <v/>
      </c>
      <c r="V190" s="115" t="str">
        <f t="shared" si="30"/>
        <v/>
      </c>
      <c r="X190" s="105" t="str">
        <f t="shared" si="31"/>
        <v/>
      </c>
      <c r="Y190" s="105" t="str">
        <f t="shared" si="32"/>
        <v/>
      </c>
      <c r="Z190" s="105" t="str">
        <f t="shared" si="33"/>
        <v/>
      </c>
      <c r="AA190" s="105" t="str">
        <f t="shared" si="34"/>
        <v/>
      </c>
      <c r="AB190" s="105" t="str">
        <f t="shared" si="35"/>
        <v/>
      </c>
    </row>
    <row r="191" spans="1:28" x14ac:dyDescent="0.25">
      <c r="A191" s="113" t="s">
        <v>36</v>
      </c>
      <c r="B191" s="105" t="str">
        <f t="shared" si="27"/>
        <v/>
      </c>
      <c r="C191" s="113" t="s">
        <v>36</v>
      </c>
      <c r="D191" s="108"/>
      <c r="E191" s="111"/>
      <c r="F191" s="113" t="s">
        <v>36</v>
      </c>
      <c r="I191" s="105" t="str">
        <f>IF($D191="", IFERROR(INDEX('LinkedIn Posts'!$D$11:$D$510, MATCH($R191, 'LinkedIn Posts'!$BB$11:$BB$510, 0)), ""), $D191)</f>
        <v/>
      </c>
      <c r="K191" s="105" t="str">
        <f t="shared" si="28"/>
        <v/>
      </c>
      <c r="M191" s="105" t="str">
        <f t="shared" si="24"/>
        <v/>
      </c>
      <c r="N191" s="105" t="str">
        <f t="shared" si="25"/>
        <v/>
      </c>
      <c r="P191" s="115" t="str">
        <f t="shared" si="29"/>
        <v/>
      </c>
      <c r="R191" s="105">
        <f>IF($D191="", MAX($R$10:$R190)+1, "")</f>
        <v>161</v>
      </c>
      <c r="T191" s="105" t="str">
        <f t="shared" si="26"/>
        <v/>
      </c>
      <c r="V191" s="115" t="str">
        <f t="shared" si="30"/>
        <v/>
      </c>
      <c r="X191" s="105" t="str">
        <f t="shared" si="31"/>
        <v/>
      </c>
      <c r="Y191" s="105" t="str">
        <f t="shared" si="32"/>
        <v/>
      </c>
      <c r="Z191" s="105" t="str">
        <f t="shared" si="33"/>
        <v/>
      </c>
      <c r="AA191" s="105" t="str">
        <f t="shared" si="34"/>
        <v/>
      </c>
      <c r="AB191" s="105" t="str">
        <f t="shared" si="35"/>
        <v/>
      </c>
    </row>
    <row r="192" spans="1:28" x14ac:dyDescent="0.25">
      <c r="A192" s="113" t="s">
        <v>36</v>
      </c>
      <c r="B192" s="105" t="str">
        <f t="shared" si="27"/>
        <v/>
      </c>
      <c r="C192" s="113" t="s">
        <v>36</v>
      </c>
      <c r="D192" s="108"/>
      <c r="E192" s="111"/>
      <c r="F192" s="113" t="s">
        <v>36</v>
      </c>
      <c r="I192" s="105" t="str">
        <f>IF($D192="", IFERROR(INDEX('LinkedIn Posts'!$D$11:$D$510, MATCH($R192, 'LinkedIn Posts'!$BB$11:$BB$510, 0)), ""), $D192)</f>
        <v/>
      </c>
      <c r="K192" s="105" t="str">
        <f t="shared" si="28"/>
        <v/>
      </c>
      <c r="M192" s="105" t="str">
        <f t="shared" si="24"/>
        <v/>
      </c>
      <c r="N192" s="105" t="str">
        <f t="shared" si="25"/>
        <v/>
      </c>
      <c r="P192" s="115" t="str">
        <f t="shared" si="29"/>
        <v/>
      </c>
      <c r="R192" s="105">
        <f>IF($D192="", MAX($R$10:$R191)+1, "")</f>
        <v>162</v>
      </c>
      <c r="T192" s="105" t="str">
        <f t="shared" si="26"/>
        <v/>
      </c>
      <c r="V192" s="115" t="str">
        <f t="shared" si="30"/>
        <v/>
      </c>
      <c r="X192" s="105" t="str">
        <f t="shared" si="31"/>
        <v/>
      </c>
      <c r="Y192" s="105" t="str">
        <f t="shared" si="32"/>
        <v/>
      </c>
      <c r="Z192" s="105" t="str">
        <f t="shared" si="33"/>
        <v/>
      </c>
      <c r="AA192" s="105" t="str">
        <f t="shared" si="34"/>
        <v/>
      </c>
      <c r="AB192" s="105" t="str">
        <f t="shared" si="35"/>
        <v/>
      </c>
    </row>
    <row r="193" spans="1:28" x14ac:dyDescent="0.25">
      <c r="A193" s="113" t="s">
        <v>36</v>
      </c>
      <c r="B193" s="105" t="str">
        <f t="shared" si="27"/>
        <v/>
      </c>
      <c r="C193" s="113" t="s">
        <v>36</v>
      </c>
      <c r="D193" s="108"/>
      <c r="E193" s="111"/>
      <c r="F193" s="113" t="s">
        <v>36</v>
      </c>
      <c r="I193" s="105" t="str">
        <f>IF($D193="", IFERROR(INDEX('LinkedIn Posts'!$D$11:$D$510, MATCH($R193, 'LinkedIn Posts'!$BB$11:$BB$510, 0)), ""), $D193)</f>
        <v/>
      </c>
      <c r="K193" s="105" t="str">
        <f t="shared" si="28"/>
        <v/>
      </c>
      <c r="M193" s="105" t="str">
        <f t="shared" si="24"/>
        <v/>
      </c>
      <c r="N193" s="105" t="str">
        <f t="shared" si="25"/>
        <v/>
      </c>
      <c r="P193" s="115" t="str">
        <f t="shared" si="29"/>
        <v/>
      </c>
      <c r="R193" s="105">
        <f>IF($D193="", MAX($R$10:$R192)+1, "")</f>
        <v>163</v>
      </c>
      <c r="T193" s="105" t="str">
        <f t="shared" si="26"/>
        <v/>
      </c>
      <c r="V193" s="115" t="str">
        <f t="shared" si="30"/>
        <v/>
      </c>
      <c r="X193" s="105" t="str">
        <f t="shared" si="31"/>
        <v/>
      </c>
      <c r="Y193" s="105" t="str">
        <f t="shared" si="32"/>
        <v/>
      </c>
      <c r="Z193" s="105" t="str">
        <f t="shared" si="33"/>
        <v/>
      </c>
      <c r="AA193" s="105" t="str">
        <f t="shared" si="34"/>
        <v/>
      </c>
      <c r="AB193" s="105" t="str">
        <f t="shared" si="35"/>
        <v/>
      </c>
    </row>
    <row r="194" spans="1:28" x14ac:dyDescent="0.25">
      <c r="A194" s="113" t="s">
        <v>36</v>
      </c>
      <c r="B194" s="105" t="str">
        <f t="shared" si="27"/>
        <v/>
      </c>
      <c r="C194" s="113" t="s">
        <v>36</v>
      </c>
      <c r="D194" s="108"/>
      <c r="E194" s="111"/>
      <c r="F194" s="113" t="s">
        <v>36</v>
      </c>
      <c r="I194" s="105" t="str">
        <f>IF($D194="", IFERROR(INDEX('LinkedIn Posts'!$D$11:$D$510, MATCH($R194, 'LinkedIn Posts'!$BB$11:$BB$510, 0)), ""), $D194)</f>
        <v/>
      </c>
      <c r="K194" s="105" t="str">
        <f t="shared" si="28"/>
        <v/>
      </c>
      <c r="M194" s="105" t="str">
        <f t="shared" si="24"/>
        <v/>
      </c>
      <c r="N194" s="105" t="str">
        <f t="shared" si="25"/>
        <v/>
      </c>
      <c r="P194" s="115" t="str">
        <f t="shared" si="29"/>
        <v/>
      </c>
      <c r="R194" s="105">
        <f>IF($D194="", MAX($R$10:$R193)+1, "")</f>
        <v>164</v>
      </c>
      <c r="T194" s="105" t="str">
        <f t="shared" si="26"/>
        <v/>
      </c>
      <c r="V194" s="115" t="str">
        <f t="shared" si="30"/>
        <v/>
      </c>
      <c r="X194" s="105" t="str">
        <f t="shared" si="31"/>
        <v/>
      </c>
      <c r="Y194" s="105" t="str">
        <f t="shared" si="32"/>
        <v/>
      </c>
      <c r="Z194" s="105" t="str">
        <f t="shared" si="33"/>
        <v/>
      </c>
      <c r="AA194" s="105" t="str">
        <f t="shared" si="34"/>
        <v/>
      </c>
      <c r="AB194" s="105" t="str">
        <f t="shared" si="35"/>
        <v/>
      </c>
    </row>
    <row r="195" spans="1:28" x14ac:dyDescent="0.25">
      <c r="A195" s="113" t="s">
        <v>36</v>
      </c>
      <c r="B195" s="105" t="str">
        <f t="shared" si="27"/>
        <v/>
      </c>
      <c r="C195" s="113" t="s">
        <v>36</v>
      </c>
      <c r="D195" s="108"/>
      <c r="E195" s="111"/>
      <c r="F195" s="113" t="s">
        <v>36</v>
      </c>
      <c r="I195" s="105" t="str">
        <f>IF($D195="", IFERROR(INDEX('LinkedIn Posts'!$D$11:$D$510, MATCH($R195, 'LinkedIn Posts'!$BB$11:$BB$510, 0)), ""), $D195)</f>
        <v/>
      </c>
      <c r="K195" s="105" t="str">
        <f t="shared" si="28"/>
        <v/>
      </c>
      <c r="M195" s="105" t="str">
        <f t="shared" si="24"/>
        <v/>
      </c>
      <c r="N195" s="105" t="str">
        <f t="shared" si="25"/>
        <v/>
      </c>
      <c r="P195" s="115" t="str">
        <f t="shared" si="29"/>
        <v/>
      </c>
      <c r="R195" s="105">
        <f>IF($D195="", MAX($R$10:$R194)+1, "")</f>
        <v>165</v>
      </c>
      <c r="T195" s="105" t="str">
        <f t="shared" si="26"/>
        <v/>
      </c>
      <c r="V195" s="115" t="str">
        <f t="shared" si="30"/>
        <v/>
      </c>
      <c r="X195" s="105" t="str">
        <f t="shared" si="31"/>
        <v/>
      </c>
      <c r="Y195" s="105" t="str">
        <f t="shared" si="32"/>
        <v/>
      </c>
      <c r="Z195" s="105" t="str">
        <f t="shared" si="33"/>
        <v/>
      </c>
      <c r="AA195" s="105" t="str">
        <f t="shared" si="34"/>
        <v/>
      </c>
      <c r="AB195" s="105" t="str">
        <f t="shared" si="35"/>
        <v/>
      </c>
    </row>
    <row r="196" spans="1:28" x14ac:dyDescent="0.25">
      <c r="A196" s="113" t="s">
        <v>36</v>
      </c>
      <c r="B196" s="105" t="str">
        <f t="shared" si="27"/>
        <v/>
      </c>
      <c r="C196" s="113" t="s">
        <v>36</v>
      </c>
      <c r="D196" s="108"/>
      <c r="E196" s="111"/>
      <c r="F196" s="113" t="s">
        <v>36</v>
      </c>
      <c r="I196" s="105" t="str">
        <f>IF($D196="", IFERROR(INDEX('LinkedIn Posts'!$D$11:$D$510, MATCH($R196, 'LinkedIn Posts'!$BB$11:$BB$510, 0)), ""), $D196)</f>
        <v/>
      </c>
      <c r="K196" s="105" t="str">
        <f t="shared" si="28"/>
        <v/>
      </c>
      <c r="M196" s="105" t="str">
        <f t="shared" si="24"/>
        <v/>
      </c>
      <c r="N196" s="105" t="str">
        <f t="shared" si="25"/>
        <v/>
      </c>
      <c r="P196" s="115" t="str">
        <f t="shared" si="29"/>
        <v/>
      </c>
      <c r="R196" s="105">
        <f>IF($D196="", MAX($R$10:$R195)+1, "")</f>
        <v>166</v>
      </c>
      <c r="T196" s="105" t="str">
        <f t="shared" si="26"/>
        <v/>
      </c>
      <c r="V196" s="115" t="str">
        <f t="shared" si="30"/>
        <v/>
      </c>
      <c r="X196" s="105" t="str">
        <f t="shared" si="31"/>
        <v/>
      </c>
      <c r="Y196" s="105" t="str">
        <f t="shared" si="32"/>
        <v/>
      </c>
      <c r="Z196" s="105" t="str">
        <f t="shared" si="33"/>
        <v/>
      </c>
      <c r="AA196" s="105" t="str">
        <f t="shared" si="34"/>
        <v/>
      </c>
      <c r="AB196" s="105" t="str">
        <f t="shared" si="35"/>
        <v/>
      </c>
    </row>
    <row r="197" spans="1:28" x14ac:dyDescent="0.25">
      <c r="A197" s="113" t="s">
        <v>36</v>
      </c>
      <c r="B197" s="105" t="str">
        <f t="shared" si="27"/>
        <v/>
      </c>
      <c r="C197" s="113" t="s">
        <v>36</v>
      </c>
      <c r="D197" s="108"/>
      <c r="E197" s="111"/>
      <c r="F197" s="113" t="s">
        <v>36</v>
      </c>
      <c r="I197" s="105" t="str">
        <f>IF($D197="", IFERROR(INDEX('LinkedIn Posts'!$D$11:$D$510, MATCH($R197, 'LinkedIn Posts'!$BB$11:$BB$510, 0)), ""), $D197)</f>
        <v/>
      </c>
      <c r="K197" s="105" t="str">
        <f t="shared" si="28"/>
        <v/>
      </c>
      <c r="M197" s="105" t="str">
        <f t="shared" si="24"/>
        <v/>
      </c>
      <c r="N197" s="105" t="str">
        <f t="shared" si="25"/>
        <v/>
      </c>
      <c r="P197" s="115" t="str">
        <f t="shared" si="29"/>
        <v/>
      </c>
      <c r="R197" s="105">
        <f>IF($D197="", MAX($R$10:$R196)+1, "")</f>
        <v>167</v>
      </c>
      <c r="T197" s="105" t="str">
        <f t="shared" si="26"/>
        <v/>
      </c>
      <c r="V197" s="115" t="str">
        <f t="shared" si="30"/>
        <v/>
      </c>
      <c r="X197" s="105" t="str">
        <f t="shared" si="31"/>
        <v/>
      </c>
      <c r="Y197" s="105" t="str">
        <f t="shared" si="32"/>
        <v/>
      </c>
      <c r="Z197" s="105" t="str">
        <f t="shared" si="33"/>
        <v/>
      </c>
      <c r="AA197" s="105" t="str">
        <f t="shared" si="34"/>
        <v/>
      </c>
      <c r="AB197" s="105" t="str">
        <f t="shared" si="35"/>
        <v/>
      </c>
    </row>
    <row r="198" spans="1:28" x14ac:dyDescent="0.25">
      <c r="A198" s="113" t="s">
        <v>36</v>
      </c>
      <c r="B198" s="105" t="str">
        <f t="shared" si="27"/>
        <v/>
      </c>
      <c r="C198" s="113" t="s">
        <v>36</v>
      </c>
      <c r="D198" s="108"/>
      <c r="E198" s="111"/>
      <c r="F198" s="113" t="s">
        <v>36</v>
      </c>
      <c r="I198" s="105" t="str">
        <f>IF($D198="", IFERROR(INDEX('LinkedIn Posts'!$D$11:$D$510, MATCH($R198, 'LinkedIn Posts'!$BB$11:$BB$510, 0)), ""), $D198)</f>
        <v/>
      </c>
      <c r="K198" s="105" t="str">
        <f t="shared" si="28"/>
        <v/>
      </c>
      <c r="M198" s="105" t="str">
        <f t="shared" si="24"/>
        <v/>
      </c>
      <c r="N198" s="105" t="str">
        <f t="shared" si="25"/>
        <v/>
      </c>
      <c r="P198" s="115" t="str">
        <f t="shared" si="29"/>
        <v/>
      </c>
      <c r="R198" s="105">
        <f>IF($D198="", MAX($R$10:$R197)+1, "")</f>
        <v>168</v>
      </c>
      <c r="T198" s="105" t="str">
        <f t="shared" si="26"/>
        <v/>
      </c>
      <c r="V198" s="115" t="str">
        <f t="shared" si="30"/>
        <v/>
      </c>
      <c r="X198" s="105" t="str">
        <f t="shared" si="31"/>
        <v/>
      </c>
      <c r="Y198" s="105" t="str">
        <f t="shared" si="32"/>
        <v/>
      </c>
      <c r="Z198" s="105" t="str">
        <f t="shared" si="33"/>
        <v/>
      </c>
      <c r="AA198" s="105" t="str">
        <f t="shared" si="34"/>
        <v/>
      </c>
      <c r="AB198" s="105" t="str">
        <f t="shared" si="35"/>
        <v/>
      </c>
    </row>
    <row r="199" spans="1:28" x14ac:dyDescent="0.25">
      <c r="A199" s="113" t="s">
        <v>36</v>
      </c>
      <c r="B199" s="105" t="str">
        <f t="shared" si="27"/>
        <v/>
      </c>
      <c r="C199" s="113" t="s">
        <v>36</v>
      </c>
      <c r="D199" s="108"/>
      <c r="E199" s="111"/>
      <c r="F199" s="113" t="s">
        <v>36</v>
      </c>
      <c r="I199" s="105" t="str">
        <f>IF($D199="", IFERROR(INDEX('LinkedIn Posts'!$D$11:$D$510, MATCH($R199, 'LinkedIn Posts'!$BB$11:$BB$510, 0)), ""), $D199)</f>
        <v/>
      </c>
      <c r="K199" s="105" t="str">
        <f t="shared" si="28"/>
        <v/>
      </c>
      <c r="M199" s="105" t="str">
        <f t="shared" si="24"/>
        <v/>
      </c>
      <c r="N199" s="105" t="str">
        <f t="shared" si="25"/>
        <v/>
      </c>
      <c r="P199" s="115" t="str">
        <f t="shared" si="29"/>
        <v/>
      </c>
      <c r="R199" s="105">
        <f>IF($D199="", MAX($R$10:$R198)+1, "")</f>
        <v>169</v>
      </c>
      <c r="T199" s="105" t="str">
        <f t="shared" si="26"/>
        <v/>
      </c>
      <c r="V199" s="115" t="str">
        <f t="shared" si="30"/>
        <v/>
      </c>
      <c r="X199" s="105" t="str">
        <f t="shared" si="31"/>
        <v/>
      </c>
      <c r="Y199" s="105" t="str">
        <f t="shared" si="32"/>
        <v/>
      </c>
      <c r="Z199" s="105" t="str">
        <f t="shared" si="33"/>
        <v/>
      </c>
      <c r="AA199" s="105" t="str">
        <f t="shared" si="34"/>
        <v/>
      </c>
      <c r="AB199" s="105" t="str">
        <f t="shared" si="35"/>
        <v/>
      </c>
    </row>
    <row r="200" spans="1:28" x14ac:dyDescent="0.25">
      <c r="A200" s="113" t="s">
        <v>36</v>
      </c>
      <c r="B200" s="105" t="str">
        <f t="shared" si="27"/>
        <v/>
      </c>
      <c r="C200" s="113" t="s">
        <v>36</v>
      </c>
      <c r="D200" s="108"/>
      <c r="E200" s="111"/>
      <c r="F200" s="113" t="s">
        <v>36</v>
      </c>
      <c r="I200" s="105" t="str">
        <f>IF($D200="", IFERROR(INDEX('LinkedIn Posts'!$D$11:$D$510, MATCH($R200, 'LinkedIn Posts'!$BB$11:$BB$510, 0)), ""), $D200)</f>
        <v/>
      </c>
      <c r="K200" s="105" t="str">
        <f t="shared" si="28"/>
        <v/>
      </c>
      <c r="M200" s="105" t="str">
        <f t="shared" si="24"/>
        <v/>
      </c>
      <c r="N200" s="105" t="str">
        <f t="shared" si="25"/>
        <v/>
      </c>
      <c r="P200" s="115" t="str">
        <f t="shared" si="29"/>
        <v/>
      </c>
      <c r="R200" s="105">
        <f>IF($D200="", MAX($R$10:$R199)+1, "")</f>
        <v>170</v>
      </c>
      <c r="T200" s="105" t="str">
        <f t="shared" si="26"/>
        <v/>
      </c>
      <c r="V200" s="115" t="str">
        <f t="shared" si="30"/>
        <v/>
      </c>
      <c r="X200" s="105" t="str">
        <f t="shared" si="31"/>
        <v/>
      </c>
      <c r="Y200" s="105" t="str">
        <f t="shared" si="32"/>
        <v/>
      </c>
      <c r="Z200" s="105" t="str">
        <f t="shared" si="33"/>
        <v/>
      </c>
      <c r="AA200" s="105" t="str">
        <f t="shared" si="34"/>
        <v/>
      </c>
      <c r="AB200" s="105" t="str">
        <f t="shared" si="35"/>
        <v/>
      </c>
    </row>
    <row r="201" spans="1:28" x14ac:dyDescent="0.25">
      <c r="A201" s="113" t="s">
        <v>36</v>
      </c>
      <c r="B201" s="105" t="str">
        <f t="shared" si="27"/>
        <v/>
      </c>
      <c r="C201" s="113" t="s">
        <v>36</v>
      </c>
      <c r="D201" s="108"/>
      <c r="E201" s="111"/>
      <c r="F201" s="113" t="s">
        <v>36</v>
      </c>
      <c r="I201" s="105" t="str">
        <f>IF($D201="", IFERROR(INDEX('LinkedIn Posts'!$D$11:$D$510, MATCH($R201, 'LinkedIn Posts'!$BB$11:$BB$510, 0)), ""), $D201)</f>
        <v/>
      </c>
      <c r="K201" s="105" t="str">
        <f t="shared" si="28"/>
        <v/>
      </c>
      <c r="M201" s="105" t="str">
        <f t="shared" si="24"/>
        <v/>
      </c>
      <c r="N201" s="105" t="str">
        <f t="shared" si="25"/>
        <v/>
      </c>
      <c r="P201" s="115" t="str">
        <f t="shared" si="29"/>
        <v/>
      </c>
      <c r="R201" s="105">
        <f>IF($D201="", MAX($R$10:$R200)+1, "")</f>
        <v>171</v>
      </c>
      <c r="T201" s="105" t="str">
        <f t="shared" si="26"/>
        <v/>
      </c>
      <c r="V201" s="115" t="str">
        <f t="shared" si="30"/>
        <v/>
      </c>
      <c r="X201" s="105" t="str">
        <f t="shared" si="31"/>
        <v/>
      </c>
      <c r="Y201" s="105" t="str">
        <f t="shared" si="32"/>
        <v/>
      </c>
      <c r="Z201" s="105" t="str">
        <f t="shared" si="33"/>
        <v/>
      </c>
      <c r="AA201" s="105" t="str">
        <f t="shared" si="34"/>
        <v/>
      </c>
      <c r="AB201" s="105" t="str">
        <f t="shared" si="35"/>
        <v/>
      </c>
    </row>
    <row r="202" spans="1:28" x14ac:dyDescent="0.25">
      <c r="A202" s="113" t="s">
        <v>36</v>
      </c>
      <c r="B202" s="105" t="str">
        <f t="shared" si="27"/>
        <v/>
      </c>
      <c r="C202" s="113" t="s">
        <v>36</v>
      </c>
      <c r="D202" s="108"/>
      <c r="E202" s="111"/>
      <c r="F202" s="113" t="s">
        <v>36</v>
      </c>
      <c r="I202" s="105" t="str">
        <f>IF($D202="", IFERROR(INDEX('LinkedIn Posts'!$D$11:$D$510, MATCH($R202, 'LinkedIn Posts'!$BB$11:$BB$510, 0)), ""), $D202)</f>
        <v/>
      </c>
      <c r="K202" s="105" t="str">
        <f t="shared" si="28"/>
        <v/>
      </c>
      <c r="M202" s="105" t="str">
        <f t="shared" si="24"/>
        <v/>
      </c>
      <c r="N202" s="105" t="str">
        <f t="shared" si="25"/>
        <v/>
      </c>
      <c r="P202" s="115" t="str">
        <f t="shared" si="29"/>
        <v/>
      </c>
      <c r="R202" s="105">
        <f>IF($D202="", MAX($R$10:$R201)+1, "")</f>
        <v>172</v>
      </c>
      <c r="T202" s="105" t="str">
        <f t="shared" si="26"/>
        <v/>
      </c>
      <c r="V202" s="115" t="str">
        <f t="shared" si="30"/>
        <v/>
      </c>
      <c r="X202" s="105" t="str">
        <f t="shared" si="31"/>
        <v/>
      </c>
      <c r="Y202" s="105" t="str">
        <f t="shared" si="32"/>
        <v/>
      </c>
      <c r="Z202" s="105" t="str">
        <f t="shared" si="33"/>
        <v/>
      </c>
      <c r="AA202" s="105" t="str">
        <f t="shared" si="34"/>
        <v/>
      </c>
      <c r="AB202" s="105" t="str">
        <f t="shared" si="35"/>
        <v/>
      </c>
    </row>
    <row r="203" spans="1:28" x14ac:dyDescent="0.25">
      <c r="A203" s="113" t="s">
        <v>36</v>
      </c>
      <c r="B203" s="105" t="str">
        <f t="shared" si="27"/>
        <v/>
      </c>
      <c r="C203" s="113" t="s">
        <v>36</v>
      </c>
      <c r="D203" s="108"/>
      <c r="E203" s="111"/>
      <c r="F203" s="113" t="s">
        <v>36</v>
      </c>
      <c r="I203" s="105" t="str">
        <f>IF($D203="", IFERROR(INDEX('LinkedIn Posts'!$D$11:$D$510, MATCH($R203, 'LinkedIn Posts'!$BB$11:$BB$510, 0)), ""), $D203)</f>
        <v/>
      </c>
      <c r="K203" s="105" t="str">
        <f t="shared" si="28"/>
        <v/>
      </c>
      <c r="M203" s="105" t="str">
        <f t="shared" ref="M203:M266" si="36">IF($B203="", "", IF(AND(M$5="X", D203=""), $K$6, IF(AND(NOT(D203=""), OR(ISNUMBER($D203)="", COUNTIF(D$11:D$510, D203)&gt;1)), $K$7, "")))</f>
        <v/>
      </c>
      <c r="N203" s="105" t="str">
        <f t="shared" ref="N203:N266" si="37">IF($K203="", "", IF(AND(N$5="X", E203=""), $K$6, IF(AND(NOT($P203=""), COUNTIF($P$11:$P$510, $P203)&gt;1), $K$7, "")))</f>
        <v/>
      </c>
      <c r="P203" s="115" t="str">
        <f t="shared" si="29"/>
        <v/>
      </c>
      <c r="R203" s="105">
        <f>IF($D203="", MAX($R$10:$R202)+1, "")</f>
        <v>173</v>
      </c>
      <c r="T203" s="105" t="str">
        <f t="shared" ref="T203:T266" si="38">IF($B203="", "", IF($D203=$I203, $T$3, $T$2))</f>
        <v/>
      </c>
      <c r="V203" s="115" t="str">
        <f t="shared" si="30"/>
        <v/>
      </c>
      <c r="X203" s="105" t="str">
        <f t="shared" si="31"/>
        <v/>
      </c>
      <c r="Y203" s="105" t="str">
        <f t="shared" si="32"/>
        <v/>
      </c>
      <c r="Z203" s="105" t="str">
        <f t="shared" si="33"/>
        <v/>
      </c>
      <c r="AA203" s="105" t="str">
        <f t="shared" si="34"/>
        <v/>
      </c>
      <c r="AB203" s="105" t="str">
        <f t="shared" si="35"/>
        <v/>
      </c>
    </row>
    <row r="204" spans="1:28" x14ac:dyDescent="0.25">
      <c r="A204" s="113" t="s">
        <v>36</v>
      </c>
      <c r="B204" s="105" t="str">
        <f t="shared" ref="B204:B267" si="39">$I204</f>
        <v/>
      </c>
      <c r="C204" s="113" t="s">
        <v>36</v>
      </c>
      <c r="D204" s="108"/>
      <c r="E204" s="111"/>
      <c r="F204" s="113" t="s">
        <v>36</v>
      </c>
      <c r="I204" s="105" t="str">
        <f>IF($D204="", IFERROR(INDEX('LinkedIn Posts'!$D$11:$D$510, MATCH($R204, 'LinkedIn Posts'!$BB$11:$BB$510, 0)), ""), $D204)</f>
        <v/>
      </c>
      <c r="K204" s="105" t="str">
        <f t="shared" ref="K204:K267" si="40">IF(COUNTIF($D204:$E204, "")=2, "", "X")</f>
        <v/>
      </c>
      <c r="M204" s="105" t="str">
        <f t="shared" si="36"/>
        <v/>
      </c>
      <c r="N204" s="105" t="str">
        <f t="shared" si="37"/>
        <v/>
      </c>
      <c r="P204" s="115" t="str">
        <f t="shared" ref="P204:P267" si="41">IF($E204="", "", LEFT($E204, 250))</f>
        <v/>
      </c>
      <c r="R204" s="105">
        <f>IF($D204="", MAX($R$10:$R203)+1, "")</f>
        <v>174</v>
      </c>
      <c r="T204" s="105" t="str">
        <f t="shared" si="38"/>
        <v/>
      </c>
      <c r="V204" s="115" t="str">
        <f t="shared" ref="V204:V267" si="42">IF($E204="", "", LEFT($E204, 70))</f>
        <v/>
      </c>
      <c r="X204" s="105" t="str">
        <f t="shared" ref="X204:X267" si="43">IF($E204="", "", IFERROR(FIND("https://", $E204), ""))</f>
        <v/>
      </c>
      <c r="Y204" s="105" t="str">
        <f t="shared" ref="Y204:Y267" si="44">IF($X204="", "", IFERROR(FIND(" ", $E204, $X204+1), ""))</f>
        <v/>
      </c>
      <c r="Z204" s="105" t="str">
        <f t="shared" ref="Z204:Z267" si="45">IF($X204="", "", IFERROR(FIND(CHAR(10), $E204, $X204+1), ""))</f>
        <v/>
      </c>
      <c r="AA204" s="105" t="str">
        <f t="shared" ref="AA204:AA267" si="46">IF(AND($Y204="", $Z204=""), "", IF($Y204="", $Z204, IF($Z204="", $Y204, MIN($Y204:$Z204))))</f>
        <v/>
      </c>
      <c r="AB204" s="105" t="str">
        <f t="shared" ref="AB204:AB267" si="47">IF(OR($X204="", $AA204=""), "", MID($E204, $X204, $AA204-$X204))</f>
        <v/>
      </c>
    </row>
    <row r="205" spans="1:28" x14ac:dyDescent="0.25">
      <c r="A205" s="113" t="s">
        <v>36</v>
      </c>
      <c r="B205" s="105" t="str">
        <f t="shared" si="39"/>
        <v/>
      </c>
      <c r="C205" s="113" t="s">
        <v>36</v>
      </c>
      <c r="D205" s="108"/>
      <c r="E205" s="111"/>
      <c r="F205" s="113" t="s">
        <v>36</v>
      </c>
      <c r="I205" s="105" t="str">
        <f>IF($D205="", IFERROR(INDEX('LinkedIn Posts'!$D$11:$D$510, MATCH($R205, 'LinkedIn Posts'!$BB$11:$BB$510, 0)), ""), $D205)</f>
        <v/>
      </c>
      <c r="K205" s="105" t="str">
        <f t="shared" si="40"/>
        <v/>
      </c>
      <c r="M205" s="105" t="str">
        <f t="shared" si="36"/>
        <v/>
      </c>
      <c r="N205" s="105" t="str">
        <f t="shared" si="37"/>
        <v/>
      </c>
      <c r="P205" s="115" t="str">
        <f t="shared" si="41"/>
        <v/>
      </c>
      <c r="R205" s="105">
        <f>IF($D205="", MAX($R$10:$R204)+1, "")</f>
        <v>175</v>
      </c>
      <c r="T205" s="105" t="str">
        <f t="shared" si="38"/>
        <v/>
      </c>
      <c r="V205" s="115" t="str">
        <f t="shared" si="42"/>
        <v/>
      </c>
      <c r="X205" s="105" t="str">
        <f t="shared" si="43"/>
        <v/>
      </c>
      <c r="Y205" s="105" t="str">
        <f t="shared" si="44"/>
        <v/>
      </c>
      <c r="Z205" s="105" t="str">
        <f t="shared" si="45"/>
        <v/>
      </c>
      <c r="AA205" s="105" t="str">
        <f t="shared" si="46"/>
        <v/>
      </c>
      <c r="AB205" s="105" t="str">
        <f t="shared" si="47"/>
        <v/>
      </c>
    </row>
    <row r="206" spans="1:28" x14ac:dyDescent="0.25">
      <c r="A206" s="113" t="s">
        <v>36</v>
      </c>
      <c r="B206" s="105" t="str">
        <f t="shared" si="39"/>
        <v/>
      </c>
      <c r="C206" s="113" t="s">
        <v>36</v>
      </c>
      <c r="D206" s="108"/>
      <c r="E206" s="111"/>
      <c r="F206" s="113" t="s">
        <v>36</v>
      </c>
      <c r="I206" s="105" t="str">
        <f>IF($D206="", IFERROR(INDEX('LinkedIn Posts'!$D$11:$D$510, MATCH($R206, 'LinkedIn Posts'!$BB$11:$BB$510, 0)), ""), $D206)</f>
        <v/>
      </c>
      <c r="K206" s="105" t="str">
        <f t="shared" si="40"/>
        <v/>
      </c>
      <c r="M206" s="105" t="str">
        <f t="shared" si="36"/>
        <v/>
      </c>
      <c r="N206" s="105" t="str">
        <f t="shared" si="37"/>
        <v/>
      </c>
      <c r="P206" s="115" t="str">
        <f t="shared" si="41"/>
        <v/>
      </c>
      <c r="R206" s="105">
        <f>IF($D206="", MAX($R$10:$R205)+1, "")</f>
        <v>176</v>
      </c>
      <c r="T206" s="105" t="str">
        <f t="shared" si="38"/>
        <v/>
      </c>
      <c r="V206" s="115" t="str">
        <f t="shared" si="42"/>
        <v/>
      </c>
      <c r="X206" s="105" t="str">
        <f t="shared" si="43"/>
        <v/>
      </c>
      <c r="Y206" s="105" t="str">
        <f t="shared" si="44"/>
        <v/>
      </c>
      <c r="Z206" s="105" t="str">
        <f t="shared" si="45"/>
        <v/>
      </c>
      <c r="AA206" s="105" t="str">
        <f t="shared" si="46"/>
        <v/>
      </c>
      <c r="AB206" s="105" t="str">
        <f t="shared" si="47"/>
        <v/>
      </c>
    </row>
    <row r="207" spans="1:28" x14ac:dyDescent="0.25">
      <c r="A207" s="113" t="s">
        <v>36</v>
      </c>
      <c r="B207" s="105" t="str">
        <f t="shared" si="39"/>
        <v/>
      </c>
      <c r="C207" s="113" t="s">
        <v>36</v>
      </c>
      <c r="D207" s="108"/>
      <c r="E207" s="111"/>
      <c r="F207" s="113" t="s">
        <v>36</v>
      </c>
      <c r="I207" s="105" t="str">
        <f>IF($D207="", IFERROR(INDEX('LinkedIn Posts'!$D$11:$D$510, MATCH($R207, 'LinkedIn Posts'!$BB$11:$BB$510, 0)), ""), $D207)</f>
        <v/>
      </c>
      <c r="K207" s="105" t="str">
        <f t="shared" si="40"/>
        <v/>
      </c>
      <c r="M207" s="105" t="str">
        <f t="shared" si="36"/>
        <v/>
      </c>
      <c r="N207" s="105" t="str">
        <f t="shared" si="37"/>
        <v/>
      </c>
      <c r="P207" s="115" t="str">
        <f t="shared" si="41"/>
        <v/>
      </c>
      <c r="R207" s="105">
        <f>IF($D207="", MAX($R$10:$R206)+1, "")</f>
        <v>177</v>
      </c>
      <c r="T207" s="105" t="str">
        <f t="shared" si="38"/>
        <v/>
      </c>
      <c r="V207" s="115" t="str">
        <f t="shared" si="42"/>
        <v/>
      </c>
      <c r="X207" s="105" t="str">
        <f t="shared" si="43"/>
        <v/>
      </c>
      <c r="Y207" s="105" t="str">
        <f t="shared" si="44"/>
        <v/>
      </c>
      <c r="Z207" s="105" t="str">
        <f t="shared" si="45"/>
        <v/>
      </c>
      <c r="AA207" s="105" t="str">
        <f t="shared" si="46"/>
        <v/>
      </c>
      <c r="AB207" s="105" t="str">
        <f t="shared" si="47"/>
        <v/>
      </c>
    </row>
    <row r="208" spans="1:28" x14ac:dyDescent="0.25">
      <c r="A208" s="113" t="s">
        <v>36</v>
      </c>
      <c r="B208" s="105" t="str">
        <f t="shared" si="39"/>
        <v/>
      </c>
      <c r="C208" s="113" t="s">
        <v>36</v>
      </c>
      <c r="D208" s="108"/>
      <c r="E208" s="111"/>
      <c r="F208" s="113" t="s">
        <v>36</v>
      </c>
      <c r="I208" s="105" t="str">
        <f>IF($D208="", IFERROR(INDEX('LinkedIn Posts'!$D$11:$D$510, MATCH($R208, 'LinkedIn Posts'!$BB$11:$BB$510, 0)), ""), $D208)</f>
        <v/>
      </c>
      <c r="K208" s="105" t="str">
        <f t="shared" si="40"/>
        <v/>
      </c>
      <c r="M208" s="105" t="str">
        <f t="shared" si="36"/>
        <v/>
      </c>
      <c r="N208" s="105" t="str">
        <f t="shared" si="37"/>
        <v/>
      </c>
      <c r="P208" s="115" t="str">
        <f t="shared" si="41"/>
        <v/>
      </c>
      <c r="R208" s="105">
        <f>IF($D208="", MAX($R$10:$R207)+1, "")</f>
        <v>178</v>
      </c>
      <c r="T208" s="105" t="str">
        <f t="shared" si="38"/>
        <v/>
      </c>
      <c r="V208" s="115" t="str">
        <f t="shared" si="42"/>
        <v/>
      </c>
      <c r="X208" s="105" t="str">
        <f t="shared" si="43"/>
        <v/>
      </c>
      <c r="Y208" s="105" t="str">
        <f t="shared" si="44"/>
        <v/>
      </c>
      <c r="Z208" s="105" t="str">
        <f t="shared" si="45"/>
        <v/>
      </c>
      <c r="AA208" s="105" t="str">
        <f t="shared" si="46"/>
        <v/>
      </c>
      <c r="AB208" s="105" t="str">
        <f t="shared" si="47"/>
        <v/>
      </c>
    </row>
    <row r="209" spans="1:28" x14ac:dyDescent="0.25">
      <c r="A209" s="113" t="s">
        <v>36</v>
      </c>
      <c r="B209" s="105" t="str">
        <f t="shared" si="39"/>
        <v/>
      </c>
      <c r="C209" s="113" t="s">
        <v>36</v>
      </c>
      <c r="D209" s="108"/>
      <c r="E209" s="111"/>
      <c r="F209" s="113" t="s">
        <v>36</v>
      </c>
      <c r="I209" s="105" t="str">
        <f>IF($D209="", IFERROR(INDEX('LinkedIn Posts'!$D$11:$D$510, MATCH($R209, 'LinkedIn Posts'!$BB$11:$BB$510, 0)), ""), $D209)</f>
        <v/>
      </c>
      <c r="K209" s="105" t="str">
        <f t="shared" si="40"/>
        <v/>
      </c>
      <c r="M209" s="105" t="str">
        <f t="shared" si="36"/>
        <v/>
      </c>
      <c r="N209" s="105" t="str">
        <f t="shared" si="37"/>
        <v/>
      </c>
      <c r="P209" s="115" t="str">
        <f t="shared" si="41"/>
        <v/>
      </c>
      <c r="R209" s="105">
        <f>IF($D209="", MAX($R$10:$R208)+1, "")</f>
        <v>179</v>
      </c>
      <c r="T209" s="105" t="str">
        <f t="shared" si="38"/>
        <v/>
      </c>
      <c r="V209" s="115" t="str">
        <f t="shared" si="42"/>
        <v/>
      </c>
      <c r="X209" s="105" t="str">
        <f t="shared" si="43"/>
        <v/>
      </c>
      <c r="Y209" s="105" t="str">
        <f t="shared" si="44"/>
        <v/>
      </c>
      <c r="Z209" s="105" t="str">
        <f t="shared" si="45"/>
        <v/>
      </c>
      <c r="AA209" s="105" t="str">
        <f t="shared" si="46"/>
        <v/>
      </c>
      <c r="AB209" s="105" t="str">
        <f t="shared" si="47"/>
        <v/>
      </c>
    </row>
    <row r="210" spans="1:28" x14ac:dyDescent="0.25">
      <c r="A210" s="113" t="s">
        <v>36</v>
      </c>
      <c r="B210" s="105" t="str">
        <f t="shared" si="39"/>
        <v/>
      </c>
      <c r="C210" s="113" t="s">
        <v>36</v>
      </c>
      <c r="D210" s="108"/>
      <c r="E210" s="111"/>
      <c r="F210" s="113" t="s">
        <v>36</v>
      </c>
      <c r="I210" s="105" t="str">
        <f>IF($D210="", IFERROR(INDEX('LinkedIn Posts'!$D$11:$D$510, MATCH($R210, 'LinkedIn Posts'!$BB$11:$BB$510, 0)), ""), $D210)</f>
        <v/>
      </c>
      <c r="K210" s="105" t="str">
        <f t="shared" si="40"/>
        <v/>
      </c>
      <c r="M210" s="105" t="str">
        <f t="shared" si="36"/>
        <v/>
      </c>
      <c r="N210" s="105" t="str">
        <f t="shared" si="37"/>
        <v/>
      </c>
      <c r="P210" s="115" t="str">
        <f t="shared" si="41"/>
        <v/>
      </c>
      <c r="R210" s="105">
        <f>IF($D210="", MAX($R$10:$R209)+1, "")</f>
        <v>180</v>
      </c>
      <c r="T210" s="105" t="str">
        <f t="shared" si="38"/>
        <v/>
      </c>
      <c r="V210" s="115" t="str">
        <f t="shared" si="42"/>
        <v/>
      </c>
      <c r="X210" s="105" t="str">
        <f t="shared" si="43"/>
        <v/>
      </c>
      <c r="Y210" s="105" t="str">
        <f t="shared" si="44"/>
        <v/>
      </c>
      <c r="Z210" s="105" t="str">
        <f t="shared" si="45"/>
        <v/>
      </c>
      <c r="AA210" s="105" t="str">
        <f t="shared" si="46"/>
        <v/>
      </c>
      <c r="AB210" s="105" t="str">
        <f t="shared" si="47"/>
        <v/>
      </c>
    </row>
    <row r="211" spans="1:28" x14ac:dyDescent="0.25">
      <c r="A211" s="113" t="s">
        <v>36</v>
      </c>
      <c r="B211" s="105" t="str">
        <f t="shared" si="39"/>
        <v/>
      </c>
      <c r="C211" s="113" t="s">
        <v>36</v>
      </c>
      <c r="D211" s="108"/>
      <c r="E211" s="111"/>
      <c r="F211" s="113" t="s">
        <v>36</v>
      </c>
      <c r="I211" s="105" t="str">
        <f>IF($D211="", IFERROR(INDEX('LinkedIn Posts'!$D$11:$D$510, MATCH($R211, 'LinkedIn Posts'!$BB$11:$BB$510, 0)), ""), $D211)</f>
        <v/>
      </c>
      <c r="K211" s="105" t="str">
        <f t="shared" si="40"/>
        <v/>
      </c>
      <c r="M211" s="105" t="str">
        <f t="shared" si="36"/>
        <v/>
      </c>
      <c r="N211" s="105" t="str">
        <f t="shared" si="37"/>
        <v/>
      </c>
      <c r="P211" s="115" t="str">
        <f t="shared" si="41"/>
        <v/>
      </c>
      <c r="R211" s="105">
        <f>IF($D211="", MAX($R$10:$R210)+1, "")</f>
        <v>181</v>
      </c>
      <c r="T211" s="105" t="str">
        <f t="shared" si="38"/>
        <v/>
      </c>
      <c r="V211" s="115" t="str">
        <f t="shared" si="42"/>
        <v/>
      </c>
      <c r="X211" s="105" t="str">
        <f t="shared" si="43"/>
        <v/>
      </c>
      <c r="Y211" s="105" t="str">
        <f t="shared" si="44"/>
        <v/>
      </c>
      <c r="Z211" s="105" t="str">
        <f t="shared" si="45"/>
        <v/>
      </c>
      <c r="AA211" s="105" t="str">
        <f t="shared" si="46"/>
        <v/>
      </c>
      <c r="AB211" s="105" t="str">
        <f t="shared" si="47"/>
        <v/>
      </c>
    </row>
    <row r="212" spans="1:28" x14ac:dyDescent="0.25">
      <c r="A212" s="113" t="s">
        <v>36</v>
      </c>
      <c r="B212" s="105" t="str">
        <f t="shared" si="39"/>
        <v/>
      </c>
      <c r="C212" s="113" t="s">
        <v>36</v>
      </c>
      <c r="D212" s="108"/>
      <c r="E212" s="111"/>
      <c r="F212" s="113" t="s">
        <v>36</v>
      </c>
      <c r="I212" s="105" t="str">
        <f>IF($D212="", IFERROR(INDEX('LinkedIn Posts'!$D$11:$D$510, MATCH($R212, 'LinkedIn Posts'!$BB$11:$BB$510, 0)), ""), $D212)</f>
        <v/>
      </c>
      <c r="K212" s="105" t="str">
        <f t="shared" si="40"/>
        <v/>
      </c>
      <c r="M212" s="105" t="str">
        <f t="shared" si="36"/>
        <v/>
      </c>
      <c r="N212" s="105" t="str">
        <f t="shared" si="37"/>
        <v/>
      </c>
      <c r="P212" s="115" t="str">
        <f t="shared" si="41"/>
        <v/>
      </c>
      <c r="R212" s="105">
        <f>IF($D212="", MAX($R$10:$R211)+1, "")</f>
        <v>182</v>
      </c>
      <c r="T212" s="105" t="str">
        <f t="shared" si="38"/>
        <v/>
      </c>
      <c r="V212" s="115" t="str">
        <f t="shared" si="42"/>
        <v/>
      </c>
      <c r="X212" s="105" t="str">
        <f t="shared" si="43"/>
        <v/>
      </c>
      <c r="Y212" s="105" t="str">
        <f t="shared" si="44"/>
        <v/>
      </c>
      <c r="Z212" s="105" t="str">
        <f t="shared" si="45"/>
        <v/>
      </c>
      <c r="AA212" s="105" t="str">
        <f t="shared" si="46"/>
        <v/>
      </c>
      <c r="AB212" s="105" t="str">
        <f t="shared" si="47"/>
        <v/>
      </c>
    </row>
    <row r="213" spans="1:28" x14ac:dyDescent="0.25">
      <c r="A213" s="113" t="s">
        <v>36</v>
      </c>
      <c r="B213" s="105" t="str">
        <f t="shared" si="39"/>
        <v/>
      </c>
      <c r="C213" s="113" t="s">
        <v>36</v>
      </c>
      <c r="D213" s="108"/>
      <c r="E213" s="111"/>
      <c r="F213" s="113" t="s">
        <v>36</v>
      </c>
      <c r="I213" s="105" t="str">
        <f>IF($D213="", IFERROR(INDEX('LinkedIn Posts'!$D$11:$D$510, MATCH($R213, 'LinkedIn Posts'!$BB$11:$BB$510, 0)), ""), $D213)</f>
        <v/>
      </c>
      <c r="K213" s="105" t="str">
        <f t="shared" si="40"/>
        <v/>
      </c>
      <c r="M213" s="105" t="str">
        <f t="shared" si="36"/>
        <v/>
      </c>
      <c r="N213" s="105" t="str">
        <f t="shared" si="37"/>
        <v/>
      </c>
      <c r="P213" s="115" t="str">
        <f t="shared" si="41"/>
        <v/>
      </c>
      <c r="R213" s="105">
        <f>IF($D213="", MAX($R$10:$R212)+1, "")</f>
        <v>183</v>
      </c>
      <c r="T213" s="105" t="str">
        <f t="shared" si="38"/>
        <v/>
      </c>
      <c r="V213" s="115" t="str">
        <f t="shared" si="42"/>
        <v/>
      </c>
      <c r="X213" s="105" t="str">
        <f t="shared" si="43"/>
        <v/>
      </c>
      <c r="Y213" s="105" t="str">
        <f t="shared" si="44"/>
        <v/>
      </c>
      <c r="Z213" s="105" t="str">
        <f t="shared" si="45"/>
        <v/>
      </c>
      <c r="AA213" s="105" t="str">
        <f t="shared" si="46"/>
        <v/>
      </c>
      <c r="AB213" s="105" t="str">
        <f t="shared" si="47"/>
        <v/>
      </c>
    </row>
    <row r="214" spans="1:28" x14ac:dyDescent="0.25">
      <c r="A214" s="113" t="s">
        <v>36</v>
      </c>
      <c r="B214" s="105" t="str">
        <f t="shared" si="39"/>
        <v/>
      </c>
      <c r="C214" s="113" t="s">
        <v>36</v>
      </c>
      <c r="D214" s="108"/>
      <c r="E214" s="111"/>
      <c r="F214" s="113" t="s">
        <v>36</v>
      </c>
      <c r="I214" s="105" t="str">
        <f>IF($D214="", IFERROR(INDEX('LinkedIn Posts'!$D$11:$D$510, MATCH($R214, 'LinkedIn Posts'!$BB$11:$BB$510, 0)), ""), $D214)</f>
        <v/>
      </c>
      <c r="K214" s="105" t="str">
        <f t="shared" si="40"/>
        <v/>
      </c>
      <c r="M214" s="105" t="str">
        <f t="shared" si="36"/>
        <v/>
      </c>
      <c r="N214" s="105" t="str">
        <f t="shared" si="37"/>
        <v/>
      </c>
      <c r="P214" s="115" t="str">
        <f t="shared" si="41"/>
        <v/>
      </c>
      <c r="R214" s="105">
        <f>IF($D214="", MAX($R$10:$R213)+1, "")</f>
        <v>184</v>
      </c>
      <c r="T214" s="105" t="str">
        <f t="shared" si="38"/>
        <v/>
      </c>
      <c r="V214" s="115" t="str">
        <f t="shared" si="42"/>
        <v/>
      </c>
      <c r="X214" s="105" t="str">
        <f t="shared" si="43"/>
        <v/>
      </c>
      <c r="Y214" s="105" t="str">
        <f t="shared" si="44"/>
        <v/>
      </c>
      <c r="Z214" s="105" t="str">
        <f t="shared" si="45"/>
        <v/>
      </c>
      <c r="AA214" s="105" t="str">
        <f t="shared" si="46"/>
        <v/>
      </c>
      <c r="AB214" s="105" t="str">
        <f t="shared" si="47"/>
        <v/>
      </c>
    </row>
    <row r="215" spans="1:28" x14ac:dyDescent="0.25">
      <c r="A215" s="113" t="s">
        <v>36</v>
      </c>
      <c r="B215" s="105" t="str">
        <f t="shared" si="39"/>
        <v/>
      </c>
      <c r="C215" s="113" t="s">
        <v>36</v>
      </c>
      <c r="D215" s="108"/>
      <c r="E215" s="111"/>
      <c r="F215" s="113" t="s">
        <v>36</v>
      </c>
      <c r="I215" s="105" t="str">
        <f>IF($D215="", IFERROR(INDEX('LinkedIn Posts'!$D$11:$D$510, MATCH($R215, 'LinkedIn Posts'!$BB$11:$BB$510, 0)), ""), $D215)</f>
        <v/>
      </c>
      <c r="K215" s="105" t="str">
        <f t="shared" si="40"/>
        <v/>
      </c>
      <c r="M215" s="105" t="str">
        <f t="shared" si="36"/>
        <v/>
      </c>
      <c r="N215" s="105" t="str">
        <f t="shared" si="37"/>
        <v/>
      </c>
      <c r="P215" s="115" t="str">
        <f t="shared" si="41"/>
        <v/>
      </c>
      <c r="R215" s="105">
        <f>IF($D215="", MAX($R$10:$R214)+1, "")</f>
        <v>185</v>
      </c>
      <c r="T215" s="105" t="str">
        <f t="shared" si="38"/>
        <v/>
      </c>
      <c r="V215" s="115" t="str">
        <f t="shared" si="42"/>
        <v/>
      </c>
      <c r="X215" s="105" t="str">
        <f t="shared" si="43"/>
        <v/>
      </c>
      <c r="Y215" s="105" t="str">
        <f t="shared" si="44"/>
        <v/>
      </c>
      <c r="Z215" s="105" t="str">
        <f t="shared" si="45"/>
        <v/>
      </c>
      <c r="AA215" s="105" t="str">
        <f t="shared" si="46"/>
        <v/>
      </c>
      <c r="AB215" s="105" t="str">
        <f t="shared" si="47"/>
        <v/>
      </c>
    </row>
    <row r="216" spans="1:28" x14ac:dyDescent="0.25">
      <c r="A216" s="113" t="s">
        <v>36</v>
      </c>
      <c r="B216" s="105" t="str">
        <f t="shared" si="39"/>
        <v/>
      </c>
      <c r="C216" s="113" t="s">
        <v>36</v>
      </c>
      <c r="D216" s="108"/>
      <c r="E216" s="111"/>
      <c r="F216" s="113" t="s">
        <v>36</v>
      </c>
      <c r="I216" s="105" t="str">
        <f>IF($D216="", IFERROR(INDEX('LinkedIn Posts'!$D$11:$D$510, MATCH($R216, 'LinkedIn Posts'!$BB$11:$BB$510, 0)), ""), $D216)</f>
        <v/>
      </c>
      <c r="K216" s="105" t="str">
        <f t="shared" si="40"/>
        <v/>
      </c>
      <c r="M216" s="105" t="str">
        <f t="shared" si="36"/>
        <v/>
      </c>
      <c r="N216" s="105" t="str">
        <f t="shared" si="37"/>
        <v/>
      </c>
      <c r="P216" s="115" t="str">
        <f t="shared" si="41"/>
        <v/>
      </c>
      <c r="R216" s="105">
        <f>IF($D216="", MAX($R$10:$R215)+1, "")</f>
        <v>186</v>
      </c>
      <c r="T216" s="105" t="str">
        <f t="shared" si="38"/>
        <v/>
      </c>
      <c r="V216" s="115" t="str">
        <f t="shared" si="42"/>
        <v/>
      </c>
      <c r="X216" s="105" t="str">
        <f t="shared" si="43"/>
        <v/>
      </c>
      <c r="Y216" s="105" t="str">
        <f t="shared" si="44"/>
        <v/>
      </c>
      <c r="Z216" s="105" t="str">
        <f t="shared" si="45"/>
        <v/>
      </c>
      <c r="AA216" s="105" t="str">
        <f t="shared" si="46"/>
        <v/>
      </c>
      <c r="AB216" s="105" t="str">
        <f t="shared" si="47"/>
        <v/>
      </c>
    </row>
    <row r="217" spans="1:28" x14ac:dyDescent="0.25">
      <c r="A217" s="113" t="s">
        <v>36</v>
      </c>
      <c r="B217" s="105" t="str">
        <f t="shared" si="39"/>
        <v/>
      </c>
      <c r="C217" s="113" t="s">
        <v>36</v>
      </c>
      <c r="D217" s="108"/>
      <c r="E217" s="111"/>
      <c r="F217" s="113" t="s">
        <v>36</v>
      </c>
      <c r="I217" s="105" t="str">
        <f>IF($D217="", IFERROR(INDEX('LinkedIn Posts'!$D$11:$D$510, MATCH($R217, 'LinkedIn Posts'!$BB$11:$BB$510, 0)), ""), $D217)</f>
        <v/>
      </c>
      <c r="K217" s="105" t="str">
        <f t="shared" si="40"/>
        <v/>
      </c>
      <c r="M217" s="105" t="str">
        <f t="shared" si="36"/>
        <v/>
      </c>
      <c r="N217" s="105" t="str">
        <f t="shared" si="37"/>
        <v/>
      </c>
      <c r="P217" s="115" t="str">
        <f t="shared" si="41"/>
        <v/>
      </c>
      <c r="R217" s="105">
        <f>IF($D217="", MAX($R$10:$R216)+1, "")</f>
        <v>187</v>
      </c>
      <c r="T217" s="105" t="str">
        <f t="shared" si="38"/>
        <v/>
      </c>
      <c r="V217" s="115" t="str">
        <f t="shared" si="42"/>
        <v/>
      </c>
      <c r="X217" s="105" t="str">
        <f t="shared" si="43"/>
        <v/>
      </c>
      <c r="Y217" s="105" t="str">
        <f t="shared" si="44"/>
        <v/>
      </c>
      <c r="Z217" s="105" t="str">
        <f t="shared" si="45"/>
        <v/>
      </c>
      <c r="AA217" s="105" t="str">
        <f t="shared" si="46"/>
        <v/>
      </c>
      <c r="AB217" s="105" t="str">
        <f t="shared" si="47"/>
        <v/>
      </c>
    </row>
    <row r="218" spans="1:28" x14ac:dyDescent="0.25">
      <c r="A218" s="113" t="s">
        <v>36</v>
      </c>
      <c r="B218" s="105" t="str">
        <f t="shared" si="39"/>
        <v/>
      </c>
      <c r="C218" s="113" t="s">
        <v>36</v>
      </c>
      <c r="D218" s="108"/>
      <c r="E218" s="111"/>
      <c r="F218" s="113" t="s">
        <v>36</v>
      </c>
      <c r="I218" s="105" t="str">
        <f>IF($D218="", IFERROR(INDEX('LinkedIn Posts'!$D$11:$D$510, MATCH($R218, 'LinkedIn Posts'!$BB$11:$BB$510, 0)), ""), $D218)</f>
        <v/>
      </c>
      <c r="K218" s="105" t="str">
        <f t="shared" si="40"/>
        <v/>
      </c>
      <c r="M218" s="105" t="str">
        <f t="shared" si="36"/>
        <v/>
      </c>
      <c r="N218" s="105" t="str">
        <f t="shared" si="37"/>
        <v/>
      </c>
      <c r="P218" s="115" t="str">
        <f t="shared" si="41"/>
        <v/>
      </c>
      <c r="R218" s="105">
        <f>IF($D218="", MAX($R$10:$R217)+1, "")</f>
        <v>188</v>
      </c>
      <c r="T218" s="105" t="str">
        <f t="shared" si="38"/>
        <v/>
      </c>
      <c r="V218" s="115" t="str">
        <f t="shared" si="42"/>
        <v/>
      </c>
      <c r="X218" s="105" t="str">
        <f t="shared" si="43"/>
        <v/>
      </c>
      <c r="Y218" s="105" t="str">
        <f t="shared" si="44"/>
        <v/>
      </c>
      <c r="Z218" s="105" t="str">
        <f t="shared" si="45"/>
        <v/>
      </c>
      <c r="AA218" s="105" t="str">
        <f t="shared" si="46"/>
        <v/>
      </c>
      <c r="AB218" s="105" t="str">
        <f t="shared" si="47"/>
        <v/>
      </c>
    </row>
    <row r="219" spans="1:28" x14ac:dyDescent="0.25">
      <c r="A219" s="113" t="s">
        <v>36</v>
      </c>
      <c r="B219" s="105" t="str">
        <f t="shared" si="39"/>
        <v/>
      </c>
      <c r="C219" s="113" t="s">
        <v>36</v>
      </c>
      <c r="D219" s="108"/>
      <c r="E219" s="111"/>
      <c r="F219" s="113" t="s">
        <v>36</v>
      </c>
      <c r="I219" s="105" t="str">
        <f>IF($D219="", IFERROR(INDEX('LinkedIn Posts'!$D$11:$D$510, MATCH($R219, 'LinkedIn Posts'!$BB$11:$BB$510, 0)), ""), $D219)</f>
        <v/>
      </c>
      <c r="K219" s="105" t="str">
        <f t="shared" si="40"/>
        <v/>
      </c>
      <c r="M219" s="105" t="str">
        <f t="shared" si="36"/>
        <v/>
      </c>
      <c r="N219" s="105" t="str">
        <f t="shared" si="37"/>
        <v/>
      </c>
      <c r="P219" s="115" t="str">
        <f t="shared" si="41"/>
        <v/>
      </c>
      <c r="R219" s="105">
        <f>IF($D219="", MAX($R$10:$R218)+1, "")</f>
        <v>189</v>
      </c>
      <c r="T219" s="105" t="str">
        <f t="shared" si="38"/>
        <v/>
      </c>
      <c r="V219" s="115" t="str">
        <f t="shared" si="42"/>
        <v/>
      </c>
      <c r="X219" s="105" t="str">
        <f t="shared" si="43"/>
        <v/>
      </c>
      <c r="Y219" s="105" t="str">
        <f t="shared" si="44"/>
        <v/>
      </c>
      <c r="Z219" s="105" t="str">
        <f t="shared" si="45"/>
        <v/>
      </c>
      <c r="AA219" s="105" t="str">
        <f t="shared" si="46"/>
        <v/>
      </c>
      <c r="AB219" s="105" t="str">
        <f t="shared" si="47"/>
        <v/>
      </c>
    </row>
    <row r="220" spans="1:28" x14ac:dyDescent="0.25">
      <c r="A220" s="113" t="s">
        <v>36</v>
      </c>
      <c r="B220" s="105" t="str">
        <f t="shared" si="39"/>
        <v/>
      </c>
      <c r="C220" s="113" t="s">
        <v>36</v>
      </c>
      <c r="D220" s="108"/>
      <c r="E220" s="111"/>
      <c r="F220" s="113" t="s">
        <v>36</v>
      </c>
      <c r="I220" s="105" t="str">
        <f>IF($D220="", IFERROR(INDEX('LinkedIn Posts'!$D$11:$D$510, MATCH($R220, 'LinkedIn Posts'!$BB$11:$BB$510, 0)), ""), $D220)</f>
        <v/>
      </c>
      <c r="K220" s="105" t="str">
        <f t="shared" si="40"/>
        <v/>
      </c>
      <c r="M220" s="105" t="str">
        <f t="shared" si="36"/>
        <v/>
      </c>
      <c r="N220" s="105" t="str">
        <f t="shared" si="37"/>
        <v/>
      </c>
      <c r="P220" s="115" t="str">
        <f t="shared" si="41"/>
        <v/>
      </c>
      <c r="R220" s="105">
        <f>IF($D220="", MAX($R$10:$R219)+1, "")</f>
        <v>190</v>
      </c>
      <c r="T220" s="105" t="str">
        <f t="shared" si="38"/>
        <v/>
      </c>
      <c r="V220" s="115" t="str">
        <f t="shared" si="42"/>
        <v/>
      </c>
      <c r="X220" s="105" t="str">
        <f t="shared" si="43"/>
        <v/>
      </c>
      <c r="Y220" s="105" t="str">
        <f t="shared" si="44"/>
        <v/>
      </c>
      <c r="Z220" s="105" t="str">
        <f t="shared" si="45"/>
        <v/>
      </c>
      <c r="AA220" s="105" t="str">
        <f t="shared" si="46"/>
        <v/>
      </c>
      <c r="AB220" s="105" t="str">
        <f t="shared" si="47"/>
        <v/>
      </c>
    </row>
    <row r="221" spans="1:28" x14ac:dyDescent="0.25">
      <c r="A221" s="113" t="s">
        <v>36</v>
      </c>
      <c r="B221" s="105" t="str">
        <f t="shared" si="39"/>
        <v/>
      </c>
      <c r="C221" s="113" t="s">
        <v>36</v>
      </c>
      <c r="D221" s="108"/>
      <c r="E221" s="111"/>
      <c r="F221" s="113" t="s">
        <v>36</v>
      </c>
      <c r="I221" s="105" t="str">
        <f>IF($D221="", IFERROR(INDEX('LinkedIn Posts'!$D$11:$D$510, MATCH($R221, 'LinkedIn Posts'!$BB$11:$BB$510, 0)), ""), $D221)</f>
        <v/>
      </c>
      <c r="K221" s="105" t="str">
        <f t="shared" si="40"/>
        <v/>
      </c>
      <c r="M221" s="105" t="str">
        <f t="shared" si="36"/>
        <v/>
      </c>
      <c r="N221" s="105" t="str">
        <f t="shared" si="37"/>
        <v/>
      </c>
      <c r="P221" s="115" t="str">
        <f t="shared" si="41"/>
        <v/>
      </c>
      <c r="R221" s="105">
        <f>IF($D221="", MAX($R$10:$R220)+1, "")</f>
        <v>191</v>
      </c>
      <c r="T221" s="105" t="str">
        <f t="shared" si="38"/>
        <v/>
      </c>
      <c r="V221" s="115" t="str">
        <f t="shared" si="42"/>
        <v/>
      </c>
      <c r="X221" s="105" t="str">
        <f t="shared" si="43"/>
        <v/>
      </c>
      <c r="Y221" s="105" t="str">
        <f t="shared" si="44"/>
        <v/>
      </c>
      <c r="Z221" s="105" t="str">
        <f t="shared" si="45"/>
        <v/>
      </c>
      <c r="AA221" s="105" t="str">
        <f t="shared" si="46"/>
        <v/>
      </c>
      <c r="AB221" s="105" t="str">
        <f t="shared" si="47"/>
        <v/>
      </c>
    </row>
    <row r="222" spans="1:28" x14ac:dyDescent="0.25">
      <c r="A222" s="113" t="s">
        <v>36</v>
      </c>
      <c r="B222" s="105" t="str">
        <f t="shared" si="39"/>
        <v/>
      </c>
      <c r="C222" s="113" t="s">
        <v>36</v>
      </c>
      <c r="D222" s="108"/>
      <c r="E222" s="111"/>
      <c r="F222" s="113" t="s">
        <v>36</v>
      </c>
      <c r="I222" s="105" t="str">
        <f>IF($D222="", IFERROR(INDEX('LinkedIn Posts'!$D$11:$D$510, MATCH($R222, 'LinkedIn Posts'!$BB$11:$BB$510, 0)), ""), $D222)</f>
        <v/>
      </c>
      <c r="K222" s="105" t="str">
        <f t="shared" si="40"/>
        <v/>
      </c>
      <c r="M222" s="105" t="str">
        <f t="shared" si="36"/>
        <v/>
      </c>
      <c r="N222" s="105" t="str">
        <f t="shared" si="37"/>
        <v/>
      </c>
      <c r="P222" s="115" t="str">
        <f t="shared" si="41"/>
        <v/>
      </c>
      <c r="R222" s="105">
        <f>IF($D222="", MAX($R$10:$R221)+1, "")</f>
        <v>192</v>
      </c>
      <c r="T222" s="105" t="str">
        <f t="shared" si="38"/>
        <v/>
      </c>
      <c r="V222" s="115" t="str">
        <f t="shared" si="42"/>
        <v/>
      </c>
      <c r="X222" s="105" t="str">
        <f t="shared" si="43"/>
        <v/>
      </c>
      <c r="Y222" s="105" t="str">
        <f t="shared" si="44"/>
        <v/>
      </c>
      <c r="Z222" s="105" t="str">
        <f t="shared" si="45"/>
        <v/>
      </c>
      <c r="AA222" s="105" t="str">
        <f t="shared" si="46"/>
        <v/>
      </c>
      <c r="AB222" s="105" t="str">
        <f t="shared" si="47"/>
        <v/>
      </c>
    </row>
    <row r="223" spans="1:28" x14ac:dyDescent="0.25">
      <c r="A223" s="113" t="s">
        <v>36</v>
      </c>
      <c r="B223" s="105" t="str">
        <f t="shared" si="39"/>
        <v/>
      </c>
      <c r="C223" s="113" t="s">
        <v>36</v>
      </c>
      <c r="D223" s="108"/>
      <c r="E223" s="111"/>
      <c r="F223" s="113" t="s">
        <v>36</v>
      </c>
      <c r="I223" s="105" t="str">
        <f>IF($D223="", IFERROR(INDEX('LinkedIn Posts'!$D$11:$D$510, MATCH($R223, 'LinkedIn Posts'!$BB$11:$BB$510, 0)), ""), $D223)</f>
        <v/>
      </c>
      <c r="K223" s="105" t="str">
        <f t="shared" si="40"/>
        <v/>
      </c>
      <c r="M223" s="105" t="str">
        <f t="shared" si="36"/>
        <v/>
      </c>
      <c r="N223" s="105" t="str">
        <f t="shared" si="37"/>
        <v/>
      </c>
      <c r="P223" s="115" t="str">
        <f t="shared" si="41"/>
        <v/>
      </c>
      <c r="R223" s="105">
        <f>IF($D223="", MAX($R$10:$R222)+1, "")</f>
        <v>193</v>
      </c>
      <c r="T223" s="105" t="str">
        <f t="shared" si="38"/>
        <v/>
      </c>
      <c r="V223" s="115" t="str">
        <f t="shared" si="42"/>
        <v/>
      </c>
      <c r="X223" s="105" t="str">
        <f t="shared" si="43"/>
        <v/>
      </c>
      <c r="Y223" s="105" t="str">
        <f t="shared" si="44"/>
        <v/>
      </c>
      <c r="Z223" s="105" t="str">
        <f t="shared" si="45"/>
        <v/>
      </c>
      <c r="AA223" s="105" t="str">
        <f t="shared" si="46"/>
        <v/>
      </c>
      <c r="AB223" s="105" t="str">
        <f t="shared" si="47"/>
        <v/>
      </c>
    </row>
    <row r="224" spans="1:28" x14ac:dyDescent="0.25">
      <c r="A224" s="113" t="s">
        <v>36</v>
      </c>
      <c r="B224" s="105" t="str">
        <f t="shared" si="39"/>
        <v/>
      </c>
      <c r="C224" s="113" t="s">
        <v>36</v>
      </c>
      <c r="D224" s="108"/>
      <c r="E224" s="111"/>
      <c r="F224" s="113" t="s">
        <v>36</v>
      </c>
      <c r="I224" s="105" t="str">
        <f>IF($D224="", IFERROR(INDEX('LinkedIn Posts'!$D$11:$D$510, MATCH($R224, 'LinkedIn Posts'!$BB$11:$BB$510, 0)), ""), $D224)</f>
        <v/>
      </c>
      <c r="K224" s="105" t="str">
        <f t="shared" si="40"/>
        <v/>
      </c>
      <c r="M224" s="105" t="str">
        <f t="shared" si="36"/>
        <v/>
      </c>
      <c r="N224" s="105" t="str">
        <f t="shared" si="37"/>
        <v/>
      </c>
      <c r="P224" s="115" t="str">
        <f t="shared" si="41"/>
        <v/>
      </c>
      <c r="R224" s="105">
        <f>IF($D224="", MAX($R$10:$R223)+1, "")</f>
        <v>194</v>
      </c>
      <c r="T224" s="105" t="str">
        <f t="shared" si="38"/>
        <v/>
      </c>
      <c r="V224" s="115" t="str">
        <f t="shared" si="42"/>
        <v/>
      </c>
      <c r="X224" s="105" t="str">
        <f t="shared" si="43"/>
        <v/>
      </c>
      <c r="Y224" s="105" t="str">
        <f t="shared" si="44"/>
        <v/>
      </c>
      <c r="Z224" s="105" t="str">
        <f t="shared" si="45"/>
        <v/>
      </c>
      <c r="AA224" s="105" t="str">
        <f t="shared" si="46"/>
        <v/>
      </c>
      <c r="AB224" s="105" t="str">
        <f t="shared" si="47"/>
        <v/>
      </c>
    </row>
    <row r="225" spans="1:28" x14ac:dyDescent="0.25">
      <c r="A225" s="113" t="s">
        <v>36</v>
      </c>
      <c r="B225" s="105" t="str">
        <f t="shared" si="39"/>
        <v/>
      </c>
      <c r="C225" s="113" t="s">
        <v>36</v>
      </c>
      <c r="D225" s="108"/>
      <c r="E225" s="111"/>
      <c r="F225" s="113" t="s">
        <v>36</v>
      </c>
      <c r="I225" s="105" t="str">
        <f>IF($D225="", IFERROR(INDEX('LinkedIn Posts'!$D$11:$D$510, MATCH($R225, 'LinkedIn Posts'!$BB$11:$BB$510, 0)), ""), $D225)</f>
        <v/>
      </c>
      <c r="K225" s="105" t="str">
        <f t="shared" si="40"/>
        <v/>
      </c>
      <c r="M225" s="105" t="str">
        <f t="shared" si="36"/>
        <v/>
      </c>
      <c r="N225" s="105" t="str">
        <f t="shared" si="37"/>
        <v/>
      </c>
      <c r="P225" s="115" t="str">
        <f t="shared" si="41"/>
        <v/>
      </c>
      <c r="R225" s="105">
        <f>IF($D225="", MAX($R$10:$R224)+1, "")</f>
        <v>195</v>
      </c>
      <c r="T225" s="105" t="str">
        <f t="shared" si="38"/>
        <v/>
      </c>
      <c r="V225" s="115" t="str">
        <f t="shared" si="42"/>
        <v/>
      </c>
      <c r="X225" s="105" t="str">
        <f t="shared" si="43"/>
        <v/>
      </c>
      <c r="Y225" s="105" t="str">
        <f t="shared" si="44"/>
        <v/>
      </c>
      <c r="Z225" s="105" t="str">
        <f t="shared" si="45"/>
        <v/>
      </c>
      <c r="AA225" s="105" t="str">
        <f t="shared" si="46"/>
        <v/>
      </c>
      <c r="AB225" s="105" t="str">
        <f t="shared" si="47"/>
        <v/>
      </c>
    </row>
    <row r="226" spans="1:28" x14ac:dyDescent="0.25">
      <c r="A226" s="113" t="s">
        <v>36</v>
      </c>
      <c r="B226" s="105" t="str">
        <f t="shared" si="39"/>
        <v/>
      </c>
      <c r="C226" s="113" t="s">
        <v>36</v>
      </c>
      <c r="D226" s="108"/>
      <c r="E226" s="111"/>
      <c r="F226" s="113" t="s">
        <v>36</v>
      </c>
      <c r="I226" s="105" t="str">
        <f>IF($D226="", IFERROR(INDEX('LinkedIn Posts'!$D$11:$D$510, MATCH($R226, 'LinkedIn Posts'!$BB$11:$BB$510, 0)), ""), $D226)</f>
        <v/>
      </c>
      <c r="K226" s="105" t="str">
        <f t="shared" si="40"/>
        <v/>
      </c>
      <c r="M226" s="105" t="str">
        <f t="shared" si="36"/>
        <v/>
      </c>
      <c r="N226" s="105" t="str">
        <f t="shared" si="37"/>
        <v/>
      </c>
      <c r="P226" s="115" t="str">
        <f t="shared" si="41"/>
        <v/>
      </c>
      <c r="R226" s="105">
        <f>IF($D226="", MAX($R$10:$R225)+1, "")</f>
        <v>196</v>
      </c>
      <c r="T226" s="105" t="str">
        <f t="shared" si="38"/>
        <v/>
      </c>
      <c r="V226" s="115" t="str">
        <f t="shared" si="42"/>
        <v/>
      </c>
      <c r="X226" s="105" t="str">
        <f t="shared" si="43"/>
        <v/>
      </c>
      <c r="Y226" s="105" t="str">
        <f t="shared" si="44"/>
        <v/>
      </c>
      <c r="Z226" s="105" t="str">
        <f t="shared" si="45"/>
        <v/>
      </c>
      <c r="AA226" s="105" t="str">
        <f t="shared" si="46"/>
        <v/>
      </c>
      <c r="AB226" s="105" t="str">
        <f t="shared" si="47"/>
        <v/>
      </c>
    </row>
    <row r="227" spans="1:28" x14ac:dyDescent="0.25">
      <c r="A227" s="113" t="s">
        <v>36</v>
      </c>
      <c r="B227" s="105" t="str">
        <f t="shared" si="39"/>
        <v/>
      </c>
      <c r="C227" s="113" t="s">
        <v>36</v>
      </c>
      <c r="D227" s="108"/>
      <c r="E227" s="111"/>
      <c r="F227" s="113" t="s">
        <v>36</v>
      </c>
      <c r="I227" s="105" t="str">
        <f>IF($D227="", IFERROR(INDEX('LinkedIn Posts'!$D$11:$D$510, MATCH($R227, 'LinkedIn Posts'!$BB$11:$BB$510, 0)), ""), $D227)</f>
        <v/>
      </c>
      <c r="K227" s="105" t="str">
        <f t="shared" si="40"/>
        <v/>
      </c>
      <c r="M227" s="105" t="str">
        <f t="shared" si="36"/>
        <v/>
      </c>
      <c r="N227" s="105" t="str">
        <f t="shared" si="37"/>
        <v/>
      </c>
      <c r="P227" s="115" t="str">
        <f t="shared" si="41"/>
        <v/>
      </c>
      <c r="R227" s="105">
        <f>IF($D227="", MAX($R$10:$R226)+1, "")</f>
        <v>197</v>
      </c>
      <c r="T227" s="105" t="str">
        <f t="shared" si="38"/>
        <v/>
      </c>
      <c r="V227" s="115" t="str">
        <f t="shared" si="42"/>
        <v/>
      </c>
      <c r="X227" s="105" t="str">
        <f t="shared" si="43"/>
        <v/>
      </c>
      <c r="Y227" s="105" t="str">
        <f t="shared" si="44"/>
        <v/>
      </c>
      <c r="Z227" s="105" t="str">
        <f t="shared" si="45"/>
        <v/>
      </c>
      <c r="AA227" s="105" t="str">
        <f t="shared" si="46"/>
        <v/>
      </c>
      <c r="AB227" s="105" t="str">
        <f t="shared" si="47"/>
        <v/>
      </c>
    </row>
    <row r="228" spans="1:28" x14ac:dyDescent="0.25">
      <c r="A228" s="113" t="s">
        <v>36</v>
      </c>
      <c r="B228" s="105" t="str">
        <f t="shared" si="39"/>
        <v/>
      </c>
      <c r="C228" s="113" t="s">
        <v>36</v>
      </c>
      <c r="D228" s="108"/>
      <c r="E228" s="111"/>
      <c r="F228" s="113" t="s">
        <v>36</v>
      </c>
      <c r="I228" s="105" t="str">
        <f>IF($D228="", IFERROR(INDEX('LinkedIn Posts'!$D$11:$D$510, MATCH($R228, 'LinkedIn Posts'!$BB$11:$BB$510, 0)), ""), $D228)</f>
        <v/>
      </c>
      <c r="K228" s="105" t="str">
        <f t="shared" si="40"/>
        <v/>
      </c>
      <c r="M228" s="105" t="str">
        <f t="shared" si="36"/>
        <v/>
      </c>
      <c r="N228" s="105" t="str">
        <f t="shared" si="37"/>
        <v/>
      </c>
      <c r="P228" s="115" t="str">
        <f t="shared" si="41"/>
        <v/>
      </c>
      <c r="R228" s="105">
        <f>IF($D228="", MAX($R$10:$R227)+1, "")</f>
        <v>198</v>
      </c>
      <c r="T228" s="105" t="str">
        <f t="shared" si="38"/>
        <v/>
      </c>
      <c r="V228" s="115" t="str">
        <f t="shared" si="42"/>
        <v/>
      </c>
      <c r="X228" s="105" t="str">
        <f t="shared" si="43"/>
        <v/>
      </c>
      <c r="Y228" s="105" t="str">
        <f t="shared" si="44"/>
        <v/>
      </c>
      <c r="Z228" s="105" t="str">
        <f t="shared" si="45"/>
        <v/>
      </c>
      <c r="AA228" s="105" t="str">
        <f t="shared" si="46"/>
        <v/>
      </c>
      <c r="AB228" s="105" t="str">
        <f t="shared" si="47"/>
        <v/>
      </c>
    </row>
    <row r="229" spans="1:28" x14ac:dyDescent="0.25">
      <c r="A229" s="113" t="s">
        <v>36</v>
      </c>
      <c r="B229" s="105" t="str">
        <f t="shared" si="39"/>
        <v/>
      </c>
      <c r="C229" s="113" t="s">
        <v>36</v>
      </c>
      <c r="D229" s="108"/>
      <c r="E229" s="111"/>
      <c r="F229" s="113" t="s">
        <v>36</v>
      </c>
      <c r="I229" s="105" t="str">
        <f>IF($D229="", IFERROR(INDEX('LinkedIn Posts'!$D$11:$D$510, MATCH($R229, 'LinkedIn Posts'!$BB$11:$BB$510, 0)), ""), $D229)</f>
        <v/>
      </c>
      <c r="K229" s="105" t="str">
        <f t="shared" si="40"/>
        <v/>
      </c>
      <c r="M229" s="105" t="str">
        <f t="shared" si="36"/>
        <v/>
      </c>
      <c r="N229" s="105" t="str">
        <f t="shared" si="37"/>
        <v/>
      </c>
      <c r="P229" s="115" t="str">
        <f t="shared" si="41"/>
        <v/>
      </c>
      <c r="R229" s="105">
        <f>IF($D229="", MAX($R$10:$R228)+1, "")</f>
        <v>199</v>
      </c>
      <c r="T229" s="105" t="str">
        <f t="shared" si="38"/>
        <v/>
      </c>
      <c r="V229" s="115" t="str">
        <f t="shared" si="42"/>
        <v/>
      </c>
      <c r="X229" s="105" t="str">
        <f t="shared" si="43"/>
        <v/>
      </c>
      <c r="Y229" s="105" t="str">
        <f t="shared" si="44"/>
        <v/>
      </c>
      <c r="Z229" s="105" t="str">
        <f t="shared" si="45"/>
        <v/>
      </c>
      <c r="AA229" s="105" t="str">
        <f t="shared" si="46"/>
        <v/>
      </c>
      <c r="AB229" s="105" t="str">
        <f t="shared" si="47"/>
        <v/>
      </c>
    </row>
    <row r="230" spans="1:28" x14ac:dyDescent="0.25">
      <c r="A230" s="113" t="s">
        <v>36</v>
      </c>
      <c r="B230" s="105" t="str">
        <f t="shared" si="39"/>
        <v/>
      </c>
      <c r="C230" s="113" t="s">
        <v>36</v>
      </c>
      <c r="D230" s="108"/>
      <c r="E230" s="111"/>
      <c r="F230" s="113" t="s">
        <v>36</v>
      </c>
      <c r="I230" s="105" t="str">
        <f>IF($D230="", IFERROR(INDEX('LinkedIn Posts'!$D$11:$D$510, MATCH($R230, 'LinkedIn Posts'!$BB$11:$BB$510, 0)), ""), $D230)</f>
        <v/>
      </c>
      <c r="K230" s="105" t="str">
        <f t="shared" si="40"/>
        <v/>
      </c>
      <c r="M230" s="105" t="str">
        <f t="shared" si="36"/>
        <v/>
      </c>
      <c r="N230" s="105" t="str">
        <f t="shared" si="37"/>
        <v/>
      </c>
      <c r="P230" s="115" t="str">
        <f t="shared" si="41"/>
        <v/>
      </c>
      <c r="R230" s="105">
        <f>IF($D230="", MAX($R$10:$R229)+1, "")</f>
        <v>200</v>
      </c>
      <c r="T230" s="105" t="str">
        <f t="shared" si="38"/>
        <v/>
      </c>
      <c r="V230" s="115" t="str">
        <f t="shared" si="42"/>
        <v/>
      </c>
      <c r="X230" s="105" t="str">
        <f t="shared" si="43"/>
        <v/>
      </c>
      <c r="Y230" s="105" t="str">
        <f t="shared" si="44"/>
        <v/>
      </c>
      <c r="Z230" s="105" t="str">
        <f t="shared" si="45"/>
        <v/>
      </c>
      <c r="AA230" s="105" t="str">
        <f t="shared" si="46"/>
        <v/>
      </c>
      <c r="AB230" s="105" t="str">
        <f t="shared" si="47"/>
        <v/>
      </c>
    </row>
    <row r="231" spans="1:28" x14ac:dyDescent="0.25">
      <c r="A231" s="113" t="s">
        <v>36</v>
      </c>
      <c r="B231" s="105" t="str">
        <f t="shared" si="39"/>
        <v/>
      </c>
      <c r="C231" s="113" t="s">
        <v>36</v>
      </c>
      <c r="D231" s="108"/>
      <c r="E231" s="111"/>
      <c r="F231" s="113" t="s">
        <v>36</v>
      </c>
      <c r="I231" s="105" t="str">
        <f>IF($D231="", IFERROR(INDEX('LinkedIn Posts'!$D$11:$D$510, MATCH($R231, 'LinkedIn Posts'!$BB$11:$BB$510, 0)), ""), $D231)</f>
        <v/>
      </c>
      <c r="K231" s="105" t="str">
        <f t="shared" si="40"/>
        <v/>
      </c>
      <c r="M231" s="105" t="str">
        <f t="shared" si="36"/>
        <v/>
      </c>
      <c r="N231" s="105" t="str">
        <f t="shared" si="37"/>
        <v/>
      </c>
      <c r="P231" s="115" t="str">
        <f t="shared" si="41"/>
        <v/>
      </c>
      <c r="R231" s="105">
        <f>IF($D231="", MAX($R$10:$R230)+1, "")</f>
        <v>201</v>
      </c>
      <c r="T231" s="105" t="str">
        <f t="shared" si="38"/>
        <v/>
      </c>
      <c r="V231" s="115" t="str">
        <f t="shared" si="42"/>
        <v/>
      </c>
      <c r="X231" s="105" t="str">
        <f t="shared" si="43"/>
        <v/>
      </c>
      <c r="Y231" s="105" t="str">
        <f t="shared" si="44"/>
        <v/>
      </c>
      <c r="Z231" s="105" t="str">
        <f t="shared" si="45"/>
        <v/>
      </c>
      <c r="AA231" s="105" t="str">
        <f t="shared" si="46"/>
        <v/>
      </c>
      <c r="AB231" s="105" t="str">
        <f t="shared" si="47"/>
        <v/>
      </c>
    </row>
    <row r="232" spans="1:28" x14ac:dyDescent="0.25">
      <c r="A232" s="113" t="s">
        <v>36</v>
      </c>
      <c r="B232" s="105" t="str">
        <f t="shared" si="39"/>
        <v/>
      </c>
      <c r="C232" s="113" t="s">
        <v>36</v>
      </c>
      <c r="D232" s="108"/>
      <c r="E232" s="111"/>
      <c r="F232" s="113" t="s">
        <v>36</v>
      </c>
      <c r="I232" s="105" t="str">
        <f>IF($D232="", IFERROR(INDEX('LinkedIn Posts'!$D$11:$D$510, MATCH($R232, 'LinkedIn Posts'!$BB$11:$BB$510, 0)), ""), $D232)</f>
        <v/>
      </c>
      <c r="K232" s="105" t="str">
        <f t="shared" si="40"/>
        <v/>
      </c>
      <c r="M232" s="105" t="str">
        <f t="shared" si="36"/>
        <v/>
      </c>
      <c r="N232" s="105" t="str">
        <f t="shared" si="37"/>
        <v/>
      </c>
      <c r="P232" s="115" t="str">
        <f t="shared" si="41"/>
        <v/>
      </c>
      <c r="R232" s="105">
        <f>IF($D232="", MAX($R$10:$R231)+1, "")</f>
        <v>202</v>
      </c>
      <c r="T232" s="105" t="str">
        <f t="shared" si="38"/>
        <v/>
      </c>
      <c r="V232" s="115" t="str">
        <f t="shared" si="42"/>
        <v/>
      </c>
      <c r="X232" s="105" t="str">
        <f t="shared" si="43"/>
        <v/>
      </c>
      <c r="Y232" s="105" t="str">
        <f t="shared" si="44"/>
        <v/>
      </c>
      <c r="Z232" s="105" t="str">
        <f t="shared" si="45"/>
        <v/>
      </c>
      <c r="AA232" s="105" t="str">
        <f t="shared" si="46"/>
        <v/>
      </c>
      <c r="AB232" s="105" t="str">
        <f t="shared" si="47"/>
        <v/>
      </c>
    </row>
    <row r="233" spans="1:28" x14ac:dyDescent="0.25">
      <c r="A233" s="113" t="s">
        <v>36</v>
      </c>
      <c r="B233" s="105" t="str">
        <f t="shared" si="39"/>
        <v/>
      </c>
      <c r="C233" s="113" t="s">
        <v>36</v>
      </c>
      <c r="D233" s="108"/>
      <c r="E233" s="111"/>
      <c r="F233" s="113" t="s">
        <v>36</v>
      </c>
      <c r="I233" s="105" t="str">
        <f>IF($D233="", IFERROR(INDEX('LinkedIn Posts'!$D$11:$D$510, MATCH($R233, 'LinkedIn Posts'!$BB$11:$BB$510, 0)), ""), $D233)</f>
        <v/>
      </c>
      <c r="K233" s="105" t="str">
        <f t="shared" si="40"/>
        <v/>
      </c>
      <c r="M233" s="105" t="str">
        <f t="shared" si="36"/>
        <v/>
      </c>
      <c r="N233" s="105" t="str">
        <f t="shared" si="37"/>
        <v/>
      </c>
      <c r="P233" s="115" t="str">
        <f t="shared" si="41"/>
        <v/>
      </c>
      <c r="R233" s="105">
        <f>IF($D233="", MAX($R$10:$R232)+1, "")</f>
        <v>203</v>
      </c>
      <c r="T233" s="105" t="str">
        <f t="shared" si="38"/>
        <v/>
      </c>
      <c r="V233" s="115" t="str">
        <f t="shared" si="42"/>
        <v/>
      </c>
      <c r="X233" s="105" t="str">
        <f t="shared" si="43"/>
        <v/>
      </c>
      <c r="Y233" s="105" t="str">
        <f t="shared" si="44"/>
        <v/>
      </c>
      <c r="Z233" s="105" t="str">
        <f t="shared" si="45"/>
        <v/>
      </c>
      <c r="AA233" s="105" t="str">
        <f t="shared" si="46"/>
        <v/>
      </c>
      <c r="AB233" s="105" t="str">
        <f t="shared" si="47"/>
        <v/>
      </c>
    </row>
    <row r="234" spans="1:28" x14ac:dyDescent="0.25">
      <c r="A234" s="113" t="s">
        <v>36</v>
      </c>
      <c r="B234" s="105" t="str">
        <f t="shared" si="39"/>
        <v/>
      </c>
      <c r="C234" s="113" t="s">
        <v>36</v>
      </c>
      <c r="D234" s="108"/>
      <c r="E234" s="111"/>
      <c r="F234" s="113" t="s">
        <v>36</v>
      </c>
      <c r="I234" s="105" t="str">
        <f>IF($D234="", IFERROR(INDEX('LinkedIn Posts'!$D$11:$D$510, MATCH($R234, 'LinkedIn Posts'!$BB$11:$BB$510, 0)), ""), $D234)</f>
        <v/>
      </c>
      <c r="K234" s="105" t="str">
        <f t="shared" si="40"/>
        <v/>
      </c>
      <c r="M234" s="105" t="str">
        <f t="shared" si="36"/>
        <v/>
      </c>
      <c r="N234" s="105" t="str">
        <f t="shared" si="37"/>
        <v/>
      </c>
      <c r="P234" s="115" t="str">
        <f t="shared" si="41"/>
        <v/>
      </c>
      <c r="R234" s="105">
        <f>IF($D234="", MAX($R$10:$R233)+1, "")</f>
        <v>204</v>
      </c>
      <c r="T234" s="105" t="str">
        <f t="shared" si="38"/>
        <v/>
      </c>
      <c r="V234" s="115" t="str">
        <f t="shared" si="42"/>
        <v/>
      </c>
      <c r="X234" s="105" t="str">
        <f t="shared" si="43"/>
        <v/>
      </c>
      <c r="Y234" s="105" t="str">
        <f t="shared" si="44"/>
        <v/>
      </c>
      <c r="Z234" s="105" t="str">
        <f t="shared" si="45"/>
        <v/>
      </c>
      <c r="AA234" s="105" t="str">
        <f t="shared" si="46"/>
        <v/>
      </c>
      <c r="AB234" s="105" t="str">
        <f t="shared" si="47"/>
        <v/>
      </c>
    </row>
    <row r="235" spans="1:28" x14ac:dyDescent="0.25">
      <c r="A235" s="113" t="s">
        <v>36</v>
      </c>
      <c r="B235" s="105" t="str">
        <f t="shared" si="39"/>
        <v/>
      </c>
      <c r="C235" s="113" t="s">
        <v>36</v>
      </c>
      <c r="D235" s="108"/>
      <c r="E235" s="111"/>
      <c r="F235" s="113" t="s">
        <v>36</v>
      </c>
      <c r="I235" s="105" t="str">
        <f>IF($D235="", IFERROR(INDEX('LinkedIn Posts'!$D$11:$D$510, MATCH($R235, 'LinkedIn Posts'!$BB$11:$BB$510, 0)), ""), $D235)</f>
        <v/>
      </c>
      <c r="K235" s="105" t="str">
        <f t="shared" si="40"/>
        <v/>
      </c>
      <c r="M235" s="105" t="str">
        <f t="shared" si="36"/>
        <v/>
      </c>
      <c r="N235" s="105" t="str">
        <f t="shared" si="37"/>
        <v/>
      </c>
      <c r="P235" s="115" t="str">
        <f t="shared" si="41"/>
        <v/>
      </c>
      <c r="R235" s="105">
        <f>IF($D235="", MAX($R$10:$R234)+1, "")</f>
        <v>205</v>
      </c>
      <c r="T235" s="105" t="str">
        <f t="shared" si="38"/>
        <v/>
      </c>
      <c r="V235" s="115" t="str">
        <f t="shared" si="42"/>
        <v/>
      </c>
      <c r="X235" s="105" t="str">
        <f t="shared" si="43"/>
        <v/>
      </c>
      <c r="Y235" s="105" t="str">
        <f t="shared" si="44"/>
        <v/>
      </c>
      <c r="Z235" s="105" t="str">
        <f t="shared" si="45"/>
        <v/>
      </c>
      <c r="AA235" s="105" t="str">
        <f t="shared" si="46"/>
        <v/>
      </c>
      <c r="AB235" s="105" t="str">
        <f t="shared" si="47"/>
        <v/>
      </c>
    </row>
    <row r="236" spans="1:28" x14ac:dyDescent="0.25">
      <c r="A236" s="113" t="s">
        <v>36</v>
      </c>
      <c r="B236" s="105" t="str">
        <f t="shared" si="39"/>
        <v/>
      </c>
      <c r="C236" s="113" t="s">
        <v>36</v>
      </c>
      <c r="D236" s="108"/>
      <c r="E236" s="111"/>
      <c r="F236" s="113" t="s">
        <v>36</v>
      </c>
      <c r="I236" s="105" t="str">
        <f>IF($D236="", IFERROR(INDEX('LinkedIn Posts'!$D$11:$D$510, MATCH($R236, 'LinkedIn Posts'!$BB$11:$BB$510, 0)), ""), $D236)</f>
        <v/>
      </c>
      <c r="K236" s="105" t="str">
        <f t="shared" si="40"/>
        <v/>
      </c>
      <c r="M236" s="105" t="str">
        <f t="shared" si="36"/>
        <v/>
      </c>
      <c r="N236" s="105" t="str">
        <f t="shared" si="37"/>
        <v/>
      </c>
      <c r="P236" s="115" t="str">
        <f t="shared" si="41"/>
        <v/>
      </c>
      <c r="R236" s="105">
        <f>IF($D236="", MAX($R$10:$R235)+1, "")</f>
        <v>206</v>
      </c>
      <c r="T236" s="105" t="str">
        <f t="shared" si="38"/>
        <v/>
      </c>
      <c r="V236" s="115" t="str">
        <f t="shared" si="42"/>
        <v/>
      </c>
      <c r="X236" s="105" t="str">
        <f t="shared" si="43"/>
        <v/>
      </c>
      <c r="Y236" s="105" t="str">
        <f t="shared" si="44"/>
        <v/>
      </c>
      <c r="Z236" s="105" t="str">
        <f t="shared" si="45"/>
        <v/>
      </c>
      <c r="AA236" s="105" t="str">
        <f t="shared" si="46"/>
        <v/>
      </c>
      <c r="AB236" s="105" t="str">
        <f t="shared" si="47"/>
        <v/>
      </c>
    </row>
    <row r="237" spans="1:28" x14ac:dyDescent="0.25">
      <c r="A237" s="113" t="s">
        <v>36</v>
      </c>
      <c r="B237" s="105" t="str">
        <f t="shared" si="39"/>
        <v/>
      </c>
      <c r="C237" s="113" t="s">
        <v>36</v>
      </c>
      <c r="D237" s="108"/>
      <c r="E237" s="111"/>
      <c r="F237" s="113" t="s">
        <v>36</v>
      </c>
      <c r="I237" s="105" t="str">
        <f>IF($D237="", IFERROR(INDEX('LinkedIn Posts'!$D$11:$D$510, MATCH($R237, 'LinkedIn Posts'!$BB$11:$BB$510, 0)), ""), $D237)</f>
        <v/>
      </c>
      <c r="K237" s="105" t="str">
        <f t="shared" si="40"/>
        <v/>
      </c>
      <c r="M237" s="105" t="str">
        <f t="shared" si="36"/>
        <v/>
      </c>
      <c r="N237" s="105" t="str">
        <f t="shared" si="37"/>
        <v/>
      </c>
      <c r="P237" s="115" t="str">
        <f t="shared" si="41"/>
        <v/>
      </c>
      <c r="R237" s="105">
        <f>IF($D237="", MAX($R$10:$R236)+1, "")</f>
        <v>207</v>
      </c>
      <c r="T237" s="105" t="str">
        <f t="shared" si="38"/>
        <v/>
      </c>
      <c r="V237" s="115" t="str">
        <f t="shared" si="42"/>
        <v/>
      </c>
      <c r="X237" s="105" t="str">
        <f t="shared" si="43"/>
        <v/>
      </c>
      <c r="Y237" s="105" t="str">
        <f t="shared" si="44"/>
        <v/>
      </c>
      <c r="Z237" s="105" t="str">
        <f t="shared" si="45"/>
        <v/>
      </c>
      <c r="AA237" s="105" t="str">
        <f t="shared" si="46"/>
        <v/>
      </c>
      <c r="AB237" s="105" t="str">
        <f t="shared" si="47"/>
        <v/>
      </c>
    </row>
    <row r="238" spans="1:28" x14ac:dyDescent="0.25">
      <c r="A238" s="113" t="s">
        <v>36</v>
      </c>
      <c r="B238" s="105" t="str">
        <f t="shared" si="39"/>
        <v/>
      </c>
      <c r="C238" s="113" t="s">
        <v>36</v>
      </c>
      <c r="D238" s="108"/>
      <c r="E238" s="111"/>
      <c r="F238" s="113" t="s">
        <v>36</v>
      </c>
      <c r="I238" s="105" t="str">
        <f>IF($D238="", IFERROR(INDEX('LinkedIn Posts'!$D$11:$D$510, MATCH($R238, 'LinkedIn Posts'!$BB$11:$BB$510, 0)), ""), $D238)</f>
        <v/>
      </c>
      <c r="K238" s="105" t="str">
        <f t="shared" si="40"/>
        <v/>
      </c>
      <c r="M238" s="105" t="str">
        <f t="shared" si="36"/>
        <v/>
      </c>
      <c r="N238" s="105" t="str">
        <f t="shared" si="37"/>
        <v/>
      </c>
      <c r="P238" s="115" t="str">
        <f t="shared" si="41"/>
        <v/>
      </c>
      <c r="R238" s="105">
        <f>IF($D238="", MAX($R$10:$R237)+1, "")</f>
        <v>208</v>
      </c>
      <c r="T238" s="105" t="str">
        <f t="shared" si="38"/>
        <v/>
      </c>
      <c r="V238" s="115" t="str">
        <f t="shared" si="42"/>
        <v/>
      </c>
      <c r="X238" s="105" t="str">
        <f t="shared" si="43"/>
        <v/>
      </c>
      <c r="Y238" s="105" t="str">
        <f t="shared" si="44"/>
        <v/>
      </c>
      <c r="Z238" s="105" t="str">
        <f t="shared" si="45"/>
        <v/>
      </c>
      <c r="AA238" s="105" t="str">
        <f t="shared" si="46"/>
        <v/>
      </c>
      <c r="AB238" s="105" t="str">
        <f t="shared" si="47"/>
        <v/>
      </c>
    </row>
    <row r="239" spans="1:28" x14ac:dyDescent="0.25">
      <c r="A239" s="113" t="s">
        <v>36</v>
      </c>
      <c r="B239" s="105" t="str">
        <f t="shared" si="39"/>
        <v/>
      </c>
      <c r="C239" s="113" t="s">
        <v>36</v>
      </c>
      <c r="D239" s="108"/>
      <c r="E239" s="111"/>
      <c r="F239" s="113" t="s">
        <v>36</v>
      </c>
      <c r="I239" s="105" t="str">
        <f>IF($D239="", IFERROR(INDEX('LinkedIn Posts'!$D$11:$D$510, MATCH($R239, 'LinkedIn Posts'!$BB$11:$BB$510, 0)), ""), $D239)</f>
        <v/>
      </c>
      <c r="K239" s="105" t="str">
        <f t="shared" si="40"/>
        <v/>
      </c>
      <c r="M239" s="105" t="str">
        <f t="shared" si="36"/>
        <v/>
      </c>
      <c r="N239" s="105" t="str">
        <f t="shared" si="37"/>
        <v/>
      </c>
      <c r="P239" s="115" t="str">
        <f t="shared" si="41"/>
        <v/>
      </c>
      <c r="R239" s="105">
        <f>IF($D239="", MAX($R$10:$R238)+1, "")</f>
        <v>209</v>
      </c>
      <c r="T239" s="105" t="str">
        <f t="shared" si="38"/>
        <v/>
      </c>
      <c r="V239" s="115" t="str">
        <f t="shared" si="42"/>
        <v/>
      </c>
      <c r="X239" s="105" t="str">
        <f t="shared" si="43"/>
        <v/>
      </c>
      <c r="Y239" s="105" t="str">
        <f t="shared" si="44"/>
        <v/>
      </c>
      <c r="Z239" s="105" t="str">
        <f t="shared" si="45"/>
        <v/>
      </c>
      <c r="AA239" s="105" t="str">
        <f t="shared" si="46"/>
        <v/>
      </c>
      <c r="AB239" s="105" t="str">
        <f t="shared" si="47"/>
        <v/>
      </c>
    </row>
    <row r="240" spans="1:28" x14ac:dyDescent="0.25">
      <c r="A240" s="113" t="s">
        <v>36</v>
      </c>
      <c r="B240" s="105" t="str">
        <f t="shared" si="39"/>
        <v/>
      </c>
      <c r="C240" s="113" t="s">
        <v>36</v>
      </c>
      <c r="D240" s="108"/>
      <c r="E240" s="111"/>
      <c r="F240" s="113" t="s">
        <v>36</v>
      </c>
      <c r="I240" s="105" t="str">
        <f>IF($D240="", IFERROR(INDEX('LinkedIn Posts'!$D$11:$D$510, MATCH($R240, 'LinkedIn Posts'!$BB$11:$BB$510, 0)), ""), $D240)</f>
        <v/>
      </c>
      <c r="K240" s="105" t="str">
        <f t="shared" si="40"/>
        <v/>
      </c>
      <c r="M240" s="105" t="str">
        <f t="shared" si="36"/>
        <v/>
      </c>
      <c r="N240" s="105" t="str">
        <f t="shared" si="37"/>
        <v/>
      </c>
      <c r="P240" s="115" t="str">
        <f t="shared" si="41"/>
        <v/>
      </c>
      <c r="R240" s="105">
        <f>IF($D240="", MAX($R$10:$R239)+1, "")</f>
        <v>210</v>
      </c>
      <c r="T240" s="105" t="str">
        <f t="shared" si="38"/>
        <v/>
      </c>
      <c r="V240" s="115" t="str">
        <f t="shared" si="42"/>
        <v/>
      </c>
      <c r="X240" s="105" t="str">
        <f t="shared" si="43"/>
        <v/>
      </c>
      <c r="Y240" s="105" t="str">
        <f t="shared" si="44"/>
        <v/>
      </c>
      <c r="Z240" s="105" t="str">
        <f t="shared" si="45"/>
        <v/>
      </c>
      <c r="AA240" s="105" t="str">
        <f t="shared" si="46"/>
        <v/>
      </c>
      <c r="AB240" s="105" t="str">
        <f t="shared" si="47"/>
        <v/>
      </c>
    </row>
    <row r="241" spans="1:28" x14ac:dyDescent="0.25">
      <c r="A241" s="113" t="s">
        <v>36</v>
      </c>
      <c r="B241" s="105" t="str">
        <f t="shared" si="39"/>
        <v/>
      </c>
      <c r="C241" s="113" t="s">
        <v>36</v>
      </c>
      <c r="D241" s="108"/>
      <c r="E241" s="111"/>
      <c r="F241" s="113" t="s">
        <v>36</v>
      </c>
      <c r="I241" s="105" t="str">
        <f>IF($D241="", IFERROR(INDEX('LinkedIn Posts'!$D$11:$D$510, MATCH($R241, 'LinkedIn Posts'!$BB$11:$BB$510, 0)), ""), $D241)</f>
        <v/>
      </c>
      <c r="K241" s="105" t="str">
        <f t="shared" si="40"/>
        <v/>
      </c>
      <c r="M241" s="105" t="str">
        <f t="shared" si="36"/>
        <v/>
      </c>
      <c r="N241" s="105" t="str">
        <f t="shared" si="37"/>
        <v/>
      </c>
      <c r="P241" s="115" t="str">
        <f t="shared" si="41"/>
        <v/>
      </c>
      <c r="R241" s="105">
        <f>IF($D241="", MAX($R$10:$R240)+1, "")</f>
        <v>211</v>
      </c>
      <c r="T241" s="105" t="str">
        <f t="shared" si="38"/>
        <v/>
      </c>
      <c r="V241" s="115" t="str">
        <f t="shared" si="42"/>
        <v/>
      </c>
      <c r="X241" s="105" t="str">
        <f t="shared" si="43"/>
        <v/>
      </c>
      <c r="Y241" s="105" t="str">
        <f t="shared" si="44"/>
        <v/>
      </c>
      <c r="Z241" s="105" t="str">
        <f t="shared" si="45"/>
        <v/>
      </c>
      <c r="AA241" s="105" t="str">
        <f t="shared" si="46"/>
        <v/>
      </c>
      <c r="AB241" s="105" t="str">
        <f t="shared" si="47"/>
        <v/>
      </c>
    </row>
    <row r="242" spans="1:28" x14ac:dyDescent="0.25">
      <c r="A242" s="113" t="s">
        <v>36</v>
      </c>
      <c r="B242" s="105" t="str">
        <f t="shared" si="39"/>
        <v/>
      </c>
      <c r="C242" s="113" t="s">
        <v>36</v>
      </c>
      <c r="D242" s="108"/>
      <c r="E242" s="111"/>
      <c r="F242" s="113" t="s">
        <v>36</v>
      </c>
      <c r="I242" s="105" t="str">
        <f>IF($D242="", IFERROR(INDEX('LinkedIn Posts'!$D$11:$D$510, MATCH($R242, 'LinkedIn Posts'!$BB$11:$BB$510, 0)), ""), $D242)</f>
        <v/>
      </c>
      <c r="K242" s="105" t="str">
        <f t="shared" si="40"/>
        <v/>
      </c>
      <c r="M242" s="105" t="str">
        <f t="shared" si="36"/>
        <v/>
      </c>
      <c r="N242" s="105" t="str">
        <f t="shared" si="37"/>
        <v/>
      </c>
      <c r="P242" s="115" t="str">
        <f t="shared" si="41"/>
        <v/>
      </c>
      <c r="R242" s="105">
        <f>IF($D242="", MAX($R$10:$R241)+1, "")</f>
        <v>212</v>
      </c>
      <c r="T242" s="105" t="str">
        <f t="shared" si="38"/>
        <v/>
      </c>
      <c r="V242" s="115" t="str">
        <f t="shared" si="42"/>
        <v/>
      </c>
      <c r="X242" s="105" t="str">
        <f t="shared" si="43"/>
        <v/>
      </c>
      <c r="Y242" s="105" t="str">
        <f t="shared" si="44"/>
        <v/>
      </c>
      <c r="Z242" s="105" t="str">
        <f t="shared" si="45"/>
        <v/>
      </c>
      <c r="AA242" s="105" t="str">
        <f t="shared" si="46"/>
        <v/>
      </c>
      <c r="AB242" s="105" t="str">
        <f t="shared" si="47"/>
        <v/>
      </c>
    </row>
    <row r="243" spans="1:28" x14ac:dyDescent="0.25">
      <c r="A243" s="113" t="s">
        <v>36</v>
      </c>
      <c r="B243" s="105" t="str">
        <f t="shared" si="39"/>
        <v/>
      </c>
      <c r="C243" s="113" t="s">
        <v>36</v>
      </c>
      <c r="D243" s="108"/>
      <c r="E243" s="111"/>
      <c r="F243" s="113" t="s">
        <v>36</v>
      </c>
      <c r="I243" s="105" t="str">
        <f>IF($D243="", IFERROR(INDEX('LinkedIn Posts'!$D$11:$D$510, MATCH($R243, 'LinkedIn Posts'!$BB$11:$BB$510, 0)), ""), $D243)</f>
        <v/>
      </c>
      <c r="K243" s="105" t="str">
        <f t="shared" si="40"/>
        <v/>
      </c>
      <c r="M243" s="105" t="str">
        <f t="shared" si="36"/>
        <v/>
      </c>
      <c r="N243" s="105" t="str">
        <f t="shared" si="37"/>
        <v/>
      </c>
      <c r="P243" s="115" t="str">
        <f t="shared" si="41"/>
        <v/>
      </c>
      <c r="R243" s="105">
        <f>IF($D243="", MAX($R$10:$R242)+1, "")</f>
        <v>213</v>
      </c>
      <c r="T243" s="105" t="str">
        <f t="shared" si="38"/>
        <v/>
      </c>
      <c r="V243" s="115" t="str">
        <f t="shared" si="42"/>
        <v/>
      </c>
      <c r="X243" s="105" t="str">
        <f t="shared" si="43"/>
        <v/>
      </c>
      <c r="Y243" s="105" t="str">
        <f t="shared" si="44"/>
        <v/>
      </c>
      <c r="Z243" s="105" t="str">
        <f t="shared" si="45"/>
        <v/>
      </c>
      <c r="AA243" s="105" t="str">
        <f t="shared" si="46"/>
        <v/>
      </c>
      <c r="AB243" s="105" t="str">
        <f t="shared" si="47"/>
        <v/>
      </c>
    </row>
    <row r="244" spans="1:28" x14ac:dyDescent="0.25">
      <c r="A244" s="113" t="s">
        <v>36</v>
      </c>
      <c r="B244" s="105" t="str">
        <f t="shared" si="39"/>
        <v/>
      </c>
      <c r="C244" s="113" t="s">
        <v>36</v>
      </c>
      <c r="D244" s="108"/>
      <c r="E244" s="111"/>
      <c r="F244" s="113" t="s">
        <v>36</v>
      </c>
      <c r="I244" s="105" t="str">
        <f>IF($D244="", IFERROR(INDEX('LinkedIn Posts'!$D$11:$D$510, MATCH($R244, 'LinkedIn Posts'!$BB$11:$BB$510, 0)), ""), $D244)</f>
        <v/>
      </c>
      <c r="K244" s="105" t="str">
        <f t="shared" si="40"/>
        <v/>
      </c>
      <c r="M244" s="105" t="str">
        <f t="shared" si="36"/>
        <v/>
      </c>
      <c r="N244" s="105" t="str">
        <f t="shared" si="37"/>
        <v/>
      </c>
      <c r="P244" s="115" t="str">
        <f t="shared" si="41"/>
        <v/>
      </c>
      <c r="R244" s="105">
        <f>IF($D244="", MAX($R$10:$R243)+1, "")</f>
        <v>214</v>
      </c>
      <c r="T244" s="105" t="str">
        <f t="shared" si="38"/>
        <v/>
      </c>
      <c r="V244" s="115" t="str">
        <f t="shared" si="42"/>
        <v/>
      </c>
      <c r="X244" s="105" t="str">
        <f t="shared" si="43"/>
        <v/>
      </c>
      <c r="Y244" s="105" t="str">
        <f t="shared" si="44"/>
        <v/>
      </c>
      <c r="Z244" s="105" t="str">
        <f t="shared" si="45"/>
        <v/>
      </c>
      <c r="AA244" s="105" t="str">
        <f t="shared" si="46"/>
        <v/>
      </c>
      <c r="AB244" s="105" t="str">
        <f t="shared" si="47"/>
        <v/>
      </c>
    </row>
    <row r="245" spans="1:28" x14ac:dyDescent="0.25">
      <c r="A245" s="113" t="s">
        <v>36</v>
      </c>
      <c r="B245" s="105" t="str">
        <f t="shared" si="39"/>
        <v/>
      </c>
      <c r="C245" s="113" t="s">
        <v>36</v>
      </c>
      <c r="D245" s="108"/>
      <c r="E245" s="111"/>
      <c r="F245" s="113" t="s">
        <v>36</v>
      </c>
      <c r="I245" s="105" t="str">
        <f>IF($D245="", IFERROR(INDEX('LinkedIn Posts'!$D$11:$D$510, MATCH($R245, 'LinkedIn Posts'!$BB$11:$BB$510, 0)), ""), $D245)</f>
        <v/>
      </c>
      <c r="K245" s="105" t="str">
        <f t="shared" si="40"/>
        <v/>
      </c>
      <c r="M245" s="105" t="str">
        <f t="shared" si="36"/>
        <v/>
      </c>
      <c r="N245" s="105" t="str">
        <f t="shared" si="37"/>
        <v/>
      </c>
      <c r="P245" s="115" t="str">
        <f t="shared" si="41"/>
        <v/>
      </c>
      <c r="R245" s="105">
        <f>IF($D245="", MAX($R$10:$R244)+1, "")</f>
        <v>215</v>
      </c>
      <c r="T245" s="105" t="str">
        <f t="shared" si="38"/>
        <v/>
      </c>
      <c r="V245" s="115" t="str">
        <f t="shared" si="42"/>
        <v/>
      </c>
      <c r="X245" s="105" t="str">
        <f t="shared" si="43"/>
        <v/>
      </c>
      <c r="Y245" s="105" t="str">
        <f t="shared" si="44"/>
        <v/>
      </c>
      <c r="Z245" s="105" t="str">
        <f t="shared" si="45"/>
        <v/>
      </c>
      <c r="AA245" s="105" t="str">
        <f t="shared" si="46"/>
        <v/>
      </c>
      <c r="AB245" s="105" t="str">
        <f t="shared" si="47"/>
        <v/>
      </c>
    </row>
    <row r="246" spans="1:28" x14ac:dyDescent="0.25">
      <c r="A246" s="113" t="s">
        <v>36</v>
      </c>
      <c r="B246" s="105" t="str">
        <f t="shared" si="39"/>
        <v/>
      </c>
      <c r="C246" s="113" t="s">
        <v>36</v>
      </c>
      <c r="D246" s="108"/>
      <c r="E246" s="111"/>
      <c r="F246" s="113" t="s">
        <v>36</v>
      </c>
      <c r="I246" s="105" t="str">
        <f>IF($D246="", IFERROR(INDEX('LinkedIn Posts'!$D$11:$D$510, MATCH($R246, 'LinkedIn Posts'!$BB$11:$BB$510, 0)), ""), $D246)</f>
        <v/>
      </c>
      <c r="K246" s="105" t="str">
        <f t="shared" si="40"/>
        <v/>
      </c>
      <c r="M246" s="105" t="str">
        <f t="shared" si="36"/>
        <v/>
      </c>
      <c r="N246" s="105" t="str">
        <f t="shared" si="37"/>
        <v/>
      </c>
      <c r="P246" s="115" t="str">
        <f t="shared" si="41"/>
        <v/>
      </c>
      <c r="R246" s="105">
        <f>IF($D246="", MAX($R$10:$R245)+1, "")</f>
        <v>216</v>
      </c>
      <c r="T246" s="105" t="str">
        <f t="shared" si="38"/>
        <v/>
      </c>
      <c r="V246" s="115" t="str">
        <f t="shared" si="42"/>
        <v/>
      </c>
      <c r="X246" s="105" t="str">
        <f t="shared" si="43"/>
        <v/>
      </c>
      <c r="Y246" s="105" t="str">
        <f t="shared" si="44"/>
        <v/>
      </c>
      <c r="Z246" s="105" t="str">
        <f t="shared" si="45"/>
        <v/>
      </c>
      <c r="AA246" s="105" t="str">
        <f t="shared" si="46"/>
        <v/>
      </c>
      <c r="AB246" s="105" t="str">
        <f t="shared" si="47"/>
        <v/>
      </c>
    </row>
    <row r="247" spans="1:28" x14ac:dyDescent="0.25">
      <c r="A247" s="113" t="s">
        <v>36</v>
      </c>
      <c r="B247" s="105" t="str">
        <f t="shared" si="39"/>
        <v/>
      </c>
      <c r="C247" s="113" t="s">
        <v>36</v>
      </c>
      <c r="D247" s="108"/>
      <c r="E247" s="111"/>
      <c r="F247" s="113" t="s">
        <v>36</v>
      </c>
      <c r="I247" s="105" t="str">
        <f>IF($D247="", IFERROR(INDEX('LinkedIn Posts'!$D$11:$D$510, MATCH($R247, 'LinkedIn Posts'!$BB$11:$BB$510, 0)), ""), $D247)</f>
        <v/>
      </c>
      <c r="K247" s="105" t="str">
        <f t="shared" si="40"/>
        <v/>
      </c>
      <c r="M247" s="105" t="str">
        <f t="shared" si="36"/>
        <v/>
      </c>
      <c r="N247" s="105" t="str">
        <f t="shared" si="37"/>
        <v/>
      </c>
      <c r="P247" s="115" t="str">
        <f t="shared" si="41"/>
        <v/>
      </c>
      <c r="R247" s="105">
        <f>IF($D247="", MAX($R$10:$R246)+1, "")</f>
        <v>217</v>
      </c>
      <c r="T247" s="105" t="str">
        <f t="shared" si="38"/>
        <v/>
      </c>
      <c r="V247" s="115" t="str">
        <f t="shared" si="42"/>
        <v/>
      </c>
      <c r="X247" s="105" t="str">
        <f t="shared" si="43"/>
        <v/>
      </c>
      <c r="Y247" s="105" t="str">
        <f t="shared" si="44"/>
        <v/>
      </c>
      <c r="Z247" s="105" t="str">
        <f t="shared" si="45"/>
        <v/>
      </c>
      <c r="AA247" s="105" t="str">
        <f t="shared" si="46"/>
        <v/>
      </c>
      <c r="AB247" s="105" t="str">
        <f t="shared" si="47"/>
        <v/>
      </c>
    </row>
    <row r="248" spans="1:28" x14ac:dyDescent="0.25">
      <c r="A248" s="113" t="s">
        <v>36</v>
      </c>
      <c r="B248" s="105" t="str">
        <f t="shared" si="39"/>
        <v/>
      </c>
      <c r="C248" s="113" t="s">
        <v>36</v>
      </c>
      <c r="D248" s="108"/>
      <c r="E248" s="111"/>
      <c r="F248" s="113" t="s">
        <v>36</v>
      </c>
      <c r="I248" s="105" t="str">
        <f>IF($D248="", IFERROR(INDEX('LinkedIn Posts'!$D$11:$D$510, MATCH($R248, 'LinkedIn Posts'!$BB$11:$BB$510, 0)), ""), $D248)</f>
        <v/>
      </c>
      <c r="K248" s="105" t="str">
        <f t="shared" si="40"/>
        <v/>
      </c>
      <c r="M248" s="105" t="str">
        <f t="shared" si="36"/>
        <v/>
      </c>
      <c r="N248" s="105" t="str">
        <f t="shared" si="37"/>
        <v/>
      </c>
      <c r="P248" s="115" t="str">
        <f t="shared" si="41"/>
        <v/>
      </c>
      <c r="R248" s="105">
        <f>IF($D248="", MAX($R$10:$R247)+1, "")</f>
        <v>218</v>
      </c>
      <c r="T248" s="105" t="str">
        <f t="shared" si="38"/>
        <v/>
      </c>
      <c r="V248" s="115" t="str">
        <f t="shared" si="42"/>
        <v/>
      </c>
      <c r="X248" s="105" t="str">
        <f t="shared" si="43"/>
        <v/>
      </c>
      <c r="Y248" s="105" t="str">
        <f t="shared" si="44"/>
        <v/>
      </c>
      <c r="Z248" s="105" t="str">
        <f t="shared" si="45"/>
        <v/>
      </c>
      <c r="AA248" s="105" t="str">
        <f t="shared" si="46"/>
        <v/>
      </c>
      <c r="AB248" s="105" t="str">
        <f t="shared" si="47"/>
        <v/>
      </c>
    </row>
    <row r="249" spans="1:28" x14ac:dyDescent="0.25">
      <c r="A249" s="113" t="s">
        <v>36</v>
      </c>
      <c r="B249" s="105" t="str">
        <f t="shared" si="39"/>
        <v/>
      </c>
      <c r="C249" s="113" t="s">
        <v>36</v>
      </c>
      <c r="D249" s="108"/>
      <c r="E249" s="111"/>
      <c r="F249" s="113" t="s">
        <v>36</v>
      </c>
      <c r="I249" s="105" t="str">
        <f>IF($D249="", IFERROR(INDEX('LinkedIn Posts'!$D$11:$D$510, MATCH($R249, 'LinkedIn Posts'!$BB$11:$BB$510, 0)), ""), $D249)</f>
        <v/>
      </c>
      <c r="K249" s="105" t="str">
        <f t="shared" si="40"/>
        <v/>
      </c>
      <c r="M249" s="105" t="str">
        <f t="shared" si="36"/>
        <v/>
      </c>
      <c r="N249" s="105" t="str">
        <f t="shared" si="37"/>
        <v/>
      </c>
      <c r="P249" s="115" t="str">
        <f t="shared" si="41"/>
        <v/>
      </c>
      <c r="R249" s="105">
        <f>IF($D249="", MAX($R$10:$R248)+1, "")</f>
        <v>219</v>
      </c>
      <c r="T249" s="105" t="str">
        <f t="shared" si="38"/>
        <v/>
      </c>
      <c r="V249" s="115" t="str">
        <f t="shared" si="42"/>
        <v/>
      </c>
      <c r="X249" s="105" t="str">
        <f t="shared" si="43"/>
        <v/>
      </c>
      <c r="Y249" s="105" t="str">
        <f t="shared" si="44"/>
        <v/>
      </c>
      <c r="Z249" s="105" t="str">
        <f t="shared" si="45"/>
        <v/>
      </c>
      <c r="AA249" s="105" t="str">
        <f t="shared" si="46"/>
        <v/>
      </c>
      <c r="AB249" s="105" t="str">
        <f t="shared" si="47"/>
        <v/>
      </c>
    </row>
    <row r="250" spans="1:28" x14ac:dyDescent="0.25">
      <c r="A250" s="113" t="s">
        <v>36</v>
      </c>
      <c r="B250" s="105" t="str">
        <f t="shared" si="39"/>
        <v/>
      </c>
      <c r="C250" s="113" t="s">
        <v>36</v>
      </c>
      <c r="D250" s="108"/>
      <c r="E250" s="111"/>
      <c r="F250" s="113" t="s">
        <v>36</v>
      </c>
      <c r="I250" s="105" t="str">
        <f>IF($D250="", IFERROR(INDEX('LinkedIn Posts'!$D$11:$D$510, MATCH($R250, 'LinkedIn Posts'!$BB$11:$BB$510, 0)), ""), $D250)</f>
        <v/>
      </c>
      <c r="K250" s="105" t="str">
        <f t="shared" si="40"/>
        <v/>
      </c>
      <c r="M250" s="105" t="str">
        <f t="shared" si="36"/>
        <v/>
      </c>
      <c r="N250" s="105" t="str">
        <f t="shared" si="37"/>
        <v/>
      </c>
      <c r="P250" s="115" t="str">
        <f t="shared" si="41"/>
        <v/>
      </c>
      <c r="R250" s="105">
        <f>IF($D250="", MAX($R$10:$R249)+1, "")</f>
        <v>220</v>
      </c>
      <c r="T250" s="105" t="str">
        <f t="shared" si="38"/>
        <v/>
      </c>
      <c r="V250" s="115" t="str">
        <f t="shared" si="42"/>
        <v/>
      </c>
      <c r="X250" s="105" t="str">
        <f t="shared" si="43"/>
        <v/>
      </c>
      <c r="Y250" s="105" t="str">
        <f t="shared" si="44"/>
        <v/>
      </c>
      <c r="Z250" s="105" t="str">
        <f t="shared" si="45"/>
        <v/>
      </c>
      <c r="AA250" s="105" t="str">
        <f t="shared" si="46"/>
        <v/>
      </c>
      <c r="AB250" s="105" t="str">
        <f t="shared" si="47"/>
        <v/>
      </c>
    </row>
    <row r="251" spans="1:28" x14ac:dyDescent="0.25">
      <c r="A251" s="113" t="s">
        <v>36</v>
      </c>
      <c r="B251" s="105" t="str">
        <f t="shared" si="39"/>
        <v/>
      </c>
      <c r="C251" s="113" t="s">
        <v>36</v>
      </c>
      <c r="D251" s="108"/>
      <c r="E251" s="111"/>
      <c r="F251" s="113" t="s">
        <v>36</v>
      </c>
      <c r="I251" s="105" t="str">
        <f>IF($D251="", IFERROR(INDEX('LinkedIn Posts'!$D$11:$D$510, MATCH($R251, 'LinkedIn Posts'!$BB$11:$BB$510, 0)), ""), $D251)</f>
        <v/>
      </c>
      <c r="K251" s="105" t="str">
        <f t="shared" si="40"/>
        <v/>
      </c>
      <c r="M251" s="105" t="str">
        <f t="shared" si="36"/>
        <v/>
      </c>
      <c r="N251" s="105" t="str">
        <f t="shared" si="37"/>
        <v/>
      </c>
      <c r="P251" s="115" t="str">
        <f t="shared" si="41"/>
        <v/>
      </c>
      <c r="R251" s="105">
        <f>IF($D251="", MAX($R$10:$R250)+1, "")</f>
        <v>221</v>
      </c>
      <c r="T251" s="105" t="str">
        <f t="shared" si="38"/>
        <v/>
      </c>
      <c r="V251" s="115" t="str">
        <f t="shared" si="42"/>
        <v/>
      </c>
      <c r="X251" s="105" t="str">
        <f t="shared" si="43"/>
        <v/>
      </c>
      <c r="Y251" s="105" t="str">
        <f t="shared" si="44"/>
        <v/>
      </c>
      <c r="Z251" s="105" t="str">
        <f t="shared" si="45"/>
        <v/>
      </c>
      <c r="AA251" s="105" t="str">
        <f t="shared" si="46"/>
        <v/>
      </c>
      <c r="AB251" s="105" t="str">
        <f t="shared" si="47"/>
        <v/>
      </c>
    </row>
    <row r="252" spans="1:28" x14ac:dyDescent="0.25">
      <c r="A252" s="113" t="s">
        <v>36</v>
      </c>
      <c r="B252" s="105" t="str">
        <f t="shared" si="39"/>
        <v/>
      </c>
      <c r="C252" s="113" t="s">
        <v>36</v>
      </c>
      <c r="D252" s="108"/>
      <c r="E252" s="111"/>
      <c r="F252" s="113" t="s">
        <v>36</v>
      </c>
      <c r="I252" s="105" t="str">
        <f>IF($D252="", IFERROR(INDEX('LinkedIn Posts'!$D$11:$D$510, MATCH($R252, 'LinkedIn Posts'!$BB$11:$BB$510, 0)), ""), $D252)</f>
        <v/>
      </c>
      <c r="K252" s="105" t="str">
        <f t="shared" si="40"/>
        <v/>
      </c>
      <c r="M252" s="105" t="str">
        <f t="shared" si="36"/>
        <v/>
      </c>
      <c r="N252" s="105" t="str">
        <f t="shared" si="37"/>
        <v/>
      </c>
      <c r="P252" s="115" t="str">
        <f t="shared" si="41"/>
        <v/>
      </c>
      <c r="R252" s="105">
        <f>IF($D252="", MAX($R$10:$R251)+1, "")</f>
        <v>222</v>
      </c>
      <c r="T252" s="105" t="str">
        <f t="shared" si="38"/>
        <v/>
      </c>
      <c r="V252" s="115" t="str">
        <f t="shared" si="42"/>
        <v/>
      </c>
      <c r="X252" s="105" t="str">
        <f t="shared" si="43"/>
        <v/>
      </c>
      <c r="Y252" s="105" t="str">
        <f t="shared" si="44"/>
        <v/>
      </c>
      <c r="Z252" s="105" t="str">
        <f t="shared" si="45"/>
        <v/>
      </c>
      <c r="AA252" s="105" t="str">
        <f t="shared" si="46"/>
        <v/>
      </c>
      <c r="AB252" s="105" t="str">
        <f t="shared" si="47"/>
        <v/>
      </c>
    </row>
    <row r="253" spans="1:28" x14ac:dyDescent="0.25">
      <c r="A253" s="113" t="s">
        <v>36</v>
      </c>
      <c r="B253" s="105" t="str">
        <f t="shared" si="39"/>
        <v/>
      </c>
      <c r="C253" s="113" t="s">
        <v>36</v>
      </c>
      <c r="D253" s="108"/>
      <c r="E253" s="111"/>
      <c r="F253" s="113" t="s">
        <v>36</v>
      </c>
      <c r="I253" s="105" t="str">
        <f>IF($D253="", IFERROR(INDEX('LinkedIn Posts'!$D$11:$D$510, MATCH($R253, 'LinkedIn Posts'!$BB$11:$BB$510, 0)), ""), $D253)</f>
        <v/>
      </c>
      <c r="K253" s="105" t="str">
        <f t="shared" si="40"/>
        <v/>
      </c>
      <c r="M253" s="105" t="str">
        <f t="shared" si="36"/>
        <v/>
      </c>
      <c r="N253" s="105" t="str">
        <f t="shared" si="37"/>
        <v/>
      </c>
      <c r="P253" s="115" t="str">
        <f t="shared" si="41"/>
        <v/>
      </c>
      <c r="R253" s="105">
        <f>IF($D253="", MAX($R$10:$R252)+1, "")</f>
        <v>223</v>
      </c>
      <c r="T253" s="105" t="str">
        <f t="shared" si="38"/>
        <v/>
      </c>
      <c r="V253" s="115" t="str">
        <f t="shared" si="42"/>
        <v/>
      </c>
      <c r="X253" s="105" t="str">
        <f t="shared" si="43"/>
        <v/>
      </c>
      <c r="Y253" s="105" t="str">
        <f t="shared" si="44"/>
        <v/>
      </c>
      <c r="Z253" s="105" t="str">
        <f t="shared" si="45"/>
        <v/>
      </c>
      <c r="AA253" s="105" t="str">
        <f t="shared" si="46"/>
        <v/>
      </c>
      <c r="AB253" s="105" t="str">
        <f t="shared" si="47"/>
        <v/>
      </c>
    </row>
    <row r="254" spans="1:28" x14ac:dyDescent="0.25">
      <c r="A254" s="113" t="s">
        <v>36</v>
      </c>
      <c r="B254" s="105" t="str">
        <f t="shared" si="39"/>
        <v/>
      </c>
      <c r="C254" s="113" t="s">
        <v>36</v>
      </c>
      <c r="D254" s="108"/>
      <c r="E254" s="111"/>
      <c r="F254" s="113" t="s">
        <v>36</v>
      </c>
      <c r="I254" s="105" t="str">
        <f>IF($D254="", IFERROR(INDEX('LinkedIn Posts'!$D$11:$D$510, MATCH($R254, 'LinkedIn Posts'!$BB$11:$BB$510, 0)), ""), $D254)</f>
        <v/>
      </c>
      <c r="K254" s="105" t="str">
        <f t="shared" si="40"/>
        <v/>
      </c>
      <c r="M254" s="105" t="str">
        <f t="shared" si="36"/>
        <v/>
      </c>
      <c r="N254" s="105" t="str">
        <f t="shared" si="37"/>
        <v/>
      </c>
      <c r="P254" s="115" t="str">
        <f t="shared" si="41"/>
        <v/>
      </c>
      <c r="R254" s="105">
        <f>IF($D254="", MAX($R$10:$R253)+1, "")</f>
        <v>224</v>
      </c>
      <c r="T254" s="105" t="str">
        <f t="shared" si="38"/>
        <v/>
      </c>
      <c r="V254" s="115" t="str">
        <f t="shared" si="42"/>
        <v/>
      </c>
      <c r="X254" s="105" t="str">
        <f t="shared" si="43"/>
        <v/>
      </c>
      <c r="Y254" s="105" t="str">
        <f t="shared" si="44"/>
        <v/>
      </c>
      <c r="Z254" s="105" t="str">
        <f t="shared" si="45"/>
        <v/>
      </c>
      <c r="AA254" s="105" t="str">
        <f t="shared" si="46"/>
        <v/>
      </c>
      <c r="AB254" s="105" t="str">
        <f t="shared" si="47"/>
        <v/>
      </c>
    </row>
    <row r="255" spans="1:28" x14ac:dyDescent="0.25">
      <c r="A255" s="113" t="s">
        <v>36</v>
      </c>
      <c r="B255" s="105" t="str">
        <f t="shared" si="39"/>
        <v/>
      </c>
      <c r="C255" s="113" t="s">
        <v>36</v>
      </c>
      <c r="D255" s="108"/>
      <c r="E255" s="111"/>
      <c r="F255" s="113" t="s">
        <v>36</v>
      </c>
      <c r="I255" s="105" t="str">
        <f>IF($D255="", IFERROR(INDEX('LinkedIn Posts'!$D$11:$D$510, MATCH($R255, 'LinkedIn Posts'!$BB$11:$BB$510, 0)), ""), $D255)</f>
        <v/>
      </c>
      <c r="K255" s="105" t="str">
        <f t="shared" si="40"/>
        <v/>
      </c>
      <c r="M255" s="105" t="str">
        <f t="shared" si="36"/>
        <v/>
      </c>
      <c r="N255" s="105" t="str">
        <f t="shared" si="37"/>
        <v/>
      </c>
      <c r="P255" s="115" t="str">
        <f t="shared" si="41"/>
        <v/>
      </c>
      <c r="R255" s="105">
        <f>IF($D255="", MAX($R$10:$R254)+1, "")</f>
        <v>225</v>
      </c>
      <c r="T255" s="105" t="str">
        <f t="shared" si="38"/>
        <v/>
      </c>
      <c r="V255" s="115" t="str">
        <f t="shared" si="42"/>
        <v/>
      </c>
      <c r="X255" s="105" t="str">
        <f t="shared" si="43"/>
        <v/>
      </c>
      <c r="Y255" s="105" t="str">
        <f t="shared" si="44"/>
        <v/>
      </c>
      <c r="Z255" s="105" t="str">
        <f t="shared" si="45"/>
        <v/>
      </c>
      <c r="AA255" s="105" t="str">
        <f t="shared" si="46"/>
        <v/>
      </c>
      <c r="AB255" s="105" t="str">
        <f t="shared" si="47"/>
        <v/>
      </c>
    </row>
    <row r="256" spans="1:28" x14ac:dyDescent="0.25">
      <c r="A256" s="113" t="s">
        <v>36</v>
      </c>
      <c r="B256" s="105" t="str">
        <f t="shared" si="39"/>
        <v/>
      </c>
      <c r="C256" s="113" t="s">
        <v>36</v>
      </c>
      <c r="D256" s="108"/>
      <c r="E256" s="111"/>
      <c r="F256" s="113" t="s">
        <v>36</v>
      </c>
      <c r="I256" s="105" t="str">
        <f>IF($D256="", IFERROR(INDEX('LinkedIn Posts'!$D$11:$D$510, MATCH($R256, 'LinkedIn Posts'!$BB$11:$BB$510, 0)), ""), $D256)</f>
        <v/>
      </c>
      <c r="K256" s="105" t="str">
        <f t="shared" si="40"/>
        <v/>
      </c>
      <c r="M256" s="105" t="str">
        <f t="shared" si="36"/>
        <v/>
      </c>
      <c r="N256" s="105" t="str">
        <f t="shared" si="37"/>
        <v/>
      </c>
      <c r="P256" s="115" t="str">
        <f t="shared" si="41"/>
        <v/>
      </c>
      <c r="R256" s="105">
        <f>IF($D256="", MAX($R$10:$R255)+1, "")</f>
        <v>226</v>
      </c>
      <c r="T256" s="105" t="str">
        <f t="shared" si="38"/>
        <v/>
      </c>
      <c r="V256" s="115" t="str">
        <f t="shared" si="42"/>
        <v/>
      </c>
      <c r="X256" s="105" t="str">
        <f t="shared" si="43"/>
        <v/>
      </c>
      <c r="Y256" s="105" t="str">
        <f t="shared" si="44"/>
        <v/>
      </c>
      <c r="Z256" s="105" t="str">
        <f t="shared" si="45"/>
        <v/>
      </c>
      <c r="AA256" s="105" t="str">
        <f t="shared" si="46"/>
        <v/>
      </c>
      <c r="AB256" s="105" t="str">
        <f t="shared" si="47"/>
        <v/>
      </c>
    </row>
    <row r="257" spans="1:28" x14ac:dyDescent="0.25">
      <c r="A257" s="113" t="s">
        <v>36</v>
      </c>
      <c r="B257" s="105" t="str">
        <f t="shared" si="39"/>
        <v/>
      </c>
      <c r="C257" s="113" t="s">
        <v>36</v>
      </c>
      <c r="D257" s="108"/>
      <c r="E257" s="111"/>
      <c r="F257" s="113" t="s">
        <v>36</v>
      </c>
      <c r="I257" s="105" t="str">
        <f>IF($D257="", IFERROR(INDEX('LinkedIn Posts'!$D$11:$D$510, MATCH($R257, 'LinkedIn Posts'!$BB$11:$BB$510, 0)), ""), $D257)</f>
        <v/>
      </c>
      <c r="K257" s="105" t="str">
        <f t="shared" si="40"/>
        <v/>
      </c>
      <c r="M257" s="105" t="str">
        <f t="shared" si="36"/>
        <v/>
      </c>
      <c r="N257" s="105" t="str">
        <f t="shared" si="37"/>
        <v/>
      </c>
      <c r="P257" s="115" t="str">
        <f t="shared" si="41"/>
        <v/>
      </c>
      <c r="R257" s="105">
        <f>IF($D257="", MAX($R$10:$R256)+1, "")</f>
        <v>227</v>
      </c>
      <c r="T257" s="105" t="str">
        <f t="shared" si="38"/>
        <v/>
      </c>
      <c r="V257" s="115" t="str">
        <f t="shared" si="42"/>
        <v/>
      </c>
      <c r="X257" s="105" t="str">
        <f t="shared" si="43"/>
        <v/>
      </c>
      <c r="Y257" s="105" t="str">
        <f t="shared" si="44"/>
        <v/>
      </c>
      <c r="Z257" s="105" t="str">
        <f t="shared" si="45"/>
        <v/>
      </c>
      <c r="AA257" s="105" t="str">
        <f t="shared" si="46"/>
        <v/>
      </c>
      <c r="AB257" s="105" t="str">
        <f t="shared" si="47"/>
        <v/>
      </c>
    </row>
    <row r="258" spans="1:28" x14ac:dyDescent="0.25">
      <c r="A258" s="113" t="s">
        <v>36</v>
      </c>
      <c r="B258" s="105" t="str">
        <f t="shared" si="39"/>
        <v/>
      </c>
      <c r="C258" s="113" t="s">
        <v>36</v>
      </c>
      <c r="D258" s="108"/>
      <c r="E258" s="111"/>
      <c r="F258" s="113" t="s">
        <v>36</v>
      </c>
      <c r="I258" s="105" t="str">
        <f>IF($D258="", IFERROR(INDEX('LinkedIn Posts'!$D$11:$D$510, MATCH($R258, 'LinkedIn Posts'!$BB$11:$BB$510, 0)), ""), $D258)</f>
        <v/>
      </c>
      <c r="K258" s="105" t="str">
        <f t="shared" si="40"/>
        <v/>
      </c>
      <c r="M258" s="105" t="str">
        <f t="shared" si="36"/>
        <v/>
      </c>
      <c r="N258" s="105" t="str">
        <f t="shared" si="37"/>
        <v/>
      </c>
      <c r="P258" s="115" t="str">
        <f t="shared" si="41"/>
        <v/>
      </c>
      <c r="R258" s="105">
        <f>IF($D258="", MAX($R$10:$R257)+1, "")</f>
        <v>228</v>
      </c>
      <c r="T258" s="105" t="str">
        <f t="shared" si="38"/>
        <v/>
      </c>
      <c r="V258" s="115" t="str">
        <f t="shared" si="42"/>
        <v/>
      </c>
      <c r="X258" s="105" t="str">
        <f t="shared" si="43"/>
        <v/>
      </c>
      <c r="Y258" s="105" t="str">
        <f t="shared" si="44"/>
        <v/>
      </c>
      <c r="Z258" s="105" t="str">
        <f t="shared" si="45"/>
        <v/>
      </c>
      <c r="AA258" s="105" t="str">
        <f t="shared" si="46"/>
        <v/>
      </c>
      <c r="AB258" s="105" t="str">
        <f t="shared" si="47"/>
        <v/>
      </c>
    </row>
    <row r="259" spans="1:28" x14ac:dyDescent="0.25">
      <c r="A259" s="113" t="s">
        <v>36</v>
      </c>
      <c r="B259" s="105" t="str">
        <f t="shared" si="39"/>
        <v/>
      </c>
      <c r="C259" s="113" t="s">
        <v>36</v>
      </c>
      <c r="D259" s="108"/>
      <c r="E259" s="111"/>
      <c r="F259" s="113" t="s">
        <v>36</v>
      </c>
      <c r="I259" s="105" t="str">
        <f>IF($D259="", IFERROR(INDEX('LinkedIn Posts'!$D$11:$D$510, MATCH($R259, 'LinkedIn Posts'!$BB$11:$BB$510, 0)), ""), $D259)</f>
        <v/>
      </c>
      <c r="K259" s="105" t="str">
        <f t="shared" si="40"/>
        <v/>
      </c>
      <c r="M259" s="105" t="str">
        <f t="shared" si="36"/>
        <v/>
      </c>
      <c r="N259" s="105" t="str">
        <f t="shared" si="37"/>
        <v/>
      </c>
      <c r="P259" s="115" t="str">
        <f t="shared" si="41"/>
        <v/>
      </c>
      <c r="R259" s="105">
        <f>IF($D259="", MAX($R$10:$R258)+1, "")</f>
        <v>229</v>
      </c>
      <c r="T259" s="105" t="str">
        <f t="shared" si="38"/>
        <v/>
      </c>
      <c r="V259" s="115" t="str">
        <f t="shared" si="42"/>
        <v/>
      </c>
      <c r="X259" s="105" t="str">
        <f t="shared" si="43"/>
        <v/>
      </c>
      <c r="Y259" s="105" t="str">
        <f t="shared" si="44"/>
        <v/>
      </c>
      <c r="Z259" s="105" t="str">
        <f t="shared" si="45"/>
        <v/>
      </c>
      <c r="AA259" s="105" t="str">
        <f t="shared" si="46"/>
        <v/>
      </c>
      <c r="AB259" s="105" t="str">
        <f t="shared" si="47"/>
        <v/>
      </c>
    </row>
    <row r="260" spans="1:28" x14ac:dyDescent="0.25">
      <c r="A260" s="113" t="s">
        <v>36</v>
      </c>
      <c r="B260" s="105" t="str">
        <f t="shared" si="39"/>
        <v/>
      </c>
      <c r="C260" s="113" t="s">
        <v>36</v>
      </c>
      <c r="D260" s="108"/>
      <c r="E260" s="111"/>
      <c r="F260" s="113" t="s">
        <v>36</v>
      </c>
      <c r="I260" s="105" t="str">
        <f>IF($D260="", IFERROR(INDEX('LinkedIn Posts'!$D$11:$D$510, MATCH($R260, 'LinkedIn Posts'!$BB$11:$BB$510, 0)), ""), $D260)</f>
        <v/>
      </c>
      <c r="K260" s="105" t="str">
        <f t="shared" si="40"/>
        <v/>
      </c>
      <c r="M260" s="105" t="str">
        <f t="shared" si="36"/>
        <v/>
      </c>
      <c r="N260" s="105" t="str">
        <f t="shared" si="37"/>
        <v/>
      </c>
      <c r="P260" s="115" t="str">
        <f t="shared" si="41"/>
        <v/>
      </c>
      <c r="R260" s="105">
        <f>IF($D260="", MAX($R$10:$R259)+1, "")</f>
        <v>230</v>
      </c>
      <c r="T260" s="105" t="str">
        <f t="shared" si="38"/>
        <v/>
      </c>
      <c r="V260" s="115" t="str">
        <f t="shared" si="42"/>
        <v/>
      </c>
      <c r="X260" s="105" t="str">
        <f t="shared" si="43"/>
        <v/>
      </c>
      <c r="Y260" s="105" t="str">
        <f t="shared" si="44"/>
        <v/>
      </c>
      <c r="Z260" s="105" t="str">
        <f t="shared" si="45"/>
        <v/>
      </c>
      <c r="AA260" s="105" t="str">
        <f t="shared" si="46"/>
        <v/>
      </c>
      <c r="AB260" s="105" t="str">
        <f t="shared" si="47"/>
        <v/>
      </c>
    </row>
    <row r="261" spans="1:28" x14ac:dyDescent="0.25">
      <c r="A261" s="113" t="s">
        <v>36</v>
      </c>
      <c r="B261" s="105" t="str">
        <f t="shared" si="39"/>
        <v/>
      </c>
      <c r="C261" s="113" t="s">
        <v>36</v>
      </c>
      <c r="D261" s="108"/>
      <c r="E261" s="111"/>
      <c r="F261" s="113" t="s">
        <v>36</v>
      </c>
      <c r="I261" s="105" t="str">
        <f>IF($D261="", IFERROR(INDEX('LinkedIn Posts'!$D$11:$D$510, MATCH($R261, 'LinkedIn Posts'!$BB$11:$BB$510, 0)), ""), $D261)</f>
        <v/>
      </c>
      <c r="K261" s="105" t="str">
        <f t="shared" si="40"/>
        <v/>
      </c>
      <c r="M261" s="105" t="str">
        <f t="shared" si="36"/>
        <v/>
      </c>
      <c r="N261" s="105" t="str">
        <f t="shared" si="37"/>
        <v/>
      </c>
      <c r="P261" s="115" t="str">
        <f t="shared" si="41"/>
        <v/>
      </c>
      <c r="R261" s="105">
        <f>IF($D261="", MAX($R$10:$R260)+1, "")</f>
        <v>231</v>
      </c>
      <c r="T261" s="105" t="str">
        <f t="shared" si="38"/>
        <v/>
      </c>
      <c r="V261" s="115" t="str">
        <f t="shared" si="42"/>
        <v/>
      </c>
      <c r="X261" s="105" t="str">
        <f t="shared" si="43"/>
        <v/>
      </c>
      <c r="Y261" s="105" t="str">
        <f t="shared" si="44"/>
        <v/>
      </c>
      <c r="Z261" s="105" t="str">
        <f t="shared" si="45"/>
        <v/>
      </c>
      <c r="AA261" s="105" t="str">
        <f t="shared" si="46"/>
        <v/>
      </c>
      <c r="AB261" s="105" t="str">
        <f t="shared" si="47"/>
        <v/>
      </c>
    </row>
    <row r="262" spans="1:28" x14ac:dyDescent="0.25">
      <c r="A262" s="113" t="s">
        <v>36</v>
      </c>
      <c r="B262" s="105" t="str">
        <f t="shared" si="39"/>
        <v/>
      </c>
      <c r="C262" s="113" t="s">
        <v>36</v>
      </c>
      <c r="D262" s="108"/>
      <c r="E262" s="111"/>
      <c r="F262" s="113" t="s">
        <v>36</v>
      </c>
      <c r="I262" s="105" t="str">
        <f>IF($D262="", IFERROR(INDEX('LinkedIn Posts'!$D$11:$D$510, MATCH($R262, 'LinkedIn Posts'!$BB$11:$BB$510, 0)), ""), $D262)</f>
        <v/>
      </c>
      <c r="K262" s="105" t="str">
        <f t="shared" si="40"/>
        <v/>
      </c>
      <c r="M262" s="105" t="str">
        <f t="shared" si="36"/>
        <v/>
      </c>
      <c r="N262" s="105" t="str">
        <f t="shared" si="37"/>
        <v/>
      </c>
      <c r="P262" s="115" t="str">
        <f t="shared" si="41"/>
        <v/>
      </c>
      <c r="R262" s="105">
        <f>IF($D262="", MAX($R$10:$R261)+1, "")</f>
        <v>232</v>
      </c>
      <c r="T262" s="105" t="str">
        <f t="shared" si="38"/>
        <v/>
      </c>
      <c r="V262" s="115" t="str">
        <f t="shared" si="42"/>
        <v/>
      </c>
      <c r="X262" s="105" t="str">
        <f t="shared" si="43"/>
        <v/>
      </c>
      <c r="Y262" s="105" t="str">
        <f t="shared" si="44"/>
        <v/>
      </c>
      <c r="Z262" s="105" t="str">
        <f t="shared" si="45"/>
        <v/>
      </c>
      <c r="AA262" s="105" t="str">
        <f t="shared" si="46"/>
        <v/>
      </c>
      <c r="AB262" s="105" t="str">
        <f t="shared" si="47"/>
        <v/>
      </c>
    </row>
    <row r="263" spans="1:28" x14ac:dyDescent="0.25">
      <c r="A263" s="113" t="s">
        <v>36</v>
      </c>
      <c r="B263" s="105" t="str">
        <f t="shared" si="39"/>
        <v/>
      </c>
      <c r="C263" s="113" t="s">
        <v>36</v>
      </c>
      <c r="D263" s="108"/>
      <c r="E263" s="111"/>
      <c r="F263" s="113" t="s">
        <v>36</v>
      </c>
      <c r="I263" s="105" t="str">
        <f>IF($D263="", IFERROR(INDEX('LinkedIn Posts'!$D$11:$D$510, MATCH($R263, 'LinkedIn Posts'!$BB$11:$BB$510, 0)), ""), $D263)</f>
        <v/>
      </c>
      <c r="K263" s="105" t="str">
        <f t="shared" si="40"/>
        <v/>
      </c>
      <c r="M263" s="105" t="str">
        <f t="shared" si="36"/>
        <v/>
      </c>
      <c r="N263" s="105" t="str">
        <f t="shared" si="37"/>
        <v/>
      </c>
      <c r="P263" s="115" t="str">
        <f t="shared" si="41"/>
        <v/>
      </c>
      <c r="R263" s="105">
        <f>IF($D263="", MAX($R$10:$R262)+1, "")</f>
        <v>233</v>
      </c>
      <c r="T263" s="105" t="str">
        <f t="shared" si="38"/>
        <v/>
      </c>
      <c r="V263" s="115" t="str">
        <f t="shared" si="42"/>
        <v/>
      </c>
      <c r="X263" s="105" t="str">
        <f t="shared" si="43"/>
        <v/>
      </c>
      <c r="Y263" s="105" t="str">
        <f t="shared" si="44"/>
        <v/>
      </c>
      <c r="Z263" s="105" t="str">
        <f t="shared" si="45"/>
        <v/>
      </c>
      <c r="AA263" s="105" t="str">
        <f t="shared" si="46"/>
        <v/>
      </c>
      <c r="AB263" s="105" t="str">
        <f t="shared" si="47"/>
        <v/>
      </c>
    </row>
    <row r="264" spans="1:28" x14ac:dyDescent="0.25">
      <c r="A264" s="113" t="s">
        <v>36</v>
      </c>
      <c r="B264" s="105" t="str">
        <f t="shared" si="39"/>
        <v/>
      </c>
      <c r="C264" s="113" t="s">
        <v>36</v>
      </c>
      <c r="D264" s="108"/>
      <c r="E264" s="111"/>
      <c r="F264" s="113" t="s">
        <v>36</v>
      </c>
      <c r="I264" s="105" t="str">
        <f>IF($D264="", IFERROR(INDEX('LinkedIn Posts'!$D$11:$D$510, MATCH($R264, 'LinkedIn Posts'!$BB$11:$BB$510, 0)), ""), $D264)</f>
        <v/>
      </c>
      <c r="K264" s="105" t="str">
        <f t="shared" si="40"/>
        <v/>
      </c>
      <c r="M264" s="105" t="str">
        <f t="shared" si="36"/>
        <v/>
      </c>
      <c r="N264" s="105" t="str">
        <f t="shared" si="37"/>
        <v/>
      </c>
      <c r="P264" s="115" t="str">
        <f t="shared" si="41"/>
        <v/>
      </c>
      <c r="R264" s="105">
        <f>IF($D264="", MAX($R$10:$R263)+1, "")</f>
        <v>234</v>
      </c>
      <c r="T264" s="105" t="str">
        <f t="shared" si="38"/>
        <v/>
      </c>
      <c r="V264" s="115" t="str">
        <f t="shared" si="42"/>
        <v/>
      </c>
      <c r="X264" s="105" t="str">
        <f t="shared" si="43"/>
        <v/>
      </c>
      <c r="Y264" s="105" t="str">
        <f t="shared" si="44"/>
        <v/>
      </c>
      <c r="Z264" s="105" t="str">
        <f t="shared" si="45"/>
        <v/>
      </c>
      <c r="AA264" s="105" t="str">
        <f t="shared" si="46"/>
        <v/>
      </c>
      <c r="AB264" s="105" t="str">
        <f t="shared" si="47"/>
        <v/>
      </c>
    </row>
    <row r="265" spans="1:28" x14ac:dyDescent="0.25">
      <c r="A265" s="113" t="s">
        <v>36</v>
      </c>
      <c r="B265" s="105" t="str">
        <f t="shared" si="39"/>
        <v/>
      </c>
      <c r="C265" s="113" t="s">
        <v>36</v>
      </c>
      <c r="D265" s="108"/>
      <c r="E265" s="111"/>
      <c r="F265" s="113" t="s">
        <v>36</v>
      </c>
      <c r="I265" s="105" t="str">
        <f>IF($D265="", IFERROR(INDEX('LinkedIn Posts'!$D$11:$D$510, MATCH($R265, 'LinkedIn Posts'!$BB$11:$BB$510, 0)), ""), $D265)</f>
        <v/>
      </c>
      <c r="K265" s="105" t="str">
        <f t="shared" si="40"/>
        <v/>
      </c>
      <c r="M265" s="105" t="str">
        <f t="shared" si="36"/>
        <v/>
      </c>
      <c r="N265" s="105" t="str">
        <f t="shared" si="37"/>
        <v/>
      </c>
      <c r="P265" s="115" t="str">
        <f t="shared" si="41"/>
        <v/>
      </c>
      <c r="R265" s="105">
        <f>IF($D265="", MAX($R$10:$R264)+1, "")</f>
        <v>235</v>
      </c>
      <c r="T265" s="105" t="str">
        <f t="shared" si="38"/>
        <v/>
      </c>
      <c r="V265" s="115" t="str">
        <f t="shared" si="42"/>
        <v/>
      </c>
      <c r="X265" s="105" t="str">
        <f t="shared" si="43"/>
        <v/>
      </c>
      <c r="Y265" s="105" t="str">
        <f t="shared" si="44"/>
        <v/>
      </c>
      <c r="Z265" s="105" t="str">
        <f t="shared" si="45"/>
        <v/>
      </c>
      <c r="AA265" s="105" t="str">
        <f t="shared" si="46"/>
        <v/>
      </c>
      <c r="AB265" s="105" t="str">
        <f t="shared" si="47"/>
        <v/>
      </c>
    </row>
    <row r="266" spans="1:28" x14ac:dyDescent="0.25">
      <c r="A266" s="113" t="s">
        <v>36</v>
      </c>
      <c r="B266" s="105" t="str">
        <f t="shared" si="39"/>
        <v/>
      </c>
      <c r="C266" s="113" t="s">
        <v>36</v>
      </c>
      <c r="D266" s="108"/>
      <c r="E266" s="111"/>
      <c r="F266" s="113" t="s">
        <v>36</v>
      </c>
      <c r="I266" s="105" t="str">
        <f>IF($D266="", IFERROR(INDEX('LinkedIn Posts'!$D$11:$D$510, MATCH($R266, 'LinkedIn Posts'!$BB$11:$BB$510, 0)), ""), $D266)</f>
        <v/>
      </c>
      <c r="K266" s="105" t="str">
        <f t="shared" si="40"/>
        <v/>
      </c>
      <c r="M266" s="105" t="str">
        <f t="shared" si="36"/>
        <v/>
      </c>
      <c r="N266" s="105" t="str">
        <f t="shared" si="37"/>
        <v/>
      </c>
      <c r="P266" s="115" t="str">
        <f t="shared" si="41"/>
        <v/>
      </c>
      <c r="R266" s="105">
        <f>IF($D266="", MAX($R$10:$R265)+1, "")</f>
        <v>236</v>
      </c>
      <c r="T266" s="105" t="str">
        <f t="shared" si="38"/>
        <v/>
      </c>
      <c r="V266" s="115" t="str">
        <f t="shared" si="42"/>
        <v/>
      </c>
      <c r="X266" s="105" t="str">
        <f t="shared" si="43"/>
        <v/>
      </c>
      <c r="Y266" s="105" t="str">
        <f t="shared" si="44"/>
        <v/>
      </c>
      <c r="Z266" s="105" t="str">
        <f t="shared" si="45"/>
        <v/>
      </c>
      <c r="AA266" s="105" t="str">
        <f t="shared" si="46"/>
        <v/>
      </c>
      <c r="AB266" s="105" t="str">
        <f t="shared" si="47"/>
        <v/>
      </c>
    </row>
    <row r="267" spans="1:28" x14ac:dyDescent="0.25">
      <c r="A267" s="113" t="s">
        <v>36</v>
      </c>
      <c r="B267" s="105" t="str">
        <f t="shared" si="39"/>
        <v/>
      </c>
      <c r="C267" s="113" t="s">
        <v>36</v>
      </c>
      <c r="D267" s="108"/>
      <c r="E267" s="111"/>
      <c r="F267" s="113" t="s">
        <v>36</v>
      </c>
      <c r="I267" s="105" t="str">
        <f>IF($D267="", IFERROR(INDEX('LinkedIn Posts'!$D$11:$D$510, MATCH($R267, 'LinkedIn Posts'!$BB$11:$BB$510, 0)), ""), $D267)</f>
        <v/>
      </c>
      <c r="K267" s="105" t="str">
        <f t="shared" si="40"/>
        <v/>
      </c>
      <c r="M267" s="105" t="str">
        <f t="shared" ref="M267:M330" si="48">IF($B267="", "", IF(AND(M$5="X", D267=""), $K$6, IF(AND(NOT(D267=""), OR(ISNUMBER($D267)="", COUNTIF(D$11:D$510, D267)&gt;1)), $K$7, "")))</f>
        <v/>
      </c>
      <c r="N267" s="105" t="str">
        <f t="shared" ref="N267:N330" si="49">IF($K267="", "", IF(AND(N$5="X", E267=""), $K$6, IF(AND(NOT($P267=""), COUNTIF($P$11:$P$510, $P267)&gt;1), $K$7, "")))</f>
        <v/>
      </c>
      <c r="P267" s="115" t="str">
        <f t="shared" si="41"/>
        <v/>
      </c>
      <c r="R267" s="105">
        <f>IF($D267="", MAX($R$10:$R266)+1, "")</f>
        <v>237</v>
      </c>
      <c r="T267" s="105" t="str">
        <f t="shared" ref="T267:T330" si="50">IF($B267="", "", IF($D267=$I267, $T$3, $T$2))</f>
        <v/>
      </c>
      <c r="V267" s="115" t="str">
        <f t="shared" si="42"/>
        <v/>
      </c>
      <c r="X267" s="105" t="str">
        <f t="shared" si="43"/>
        <v/>
      </c>
      <c r="Y267" s="105" t="str">
        <f t="shared" si="44"/>
        <v/>
      </c>
      <c r="Z267" s="105" t="str">
        <f t="shared" si="45"/>
        <v/>
      </c>
      <c r="AA267" s="105" t="str">
        <f t="shared" si="46"/>
        <v/>
      </c>
      <c r="AB267" s="105" t="str">
        <f t="shared" si="47"/>
        <v/>
      </c>
    </row>
    <row r="268" spans="1:28" x14ac:dyDescent="0.25">
      <c r="A268" s="113" t="s">
        <v>36</v>
      </c>
      <c r="B268" s="105" t="str">
        <f t="shared" ref="B268:B331" si="51">$I268</f>
        <v/>
      </c>
      <c r="C268" s="113" t="s">
        <v>36</v>
      </c>
      <c r="D268" s="108"/>
      <c r="E268" s="111"/>
      <c r="F268" s="113" t="s">
        <v>36</v>
      </c>
      <c r="I268" s="105" t="str">
        <f>IF($D268="", IFERROR(INDEX('LinkedIn Posts'!$D$11:$D$510, MATCH($R268, 'LinkedIn Posts'!$BB$11:$BB$510, 0)), ""), $D268)</f>
        <v/>
      </c>
      <c r="K268" s="105" t="str">
        <f t="shared" ref="K268:K331" si="52">IF(COUNTIF($D268:$E268, "")=2, "", "X")</f>
        <v/>
      </c>
      <c r="M268" s="105" t="str">
        <f t="shared" si="48"/>
        <v/>
      </c>
      <c r="N268" s="105" t="str">
        <f t="shared" si="49"/>
        <v/>
      </c>
      <c r="P268" s="115" t="str">
        <f t="shared" ref="P268:P331" si="53">IF($E268="", "", LEFT($E268, 250))</f>
        <v/>
      </c>
      <c r="R268" s="105">
        <f>IF($D268="", MAX($R$10:$R267)+1, "")</f>
        <v>238</v>
      </c>
      <c r="T268" s="105" t="str">
        <f t="shared" si="50"/>
        <v/>
      </c>
      <c r="V268" s="115" t="str">
        <f t="shared" ref="V268:V331" si="54">IF($E268="", "", LEFT($E268, 70))</f>
        <v/>
      </c>
      <c r="X268" s="105" t="str">
        <f t="shared" ref="X268:X331" si="55">IF($E268="", "", IFERROR(FIND("https://", $E268), ""))</f>
        <v/>
      </c>
      <c r="Y268" s="105" t="str">
        <f t="shared" ref="Y268:Y331" si="56">IF($X268="", "", IFERROR(FIND(" ", $E268, $X268+1), ""))</f>
        <v/>
      </c>
      <c r="Z268" s="105" t="str">
        <f t="shared" ref="Z268:Z331" si="57">IF($X268="", "", IFERROR(FIND(CHAR(10), $E268, $X268+1), ""))</f>
        <v/>
      </c>
      <c r="AA268" s="105" t="str">
        <f t="shared" ref="AA268:AA331" si="58">IF(AND($Y268="", $Z268=""), "", IF($Y268="", $Z268, IF($Z268="", $Y268, MIN($Y268:$Z268))))</f>
        <v/>
      </c>
      <c r="AB268" s="105" t="str">
        <f t="shared" ref="AB268:AB331" si="59">IF(OR($X268="", $AA268=""), "", MID($E268, $X268, $AA268-$X268))</f>
        <v/>
      </c>
    </row>
    <row r="269" spans="1:28" x14ac:dyDescent="0.25">
      <c r="A269" s="113" t="s">
        <v>36</v>
      </c>
      <c r="B269" s="105" t="str">
        <f t="shared" si="51"/>
        <v/>
      </c>
      <c r="C269" s="113" t="s">
        <v>36</v>
      </c>
      <c r="D269" s="108"/>
      <c r="E269" s="111"/>
      <c r="F269" s="113" t="s">
        <v>36</v>
      </c>
      <c r="I269" s="105" t="str">
        <f>IF($D269="", IFERROR(INDEX('LinkedIn Posts'!$D$11:$D$510, MATCH($R269, 'LinkedIn Posts'!$BB$11:$BB$510, 0)), ""), $D269)</f>
        <v/>
      </c>
      <c r="K269" s="105" t="str">
        <f t="shared" si="52"/>
        <v/>
      </c>
      <c r="M269" s="105" t="str">
        <f t="shared" si="48"/>
        <v/>
      </c>
      <c r="N269" s="105" t="str">
        <f t="shared" si="49"/>
        <v/>
      </c>
      <c r="P269" s="115" t="str">
        <f t="shared" si="53"/>
        <v/>
      </c>
      <c r="R269" s="105">
        <f>IF($D269="", MAX($R$10:$R268)+1, "")</f>
        <v>239</v>
      </c>
      <c r="T269" s="105" t="str">
        <f t="shared" si="50"/>
        <v/>
      </c>
      <c r="V269" s="115" t="str">
        <f t="shared" si="54"/>
        <v/>
      </c>
      <c r="X269" s="105" t="str">
        <f t="shared" si="55"/>
        <v/>
      </c>
      <c r="Y269" s="105" t="str">
        <f t="shared" si="56"/>
        <v/>
      </c>
      <c r="Z269" s="105" t="str">
        <f t="shared" si="57"/>
        <v/>
      </c>
      <c r="AA269" s="105" t="str">
        <f t="shared" si="58"/>
        <v/>
      </c>
      <c r="AB269" s="105" t="str">
        <f t="shared" si="59"/>
        <v/>
      </c>
    </row>
    <row r="270" spans="1:28" x14ac:dyDescent="0.25">
      <c r="A270" s="113" t="s">
        <v>36</v>
      </c>
      <c r="B270" s="105" t="str">
        <f t="shared" si="51"/>
        <v/>
      </c>
      <c r="C270" s="113" t="s">
        <v>36</v>
      </c>
      <c r="D270" s="108"/>
      <c r="E270" s="111"/>
      <c r="F270" s="113" t="s">
        <v>36</v>
      </c>
      <c r="I270" s="105" t="str">
        <f>IF($D270="", IFERROR(INDEX('LinkedIn Posts'!$D$11:$D$510, MATCH($R270, 'LinkedIn Posts'!$BB$11:$BB$510, 0)), ""), $D270)</f>
        <v/>
      </c>
      <c r="K270" s="105" t="str">
        <f t="shared" si="52"/>
        <v/>
      </c>
      <c r="M270" s="105" t="str">
        <f t="shared" si="48"/>
        <v/>
      </c>
      <c r="N270" s="105" t="str">
        <f t="shared" si="49"/>
        <v/>
      </c>
      <c r="P270" s="115" t="str">
        <f t="shared" si="53"/>
        <v/>
      </c>
      <c r="R270" s="105">
        <f>IF($D270="", MAX($R$10:$R269)+1, "")</f>
        <v>240</v>
      </c>
      <c r="T270" s="105" t="str">
        <f t="shared" si="50"/>
        <v/>
      </c>
      <c r="V270" s="115" t="str">
        <f t="shared" si="54"/>
        <v/>
      </c>
      <c r="X270" s="105" t="str">
        <f t="shared" si="55"/>
        <v/>
      </c>
      <c r="Y270" s="105" t="str">
        <f t="shared" si="56"/>
        <v/>
      </c>
      <c r="Z270" s="105" t="str">
        <f t="shared" si="57"/>
        <v/>
      </c>
      <c r="AA270" s="105" t="str">
        <f t="shared" si="58"/>
        <v/>
      </c>
      <c r="AB270" s="105" t="str">
        <f t="shared" si="59"/>
        <v/>
      </c>
    </row>
    <row r="271" spans="1:28" x14ac:dyDescent="0.25">
      <c r="A271" s="113" t="s">
        <v>36</v>
      </c>
      <c r="B271" s="105" t="str">
        <f t="shared" si="51"/>
        <v/>
      </c>
      <c r="C271" s="113" t="s">
        <v>36</v>
      </c>
      <c r="D271" s="108"/>
      <c r="E271" s="111"/>
      <c r="F271" s="113" t="s">
        <v>36</v>
      </c>
      <c r="I271" s="105" t="str">
        <f>IF($D271="", IFERROR(INDEX('LinkedIn Posts'!$D$11:$D$510, MATCH($R271, 'LinkedIn Posts'!$BB$11:$BB$510, 0)), ""), $D271)</f>
        <v/>
      </c>
      <c r="K271" s="105" t="str">
        <f t="shared" si="52"/>
        <v/>
      </c>
      <c r="M271" s="105" t="str">
        <f t="shared" si="48"/>
        <v/>
      </c>
      <c r="N271" s="105" t="str">
        <f t="shared" si="49"/>
        <v/>
      </c>
      <c r="P271" s="115" t="str">
        <f t="shared" si="53"/>
        <v/>
      </c>
      <c r="R271" s="105">
        <f>IF($D271="", MAX($R$10:$R270)+1, "")</f>
        <v>241</v>
      </c>
      <c r="T271" s="105" t="str">
        <f t="shared" si="50"/>
        <v/>
      </c>
      <c r="V271" s="115" t="str">
        <f t="shared" si="54"/>
        <v/>
      </c>
      <c r="X271" s="105" t="str">
        <f t="shared" si="55"/>
        <v/>
      </c>
      <c r="Y271" s="105" t="str">
        <f t="shared" si="56"/>
        <v/>
      </c>
      <c r="Z271" s="105" t="str">
        <f t="shared" si="57"/>
        <v/>
      </c>
      <c r="AA271" s="105" t="str">
        <f t="shared" si="58"/>
        <v/>
      </c>
      <c r="AB271" s="105" t="str">
        <f t="shared" si="59"/>
        <v/>
      </c>
    </row>
    <row r="272" spans="1:28" x14ac:dyDescent="0.25">
      <c r="A272" s="113" t="s">
        <v>36</v>
      </c>
      <c r="B272" s="105" t="str">
        <f t="shared" si="51"/>
        <v/>
      </c>
      <c r="C272" s="113" t="s">
        <v>36</v>
      </c>
      <c r="D272" s="108"/>
      <c r="E272" s="111"/>
      <c r="F272" s="113" t="s">
        <v>36</v>
      </c>
      <c r="I272" s="105" t="str">
        <f>IF($D272="", IFERROR(INDEX('LinkedIn Posts'!$D$11:$D$510, MATCH($R272, 'LinkedIn Posts'!$BB$11:$BB$510, 0)), ""), $D272)</f>
        <v/>
      </c>
      <c r="K272" s="105" t="str">
        <f t="shared" si="52"/>
        <v/>
      </c>
      <c r="M272" s="105" t="str">
        <f t="shared" si="48"/>
        <v/>
      </c>
      <c r="N272" s="105" t="str">
        <f t="shared" si="49"/>
        <v/>
      </c>
      <c r="P272" s="115" t="str">
        <f t="shared" si="53"/>
        <v/>
      </c>
      <c r="R272" s="105">
        <f>IF($D272="", MAX($R$10:$R271)+1, "")</f>
        <v>242</v>
      </c>
      <c r="T272" s="105" t="str">
        <f t="shared" si="50"/>
        <v/>
      </c>
      <c r="V272" s="115" t="str">
        <f t="shared" si="54"/>
        <v/>
      </c>
      <c r="X272" s="105" t="str">
        <f t="shared" si="55"/>
        <v/>
      </c>
      <c r="Y272" s="105" t="str">
        <f t="shared" si="56"/>
        <v/>
      </c>
      <c r="Z272" s="105" t="str">
        <f t="shared" si="57"/>
        <v/>
      </c>
      <c r="AA272" s="105" t="str">
        <f t="shared" si="58"/>
        <v/>
      </c>
      <c r="AB272" s="105" t="str">
        <f t="shared" si="59"/>
        <v/>
      </c>
    </row>
    <row r="273" spans="1:28" x14ac:dyDescent="0.25">
      <c r="A273" s="113" t="s">
        <v>36</v>
      </c>
      <c r="B273" s="105" t="str">
        <f t="shared" si="51"/>
        <v/>
      </c>
      <c r="C273" s="113" t="s">
        <v>36</v>
      </c>
      <c r="D273" s="108"/>
      <c r="E273" s="111"/>
      <c r="F273" s="113" t="s">
        <v>36</v>
      </c>
      <c r="I273" s="105" t="str">
        <f>IF($D273="", IFERROR(INDEX('LinkedIn Posts'!$D$11:$D$510, MATCH($R273, 'LinkedIn Posts'!$BB$11:$BB$510, 0)), ""), $D273)</f>
        <v/>
      </c>
      <c r="K273" s="105" t="str">
        <f t="shared" si="52"/>
        <v/>
      </c>
      <c r="M273" s="105" t="str">
        <f t="shared" si="48"/>
        <v/>
      </c>
      <c r="N273" s="105" t="str">
        <f t="shared" si="49"/>
        <v/>
      </c>
      <c r="P273" s="115" t="str">
        <f t="shared" si="53"/>
        <v/>
      </c>
      <c r="R273" s="105">
        <f>IF($D273="", MAX($R$10:$R272)+1, "")</f>
        <v>243</v>
      </c>
      <c r="T273" s="105" t="str">
        <f t="shared" si="50"/>
        <v/>
      </c>
      <c r="V273" s="115" t="str">
        <f t="shared" si="54"/>
        <v/>
      </c>
      <c r="X273" s="105" t="str">
        <f t="shared" si="55"/>
        <v/>
      </c>
      <c r="Y273" s="105" t="str">
        <f t="shared" si="56"/>
        <v/>
      </c>
      <c r="Z273" s="105" t="str">
        <f t="shared" si="57"/>
        <v/>
      </c>
      <c r="AA273" s="105" t="str">
        <f t="shared" si="58"/>
        <v/>
      </c>
      <c r="AB273" s="105" t="str">
        <f t="shared" si="59"/>
        <v/>
      </c>
    </row>
    <row r="274" spans="1:28" x14ac:dyDescent="0.25">
      <c r="A274" s="113" t="s">
        <v>36</v>
      </c>
      <c r="B274" s="105" t="str">
        <f t="shared" si="51"/>
        <v/>
      </c>
      <c r="C274" s="113" t="s">
        <v>36</v>
      </c>
      <c r="D274" s="108"/>
      <c r="E274" s="111"/>
      <c r="F274" s="113" t="s">
        <v>36</v>
      </c>
      <c r="I274" s="105" t="str">
        <f>IF($D274="", IFERROR(INDEX('LinkedIn Posts'!$D$11:$D$510, MATCH($R274, 'LinkedIn Posts'!$BB$11:$BB$510, 0)), ""), $D274)</f>
        <v/>
      </c>
      <c r="K274" s="105" t="str">
        <f t="shared" si="52"/>
        <v/>
      </c>
      <c r="M274" s="105" t="str">
        <f t="shared" si="48"/>
        <v/>
      </c>
      <c r="N274" s="105" t="str">
        <f t="shared" si="49"/>
        <v/>
      </c>
      <c r="P274" s="115" t="str">
        <f t="shared" si="53"/>
        <v/>
      </c>
      <c r="R274" s="105">
        <f>IF($D274="", MAX($R$10:$R273)+1, "")</f>
        <v>244</v>
      </c>
      <c r="T274" s="105" t="str">
        <f t="shared" si="50"/>
        <v/>
      </c>
      <c r="V274" s="115" t="str">
        <f t="shared" si="54"/>
        <v/>
      </c>
      <c r="X274" s="105" t="str">
        <f t="shared" si="55"/>
        <v/>
      </c>
      <c r="Y274" s="105" t="str">
        <f t="shared" si="56"/>
        <v/>
      </c>
      <c r="Z274" s="105" t="str">
        <f t="shared" si="57"/>
        <v/>
      </c>
      <c r="AA274" s="105" t="str">
        <f t="shared" si="58"/>
        <v/>
      </c>
      <c r="AB274" s="105" t="str">
        <f t="shared" si="59"/>
        <v/>
      </c>
    </row>
    <row r="275" spans="1:28" x14ac:dyDescent="0.25">
      <c r="A275" s="113" t="s">
        <v>36</v>
      </c>
      <c r="B275" s="105" t="str">
        <f t="shared" si="51"/>
        <v/>
      </c>
      <c r="C275" s="113" t="s">
        <v>36</v>
      </c>
      <c r="D275" s="108"/>
      <c r="E275" s="111"/>
      <c r="F275" s="113" t="s">
        <v>36</v>
      </c>
      <c r="I275" s="105" t="str">
        <f>IF($D275="", IFERROR(INDEX('LinkedIn Posts'!$D$11:$D$510, MATCH($R275, 'LinkedIn Posts'!$BB$11:$BB$510, 0)), ""), $D275)</f>
        <v/>
      </c>
      <c r="K275" s="105" t="str">
        <f t="shared" si="52"/>
        <v/>
      </c>
      <c r="M275" s="105" t="str">
        <f t="shared" si="48"/>
        <v/>
      </c>
      <c r="N275" s="105" t="str">
        <f t="shared" si="49"/>
        <v/>
      </c>
      <c r="P275" s="115" t="str">
        <f t="shared" si="53"/>
        <v/>
      </c>
      <c r="R275" s="105">
        <f>IF($D275="", MAX($R$10:$R274)+1, "")</f>
        <v>245</v>
      </c>
      <c r="T275" s="105" t="str">
        <f t="shared" si="50"/>
        <v/>
      </c>
      <c r="V275" s="115" t="str">
        <f t="shared" si="54"/>
        <v/>
      </c>
      <c r="X275" s="105" t="str">
        <f t="shared" si="55"/>
        <v/>
      </c>
      <c r="Y275" s="105" t="str">
        <f t="shared" si="56"/>
        <v/>
      </c>
      <c r="Z275" s="105" t="str">
        <f t="shared" si="57"/>
        <v/>
      </c>
      <c r="AA275" s="105" t="str">
        <f t="shared" si="58"/>
        <v/>
      </c>
      <c r="AB275" s="105" t="str">
        <f t="shared" si="59"/>
        <v/>
      </c>
    </row>
    <row r="276" spans="1:28" x14ac:dyDescent="0.25">
      <c r="A276" s="113" t="s">
        <v>36</v>
      </c>
      <c r="B276" s="105" t="str">
        <f t="shared" si="51"/>
        <v/>
      </c>
      <c r="C276" s="113" t="s">
        <v>36</v>
      </c>
      <c r="D276" s="108"/>
      <c r="E276" s="111"/>
      <c r="F276" s="113" t="s">
        <v>36</v>
      </c>
      <c r="I276" s="105" t="str">
        <f>IF($D276="", IFERROR(INDEX('LinkedIn Posts'!$D$11:$D$510, MATCH($R276, 'LinkedIn Posts'!$BB$11:$BB$510, 0)), ""), $D276)</f>
        <v/>
      </c>
      <c r="K276" s="105" t="str">
        <f t="shared" si="52"/>
        <v/>
      </c>
      <c r="M276" s="105" t="str">
        <f t="shared" si="48"/>
        <v/>
      </c>
      <c r="N276" s="105" t="str">
        <f t="shared" si="49"/>
        <v/>
      </c>
      <c r="P276" s="115" t="str">
        <f t="shared" si="53"/>
        <v/>
      </c>
      <c r="R276" s="105">
        <f>IF($D276="", MAX($R$10:$R275)+1, "")</f>
        <v>246</v>
      </c>
      <c r="T276" s="105" t="str">
        <f t="shared" si="50"/>
        <v/>
      </c>
      <c r="V276" s="115" t="str">
        <f t="shared" si="54"/>
        <v/>
      </c>
      <c r="X276" s="105" t="str">
        <f t="shared" si="55"/>
        <v/>
      </c>
      <c r="Y276" s="105" t="str">
        <f t="shared" si="56"/>
        <v/>
      </c>
      <c r="Z276" s="105" t="str">
        <f t="shared" si="57"/>
        <v/>
      </c>
      <c r="AA276" s="105" t="str">
        <f t="shared" si="58"/>
        <v/>
      </c>
      <c r="AB276" s="105" t="str">
        <f t="shared" si="59"/>
        <v/>
      </c>
    </row>
    <row r="277" spans="1:28" x14ac:dyDescent="0.25">
      <c r="A277" s="113" t="s">
        <v>36</v>
      </c>
      <c r="B277" s="105" t="str">
        <f t="shared" si="51"/>
        <v/>
      </c>
      <c r="C277" s="113" t="s">
        <v>36</v>
      </c>
      <c r="D277" s="108"/>
      <c r="E277" s="111"/>
      <c r="F277" s="113" t="s">
        <v>36</v>
      </c>
      <c r="I277" s="105" t="str">
        <f>IF($D277="", IFERROR(INDEX('LinkedIn Posts'!$D$11:$D$510, MATCH($R277, 'LinkedIn Posts'!$BB$11:$BB$510, 0)), ""), $D277)</f>
        <v/>
      </c>
      <c r="K277" s="105" t="str">
        <f t="shared" si="52"/>
        <v/>
      </c>
      <c r="M277" s="105" t="str">
        <f t="shared" si="48"/>
        <v/>
      </c>
      <c r="N277" s="105" t="str">
        <f t="shared" si="49"/>
        <v/>
      </c>
      <c r="P277" s="115" t="str">
        <f t="shared" si="53"/>
        <v/>
      </c>
      <c r="R277" s="105">
        <f>IF($D277="", MAX($R$10:$R276)+1, "")</f>
        <v>247</v>
      </c>
      <c r="T277" s="105" t="str">
        <f t="shared" si="50"/>
        <v/>
      </c>
      <c r="V277" s="115" t="str">
        <f t="shared" si="54"/>
        <v/>
      </c>
      <c r="X277" s="105" t="str">
        <f t="shared" si="55"/>
        <v/>
      </c>
      <c r="Y277" s="105" t="str">
        <f t="shared" si="56"/>
        <v/>
      </c>
      <c r="Z277" s="105" t="str">
        <f t="shared" si="57"/>
        <v/>
      </c>
      <c r="AA277" s="105" t="str">
        <f t="shared" si="58"/>
        <v/>
      </c>
      <c r="AB277" s="105" t="str">
        <f t="shared" si="59"/>
        <v/>
      </c>
    </row>
    <row r="278" spans="1:28" x14ac:dyDescent="0.25">
      <c r="A278" s="113" t="s">
        <v>36</v>
      </c>
      <c r="B278" s="105" t="str">
        <f t="shared" si="51"/>
        <v/>
      </c>
      <c r="C278" s="113" t="s">
        <v>36</v>
      </c>
      <c r="D278" s="108"/>
      <c r="E278" s="111"/>
      <c r="F278" s="113" t="s">
        <v>36</v>
      </c>
      <c r="I278" s="105" t="str">
        <f>IF($D278="", IFERROR(INDEX('LinkedIn Posts'!$D$11:$D$510, MATCH($R278, 'LinkedIn Posts'!$BB$11:$BB$510, 0)), ""), $D278)</f>
        <v/>
      </c>
      <c r="K278" s="105" t="str">
        <f t="shared" si="52"/>
        <v/>
      </c>
      <c r="M278" s="105" t="str">
        <f t="shared" si="48"/>
        <v/>
      </c>
      <c r="N278" s="105" t="str">
        <f t="shared" si="49"/>
        <v/>
      </c>
      <c r="P278" s="115" t="str">
        <f t="shared" si="53"/>
        <v/>
      </c>
      <c r="R278" s="105">
        <f>IF($D278="", MAX($R$10:$R277)+1, "")</f>
        <v>248</v>
      </c>
      <c r="T278" s="105" t="str">
        <f t="shared" si="50"/>
        <v/>
      </c>
      <c r="V278" s="115" t="str">
        <f t="shared" si="54"/>
        <v/>
      </c>
      <c r="X278" s="105" t="str">
        <f t="shared" si="55"/>
        <v/>
      </c>
      <c r="Y278" s="105" t="str">
        <f t="shared" si="56"/>
        <v/>
      </c>
      <c r="Z278" s="105" t="str">
        <f t="shared" si="57"/>
        <v/>
      </c>
      <c r="AA278" s="105" t="str">
        <f t="shared" si="58"/>
        <v/>
      </c>
      <c r="AB278" s="105" t="str">
        <f t="shared" si="59"/>
        <v/>
      </c>
    </row>
    <row r="279" spans="1:28" x14ac:dyDescent="0.25">
      <c r="A279" s="113" t="s">
        <v>36</v>
      </c>
      <c r="B279" s="105" t="str">
        <f t="shared" si="51"/>
        <v/>
      </c>
      <c r="C279" s="113" t="s">
        <v>36</v>
      </c>
      <c r="D279" s="108"/>
      <c r="E279" s="111"/>
      <c r="F279" s="113" t="s">
        <v>36</v>
      </c>
      <c r="I279" s="105" t="str">
        <f>IF($D279="", IFERROR(INDEX('LinkedIn Posts'!$D$11:$D$510, MATCH($R279, 'LinkedIn Posts'!$BB$11:$BB$510, 0)), ""), $D279)</f>
        <v/>
      </c>
      <c r="K279" s="105" t="str">
        <f t="shared" si="52"/>
        <v/>
      </c>
      <c r="M279" s="105" t="str">
        <f t="shared" si="48"/>
        <v/>
      </c>
      <c r="N279" s="105" t="str">
        <f t="shared" si="49"/>
        <v/>
      </c>
      <c r="P279" s="115" t="str">
        <f t="shared" si="53"/>
        <v/>
      </c>
      <c r="R279" s="105">
        <f>IF($D279="", MAX($R$10:$R278)+1, "")</f>
        <v>249</v>
      </c>
      <c r="T279" s="105" t="str">
        <f t="shared" si="50"/>
        <v/>
      </c>
      <c r="V279" s="115" t="str">
        <f t="shared" si="54"/>
        <v/>
      </c>
      <c r="X279" s="105" t="str">
        <f t="shared" si="55"/>
        <v/>
      </c>
      <c r="Y279" s="105" t="str">
        <f t="shared" si="56"/>
        <v/>
      </c>
      <c r="Z279" s="105" t="str">
        <f t="shared" si="57"/>
        <v/>
      </c>
      <c r="AA279" s="105" t="str">
        <f t="shared" si="58"/>
        <v/>
      </c>
      <c r="AB279" s="105" t="str">
        <f t="shared" si="59"/>
        <v/>
      </c>
    </row>
    <row r="280" spans="1:28" x14ac:dyDescent="0.25">
      <c r="A280" s="113" t="s">
        <v>36</v>
      </c>
      <c r="B280" s="105" t="str">
        <f t="shared" si="51"/>
        <v/>
      </c>
      <c r="C280" s="113" t="s">
        <v>36</v>
      </c>
      <c r="D280" s="108"/>
      <c r="E280" s="111"/>
      <c r="F280" s="113" t="s">
        <v>36</v>
      </c>
      <c r="I280" s="105" t="str">
        <f>IF($D280="", IFERROR(INDEX('LinkedIn Posts'!$D$11:$D$510, MATCH($R280, 'LinkedIn Posts'!$BB$11:$BB$510, 0)), ""), $D280)</f>
        <v/>
      </c>
      <c r="K280" s="105" t="str">
        <f t="shared" si="52"/>
        <v/>
      </c>
      <c r="M280" s="105" t="str">
        <f t="shared" si="48"/>
        <v/>
      </c>
      <c r="N280" s="105" t="str">
        <f t="shared" si="49"/>
        <v/>
      </c>
      <c r="P280" s="115" t="str">
        <f t="shared" si="53"/>
        <v/>
      </c>
      <c r="R280" s="105">
        <f>IF($D280="", MAX($R$10:$R279)+1, "")</f>
        <v>250</v>
      </c>
      <c r="T280" s="105" t="str">
        <f t="shared" si="50"/>
        <v/>
      </c>
      <c r="V280" s="115" t="str">
        <f t="shared" si="54"/>
        <v/>
      </c>
      <c r="X280" s="105" t="str">
        <f t="shared" si="55"/>
        <v/>
      </c>
      <c r="Y280" s="105" t="str">
        <f t="shared" si="56"/>
        <v/>
      </c>
      <c r="Z280" s="105" t="str">
        <f t="shared" si="57"/>
        <v/>
      </c>
      <c r="AA280" s="105" t="str">
        <f t="shared" si="58"/>
        <v/>
      </c>
      <c r="AB280" s="105" t="str">
        <f t="shared" si="59"/>
        <v/>
      </c>
    </row>
    <row r="281" spans="1:28" x14ac:dyDescent="0.25">
      <c r="A281" s="113" t="s">
        <v>36</v>
      </c>
      <c r="B281" s="105" t="str">
        <f t="shared" si="51"/>
        <v/>
      </c>
      <c r="C281" s="113" t="s">
        <v>36</v>
      </c>
      <c r="D281" s="108"/>
      <c r="E281" s="111"/>
      <c r="F281" s="113" t="s">
        <v>36</v>
      </c>
      <c r="I281" s="105" t="str">
        <f>IF($D281="", IFERROR(INDEX('LinkedIn Posts'!$D$11:$D$510, MATCH($R281, 'LinkedIn Posts'!$BB$11:$BB$510, 0)), ""), $D281)</f>
        <v/>
      </c>
      <c r="K281" s="105" t="str">
        <f t="shared" si="52"/>
        <v/>
      </c>
      <c r="M281" s="105" t="str">
        <f t="shared" si="48"/>
        <v/>
      </c>
      <c r="N281" s="105" t="str">
        <f t="shared" si="49"/>
        <v/>
      </c>
      <c r="P281" s="115" t="str">
        <f t="shared" si="53"/>
        <v/>
      </c>
      <c r="R281" s="105">
        <f>IF($D281="", MAX($R$10:$R280)+1, "")</f>
        <v>251</v>
      </c>
      <c r="T281" s="105" t="str">
        <f t="shared" si="50"/>
        <v/>
      </c>
      <c r="V281" s="115" t="str">
        <f t="shared" si="54"/>
        <v/>
      </c>
      <c r="X281" s="105" t="str">
        <f t="shared" si="55"/>
        <v/>
      </c>
      <c r="Y281" s="105" t="str">
        <f t="shared" si="56"/>
        <v/>
      </c>
      <c r="Z281" s="105" t="str">
        <f t="shared" si="57"/>
        <v/>
      </c>
      <c r="AA281" s="105" t="str">
        <f t="shared" si="58"/>
        <v/>
      </c>
      <c r="AB281" s="105" t="str">
        <f t="shared" si="59"/>
        <v/>
      </c>
    </row>
    <row r="282" spans="1:28" x14ac:dyDescent="0.25">
      <c r="A282" s="113" t="s">
        <v>36</v>
      </c>
      <c r="B282" s="105" t="str">
        <f t="shared" si="51"/>
        <v/>
      </c>
      <c r="C282" s="113" t="s">
        <v>36</v>
      </c>
      <c r="D282" s="108"/>
      <c r="E282" s="111"/>
      <c r="F282" s="113" t="s">
        <v>36</v>
      </c>
      <c r="I282" s="105" t="str">
        <f>IF($D282="", IFERROR(INDEX('LinkedIn Posts'!$D$11:$D$510, MATCH($R282, 'LinkedIn Posts'!$BB$11:$BB$510, 0)), ""), $D282)</f>
        <v/>
      </c>
      <c r="K282" s="105" t="str">
        <f t="shared" si="52"/>
        <v/>
      </c>
      <c r="M282" s="105" t="str">
        <f t="shared" si="48"/>
        <v/>
      </c>
      <c r="N282" s="105" t="str">
        <f t="shared" si="49"/>
        <v/>
      </c>
      <c r="P282" s="115" t="str">
        <f t="shared" si="53"/>
        <v/>
      </c>
      <c r="R282" s="105">
        <f>IF($D282="", MAX($R$10:$R281)+1, "")</f>
        <v>252</v>
      </c>
      <c r="T282" s="105" t="str">
        <f t="shared" si="50"/>
        <v/>
      </c>
      <c r="V282" s="115" t="str">
        <f t="shared" si="54"/>
        <v/>
      </c>
      <c r="X282" s="105" t="str">
        <f t="shared" si="55"/>
        <v/>
      </c>
      <c r="Y282" s="105" t="str">
        <f t="shared" si="56"/>
        <v/>
      </c>
      <c r="Z282" s="105" t="str">
        <f t="shared" si="57"/>
        <v/>
      </c>
      <c r="AA282" s="105" t="str">
        <f t="shared" si="58"/>
        <v/>
      </c>
      <c r="AB282" s="105" t="str">
        <f t="shared" si="59"/>
        <v/>
      </c>
    </row>
    <row r="283" spans="1:28" x14ac:dyDescent="0.25">
      <c r="A283" s="113" t="s">
        <v>36</v>
      </c>
      <c r="B283" s="105" t="str">
        <f t="shared" si="51"/>
        <v/>
      </c>
      <c r="C283" s="113" t="s">
        <v>36</v>
      </c>
      <c r="D283" s="108"/>
      <c r="E283" s="111"/>
      <c r="F283" s="113" t="s">
        <v>36</v>
      </c>
      <c r="I283" s="105" t="str">
        <f>IF($D283="", IFERROR(INDEX('LinkedIn Posts'!$D$11:$D$510, MATCH($R283, 'LinkedIn Posts'!$BB$11:$BB$510, 0)), ""), $D283)</f>
        <v/>
      </c>
      <c r="K283" s="105" t="str">
        <f t="shared" si="52"/>
        <v/>
      </c>
      <c r="M283" s="105" t="str">
        <f t="shared" si="48"/>
        <v/>
      </c>
      <c r="N283" s="105" t="str">
        <f t="shared" si="49"/>
        <v/>
      </c>
      <c r="P283" s="115" t="str">
        <f t="shared" si="53"/>
        <v/>
      </c>
      <c r="R283" s="105">
        <f>IF($D283="", MAX($R$10:$R282)+1, "")</f>
        <v>253</v>
      </c>
      <c r="T283" s="105" t="str">
        <f t="shared" si="50"/>
        <v/>
      </c>
      <c r="V283" s="115" t="str">
        <f t="shared" si="54"/>
        <v/>
      </c>
      <c r="X283" s="105" t="str">
        <f t="shared" si="55"/>
        <v/>
      </c>
      <c r="Y283" s="105" t="str">
        <f t="shared" si="56"/>
        <v/>
      </c>
      <c r="Z283" s="105" t="str">
        <f t="shared" si="57"/>
        <v/>
      </c>
      <c r="AA283" s="105" t="str">
        <f t="shared" si="58"/>
        <v/>
      </c>
      <c r="AB283" s="105" t="str">
        <f t="shared" si="59"/>
        <v/>
      </c>
    </row>
    <row r="284" spans="1:28" x14ac:dyDescent="0.25">
      <c r="A284" s="113" t="s">
        <v>36</v>
      </c>
      <c r="B284" s="105" t="str">
        <f t="shared" si="51"/>
        <v/>
      </c>
      <c r="C284" s="113" t="s">
        <v>36</v>
      </c>
      <c r="D284" s="108"/>
      <c r="E284" s="111"/>
      <c r="F284" s="113" t="s">
        <v>36</v>
      </c>
      <c r="I284" s="105" t="str">
        <f>IF($D284="", IFERROR(INDEX('LinkedIn Posts'!$D$11:$D$510, MATCH($R284, 'LinkedIn Posts'!$BB$11:$BB$510, 0)), ""), $D284)</f>
        <v/>
      </c>
      <c r="K284" s="105" t="str">
        <f t="shared" si="52"/>
        <v/>
      </c>
      <c r="M284" s="105" t="str">
        <f t="shared" si="48"/>
        <v/>
      </c>
      <c r="N284" s="105" t="str">
        <f t="shared" si="49"/>
        <v/>
      </c>
      <c r="P284" s="115" t="str">
        <f t="shared" si="53"/>
        <v/>
      </c>
      <c r="R284" s="105">
        <f>IF($D284="", MAX($R$10:$R283)+1, "")</f>
        <v>254</v>
      </c>
      <c r="T284" s="105" t="str">
        <f t="shared" si="50"/>
        <v/>
      </c>
      <c r="V284" s="115" t="str">
        <f t="shared" si="54"/>
        <v/>
      </c>
      <c r="X284" s="105" t="str">
        <f t="shared" si="55"/>
        <v/>
      </c>
      <c r="Y284" s="105" t="str">
        <f t="shared" si="56"/>
        <v/>
      </c>
      <c r="Z284" s="105" t="str">
        <f t="shared" si="57"/>
        <v/>
      </c>
      <c r="AA284" s="105" t="str">
        <f t="shared" si="58"/>
        <v/>
      </c>
      <c r="AB284" s="105" t="str">
        <f t="shared" si="59"/>
        <v/>
      </c>
    </row>
    <row r="285" spans="1:28" x14ac:dyDescent="0.25">
      <c r="A285" s="113" t="s">
        <v>36</v>
      </c>
      <c r="B285" s="105" t="str">
        <f t="shared" si="51"/>
        <v/>
      </c>
      <c r="C285" s="113" t="s">
        <v>36</v>
      </c>
      <c r="D285" s="108"/>
      <c r="E285" s="111"/>
      <c r="F285" s="113" t="s">
        <v>36</v>
      </c>
      <c r="I285" s="105" t="str">
        <f>IF($D285="", IFERROR(INDEX('LinkedIn Posts'!$D$11:$D$510, MATCH($R285, 'LinkedIn Posts'!$BB$11:$BB$510, 0)), ""), $D285)</f>
        <v/>
      </c>
      <c r="K285" s="105" t="str">
        <f t="shared" si="52"/>
        <v/>
      </c>
      <c r="M285" s="105" t="str">
        <f t="shared" si="48"/>
        <v/>
      </c>
      <c r="N285" s="105" t="str">
        <f t="shared" si="49"/>
        <v/>
      </c>
      <c r="P285" s="115" t="str">
        <f t="shared" si="53"/>
        <v/>
      </c>
      <c r="R285" s="105">
        <f>IF($D285="", MAX($R$10:$R284)+1, "")</f>
        <v>255</v>
      </c>
      <c r="T285" s="105" t="str">
        <f t="shared" si="50"/>
        <v/>
      </c>
      <c r="V285" s="115" t="str">
        <f t="shared" si="54"/>
        <v/>
      </c>
      <c r="X285" s="105" t="str">
        <f t="shared" si="55"/>
        <v/>
      </c>
      <c r="Y285" s="105" t="str">
        <f t="shared" si="56"/>
        <v/>
      </c>
      <c r="Z285" s="105" t="str">
        <f t="shared" si="57"/>
        <v/>
      </c>
      <c r="AA285" s="105" t="str">
        <f t="shared" si="58"/>
        <v/>
      </c>
      <c r="AB285" s="105" t="str">
        <f t="shared" si="59"/>
        <v/>
      </c>
    </row>
    <row r="286" spans="1:28" x14ac:dyDescent="0.25">
      <c r="A286" s="113" t="s">
        <v>36</v>
      </c>
      <c r="B286" s="105" t="str">
        <f t="shared" si="51"/>
        <v/>
      </c>
      <c r="C286" s="113" t="s">
        <v>36</v>
      </c>
      <c r="D286" s="108"/>
      <c r="E286" s="111"/>
      <c r="F286" s="113" t="s">
        <v>36</v>
      </c>
      <c r="I286" s="105" t="str">
        <f>IF($D286="", IFERROR(INDEX('LinkedIn Posts'!$D$11:$D$510, MATCH($R286, 'LinkedIn Posts'!$BB$11:$BB$510, 0)), ""), $D286)</f>
        <v/>
      </c>
      <c r="K286" s="105" t="str">
        <f t="shared" si="52"/>
        <v/>
      </c>
      <c r="M286" s="105" t="str">
        <f t="shared" si="48"/>
        <v/>
      </c>
      <c r="N286" s="105" t="str">
        <f t="shared" si="49"/>
        <v/>
      </c>
      <c r="P286" s="115" t="str">
        <f t="shared" si="53"/>
        <v/>
      </c>
      <c r="R286" s="105">
        <f>IF($D286="", MAX($R$10:$R285)+1, "")</f>
        <v>256</v>
      </c>
      <c r="T286" s="105" t="str">
        <f t="shared" si="50"/>
        <v/>
      </c>
      <c r="V286" s="115" t="str">
        <f t="shared" si="54"/>
        <v/>
      </c>
      <c r="X286" s="105" t="str">
        <f t="shared" si="55"/>
        <v/>
      </c>
      <c r="Y286" s="105" t="str">
        <f t="shared" si="56"/>
        <v/>
      </c>
      <c r="Z286" s="105" t="str">
        <f t="shared" si="57"/>
        <v/>
      </c>
      <c r="AA286" s="105" t="str">
        <f t="shared" si="58"/>
        <v/>
      </c>
      <c r="AB286" s="105" t="str">
        <f t="shared" si="59"/>
        <v/>
      </c>
    </row>
    <row r="287" spans="1:28" x14ac:dyDescent="0.25">
      <c r="A287" s="113" t="s">
        <v>36</v>
      </c>
      <c r="B287" s="105" t="str">
        <f t="shared" si="51"/>
        <v/>
      </c>
      <c r="C287" s="113" t="s">
        <v>36</v>
      </c>
      <c r="D287" s="108"/>
      <c r="E287" s="111"/>
      <c r="F287" s="113" t="s">
        <v>36</v>
      </c>
      <c r="I287" s="105" t="str">
        <f>IF($D287="", IFERROR(INDEX('LinkedIn Posts'!$D$11:$D$510, MATCH($R287, 'LinkedIn Posts'!$BB$11:$BB$510, 0)), ""), $D287)</f>
        <v/>
      </c>
      <c r="K287" s="105" t="str">
        <f t="shared" si="52"/>
        <v/>
      </c>
      <c r="M287" s="105" t="str">
        <f t="shared" si="48"/>
        <v/>
      </c>
      <c r="N287" s="105" t="str">
        <f t="shared" si="49"/>
        <v/>
      </c>
      <c r="P287" s="115" t="str">
        <f t="shared" si="53"/>
        <v/>
      </c>
      <c r="R287" s="105">
        <f>IF($D287="", MAX($R$10:$R286)+1, "")</f>
        <v>257</v>
      </c>
      <c r="T287" s="105" t="str">
        <f t="shared" si="50"/>
        <v/>
      </c>
      <c r="V287" s="115" t="str">
        <f t="shared" si="54"/>
        <v/>
      </c>
      <c r="X287" s="105" t="str">
        <f t="shared" si="55"/>
        <v/>
      </c>
      <c r="Y287" s="105" t="str">
        <f t="shared" si="56"/>
        <v/>
      </c>
      <c r="Z287" s="105" t="str">
        <f t="shared" si="57"/>
        <v/>
      </c>
      <c r="AA287" s="105" t="str">
        <f t="shared" si="58"/>
        <v/>
      </c>
      <c r="AB287" s="105" t="str">
        <f t="shared" si="59"/>
        <v/>
      </c>
    </row>
    <row r="288" spans="1:28" x14ac:dyDescent="0.25">
      <c r="A288" s="113" t="s">
        <v>36</v>
      </c>
      <c r="B288" s="105" t="str">
        <f t="shared" si="51"/>
        <v/>
      </c>
      <c r="C288" s="113" t="s">
        <v>36</v>
      </c>
      <c r="D288" s="108"/>
      <c r="E288" s="111"/>
      <c r="F288" s="113" t="s">
        <v>36</v>
      </c>
      <c r="I288" s="105" t="str">
        <f>IF($D288="", IFERROR(INDEX('LinkedIn Posts'!$D$11:$D$510, MATCH($R288, 'LinkedIn Posts'!$BB$11:$BB$510, 0)), ""), $D288)</f>
        <v/>
      </c>
      <c r="K288" s="105" t="str">
        <f t="shared" si="52"/>
        <v/>
      </c>
      <c r="M288" s="105" t="str">
        <f t="shared" si="48"/>
        <v/>
      </c>
      <c r="N288" s="105" t="str">
        <f t="shared" si="49"/>
        <v/>
      </c>
      <c r="P288" s="115" t="str">
        <f t="shared" si="53"/>
        <v/>
      </c>
      <c r="R288" s="105">
        <f>IF($D288="", MAX($R$10:$R287)+1, "")</f>
        <v>258</v>
      </c>
      <c r="T288" s="105" t="str">
        <f t="shared" si="50"/>
        <v/>
      </c>
      <c r="V288" s="115" t="str">
        <f t="shared" si="54"/>
        <v/>
      </c>
      <c r="X288" s="105" t="str">
        <f t="shared" si="55"/>
        <v/>
      </c>
      <c r="Y288" s="105" t="str">
        <f t="shared" si="56"/>
        <v/>
      </c>
      <c r="Z288" s="105" t="str">
        <f t="shared" si="57"/>
        <v/>
      </c>
      <c r="AA288" s="105" t="str">
        <f t="shared" si="58"/>
        <v/>
      </c>
      <c r="AB288" s="105" t="str">
        <f t="shared" si="59"/>
        <v/>
      </c>
    </row>
    <row r="289" spans="1:28" x14ac:dyDescent="0.25">
      <c r="A289" s="113" t="s">
        <v>36</v>
      </c>
      <c r="B289" s="105" t="str">
        <f t="shared" si="51"/>
        <v/>
      </c>
      <c r="C289" s="113" t="s">
        <v>36</v>
      </c>
      <c r="D289" s="108"/>
      <c r="E289" s="111"/>
      <c r="F289" s="113" t="s">
        <v>36</v>
      </c>
      <c r="I289" s="105" t="str">
        <f>IF($D289="", IFERROR(INDEX('LinkedIn Posts'!$D$11:$D$510, MATCH($R289, 'LinkedIn Posts'!$BB$11:$BB$510, 0)), ""), $D289)</f>
        <v/>
      </c>
      <c r="K289" s="105" t="str">
        <f t="shared" si="52"/>
        <v/>
      </c>
      <c r="M289" s="105" t="str">
        <f t="shared" si="48"/>
        <v/>
      </c>
      <c r="N289" s="105" t="str">
        <f t="shared" si="49"/>
        <v/>
      </c>
      <c r="P289" s="115" t="str">
        <f t="shared" si="53"/>
        <v/>
      </c>
      <c r="R289" s="105">
        <f>IF($D289="", MAX($R$10:$R288)+1, "")</f>
        <v>259</v>
      </c>
      <c r="T289" s="105" t="str">
        <f t="shared" si="50"/>
        <v/>
      </c>
      <c r="V289" s="115" t="str">
        <f t="shared" si="54"/>
        <v/>
      </c>
      <c r="X289" s="105" t="str">
        <f t="shared" si="55"/>
        <v/>
      </c>
      <c r="Y289" s="105" t="str">
        <f t="shared" si="56"/>
        <v/>
      </c>
      <c r="Z289" s="105" t="str">
        <f t="shared" si="57"/>
        <v/>
      </c>
      <c r="AA289" s="105" t="str">
        <f t="shared" si="58"/>
        <v/>
      </c>
      <c r="AB289" s="105" t="str">
        <f t="shared" si="59"/>
        <v/>
      </c>
    </row>
    <row r="290" spans="1:28" x14ac:dyDescent="0.25">
      <c r="A290" s="113" t="s">
        <v>36</v>
      </c>
      <c r="B290" s="105" t="str">
        <f t="shared" si="51"/>
        <v/>
      </c>
      <c r="C290" s="113" t="s">
        <v>36</v>
      </c>
      <c r="D290" s="108"/>
      <c r="E290" s="111"/>
      <c r="F290" s="113" t="s">
        <v>36</v>
      </c>
      <c r="I290" s="105" t="str">
        <f>IF($D290="", IFERROR(INDEX('LinkedIn Posts'!$D$11:$D$510, MATCH($R290, 'LinkedIn Posts'!$BB$11:$BB$510, 0)), ""), $D290)</f>
        <v/>
      </c>
      <c r="K290" s="105" t="str">
        <f t="shared" si="52"/>
        <v/>
      </c>
      <c r="M290" s="105" t="str">
        <f t="shared" si="48"/>
        <v/>
      </c>
      <c r="N290" s="105" t="str">
        <f t="shared" si="49"/>
        <v/>
      </c>
      <c r="P290" s="115" t="str">
        <f t="shared" si="53"/>
        <v/>
      </c>
      <c r="R290" s="105">
        <f>IF($D290="", MAX($R$10:$R289)+1, "")</f>
        <v>260</v>
      </c>
      <c r="T290" s="105" t="str">
        <f t="shared" si="50"/>
        <v/>
      </c>
      <c r="V290" s="115" t="str">
        <f t="shared" si="54"/>
        <v/>
      </c>
      <c r="X290" s="105" t="str">
        <f t="shared" si="55"/>
        <v/>
      </c>
      <c r="Y290" s="105" t="str">
        <f t="shared" si="56"/>
        <v/>
      </c>
      <c r="Z290" s="105" t="str">
        <f t="shared" si="57"/>
        <v/>
      </c>
      <c r="AA290" s="105" t="str">
        <f t="shared" si="58"/>
        <v/>
      </c>
      <c r="AB290" s="105" t="str">
        <f t="shared" si="59"/>
        <v/>
      </c>
    </row>
    <row r="291" spans="1:28" x14ac:dyDescent="0.25">
      <c r="A291" s="113" t="s">
        <v>36</v>
      </c>
      <c r="B291" s="105" t="str">
        <f t="shared" si="51"/>
        <v/>
      </c>
      <c r="C291" s="113" t="s">
        <v>36</v>
      </c>
      <c r="D291" s="108"/>
      <c r="E291" s="111"/>
      <c r="F291" s="113" t="s">
        <v>36</v>
      </c>
      <c r="I291" s="105" t="str">
        <f>IF($D291="", IFERROR(INDEX('LinkedIn Posts'!$D$11:$D$510, MATCH($R291, 'LinkedIn Posts'!$BB$11:$BB$510, 0)), ""), $D291)</f>
        <v/>
      </c>
      <c r="K291" s="105" t="str">
        <f t="shared" si="52"/>
        <v/>
      </c>
      <c r="M291" s="105" t="str">
        <f t="shared" si="48"/>
        <v/>
      </c>
      <c r="N291" s="105" t="str">
        <f t="shared" si="49"/>
        <v/>
      </c>
      <c r="P291" s="115" t="str">
        <f t="shared" si="53"/>
        <v/>
      </c>
      <c r="R291" s="105">
        <f>IF($D291="", MAX($R$10:$R290)+1, "")</f>
        <v>261</v>
      </c>
      <c r="T291" s="105" t="str">
        <f t="shared" si="50"/>
        <v/>
      </c>
      <c r="V291" s="115" t="str">
        <f t="shared" si="54"/>
        <v/>
      </c>
      <c r="X291" s="105" t="str">
        <f t="shared" si="55"/>
        <v/>
      </c>
      <c r="Y291" s="105" t="str">
        <f t="shared" si="56"/>
        <v/>
      </c>
      <c r="Z291" s="105" t="str">
        <f t="shared" si="57"/>
        <v/>
      </c>
      <c r="AA291" s="105" t="str">
        <f t="shared" si="58"/>
        <v/>
      </c>
      <c r="AB291" s="105" t="str">
        <f t="shared" si="59"/>
        <v/>
      </c>
    </row>
    <row r="292" spans="1:28" x14ac:dyDescent="0.25">
      <c r="A292" s="113" t="s">
        <v>36</v>
      </c>
      <c r="B292" s="105" t="str">
        <f t="shared" si="51"/>
        <v/>
      </c>
      <c r="C292" s="113" t="s">
        <v>36</v>
      </c>
      <c r="D292" s="108"/>
      <c r="E292" s="111"/>
      <c r="F292" s="113" t="s">
        <v>36</v>
      </c>
      <c r="I292" s="105" t="str">
        <f>IF($D292="", IFERROR(INDEX('LinkedIn Posts'!$D$11:$D$510, MATCH($R292, 'LinkedIn Posts'!$BB$11:$BB$510, 0)), ""), $D292)</f>
        <v/>
      </c>
      <c r="K292" s="105" t="str">
        <f t="shared" si="52"/>
        <v/>
      </c>
      <c r="M292" s="105" t="str">
        <f t="shared" si="48"/>
        <v/>
      </c>
      <c r="N292" s="105" t="str">
        <f t="shared" si="49"/>
        <v/>
      </c>
      <c r="P292" s="115" t="str">
        <f t="shared" si="53"/>
        <v/>
      </c>
      <c r="R292" s="105">
        <f>IF($D292="", MAX($R$10:$R291)+1, "")</f>
        <v>262</v>
      </c>
      <c r="T292" s="105" t="str">
        <f t="shared" si="50"/>
        <v/>
      </c>
      <c r="V292" s="115" t="str">
        <f t="shared" si="54"/>
        <v/>
      </c>
      <c r="X292" s="105" t="str">
        <f t="shared" si="55"/>
        <v/>
      </c>
      <c r="Y292" s="105" t="str">
        <f t="shared" si="56"/>
        <v/>
      </c>
      <c r="Z292" s="105" t="str">
        <f t="shared" si="57"/>
        <v/>
      </c>
      <c r="AA292" s="105" t="str">
        <f t="shared" si="58"/>
        <v/>
      </c>
      <c r="AB292" s="105" t="str">
        <f t="shared" si="59"/>
        <v/>
      </c>
    </row>
    <row r="293" spans="1:28" x14ac:dyDescent="0.25">
      <c r="A293" s="113" t="s">
        <v>36</v>
      </c>
      <c r="B293" s="105" t="str">
        <f t="shared" si="51"/>
        <v/>
      </c>
      <c r="C293" s="113" t="s">
        <v>36</v>
      </c>
      <c r="D293" s="108"/>
      <c r="E293" s="111"/>
      <c r="F293" s="113" t="s">
        <v>36</v>
      </c>
      <c r="I293" s="105" t="str">
        <f>IF($D293="", IFERROR(INDEX('LinkedIn Posts'!$D$11:$D$510, MATCH($R293, 'LinkedIn Posts'!$BB$11:$BB$510, 0)), ""), $D293)</f>
        <v/>
      </c>
      <c r="K293" s="105" t="str">
        <f t="shared" si="52"/>
        <v/>
      </c>
      <c r="M293" s="105" t="str">
        <f t="shared" si="48"/>
        <v/>
      </c>
      <c r="N293" s="105" t="str">
        <f t="shared" si="49"/>
        <v/>
      </c>
      <c r="P293" s="115" t="str">
        <f t="shared" si="53"/>
        <v/>
      </c>
      <c r="R293" s="105">
        <f>IF($D293="", MAX($R$10:$R292)+1, "")</f>
        <v>263</v>
      </c>
      <c r="T293" s="105" t="str">
        <f t="shared" si="50"/>
        <v/>
      </c>
      <c r="V293" s="115" t="str">
        <f t="shared" si="54"/>
        <v/>
      </c>
      <c r="X293" s="105" t="str">
        <f t="shared" si="55"/>
        <v/>
      </c>
      <c r="Y293" s="105" t="str">
        <f t="shared" si="56"/>
        <v/>
      </c>
      <c r="Z293" s="105" t="str">
        <f t="shared" si="57"/>
        <v/>
      </c>
      <c r="AA293" s="105" t="str">
        <f t="shared" si="58"/>
        <v/>
      </c>
      <c r="AB293" s="105" t="str">
        <f t="shared" si="59"/>
        <v/>
      </c>
    </row>
    <row r="294" spans="1:28" x14ac:dyDescent="0.25">
      <c r="A294" s="113" t="s">
        <v>36</v>
      </c>
      <c r="B294" s="105" t="str">
        <f t="shared" si="51"/>
        <v/>
      </c>
      <c r="C294" s="113" t="s">
        <v>36</v>
      </c>
      <c r="D294" s="108"/>
      <c r="E294" s="111"/>
      <c r="F294" s="113" t="s">
        <v>36</v>
      </c>
      <c r="I294" s="105" t="str">
        <f>IF($D294="", IFERROR(INDEX('LinkedIn Posts'!$D$11:$D$510, MATCH($R294, 'LinkedIn Posts'!$BB$11:$BB$510, 0)), ""), $D294)</f>
        <v/>
      </c>
      <c r="K294" s="105" t="str">
        <f t="shared" si="52"/>
        <v/>
      </c>
      <c r="M294" s="105" t="str">
        <f t="shared" si="48"/>
        <v/>
      </c>
      <c r="N294" s="105" t="str">
        <f t="shared" si="49"/>
        <v/>
      </c>
      <c r="P294" s="115" t="str">
        <f t="shared" si="53"/>
        <v/>
      </c>
      <c r="R294" s="105">
        <f>IF($D294="", MAX($R$10:$R293)+1, "")</f>
        <v>264</v>
      </c>
      <c r="T294" s="105" t="str">
        <f t="shared" si="50"/>
        <v/>
      </c>
      <c r="V294" s="115" t="str">
        <f t="shared" si="54"/>
        <v/>
      </c>
      <c r="X294" s="105" t="str">
        <f t="shared" si="55"/>
        <v/>
      </c>
      <c r="Y294" s="105" t="str">
        <f t="shared" si="56"/>
        <v/>
      </c>
      <c r="Z294" s="105" t="str">
        <f t="shared" si="57"/>
        <v/>
      </c>
      <c r="AA294" s="105" t="str">
        <f t="shared" si="58"/>
        <v/>
      </c>
      <c r="AB294" s="105" t="str">
        <f t="shared" si="59"/>
        <v/>
      </c>
    </row>
    <row r="295" spans="1:28" x14ac:dyDescent="0.25">
      <c r="A295" s="113" t="s">
        <v>36</v>
      </c>
      <c r="B295" s="105" t="str">
        <f t="shared" si="51"/>
        <v/>
      </c>
      <c r="C295" s="113" t="s">
        <v>36</v>
      </c>
      <c r="D295" s="108"/>
      <c r="E295" s="111"/>
      <c r="F295" s="113" t="s">
        <v>36</v>
      </c>
      <c r="I295" s="105" t="str">
        <f>IF($D295="", IFERROR(INDEX('LinkedIn Posts'!$D$11:$D$510, MATCH($R295, 'LinkedIn Posts'!$BB$11:$BB$510, 0)), ""), $D295)</f>
        <v/>
      </c>
      <c r="K295" s="105" t="str">
        <f t="shared" si="52"/>
        <v/>
      </c>
      <c r="M295" s="105" t="str">
        <f t="shared" si="48"/>
        <v/>
      </c>
      <c r="N295" s="105" t="str">
        <f t="shared" si="49"/>
        <v/>
      </c>
      <c r="P295" s="115" t="str">
        <f t="shared" si="53"/>
        <v/>
      </c>
      <c r="R295" s="105">
        <f>IF($D295="", MAX($R$10:$R294)+1, "")</f>
        <v>265</v>
      </c>
      <c r="T295" s="105" t="str">
        <f t="shared" si="50"/>
        <v/>
      </c>
      <c r="V295" s="115" t="str">
        <f t="shared" si="54"/>
        <v/>
      </c>
      <c r="X295" s="105" t="str">
        <f t="shared" si="55"/>
        <v/>
      </c>
      <c r="Y295" s="105" t="str">
        <f t="shared" si="56"/>
        <v/>
      </c>
      <c r="Z295" s="105" t="str">
        <f t="shared" si="57"/>
        <v/>
      </c>
      <c r="AA295" s="105" t="str">
        <f t="shared" si="58"/>
        <v/>
      </c>
      <c r="AB295" s="105" t="str">
        <f t="shared" si="59"/>
        <v/>
      </c>
    </row>
    <row r="296" spans="1:28" x14ac:dyDescent="0.25">
      <c r="A296" s="113" t="s">
        <v>36</v>
      </c>
      <c r="B296" s="105" t="str">
        <f t="shared" si="51"/>
        <v/>
      </c>
      <c r="C296" s="113" t="s">
        <v>36</v>
      </c>
      <c r="D296" s="108"/>
      <c r="E296" s="111"/>
      <c r="F296" s="113" t="s">
        <v>36</v>
      </c>
      <c r="I296" s="105" t="str">
        <f>IF($D296="", IFERROR(INDEX('LinkedIn Posts'!$D$11:$D$510, MATCH($R296, 'LinkedIn Posts'!$BB$11:$BB$510, 0)), ""), $D296)</f>
        <v/>
      </c>
      <c r="K296" s="105" t="str">
        <f t="shared" si="52"/>
        <v/>
      </c>
      <c r="M296" s="105" t="str">
        <f t="shared" si="48"/>
        <v/>
      </c>
      <c r="N296" s="105" t="str">
        <f t="shared" si="49"/>
        <v/>
      </c>
      <c r="P296" s="115" t="str">
        <f t="shared" si="53"/>
        <v/>
      </c>
      <c r="R296" s="105">
        <f>IF($D296="", MAX($R$10:$R295)+1, "")</f>
        <v>266</v>
      </c>
      <c r="T296" s="105" t="str">
        <f t="shared" si="50"/>
        <v/>
      </c>
      <c r="V296" s="115" t="str">
        <f t="shared" si="54"/>
        <v/>
      </c>
      <c r="X296" s="105" t="str">
        <f t="shared" si="55"/>
        <v/>
      </c>
      <c r="Y296" s="105" t="str">
        <f t="shared" si="56"/>
        <v/>
      </c>
      <c r="Z296" s="105" t="str">
        <f t="shared" si="57"/>
        <v/>
      </c>
      <c r="AA296" s="105" t="str">
        <f t="shared" si="58"/>
        <v/>
      </c>
      <c r="AB296" s="105" t="str">
        <f t="shared" si="59"/>
        <v/>
      </c>
    </row>
    <row r="297" spans="1:28" x14ac:dyDescent="0.25">
      <c r="A297" s="113" t="s">
        <v>36</v>
      </c>
      <c r="B297" s="105" t="str">
        <f t="shared" si="51"/>
        <v/>
      </c>
      <c r="C297" s="113" t="s">
        <v>36</v>
      </c>
      <c r="D297" s="108"/>
      <c r="E297" s="111"/>
      <c r="F297" s="113" t="s">
        <v>36</v>
      </c>
      <c r="I297" s="105" t="str">
        <f>IF($D297="", IFERROR(INDEX('LinkedIn Posts'!$D$11:$D$510, MATCH($R297, 'LinkedIn Posts'!$BB$11:$BB$510, 0)), ""), $D297)</f>
        <v/>
      </c>
      <c r="K297" s="105" t="str">
        <f t="shared" si="52"/>
        <v/>
      </c>
      <c r="M297" s="105" t="str">
        <f t="shared" si="48"/>
        <v/>
      </c>
      <c r="N297" s="105" t="str">
        <f t="shared" si="49"/>
        <v/>
      </c>
      <c r="P297" s="115" t="str">
        <f t="shared" si="53"/>
        <v/>
      </c>
      <c r="R297" s="105">
        <f>IF($D297="", MAX($R$10:$R296)+1, "")</f>
        <v>267</v>
      </c>
      <c r="T297" s="105" t="str">
        <f t="shared" si="50"/>
        <v/>
      </c>
      <c r="V297" s="115" t="str">
        <f t="shared" si="54"/>
        <v/>
      </c>
      <c r="X297" s="105" t="str">
        <f t="shared" si="55"/>
        <v/>
      </c>
      <c r="Y297" s="105" t="str">
        <f t="shared" si="56"/>
        <v/>
      </c>
      <c r="Z297" s="105" t="str">
        <f t="shared" si="57"/>
        <v/>
      </c>
      <c r="AA297" s="105" t="str">
        <f t="shared" si="58"/>
        <v/>
      </c>
      <c r="AB297" s="105" t="str">
        <f t="shared" si="59"/>
        <v/>
      </c>
    </row>
    <row r="298" spans="1:28" x14ac:dyDescent="0.25">
      <c r="A298" s="113" t="s">
        <v>36</v>
      </c>
      <c r="B298" s="105" t="str">
        <f t="shared" si="51"/>
        <v/>
      </c>
      <c r="C298" s="113" t="s">
        <v>36</v>
      </c>
      <c r="D298" s="108"/>
      <c r="E298" s="111"/>
      <c r="F298" s="113" t="s">
        <v>36</v>
      </c>
      <c r="I298" s="105" t="str">
        <f>IF($D298="", IFERROR(INDEX('LinkedIn Posts'!$D$11:$D$510, MATCH($R298, 'LinkedIn Posts'!$BB$11:$BB$510, 0)), ""), $D298)</f>
        <v/>
      </c>
      <c r="K298" s="105" t="str">
        <f t="shared" si="52"/>
        <v/>
      </c>
      <c r="M298" s="105" t="str">
        <f t="shared" si="48"/>
        <v/>
      </c>
      <c r="N298" s="105" t="str">
        <f t="shared" si="49"/>
        <v/>
      </c>
      <c r="P298" s="115" t="str">
        <f t="shared" si="53"/>
        <v/>
      </c>
      <c r="R298" s="105">
        <f>IF($D298="", MAX($R$10:$R297)+1, "")</f>
        <v>268</v>
      </c>
      <c r="T298" s="105" t="str">
        <f t="shared" si="50"/>
        <v/>
      </c>
      <c r="V298" s="115" t="str">
        <f t="shared" si="54"/>
        <v/>
      </c>
      <c r="X298" s="105" t="str">
        <f t="shared" si="55"/>
        <v/>
      </c>
      <c r="Y298" s="105" t="str">
        <f t="shared" si="56"/>
        <v/>
      </c>
      <c r="Z298" s="105" t="str">
        <f t="shared" si="57"/>
        <v/>
      </c>
      <c r="AA298" s="105" t="str">
        <f t="shared" si="58"/>
        <v/>
      </c>
      <c r="AB298" s="105" t="str">
        <f t="shared" si="59"/>
        <v/>
      </c>
    </row>
    <row r="299" spans="1:28" x14ac:dyDescent="0.25">
      <c r="A299" s="113" t="s">
        <v>36</v>
      </c>
      <c r="B299" s="105" t="str">
        <f t="shared" si="51"/>
        <v/>
      </c>
      <c r="C299" s="113" t="s">
        <v>36</v>
      </c>
      <c r="D299" s="108"/>
      <c r="E299" s="111"/>
      <c r="F299" s="113" t="s">
        <v>36</v>
      </c>
      <c r="I299" s="105" t="str">
        <f>IF($D299="", IFERROR(INDEX('LinkedIn Posts'!$D$11:$D$510, MATCH($R299, 'LinkedIn Posts'!$BB$11:$BB$510, 0)), ""), $D299)</f>
        <v/>
      </c>
      <c r="K299" s="105" t="str">
        <f t="shared" si="52"/>
        <v/>
      </c>
      <c r="M299" s="105" t="str">
        <f t="shared" si="48"/>
        <v/>
      </c>
      <c r="N299" s="105" t="str">
        <f t="shared" si="49"/>
        <v/>
      </c>
      <c r="P299" s="115" t="str">
        <f t="shared" si="53"/>
        <v/>
      </c>
      <c r="R299" s="105">
        <f>IF($D299="", MAX($R$10:$R298)+1, "")</f>
        <v>269</v>
      </c>
      <c r="T299" s="105" t="str">
        <f t="shared" si="50"/>
        <v/>
      </c>
      <c r="V299" s="115" t="str">
        <f t="shared" si="54"/>
        <v/>
      </c>
      <c r="X299" s="105" t="str">
        <f t="shared" si="55"/>
        <v/>
      </c>
      <c r="Y299" s="105" t="str">
        <f t="shared" si="56"/>
        <v/>
      </c>
      <c r="Z299" s="105" t="str">
        <f t="shared" si="57"/>
        <v/>
      </c>
      <c r="AA299" s="105" t="str">
        <f t="shared" si="58"/>
        <v/>
      </c>
      <c r="AB299" s="105" t="str">
        <f t="shared" si="59"/>
        <v/>
      </c>
    </row>
    <row r="300" spans="1:28" x14ac:dyDescent="0.25">
      <c r="A300" s="113" t="s">
        <v>36</v>
      </c>
      <c r="B300" s="105" t="str">
        <f t="shared" si="51"/>
        <v/>
      </c>
      <c r="C300" s="113" t="s">
        <v>36</v>
      </c>
      <c r="D300" s="108"/>
      <c r="E300" s="111"/>
      <c r="F300" s="113" t="s">
        <v>36</v>
      </c>
      <c r="I300" s="105" t="str">
        <f>IF($D300="", IFERROR(INDEX('LinkedIn Posts'!$D$11:$D$510, MATCH($R300, 'LinkedIn Posts'!$BB$11:$BB$510, 0)), ""), $D300)</f>
        <v/>
      </c>
      <c r="K300" s="105" t="str">
        <f t="shared" si="52"/>
        <v/>
      </c>
      <c r="M300" s="105" t="str">
        <f t="shared" si="48"/>
        <v/>
      </c>
      <c r="N300" s="105" t="str">
        <f t="shared" si="49"/>
        <v/>
      </c>
      <c r="P300" s="115" t="str">
        <f t="shared" si="53"/>
        <v/>
      </c>
      <c r="R300" s="105">
        <f>IF($D300="", MAX($R$10:$R299)+1, "")</f>
        <v>270</v>
      </c>
      <c r="T300" s="105" t="str">
        <f t="shared" si="50"/>
        <v/>
      </c>
      <c r="V300" s="115" t="str">
        <f t="shared" si="54"/>
        <v/>
      </c>
      <c r="X300" s="105" t="str">
        <f t="shared" si="55"/>
        <v/>
      </c>
      <c r="Y300" s="105" t="str">
        <f t="shared" si="56"/>
        <v/>
      </c>
      <c r="Z300" s="105" t="str">
        <f t="shared" si="57"/>
        <v/>
      </c>
      <c r="AA300" s="105" t="str">
        <f t="shared" si="58"/>
        <v/>
      </c>
      <c r="AB300" s="105" t="str">
        <f t="shared" si="59"/>
        <v/>
      </c>
    </row>
    <row r="301" spans="1:28" x14ac:dyDescent="0.25">
      <c r="A301" s="113" t="s">
        <v>36</v>
      </c>
      <c r="B301" s="105" t="str">
        <f t="shared" si="51"/>
        <v/>
      </c>
      <c r="C301" s="113" t="s">
        <v>36</v>
      </c>
      <c r="D301" s="108"/>
      <c r="E301" s="111"/>
      <c r="F301" s="113" t="s">
        <v>36</v>
      </c>
      <c r="I301" s="105" t="str">
        <f>IF($D301="", IFERROR(INDEX('LinkedIn Posts'!$D$11:$D$510, MATCH($R301, 'LinkedIn Posts'!$BB$11:$BB$510, 0)), ""), $D301)</f>
        <v/>
      </c>
      <c r="K301" s="105" t="str">
        <f t="shared" si="52"/>
        <v/>
      </c>
      <c r="M301" s="105" t="str">
        <f t="shared" si="48"/>
        <v/>
      </c>
      <c r="N301" s="105" t="str">
        <f t="shared" si="49"/>
        <v/>
      </c>
      <c r="P301" s="115" t="str">
        <f t="shared" si="53"/>
        <v/>
      </c>
      <c r="R301" s="105">
        <f>IF($D301="", MAX($R$10:$R300)+1, "")</f>
        <v>271</v>
      </c>
      <c r="T301" s="105" t="str">
        <f t="shared" si="50"/>
        <v/>
      </c>
      <c r="V301" s="115" t="str">
        <f t="shared" si="54"/>
        <v/>
      </c>
      <c r="X301" s="105" t="str">
        <f t="shared" si="55"/>
        <v/>
      </c>
      <c r="Y301" s="105" t="str">
        <f t="shared" si="56"/>
        <v/>
      </c>
      <c r="Z301" s="105" t="str">
        <f t="shared" si="57"/>
        <v/>
      </c>
      <c r="AA301" s="105" t="str">
        <f t="shared" si="58"/>
        <v/>
      </c>
      <c r="AB301" s="105" t="str">
        <f t="shared" si="59"/>
        <v/>
      </c>
    </row>
    <row r="302" spans="1:28" x14ac:dyDescent="0.25">
      <c r="A302" s="113" t="s">
        <v>36</v>
      </c>
      <c r="B302" s="105" t="str">
        <f t="shared" si="51"/>
        <v/>
      </c>
      <c r="C302" s="113" t="s">
        <v>36</v>
      </c>
      <c r="D302" s="108"/>
      <c r="E302" s="111"/>
      <c r="F302" s="113" t="s">
        <v>36</v>
      </c>
      <c r="I302" s="105" t="str">
        <f>IF($D302="", IFERROR(INDEX('LinkedIn Posts'!$D$11:$D$510, MATCH($R302, 'LinkedIn Posts'!$BB$11:$BB$510, 0)), ""), $D302)</f>
        <v/>
      </c>
      <c r="K302" s="105" t="str">
        <f t="shared" si="52"/>
        <v/>
      </c>
      <c r="M302" s="105" t="str">
        <f t="shared" si="48"/>
        <v/>
      </c>
      <c r="N302" s="105" t="str">
        <f t="shared" si="49"/>
        <v/>
      </c>
      <c r="P302" s="115" t="str">
        <f t="shared" si="53"/>
        <v/>
      </c>
      <c r="R302" s="105">
        <f>IF($D302="", MAX($R$10:$R301)+1, "")</f>
        <v>272</v>
      </c>
      <c r="T302" s="105" t="str">
        <f t="shared" si="50"/>
        <v/>
      </c>
      <c r="V302" s="115" t="str">
        <f t="shared" si="54"/>
        <v/>
      </c>
      <c r="X302" s="105" t="str">
        <f t="shared" si="55"/>
        <v/>
      </c>
      <c r="Y302" s="105" t="str">
        <f t="shared" si="56"/>
        <v/>
      </c>
      <c r="Z302" s="105" t="str">
        <f t="shared" si="57"/>
        <v/>
      </c>
      <c r="AA302" s="105" t="str">
        <f t="shared" si="58"/>
        <v/>
      </c>
      <c r="AB302" s="105" t="str">
        <f t="shared" si="59"/>
        <v/>
      </c>
    </row>
    <row r="303" spans="1:28" x14ac:dyDescent="0.25">
      <c r="A303" s="113" t="s">
        <v>36</v>
      </c>
      <c r="B303" s="105" t="str">
        <f t="shared" si="51"/>
        <v/>
      </c>
      <c r="C303" s="113" t="s">
        <v>36</v>
      </c>
      <c r="D303" s="108"/>
      <c r="E303" s="111"/>
      <c r="F303" s="113" t="s">
        <v>36</v>
      </c>
      <c r="I303" s="105" t="str">
        <f>IF($D303="", IFERROR(INDEX('LinkedIn Posts'!$D$11:$D$510, MATCH($R303, 'LinkedIn Posts'!$BB$11:$BB$510, 0)), ""), $D303)</f>
        <v/>
      </c>
      <c r="K303" s="105" t="str">
        <f t="shared" si="52"/>
        <v/>
      </c>
      <c r="M303" s="105" t="str">
        <f t="shared" si="48"/>
        <v/>
      </c>
      <c r="N303" s="105" t="str">
        <f t="shared" si="49"/>
        <v/>
      </c>
      <c r="P303" s="115" t="str">
        <f t="shared" si="53"/>
        <v/>
      </c>
      <c r="R303" s="105">
        <f>IF($D303="", MAX($R$10:$R302)+1, "")</f>
        <v>273</v>
      </c>
      <c r="T303" s="105" t="str">
        <f t="shared" si="50"/>
        <v/>
      </c>
      <c r="V303" s="115" t="str">
        <f t="shared" si="54"/>
        <v/>
      </c>
      <c r="X303" s="105" t="str">
        <f t="shared" si="55"/>
        <v/>
      </c>
      <c r="Y303" s="105" t="str">
        <f t="shared" si="56"/>
        <v/>
      </c>
      <c r="Z303" s="105" t="str">
        <f t="shared" si="57"/>
        <v/>
      </c>
      <c r="AA303" s="105" t="str">
        <f t="shared" si="58"/>
        <v/>
      </c>
      <c r="AB303" s="105" t="str">
        <f t="shared" si="59"/>
        <v/>
      </c>
    </row>
    <row r="304" spans="1:28" x14ac:dyDescent="0.25">
      <c r="A304" s="113" t="s">
        <v>36</v>
      </c>
      <c r="B304" s="105" t="str">
        <f t="shared" si="51"/>
        <v/>
      </c>
      <c r="C304" s="113" t="s">
        <v>36</v>
      </c>
      <c r="D304" s="108"/>
      <c r="E304" s="111"/>
      <c r="F304" s="113" t="s">
        <v>36</v>
      </c>
      <c r="I304" s="105" t="str">
        <f>IF($D304="", IFERROR(INDEX('LinkedIn Posts'!$D$11:$D$510, MATCH($R304, 'LinkedIn Posts'!$BB$11:$BB$510, 0)), ""), $D304)</f>
        <v/>
      </c>
      <c r="K304" s="105" t="str">
        <f t="shared" si="52"/>
        <v/>
      </c>
      <c r="M304" s="105" t="str">
        <f t="shared" si="48"/>
        <v/>
      </c>
      <c r="N304" s="105" t="str">
        <f t="shared" si="49"/>
        <v/>
      </c>
      <c r="P304" s="115" t="str">
        <f t="shared" si="53"/>
        <v/>
      </c>
      <c r="R304" s="105">
        <f>IF($D304="", MAX($R$10:$R303)+1, "")</f>
        <v>274</v>
      </c>
      <c r="T304" s="105" t="str">
        <f t="shared" si="50"/>
        <v/>
      </c>
      <c r="V304" s="115" t="str">
        <f t="shared" si="54"/>
        <v/>
      </c>
      <c r="X304" s="105" t="str">
        <f t="shared" si="55"/>
        <v/>
      </c>
      <c r="Y304" s="105" t="str">
        <f t="shared" si="56"/>
        <v/>
      </c>
      <c r="Z304" s="105" t="str">
        <f t="shared" si="57"/>
        <v/>
      </c>
      <c r="AA304" s="105" t="str">
        <f t="shared" si="58"/>
        <v/>
      </c>
      <c r="AB304" s="105" t="str">
        <f t="shared" si="59"/>
        <v/>
      </c>
    </row>
    <row r="305" spans="1:28" x14ac:dyDescent="0.25">
      <c r="A305" s="113" t="s">
        <v>36</v>
      </c>
      <c r="B305" s="105" t="str">
        <f t="shared" si="51"/>
        <v/>
      </c>
      <c r="C305" s="113" t="s">
        <v>36</v>
      </c>
      <c r="D305" s="108"/>
      <c r="E305" s="111"/>
      <c r="F305" s="113" t="s">
        <v>36</v>
      </c>
      <c r="I305" s="105" t="str">
        <f>IF($D305="", IFERROR(INDEX('LinkedIn Posts'!$D$11:$D$510, MATCH($R305, 'LinkedIn Posts'!$BB$11:$BB$510, 0)), ""), $D305)</f>
        <v/>
      </c>
      <c r="K305" s="105" t="str">
        <f t="shared" si="52"/>
        <v/>
      </c>
      <c r="M305" s="105" t="str">
        <f t="shared" si="48"/>
        <v/>
      </c>
      <c r="N305" s="105" t="str">
        <f t="shared" si="49"/>
        <v/>
      </c>
      <c r="P305" s="115" t="str">
        <f t="shared" si="53"/>
        <v/>
      </c>
      <c r="R305" s="105">
        <f>IF($D305="", MAX($R$10:$R304)+1, "")</f>
        <v>275</v>
      </c>
      <c r="T305" s="105" t="str">
        <f t="shared" si="50"/>
        <v/>
      </c>
      <c r="V305" s="115" t="str">
        <f t="shared" si="54"/>
        <v/>
      </c>
      <c r="X305" s="105" t="str">
        <f t="shared" si="55"/>
        <v/>
      </c>
      <c r="Y305" s="105" t="str">
        <f t="shared" si="56"/>
        <v/>
      </c>
      <c r="Z305" s="105" t="str">
        <f t="shared" si="57"/>
        <v/>
      </c>
      <c r="AA305" s="105" t="str">
        <f t="shared" si="58"/>
        <v/>
      </c>
      <c r="AB305" s="105" t="str">
        <f t="shared" si="59"/>
        <v/>
      </c>
    </row>
    <row r="306" spans="1:28" x14ac:dyDescent="0.25">
      <c r="A306" s="113" t="s">
        <v>36</v>
      </c>
      <c r="B306" s="105" t="str">
        <f t="shared" si="51"/>
        <v/>
      </c>
      <c r="C306" s="113" t="s">
        <v>36</v>
      </c>
      <c r="D306" s="108"/>
      <c r="E306" s="111"/>
      <c r="F306" s="113" t="s">
        <v>36</v>
      </c>
      <c r="I306" s="105" t="str">
        <f>IF($D306="", IFERROR(INDEX('LinkedIn Posts'!$D$11:$D$510, MATCH($R306, 'LinkedIn Posts'!$BB$11:$BB$510, 0)), ""), $D306)</f>
        <v/>
      </c>
      <c r="K306" s="105" t="str">
        <f t="shared" si="52"/>
        <v/>
      </c>
      <c r="M306" s="105" t="str">
        <f t="shared" si="48"/>
        <v/>
      </c>
      <c r="N306" s="105" t="str">
        <f t="shared" si="49"/>
        <v/>
      </c>
      <c r="P306" s="115" t="str">
        <f t="shared" si="53"/>
        <v/>
      </c>
      <c r="R306" s="105">
        <f>IF($D306="", MAX($R$10:$R305)+1, "")</f>
        <v>276</v>
      </c>
      <c r="T306" s="105" t="str">
        <f t="shared" si="50"/>
        <v/>
      </c>
      <c r="V306" s="115" t="str">
        <f t="shared" si="54"/>
        <v/>
      </c>
      <c r="X306" s="105" t="str">
        <f t="shared" si="55"/>
        <v/>
      </c>
      <c r="Y306" s="105" t="str">
        <f t="shared" si="56"/>
        <v/>
      </c>
      <c r="Z306" s="105" t="str">
        <f t="shared" si="57"/>
        <v/>
      </c>
      <c r="AA306" s="105" t="str">
        <f t="shared" si="58"/>
        <v/>
      </c>
      <c r="AB306" s="105" t="str">
        <f t="shared" si="59"/>
        <v/>
      </c>
    </row>
    <row r="307" spans="1:28" x14ac:dyDescent="0.25">
      <c r="A307" s="113" t="s">
        <v>36</v>
      </c>
      <c r="B307" s="105" t="str">
        <f t="shared" si="51"/>
        <v/>
      </c>
      <c r="C307" s="113" t="s">
        <v>36</v>
      </c>
      <c r="D307" s="108"/>
      <c r="E307" s="111"/>
      <c r="F307" s="113" t="s">
        <v>36</v>
      </c>
      <c r="I307" s="105" t="str">
        <f>IF($D307="", IFERROR(INDEX('LinkedIn Posts'!$D$11:$D$510, MATCH($R307, 'LinkedIn Posts'!$BB$11:$BB$510, 0)), ""), $D307)</f>
        <v/>
      </c>
      <c r="K307" s="105" t="str">
        <f t="shared" si="52"/>
        <v/>
      </c>
      <c r="M307" s="105" t="str">
        <f t="shared" si="48"/>
        <v/>
      </c>
      <c r="N307" s="105" t="str">
        <f t="shared" si="49"/>
        <v/>
      </c>
      <c r="P307" s="115" t="str">
        <f t="shared" si="53"/>
        <v/>
      </c>
      <c r="R307" s="105">
        <f>IF($D307="", MAX($R$10:$R306)+1, "")</f>
        <v>277</v>
      </c>
      <c r="T307" s="105" t="str">
        <f t="shared" si="50"/>
        <v/>
      </c>
      <c r="V307" s="115" t="str">
        <f t="shared" si="54"/>
        <v/>
      </c>
      <c r="X307" s="105" t="str">
        <f t="shared" si="55"/>
        <v/>
      </c>
      <c r="Y307" s="105" t="str">
        <f t="shared" si="56"/>
        <v/>
      </c>
      <c r="Z307" s="105" t="str">
        <f t="shared" si="57"/>
        <v/>
      </c>
      <c r="AA307" s="105" t="str">
        <f t="shared" si="58"/>
        <v/>
      </c>
      <c r="AB307" s="105" t="str">
        <f t="shared" si="59"/>
        <v/>
      </c>
    </row>
    <row r="308" spans="1:28" x14ac:dyDescent="0.25">
      <c r="A308" s="113" t="s">
        <v>36</v>
      </c>
      <c r="B308" s="105" t="str">
        <f t="shared" si="51"/>
        <v/>
      </c>
      <c r="C308" s="113" t="s">
        <v>36</v>
      </c>
      <c r="D308" s="108"/>
      <c r="E308" s="111"/>
      <c r="F308" s="113" t="s">
        <v>36</v>
      </c>
      <c r="I308" s="105" t="str">
        <f>IF($D308="", IFERROR(INDEX('LinkedIn Posts'!$D$11:$D$510, MATCH($R308, 'LinkedIn Posts'!$BB$11:$BB$510, 0)), ""), $D308)</f>
        <v/>
      </c>
      <c r="K308" s="105" t="str">
        <f t="shared" si="52"/>
        <v/>
      </c>
      <c r="M308" s="105" t="str">
        <f t="shared" si="48"/>
        <v/>
      </c>
      <c r="N308" s="105" t="str">
        <f t="shared" si="49"/>
        <v/>
      </c>
      <c r="P308" s="115" t="str">
        <f t="shared" si="53"/>
        <v/>
      </c>
      <c r="R308" s="105">
        <f>IF($D308="", MAX($R$10:$R307)+1, "")</f>
        <v>278</v>
      </c>
      <c r="T308" s="105" t="str">
        <f t="shared" si="50"/>
        <v/>
      </c>
      <c r="V308" s="115" t="str">
        <f t="shared" si="54"/>
        <v/>
      </c>
      <c r="X308" s="105" t="str">
        <f t="shared" si="55"/>
        <v/>
      </c>
      <c r="Y308" s="105" t="str">
        <f t="shared" si="56"/>
        <v/>
      </c>
      <c r="Z308" s="105" t="str">
        <f t="shared" si="57"/>
        <v/>
      </c>
      <c r="AA308" s="105" t="str">
        <f t="shared" si="58"/>
        <v/>
      </c>
      <c r="AB308" s="105" t="str">
        <f t="shared" si="59"/>
        <v/>
      </c>
    </row>
    <row r="309" spans="1:28" x14ac:dyDescent="0.25">
      <c r="A309" s="113" t="s">
        <v>36</v>
      </c>
      <c r="B309" s="105" t="str">
        <f t="shared" si="51"/>
        <v/>
      </c>
      <c r="C309" s="113" t="s">
        <v>36</v>
      </c>
      <c r="D309" s="108"/>
      <c r="E309" s="111"/>
      <c r="F309" s="113" t="s">
        <v>36</v>
      </c>
      <c r="I309" s="105" t="str">
        <f>IF($D309="", IFERROR(INDEX('LinkedIn Posts'!$D$11:$D$510, MATCH($R309, 'LinkedIn Posts'!$BB$11:$BB$510, 0)), ""), $D309)</f>
        <v/>
      </c>
      <c r="K309" s="105" t="str">
        <f t="shared" si="52"/>
        <v/>
      </c>
      <c r="M309" s="105" t="str">
        <f t="shared" si="48"/>
        <v/>
      </c>
      <c r="N309" s="105" t="str">
        <f t="shared" si="49"/>
        <v/>
      </c>
      <c r="P309" s="115" t="str">
        <f t="shared" si="53"/>
        <v/>
      </c>
      <c r="R309" s="105">
        <f>IF($D309="", MAX($R$10:$R308)+1, "")</f>
        <v>279</v>
      </c>
      <c r="T309" s="105" t="str">
        <f t="shared" si="50"/>
        <v/>
      </c>
      <c r="V309" s="115" t="str">
        <f t="shared" si="54"/>
        <v/>
      </c>
      <c r="X309" s="105" t="str">
        <f t="shared" si="55"/>
        <v/>
      </c>
      <c r="Y309" s="105" t="str">
        <f t="shared" si="56"/>
        <v/>
      </c>
      <c r="Z309" s="105" t="str">
        <f t="shared" si="57"/>
        <v/>
      </c>
      <c r="AA309" s="105" t="str">
        <f t="shared" si="58"/>
        <v/>
      </c>
      <c r="AB309" s="105" t="str">
        <f t="shared" si="59"/>
        <v/>
      </c>
    </row>
    <row r="310" spans="1:28" x14ac:dyDescent="0.25">
      <c r="A310" s="113" t="s">
        <v>36</v>
      </c>
      <c r="B310" s="105" t="str">
        <f t="shared" si="51"/>
        <v/>
      </c>
      <c r="C310" s="113" t="s">
        <v>36</v>
      </c>
      <c r="D310" s="108"/>
      <c r="E310" s="111"/>
      <c r="F310" s="113" t="s">
        <v>36</v>
      </c>
      <c r="I310" s="105" t="str">
        <f>IF($D310="", IFERROR(INDEX('LinkedIn Posts'!$D$11:$D$510, MATCH($R310, 'LinkedIn Posts'!$BB$11:$BB$510, 0)), ""), $D310)</f>
        <v/>
      </c>
      <c r="K310" s="105" t="str">
        <f t="shared" si="52"/>
        <v/>
      </c>
      <c r="M310" s="105" t="str">
        <f t="shared" si="48"/>
        <v/>
      </c>
      <c r="N310" s="105" t="str">
        <f t="shared" si="49"/>
        <v/>
      </c>
      <c r="P310" s="115" t="str">
        <f t="shared" si="53"/>
        <v/>
      </c>
      <c r="R310" s="105">
        <f>IF($D310="", MAX($R$10:$R309)+1, "")</f>
        <v>280</v>
      </c>
      <c r="T310" s="105" t="str">
        <f t="shared" si="50"/>
        <v/>
      </c>
      <c r="V310" s="115" t="str">
        <f t="shared" si="54"/>
        <v/>
      </c>
      <c r="X310" s="105" t="str">
        <f t="shared" si="55"/>
        <v/>
      </c>
      <c r="Y310" s="105" t="str">
        <f t="shared" si="56"/>
        <v/>
      </c>
      <c r="Z310" s="105" t="str">
        <f t="shared" si="57"/>
        <v/>
      </c>
      <c r="AA310" s="105" t="str">
        <f t="shared" si="58"/>
        <v/>
      </c>
      <c r="AB310" s="105" t="str">
        <f t="shared" si="59"/>
        <v/>
      </c>
    </row>
    <row r="311" spans="1:28" x14ac:dyDescent="0.25">
      <c r="A311" s="113" t="s">
        <v>36</v>
      </c>
      <c r="B311" s="105" t="str">
        <f t="shared" si="51"/>
        <v/>
      </c>
      <c r="C311" s="113" t="s">
        <v>36</v>
      </c>
      <c r="D311" s="108"/>
      <c r="E311" s="111"/>
      <c r="F311" s="113" t="s">
        <v>36</v>
      </c>
      <c r="I311" s="105" t="str">
        <f>IF($D311="", IFERROR(INDEX('LinkedIn Posts'!$D$11:$D$510, MATCH($R311, 'LinkedIn Posts'!$BB$11:$BB$510, 0)), ""), $D311)</f>
        <v/>
      </c>
      <c r="K311" s="105" t="str">
        <f t="shared" si="52"/>
        <v/>
      </c>
      <c r="M311" s="105" t="str">
        <f t="shared" si="48"/>
        <v/>
      </c>
      <c r="N311" s="105" t="str">
        <f t="shared" si="49"/>
        <v/>
      </c>
      <c r="P311" s="115" t="str">
        <f t="shared" si="53"/>
        <v/>
      </c>
      <c r="R311" s="105">
        <f>IF($D311="", MAX($R$10:$R310)+1, "")</f>
        <v>281</v>
      </c>
      <c r="T311" s="105" t="str">
        <f t="shared" si="50"/>
        <v/>
      </c>
      <c r="V311" s="115" t="str">
        <f t="shared" si="54"/>
        <v/>
      </c>
      <c r="X311" s="105" t="str">
        <f t="shared" si="55"/>
        <v/>
      </c>
      <c r="Y311" s="105" t="str">
        <f t="shared" si="56"/>
        <v/>
      </c>
      <c r="Z311" s="105" t="str">
        <f t="shared" si="57"/>
        <v/>
      </c>
      <c r="AA311" s="105" t="str">
        <f t="shared" si="58"/>
        <v/>
      </c>
      <c r="AB311" s="105" t="str">
        <f t="shared" si="59"/>
        <v/>
      </c>
    </row>
    <row r="312" spans="1:28" x14ac:dyDescent="0.25">
      <c r="A312" s="113" t="s">
        <v>36</v>
      </c>
      <c r="B312" s="105" t="str">
        <f t="shared" si="51"/>
        <v/>
      </c>
      <c r="C312" s="113" t="s">
        <v>36</v>
      </c>
      <c r="D312" s="108"/>
      <c r="E312" s="111"/>
      <c r="F312" s="113" t="s">
        <v>36</v>
      </c>
      <c r="I312" s="105" t="str">
        <f>IF($D312="", IFERROR(INDEX('LinkedIn Posts'!$D$11:$D$510, MATCH($R312, 'LinkedIn Posts'!$BB$11:$BB$510, 0)), ""), $D312)</f>
        <v/>
      </c>
      <c r="K312" s="105" t="str">
        <f t="shared" si="52"/>
        <v/>
      </c>
      <c r="M312" s="105" t="str">
        <f t="shared" si="48"/>
        <v/>
      </c>
      <c r="N312" s="105" t="str">
        <f t="shared" si="49"/>
        <v/>
      </c>
      <c r="P312" s="115" t="str">
        <f t="shared" si="53"/>
        <v/>
      </c>
      <c r="R312" s="105">
        <f>IF($D312="", MAX($R$10:$R311)+1, "")</f>
        <v>282</v>
      </c>
      <c r="T312" s="105" t="str">
        <f t="shared" si="50"/>
        <v/>
      </c>
      <c r="V312" s="115" t="str">
        <f t="shared" si="54"/>
        <v/>
      </c>
      <c r="X312" s="105" t="str">
        <f t="shared" si="55"/>
        <v/>
      </c>
      <c r="Y312" s="105" t="str">
        <f t="shared" si="56"/>
        <v/>
      </c>
      <c r="Z312" s="105" t="str">
        <f t="shared" si="57"/>
        <v/>
      </c>
      <c r="AA312" s="105" t="str">
        <f t="shared" si="58"/>
        <v/>
      </c>
      <c r="AB312" s="105" t="str">
        <f t="shared" si="59"/>
        <v/>
      </c>
    </row>
    <row r="313" spans="1:28" x14ac:dyDescent="0.25">
      <c r="A313" s="113" t="s">
        <v>36</v>
      </c>
      <c r="B313" s="105" t="str">
        <f t="shared" si="51"/>
        <v/>
      </c>
      <c r="C313" s="113" t="s">
        <v>36</v>
      </c>
      <c r="D313" s="108"/>
      <c r="E313" s="111"/>
      <c r="F313" s="113" t="s">
        <v>36</v>
      </c>
      <c r="I313" s="105" t="str">
        <f>IF($D313="", IFERROR(INDEX('LinkedIn Posts'!$D$11:$D$510, MATCH($R313, 'LinkedIn Posts'!$BB$11:$BB$510, 0)), ""), $D313)</f>
        <v/>
      </c>
      <c r="K313" s="105" t="str">
        <f t="shared" si="52"/>
        <v/>
      </c>
      <c r="M313" s="105" t="str">
        <f t="shared" si="48"/>
        <v/>
      </c>
      <c r="N313" s="105" t="str">
        <f t="shared" si="49"/>
        <v/>
      </c>
      <c r="P313" s="115" t="str">
        <f t="shared" si="53"/>
        <v/>
      </c>
      <c r="R313" s="105">
        <f>IF($D313="", MAX($R$10:$R312)+1, "")</f>
        <v>283</v>
      </c>
      <c r="T313" s="105" t="str">
        <f t="shared" si="50"/>
        <v/>
      </c>
      <c r="V313" s="115" t="str">
        <f t="shared" si="54"/>
        <v/>
      </c>
      <c r="X313" s="105" t="str">
        <f t="shared" si="55"/>
        <v/>
      </c>
      <c r="Y313" s="105" t="str">
        <f t="shared" si="56"/>
        <v/>
      </c>
      <c r="Z313" s="105" t="str">
        <f t="shared" si="57"/>
        <v/>
      </c>
      <c r="AA313" s="105" t="str">
        <f t="shared" si="58"/>
        <v/>
      </c>
      <c r="AB313" s="105" t="str">
        <f t="shared" si="59"/>
        <v/>
      </c>
    </row>
    <row r="314" spans="1:28" x14ac:dyDescent="0.25">
      <c r="A314" s="113" t="s">
        <v>36</v>
      </c>
      <c r="B314" s="105" t="str">
        <f t="shared" si="51"/>
        <v/>
      </c>
      <c r="C314" s="113" t="s">
        <v>36</v>
      </c>
      <c r="D314" s="108"/>
      <c r="E314" s="111"/>
      <c r="F314" s="113" t="s">
        <v>36</v>
      </c>
      <c r="I314" s="105" t="str">
        <f>IF($D314="", IFERROR(INDEX('LinkedIn Posts'!$D$11:$D$510, MATCH($R314, 'LinkedIn Posts'!$BB$11:$BB$510, 0)), ""), $D314)</f>
        <v/>
      </c>
      <c r="K314" s="105" t="str">
        <f t="shared" si="52"/>
        <v/>
      </c>
      <c r="M314" s="105" t="str">
        <f t="shared" si="48"/>
        <v/>
      </c>
      <c r="N314" s="105" t="str">
        <f t="shared" si="49"/>
        <v/>
      </c>
      <c r="P314" s="115" t="str">
        <f t="shared" si="53"/>
        <v/>
      </c>
      <c r="R314" s="105">
        <f>IF($D314="", MAX($R$10:$R313)+1, "")</f>
        <v>284</v>
      </c>
      <c r="T314" s="105" t="str">
        <f t="shared" si="50"/>
        <v/>
      </c>
      <c r="V314" s="115" t="str">
        <f t="shared" si="54"/>
        <v/>
      </c>
      <c r="X314" s="105" t="str">
        <f t="shared" si="55"/>
        <v/>
      </c>
      <c r="Y314" s="105" t="str">
        <f t="shared" si="56"/>
        <v/>
      </c>
      <c r="Z314" s="105" t="str">
        <f t="shared" si="57"/>
        <v/>
      </c>
      <c r="AA314" s="105" t="str">
        <f t="shared" si="58"/>
        <v/>
      </c>
      <c r="AB314" s="105" t="str">
        <f t="shared" si="59"/>
        <v/>
      </c>
    </row>
    <row r="315" spans="1:28" x14ac:dyDescent="0.25">
      <c r="A315" s="113" t="s">
        <v>36</v>
      </c>
      <c r="B315" s="105" t="str">
        <f t="shared" si="51"/>
        <v/>
      </c>
      <c r="C315" s="113" t="s">
        <v>36</v>
      </c>
      <c r="D315" s="108"/>
      <c r="E315" s="111"/>
      <c r="F315" s="113" t="s">
        <v>36</v>
      </c>
      <c r="I315" s="105" t="str">
        <f>IF($D315="", IFERROR(INDEX('LinkedIn Posts'!$D$11:$D$510, MATCH($R315, 'LinkedIn Posts'!$BB$11:$BB$510, 0)), ""), $D315)</f>
        <v/>
      </c>
      <c r="K315" s="105" t="str">
        <f t="shared" si="52"/>
        <v/>
      </c>
      <c r="M315" s="105" t="str">
        <f t="shared" si="48"/>
        <v/>
      </c>
      <c r="N315" s="105" t="str">
        <f t="shared" si="49"/>
        <v/>
      </c>
      <c r="P315" s="115" t="str">
        <f t="shared" si="53"/>
        <v/>
      </c>
      <c r="R315" s="105">
        <f>IF($D315="", MAX($R$10:$R314)+1, "")</f>
        <v>285</v>
      </c>
      <c r="T315" s="105" t="str">
        <f t="shared" si="50"/>
        <v/>
      </c>
      <c r="V315" s="115" t="str">
        <f t="shared" si="54"/>
        <v/>
      </c>
      <c r="X315" s="105" t="str">
        <f t="shared" si="55"/>
        <v/>
      </c>
      <c r="Y315" s="105" t="str">
        <f t="shared" si="56"/>
        <v/>
      </c>
      <c r="Z315" s="105" t="str">
        <f t="shared" si="57"/>
        <v/>
      </c>
      <c r="AA315" s="105" t="str">
        <f t="shared" si="58"/>
        <v/>
      </c>
      <c r="AB315" s="105" t="str">
        <f t="shared" si="59"/>
        <v/>
      </c>
    </row>
    <row r="316" spans="1:28" x14ac:dyDescent="0.25">
      <c r="A316" s="113" t="s">
        <v>36</v>
      </c>
      <c r="B316" s="105" t="str">
        <f t="shared" si="51"/>
        <v/>
      </c>
      <c r="C316" s="113" t="s">
        <v>36</v>
      </c>
      <c r="D316" s="108"/>
      <c r="E316" s="111"/>
      <c r="F316" s="113" t="s">
        <v>36</v>
      </c>
      <c r="I316" s="105" t="str">
        <f>IF($D316="", IFERROR(INDEX('LinkedIn Posts'!$D$11:$D$510, MATCH($R316, 'LinkedIn Posts'!$BB$11:$BB$510, 0)), ""), $D316)</f>
        <v/>
      </c>
      <c r="K316" s="105" t="str">
        <f t="shared" si="52"/>
        <v/>
      </c>
      <c r="M316" s="105" t="str">
        <f t="shared" si="48"/>
        <v/>
      </c>
      <c r="N316" s="105" t="str">
        <f t="shared" si="49"/>
        <v/>
      </c>
      <c r="P316" s="115" t="str">
        <f t="shared" si="53"/>
        <v/>
      </c>
      <c r="R316" s="105">
        <f>IF($D316="", MAX($R$10:$R315)+1, "")</f>
        <v>286</v>
      </c>
      <c r="T316" s="105" t="str">
        <f t="shared" si="50"/>
        <v/>
      </c>
      <c r="V316" s="115" t="str">
        <f t="shared" si="54"/>
        <v/>
      </c>
      <c r="X316" s="105" t="str">
        <f t="shared" si="55"/>
        <v/>
      </c>
      <c r="Y316" s="105" t="str">
        <f t="shared" si="56"/>
        <v/>
      </c>
      <c r="Z316" s="105" t="str">
        <f t="shared" si="57"/>
        <v/>
      </c>
      <c r="AA316" s="105" t="str">
        <f t="shared" si="58"/>
        <v/>
      </c>
      <c r="AB316" s="105" t="str">
        <f t="shared" si="59"/>
        <v/>
      </c>
    </row>
    <row r="317" spans="1:28" x14ac:dyDescent="0.25">
      <c r="A317" s="113" t="s">
        <v>36</v>
      </c>
      <c r="B317" s="105" t="str">
        <f t="shared" si="51"/>
        <v/>
      </c>
      <c r="C317" s="113" t="s">
        <v>36</v>
      </c>
      <c r="D317" s="108"/>
      <c r="E317" s="111"/>
      <c r="F317" s="113" t="s">
        <v>36</v>
      </c>
      <c r="I317" s="105" t="str">
        <f>IF($D317="", IFERROR(INDEX('LinkedIn Posts'!$D$11:$D$510, MATCH($R317, 'LinkedIn Posts'!$BB$11:$BB$510, 0)), ""), $D317)</f>
        <v/>
      </c>
      <c r="K317" s="105" t="str">
        <f t="shared" si="52"/>
        <v/>
      </c>
      <c r="M317" s="105" t="str">
        <f t="shared" si="48"/>
        <v/>
      </c>
      <c r="N317" s="105" t="str">
        <f t="shared" si="49"/>
        <v/>
      </c>
      <c r="P317" s="115" t="str">
        <f t="shared" si="53"/>
        <v/>
      </c>
      <c r="R317" s="105">
        <f>IF($D317="", MAX($R$10:$R316)+1, "")</f>
        <v>287</v>
      </c>
      <c r="T317" s="105" t="str">
        <f t="shared" si="50"/>
        <v/>
      </c>
      <c r="V317" s="115" t="str">
        <f t="shared" si="54"/>
        <v/>
      </c>
      <c r="X317" s="105" t="str">
        <f t="shared" si="55"/>
        <v/>
      </c>
      <c r="Y317" s="105" t="str">
        <f t="shared" si="56"/>
        <v/>
      </c>
      <c r="Z317" s="105" t="str">
        <f t="shared" si="57"/>
        <v/>
      </c>
      <c r="AA317" s="105" t="str">
        <f t="shared" si="58"/>
        <v/>
      </c>
      <c r="AB317" s="105" t="str">
        <f t="shared" si="59"/>
        <v/>
      </c>
    </row>
    <row r="318" spans="1:28" x14ac:dyDescent="0.25">
      <c r="A318" s="113" t="s">
        <v>36</v>
      </c>
      <c r="B318" s="105" t="str">
        <f t="shared" si="51"/>
        <v/>
      </c>
      <c r="C318" s="113" t="s">
        <v>36</v>
      </c>
      <c r="D318" s="108"/>
      <c r="E318" s="111"/>
      <c r="F318" s="113" t="s">
        <v>36</v>
      </c>
      <c r="I318" s="105" t="str">
        <f>IF($D318="", IFERROR(INDEX('LinkedIn Posts'!$D$11:$D$510, MATCH($R318, 'LinkedIn Posts'!$BB$11:$BB$510, 0)), ""), $D318)</f>
        <v/>
      </c>
      <c r="K318" s="105" t="str">
        <f t="shared" si="52"/>
        <v/>
      </c>
      <c r="M318" s="105" t="str">
        <f t="shared" si="48"/>
        <v/>
      </c>
      <c r="N318" s="105" t="str">
        <f t="shared" si="49"/>
        <v/>
      </c>
      <c r="P318" s="115" t="str">
        <f t="shared" si="53"/>
        <v/>
      </c>
      <c r="R318" s="105">
        <f>IF($D318="", MAX($R$10:$R317)+1, "")</f>
        <v>288</v>
      </c>
      <c r="T318" s="105" t="str">
        <f t="shared" si="50"/>
        <v/>
      </c>
      <c r="V318" s="115" t="str">
        <f t="shared" si="54"/>
        <v/>
      </c>
      <c r="X318" s="105" t="str">
        <f t="shared" si="55"/>
        <v/>
      </c>
      <c r="Y318" s="105" t="str">
        <f t="shared" si="56"/>
        <v/>
      </c>
      <c r="Z318" s="105" t="str">
        <f t="shared" si="57"/>
        <v/>
      </c>
      <c r="AA318" s="105" t="str">
        <f t="shared" si="58"/>
        <v/>
      </c>
      <c r="AB318" s="105" t="str">
        <f t="shared" si="59"/>
        <v/>
      </c>
    </row>
    <row r="319" spans="1:28" x14ac:dyDescent="0.25">
      <c r="A319" s="113" t="s">
        <v>36</v>
      </c>
      <c r="B319" s="105" t="str">
        <f t="shared" si="51"/>
        <v/>
      </c>
      <c r="C319" s="113" t="s">
        <v>36</v>
      </c>
      <c r="D319" s="108"/>
      <c r="E319" s="111"/>
      <c r="F319" s="113" t="s">
        <v>36</v>
      </c>
      <c r="I319" s="105" t="str">
        <f>IF($D319="", IFERROR(INDEX('LinkedIn Posts'!$D$11:$D$510, MATCH($R319, 'LinkedIn Posts'!$BB$11:$BB$510, 0)), ""), $D319)</f>
        <v/>
      </c>
      <c r="K319" s="105" t="str">
        <f t="shared" si="52"/>
        <v/>
      </c>
      <c r="M319" s="105" t="str">
        <f t="shared" si="48"/>
        <v/>
      </c>
      <c r="N319" s="105" t="str">
        <f t="shared" si="49"/>
        <v/>
      </c>
      <c r="P319" s="115" t="str">
        <f t="shared" si="53"/>
        <v/>
      </c>
      <c r="R319" s="105">
        <f>IF($D319="", MAX($R$10:$R318)+1, "")</f>
        <v>289</v>
      </c>
      <c r="T319" s="105" t="str">
        <f t="shared" si="50"/>
        <v/>
      </c>
      <c r="V319" s="115" t="str">
        <f t="shared" si="54"/>
        <v/>
      </c>
      <c r="X319" s="105" t="str">
        <f t="shared" si="55"/>
        <v/>
      </c>
      <c r="Y319" s="105" t="str">
        <f t="shared" si="56"/>
        <v/>
      </c>
      <c r="Z319" s="105" t="str">
        <f t="shared" si="57"/>
        <v/>
      </c>
      <c r="AA319" s="105" t="str">
        <f t="shared" si="58"/>
        <v/>
      </c>
      <c r="AB319" s="105" t="str">
        <f t="shared" si="59"/>
        <v/>
      </c>
    </row>
    <row r="320" spans="1:28" x14ac:dyDescent="0.25">
      <c r="A320" s="113" t="s">
        <v>36</v>
      </c>
      <c r="B320" s="105" t="str">
        <f t="shared" si="51"/>
        <v/>
      </c>
      <c r="C320" s="113" t="s">
        <v>36</v>
      </c>
      <c r="D320" s="108"/>
      <c r="E320" s="111"/>
      <c r="F320" s="113" t="s">
        <v>36</v>
      </c>
      <c r="I320" s="105" t="str">
        <f>IF($D320="", IFERROR(INDEX('LinkedIn Posts'!$D$11:$D$510, MATCH($R320, 'LinkedIn Posts'!$BB$11:$BB$510, 0)), ""), $D320)</f>
        <v/>
      </c>
      <c r="K320" s="105" t="str">
        <f t="shared" si="52"/>
        <v/>
      </c>
      <c r="M320" s="105" t="str">
        <f t="shared" si="48"/>
        <v/>
      </c>
      <c r="N320" s="105" t="str">
        <f t="shared" si="49"/>
        <v/>
      </c>
      <c r="P320" s="115" t="str">
        <f t="shared" si="53"/>
        <v/>
      </c>
      <c r="R320" s="105">
        <f>IF($D320="", MAX($R$10:$R319)+1, "")</f>
        <v>290</v>
      </c>
      <c r="T320" s="105" t="str">
        <f t="shared" si="50"/>
        <v/>
      </c>
      <c r="V320" s="115" t="str">
        <f t="shared" si="54"/>
        <v/>
      </c>
      <c r="X320" s="105" t="str">
        <f t="shared" si="55"/>
        <v/>
      </c>
      <c r="Y320" s="105" t="str">
        <f t="shared" si="56"/>
        <v/>
      </c>
      <c r="Z320" s="105" t="str">
        <f t="shared" si="57"/>
        <v/>
      </c>
      <c r="AA320" s="105" t="str">
        <f t="shared" si="58"/>
        <v/>
      </c>
      <c r="AB320" s="105" t="str">
        <f t="shared" si="59"/>
        <v/>
      </c>
    </row>
    <row r="321" spans="1:28" x14ac:dyDescent="0.25">
      <c r="A321" s="113" t="s">
        <v>36</v>
      </c>
      <c r="B321" s="105" t="str">
        <f t="shared" si="51"/>
        <v/>
      </c>
      <c r="C321" s="113" t="s">
        <v>36</v>
      </c>
      <c r="D321" s="108"/>
      <c r="E321" s="111"/>
      <c r="F321" s="113" t="s">
        <v>36</v>
      </c>
      <c r="I321" s="105" t="str">
        <f>IF($D321="", IFERROR(INDEX('LinkedIn Posts'!$D$11:$D$510, MATCH($R321, 'LinkedIn Posts'!$BB$11:$BB$510, 0)), ""), $D321)</f>
        <v/>
      </c>
      <c r="K321" s="105" t="str">
        <f t="shared" si="52"/>
        <v/>
      </c>
      <c r="M321" s="105" t="str">
        <f t="shared" si="48"/>
        <v/>
      </c>
      <c r="N321" s="105" t="str">
        <f t="shared" si="49"/>
        <v/>
      </c>
      <c r="P321" s="115" t="str">
        <f t="shared" si="53"/>
        <v/>
      </c>
      <c r="R321" s="105">
        <f>IF($D321="", MAX($R$10:$R320)+1, "")</f>
        <v>291</v>
      </c>
      <c r="T321" s="105" t="str">
        <f t="shared" si="50"/>
        <v/>
      </c>
      <c r="V321" s="115" t="str">
        <f t="shared" si="54"/>
        <v/>
      </c>
      <c r="X321" s="105" t="str">
        <f t="shared" si="55"/>
        <v/>
      </c>
      <c r="Y321" s="105" t="str">
        <f t="shared" si="56"/>
        <v/>
      </c>
      <c r="Z321" s="105" t="str">
        <f t="shared" si="57"/>
        <v/>
      </c>
      <c r="AA321" s="105" t="str">
        <f t="shared" si="58"/>
        <v/>
      </c>
      <c r="AB321" s="105" t="str">
        <f t="shared" si="59"/>
        <v/>
      </c>
    </row>
    <row r="322" spans="1:28" x14ac:dyDescent="0.25">
      <c r="A322" s="113" t="s">
        <v>36</v>
      </c>
      <c r="B322" s="105" t="str">
        <f t="shared" si="51"/>
        <v/>
      </c>
      <c r="C322" s="113" t="s">
        <v>36</v>
      </c>
      <c r="D322" s="108"/>
      <c r="E322" s="111"/>
      <c r="F322" s="113" t="s">
        <v>36</v>
      </c>
      <c r="I322" s="105" t="str">
        <f>IF($D322="", IFERROR(INDEX('LinkedIn Posts'!$D$11:$D$510, MATCH($R322, 'LinkedIn Posts'!$BB$11:$BB$510, 0)), ""), $D322)</f>
        <v/>
      </c>
      <c r="K322" s="105" t="str">
        <f t="shared" si="52"/>
        <v/>
      </c>
      <c r="M322" s="105" t="str">
        <f t="shared" si="48"/>
        <v/>
      </c>
      <c r="N322" s="105" t="str">
        <f t="shared" si="49"/>
        <v/>
      </c>
      <c r="P322" s="115" t="str">
        <f t="shared" si="53"/>
        <v/>
      </c>
      <c r="R322" s="105">
        <f>IF($D322="", MAX($R$10:$R321)+1, "")</f>
        <v>292</v>
      </c>
      <c r="T322" s="105" t="str">
        <f t="shared" si="50"/>
        <v/>
      </c>
      <c r="V322" s="115" t="str">
        <f t="shared" si="54"/>
        <v/>
      </c>
      <c r="X322" s="105" t="str">
        <f t="shared" si="55"/>
        <v/>
      </c>
      <c r="Y322" s="105" t="str">
        <f t="shared" si="56"/>
        <v/>
      </c>
      <c r="Z322" s="105" t="str">
        <f t="shared" si="57"/>
        <v/>
      </c>
      <c r="AA322" s="105" t="str">
        <f t="shared" si="58"/>
        <v/>
      </c>
      <c r="AB322" s="105" t="str">
        <f t="shared" si="59"/>
        <v/>
      </c>
    </row>
    <row r="323" spans="1:28" x14ac:dyDescent="0.25">
      <c r="A323" s="113" t="s">
        <v>36</v>
      </c>
      <c r="B323" s="105" t="str">
        <f t="shared" si="51"/>
        <v/>
      </c>
      <c r="C323" s="113" t="s">
        <v>36</v>
      </c>
      <c r="D323" s="108"/>
      <c r="E323" s="111"/>
      <c r="F323" s="113" t="s">
        <v>36</v>
      </c>
      <c r="I323" s="105" t="str">
        <f>IF($D323="", IFERROR(INDEX('LinkedIn Posts'!$D$11:$D$510, MATCH($R323, 'LinkedIn Posts'!$BB$11:$BB$510, 0)), ""), $D323)</f>
        <v/>
      </c>
      <c r="K323" s="105" t="str">
        <f t="shared" si="52"/>
        <v/>
      </c>
      <c r="M323" s="105" t="str">
        <f t="shared" si="48"/>
        <v/>
      </c>
      <c r="N323" s="105" t="str">
        <f t="shared" si="49"/>
        <v/>
      </c>
      <c r="P323" s="115" t="str">
        <f t="shared" si="53"/>
        <v/>
      </c>
      <c r="R323" s="105">
        <f>IF($D323="", MAX($R$10:$R322)+1, "")</f>
        <v>293</v>
      </c>
      <c r="T323" s="105" t="str">
        <f t="shared" si="50"/>
        <v/>
      </c>
      <c r="V323" s="115" t="str">
        <f t="shared" si="54"/>
        <v/>
      </c>
      <c r="X323" s="105" t="str">
        <f t="shared" si="55"/>
        <v/>
      </c>
      <c r="Y323" s="105" t="str">
        <f t="shared" si="56"/>
        <v/>
      </c>
      <c r="Z323" s="105" t="str">
        <f t="shared" si="57"/>
        <v/>
      </c>
      <c r="AA323" s="105" t="str">
        <f t="shared" si="58"/>
        <v/>
      </c>
      <c r="AB323" s="105" t="str">
        <f t="shared" si="59"/>
        <v/>
      </c>
    </row>
    <row r="324" spans="1:28" x14ac:dyDescent="0.25">
      <c r="A324" s="113" t="s">
        <v>36</v>
      </c>
      <c r="B324" s="105" t="str">
        <f t="shared" si="51"/>
        <v/>
      </c>
      <c r="C324" s="113" t="s">
        <v>36</v>
      </c>
      <c r="D324" s="108"/>
      <c r="E324" s="111"/>
      <c r="F324" s="113" t="s">
        <v>36</v>
      </c>
      <c r="I324" s="105" t="str">
        <f>IF($D324="", IFERROR(INDEX('LinkedIn Posts'!$D$11:$D$510, MATCH($R324, 'LinkedIn Posts'!$BB$11:$BB$510, 0)), ""), $D324)</f>
        <v/>
      </c>
      <c r="K324" s="105" t="str">
        <f t="shared" si="52"/>
        <v/>
      </c>
      <c r="M324" s="105" t="str">
        <f t="shared" si="48"/>
        <v/>
      </c>
      <c r="N324" s="105" t="str">
        <f t="shared" si="49"/>
        <v/>
      </c>
      <c r="P324" s="115" t="str">
        <f t="shared" si="53"/>
        <v/>
      </c>
      <c r="R324" s="105">
        <f>IF($D324="", MAX($R$10:$R323)+1, "")</f>
        <v>294</v>
      </c>
      <c r="T324" s="105" t="str">
        <f t="shared" si="50"/>
        <v/>
      </c>
      <c r="V324" s="115" t="str">
        <f t="shared" si="54"/>
        <v/>
      </c>
      <c r="X324" s="105" t="str">
        <f t="shared" si="55"/>
        <v/>
      </c>
      <c r="Y324" s="105" t="str">
        <f t="shared" si="56"/>
        <v/>
      </c>
      <c r="Z324" s="105" t="str">
        <f t="shared" si="57"/>
        <v/>
      </c>
      <c r="AA324" s="105" t="str">
        <f t="shared" si="58"/>
        <v/>
      </c>
      <c r="AB324" s="105" t="str">
        <f t="shared" si="59"/>
        <v/>
      </c>
    </row>
    <row r="325" spans="1:28" x14ac:dyDescent="0.25">
      <c r="A325" s="113" t="s">
        <v>36</v>
      </c>
      <c r="B325" s="105" t="str">
        <f t="shared" si="51"/>
        <v/>
      </c>
      <c r="C325" s="113" t="s">
        <v>36</v>
      </c>
      <c r="D325" s="108"/>
      <c r="E325" s="111"/>
      <c r="F325" s="113" t="s">
        <v>36</v>
      </c>
      <c r="I325" s="105" t="str">
        <f>IF($D325="", IFERROR(INDEX('LinkedIn Posts'!$D$11:$D$510, MATCH($R325, 'LinkedIn Posts'!$BB$11:$BB$510, 0)), ""), $D325)</f>
        <v/>
      </c>
      <c r="K325" s="105" t="str">
        <f t="shared" si="52"/>
        <v/>
      </c>
      <c r="M325" s="105" t="str">
        <f t="shared" si="48"/>
        <v/>
      </c>
      <c r="N325" s="105" t="str">
        <f t="shared" si="49"/>
        <v/>
      </c>
      <c r="P325" s="115" t="str">
        <f t="shared" si="53"/>
        <v/>
      </c>
      <c r="R325" s="105">
        <f>IF($D325="", MAX($R$10:$R324)+1, "")</f>
        <v>295</v>
      </c>
      <c r="T325" s="105" t="str">
        <f t="shared" si="50"/>
        <v/>
      </c>
      <c r="V325" s="115" t="str">
        <f t="shared" si="54"/>
        <v/>
      </c>
      <c r="X325" s="105" t="str">
        <f t="shared" si="55"/>
        <v/>
      </c>
      <c r="Y325" s="105" t="str">
        <f t="shared" si="56"/>
        <v/>
      </c>
      <c r="Z325" s="105" t="str">
        <f t="shared" si="57"/>
        <v/>
      </c>
      <c r="AA325" s="105" t="str">
        <f t="shared" si="58"/>
        <v/>
      </c>
      <c r="AB325" s="105" t="str">
        <f t="shared" si="59"/>
        <v/>
      </c>
    </row>
    <row r="326" spans="1:28" x14ac:dyDescent="0.25">
      <c r="A326" s="113" t="s">
        <v>36</v>
      </c>
      <c r="B326" s="105" t="str">
        <f t="shared" si="51"/>
        <v/>
      </c>
      <c r="C326" s="113" t="s">
        <v>36</v>
      </c>
      <c r="D326" s="108"/>
      <c r="E326" s="111"/>
      <c r="F326" s="113" t="s">
        <v>36</v>
      </c>
      <c r="I326" s="105" t="str">
        <f>IF($D326="", IFERROR(INDEX('LinkedIn Posts'!$D$11:$D$510, MATCH($R326, 'LinkedIn Posts'!$BB$11:$BB$510, 0)), ""), $D326)</f>
        <v/>
      </c>
      <c r="K326" s="105" t="str">
        <f t="shared" si="52"/>
        <v/>
      </c>
      <c r="M326" s="105" t="str">
        <f t="shared" si="48"/>
        <v/>
      </c>
      <c r="N326" s="105" t="str">
        <f t="shared" si="49"/>
        <v/>
      </c>
      <c r="P326" s="115" t="str">
        <f t="shared" si="53"/>
        <v/>
      </c>
      <c r="R326" s="105">
        <f>IF($D326="", MAX($R$10:$R325)+1, "")</f>
        <v>296</v>
      </c>
      <c r="T326" s="105" t="str">
        <f t="shared" si="50"/>
        <v/>
      </c>
      <c r="V326" s="115" t="str">
        <f t="shared" si="54"/>
        <v/>
      </c>
      <c r="X326" s="105" t="str">
        <f t="shared" si="55"/>
        <v/>
      </c>
      <c r="Y326" s="105" t="str">
        <f t="shared" si="56"/>
        <v/>
      </c>
      <c r="Z326" s="105" t="str">
        <f t="shared" si="57"/>
        <v/>
      </c>
      <c r="AA326" s="105" t="str">
        <f t="shared" si="58"/>
        <v/>
      </c>
      <c r="AB326" s="105" t="str">
        <f t="shared" si="59"/>
        <v/>
      </c>
    </row>
    <row r="327" spans="1:28" x14ac:dyDescent="0.25">
      <c r="A327" s="113" t="s">
        <v>36</v>
      </c>
      <c r="B327" s="105" t="str">
        <f t="shared" si="51"/>
        <v/>
      </c>
      <c r="C327" s="113" t="s">
        <v>36</v>
      </c>
      <c r="D327" s="108"/>
      <c r="E327" s="111"/>
      <c r="F327" s="113" t="s">
        <v>36</v>
      </c>
      <c r="I327" s="105" t="str">
        <f>IF($D327="", IFERROR(INDEX('LinkedIn Posts'!$D$11:$D$510, MATCH($R327, 'LinkedIn Posts'!$BB$11:$BB$510, 0)), ""), $D327)</f>
        <v/>
      </c>
      <c r="K327" s="105" t="str">
        <f t="shared" si="52"/>
        <v/>
      </c>
      <c r="M327" s="105" t="str">
        <f t="shared" si="48"/>
        <v/>
      </c>
      <c r="N327" s="105" t="str">
        <f t="shared" si="49"/>
        <v/>
      </c>
      <c r="P327" s="115" t="str">
        <f t="shared" si="53"/>
        <v/>
      </c>
      <c r="R327" s="105">
        <f>IF($D327="", MAX($R$10:$R326)+1, "")</f>
        <v>297</v>
      </c>
      <c r="T327" s="105" t="str">
        <f t="shared" si="50"/>
        <v/>
      </c>
      <c r="V327" s="115" t="str">
        <f t="shared" si="54"/>
        <v/>
      </c>
      <c r="X327" s="105" t="str">
        <f t="shared" si="55"/>
        <v/>
      </c>
      <c r="Y327" s="105" t="str">
        <f t="shared" si="56"/>
        <v/>
      </c>
      <c r="Z327" s="105" t="str">
        <f t="shared" si="57"/>
        <v/>
      </c>
      <c r="AA327" s="105" t="str">
        <f t="shared" si="58"/>
        <v/>
      </c>
      <c r="AB327" s="105" t="str">
        <f t="shared" si="59"/>
        <v/>
      </c>
    </row>
    <row r="328" spans="1:28" x14ac:dyDescent="0.25">
      <c r="A328" s="113" t="s">
        <v>36</v>
      </c>
      <c r="B328" s="105" t="str">
        <f t="shared" si="51"/>
        <v/>
      </c>
      <c r="C328" s="113" t="s">
        <v>36</v>
      </c>
      <c r="D328" s="108"/>
      <c r="E328" s="111"/>
      <c r="F328" s="113" t="s">
        <v>36</v>
      </c>
      <c r="I328" s="105" t="str">
        <f>IF($D328="", IFERROR(INDEX('LinkedIn Posts'!$D$11:$D$510, MATCH($R328, 'LinkedIn Posts'!$BB$11:$BB$510, 0)), ""), $D328)</f>
        <v/>
      </c>
      <c r="K328" s="105" t="str">
        <f t="shared" si="52"/>
        <v/>
      </c>
      <c r="M328" s="105" t="str">
        <f t="shared" si="48"/>
        <v/>
      </c>
      <c r="N328" s="105" t="str">
        <f t="shared" si="49"/>
        <v/>
      </c>
      <c r="P328" s="115" t="str">
        <f t="shared" si="53"/>
        <v/>
      </c>
      <c r="R328" s="105">
        <f>IF($D328="", MAX($R$10:$R327)+1, "")</f>
        <v>298</v>
      </c>
      <c r="T328" s="105" t="str">
        <f t="shared" si="50"/>
        <v/>
      </c>
      <c r="V328" s="115" t="str">
        <f t="shared" si="54"/>
        <v/>
      </c>
      <c r="X328" s="105" t="str">
        <f t="shared" si="55"/>
        <v/>
      </c>
      <c r="Y328" s="105" t="str">
        <f t="shared" si="56"/>
        <v/>
      </c>
      <c r="Z328" s="105" t="str">
        <f t="shared" si="57"/>
        <v/>
      </c>
      <c r="AA328" s="105" t="str">
        <f t="shared" si="58"/>
        <v/>
      </c>
      <c r="AB328" s="105" t="str">
        <f t="shared" si="59"/>
        <v/>
      </c>
    </row>
    <row r="329" spans="1:28" x14ac:dyDescent="0.25">
      <c r="A329" s="113" t="s">
        <v>36</v>
      </c>
      <c r="B329" s="105" t="str">
        <f t="shared" si="51"/>
        <v/>
      </c>
      <c r="C329" s="113" t="s">
        <v>36</v>
      </c>
      <c r="D329" s="108"/>
      <c r="E329" s="111"/>
      <c r="F329" s="113" t="s">
        <v>36</v>
      </c>
      <c r="I329" s="105" t="str">
        <f>IF($D329="", IFERROR(INDEX('LinkedIn Posts'!$D$11:$D$510, MATCH($R329, 'LinkedIn Posts'!$BB$11:$BB$510, 0)), ""), $D329)</f>
        <v/>
      </c>
      <c r="K329" s="105" t="str">
        <f t="shared" si="52"/>
        <v/>
      </c>
      <c r="M329" s="105" t="str">
        <f t="shared" si="48"/>
        <v/>
      </c>
      <c r="N329" s="105" t="str">
        <f t="shared" si="49"/>
        <v/>
      </c>
      <c r="P329" s="115" t="str">
        <f t="shared" si="53"/>
        <v/>
      </c>
      <c r="R329" s="105">
        <f>IF($D329="", MAX($R$10:$R328)+1, "")</f>
        <v>299</v>
      </c>
      <c r="T329" s="105" t="str">
        <f t="shared" si="50"/>
        <v/>
      </c>
      <c r="V329" s="115" t="str">
        <f t="shared" si="54"/>
        <v/>
      </c>
      <c r="X329" s="105" t="str">
        <f t="shared" si="55"/>
        <v/>
      </c>
      <c r="Y329" s="105" t="str">
        <f t="shared" si="56"/>
        <v/>
      </c>
      <c r="Z329" s="105" t="str">
        <f t="shared" si="57"/>
        <v/>
      </c>
      <c r="AA329" s="105" t="str">
        <f t="shared" si="58"/>
        <v/>
      </c>
      <c r="AB329" s="105" t="str">
        <f t="shared" si="59"/>
        <v/>
      </c>
    </row>
    <row r="330" spans="1:28" x14ac:dyDescent="0.25">
      <c r="A330" s="113" t="s">
        <v>36</v>
      </c>
      <c r="B330" s="105" t="str">
        <f t="shared" si="51"/>
        <v/>
      </c>
      <c r="C330" s="113" t="s">
        <v>36</v>
      </c>
      <c r="D330" s="108"/>
      <c r="E330" s="111"/>
      <c r="F330" s="113" t="s">
        <v>36</v>
      </c>
      <c r="I330" s="105" t="str">
        <f>IF($D330="", IFERROR(INDEX('LinkedIn Posts'!$D$11:$D$510, MATCH($R330, 'LinkedIn Posts'!$BB$11:$BB$510, 0)), ""), $D330)</f>
        <v/>
      </c>
      <c r="K330" s="105" t="str">
        <f t="shared" si="52"/>
        <v/>
      </c>
      <c r="M330" s="105" t="str">
        <f t="shared" si="48"/>
        <v/>
      </c>
      <c r="N330" s="105" t="str">
        <f t="shared" si="49"/>
        <v/>
      </c>
      <c r="P330" s="115" t="str">
        <f t="shared" si="53"/>
        <v/>
      </c>
      <c r="R330" s="105">
        <f>IF($D330="", MAX($R$10:$R329)+1, "")</f>
        <v>300</v>
      </c>
      <c r="T330" s="105" t="str">
        <f t="shared" si="50"/>
        <v/>
      </c>
      <c r="V330" s="115" t="str">
        <f t="shared" si="54"/>
        <v/>
      </c>
      <c r="X330" s="105" t="str">
        <f t="shared" si="55"/>
        <v/>
      </c>
      <c r="Y330" s="105" t="str">
        <f t="shared" si="56"/>
        <v/>
      </c>
      <c r="Z330" s="105" t="str">
        <f t="shared" si="57"/>
        <v/>
      </c>
      <c r="AA330" s="105" t="str">
        <f t="shared" si="58"/>
        <v/>
      </c>
      <c r="AB330" s="105" t="str">
        <f t="shared" si="59"/>
        <v/>
      </c>
    </row>
    <row r="331" spans="1:28" x14ac:dyDescent="0.25">
      <c r="A331" s="113" t="s">
        <v>36</v>
      </c>
      <c r="B331" s="105" t="str">
        <f t="shared" si="51"/>
        <v/>
      </c>
      <c r="C331" s="113" t="s">
        <v>36</v>
      </c>
      <c r="D331" s="108"/>
      <c r="E331" s="111"/>
      <c r="F331" s="113" t="s">
        <v>36</v>
      </c>
      <c r="I331" s="105" t="str">
        <f>IF($D331="", IFERROR(INDEX('LinkedIn Posts'!$D$11:$D$510, MATCH($R331, 'LinkedIn Posts'!$BB$11:$BB$510, 0)), ""), $D331)</f>
        <v/>
      </c>
      <c r="K331" s="105" t="str">
        <f t="shared" si="52"/>
        <v/>
      </c>
      <c r="M331" s="105" t="str">
        <f t="shared" ref="M331:M394" si="60">IF($B331="", "", IF(AND(M$5="X", D331=""), $K$6, IF(AND(NOT(D331=""), OR(ISNUMBER($D331)="", COUNTIF(D$11:D$510, D331)&gt;1)), $K$7, "")))</f>
        <v/>
      </c>
      <c r="N331" s="105" t="str">
        <f t="shared" ref="N331:N394" si="61">IF($K331="", "", IF(AND(N$5="X", E331=""), $K$6, IF(AND(NOT($P331=""), COUNTIF($P$11:$P$510, $P331)&gt;1), $K$7, "")))</f>
        <v/>
      </c>
      <c r="P331" s="115" t="str">
        <f t="shared" si="53"/>
        <v/>
      </c>
      <c r="R331" s="105">
        <f>IF($D331="", MAX($R$10:$R330)+1, "")</f>
        <v>301</v>
      </c>
      <c r="T331" s="105" t="str">
        <f t="shared" ref="T331:T394" si="62">IF($B331="", "", IF($D331=$I331, $T$3, $T$2))</f>
        <v/>
      </c>
      <c r="V331" s="115" t="str">
        <f t="shared" si="54"/>
        <v/>
      </c>
      <c r="X331" s="105" t="str">
        <f t="shared" si="55"/>
        <v/>
      </c>
      <c r="Y331" s="105" t="str">
        <f t="shared" si="56"/>
        <v/>
      </c>
      <c r="Z331" s="105" t="str">
        <f t="shared" si="57"/>
        <v/>
      </c>
      <c r="AA331" s="105" t="str">
        <f t="shared" si="58"/>
        <v/>
      </c>
      <c r="AB331" s="105" t="str">
        <f t="shared" si="59"/>
        <v/>
      </c>
    </row>
    <row r="332" spans="1:28" x14ac:dyDescent="0.25">
      <c r="A332" s="113" t="s">
        <v>36</v>
      </c>
      <c r="B332" s="105" t="str">
        <f t="shared" ref="B332:B395" si="63">$I332</f>
        <v/>
      </c>
      <c r="C332" s="113" t="s">
        <v>36</v>
      </c>
      <c r="D332" s="108"/>
      <c r="E332" s="111"/>
      <c r="F332" s="113" t="s">
        <v>36</v>
      </c>
      <c r="I332" s="105" t="str">
        <f>IF($D332="", IFERROR(INDEX('LinkedIn Posts'!$D$11:$D$510, MATCH($R332, 'LinkedIn Posts'!$BB$11:$BB$510, 0)), ""), $D332)</f>
        <v/>
      </c>
      <c r="K332" s="105" t="str">
        <f t="shared" ref="K332:K395" si="64">IF(COUNTIF($D332:$E332, "")=2, "", "X")</f>
        <v/>
      </c>
      <c r="M332" s="105" t="str">
        <f t="shared" si="60"/>
        <v/>
      </c>
      <c r="N332" s="105" t="str">
        <f t="shared" si="61"/>
        <v/>
      </c>
      <c r="P332" s="115" t="str">
        <f t="shared" ref="P332:P395" si="65">IF($E332="", "", LEFT($E332, 250))</f>
        <v/>
      </c>
      <c r="R332" s="105">
        <f>IF($D332="", MAX($R$10:$R331)+1, "")</f>
        <v>302</v>
      </c>
      <c r="T332" s="105" t="str">
        <f t="shared" si="62"/>
        <v/>
      </c>
      <c r="V332" s="115" t="str">
        <f t="shared" ref="V332:V395" si="66">IF($E332="", "", LEFT($E332, 70))</f>
        <v/>
      </c>
      <c r="X332" s="105" t="str">
        <f t="shared" ref="X332:X395" si="67">IF($E332="", "", IFERROR(FIND("https://", $E332), ""))</f>
        <v/>
      </c>
      <c r="Y332" s="105" t="str">
        <f t="shared" ref="Y332:Y395" si="68">IF($X332="", "", IFERROR(FIND(" ", $E332, $X332+1), ""))</f>
        <v/>
      </c>
      <c r="Z332" s="105" t="str">
        <f t="shared" ref="Z332:Z395" si="69">IF($X332="", "", IFERROR(FIND(CHAR(10), $E332, $X332+1), ""))</f>
        <v/>
      </c>
      <c r="AA332" s="105" t="str">
        <f t="shared" ref="AA332:AA395" si="70">IF(AND($Y332="", $Z332=""), "", IF($Y332="", $Z332, IF($Z332="", $Y332, MIN($Y332:$Z332))))</f>
        <v/>
      </c>
      <c r="AB332" s="105" t="str">
        <f t="shared" ref="AB332:AB395" si="71">IF(OR($X332="", $AA332=""), "", MID($E332, $X332, $AA332-$X332))</f>
        <v/>
      </c>
    </row>
    <row r="333" spans="1:28" x14ac:dyDescent="0.25">
      <c r="A333" s="113" t="s">
        <v>36</v>
      </c>
      <c r="B333" s="105" t="str">
        <f t="shared" si="63"/>
        <v/>
      </c>
      <c r="C333" s="113" t="s">
        <v>36</v>
      </c>
      <c r="D333" s="108"/>
      <c r="E333" s="111"/>
      <c r="F333" s="113" t="s">
        <v>36</v>
      </c>
      <c r="I333" s="105" t="str">
        <f>IF($D333="", IFERROR(INDEX('LinkedIn Posts'!$D$11:$D$510, MATCH($R333, 'LinkedIn Posts'!$BB$11:$BB$510, 0)), ""), $D333)</f>
        <v/>
      </c>
      <c r="K333" s="105" t="str">
        <f t="shared" si="64"/>
        <v/>
      </c>
      <c r="M333" s="105" t="str">
        <f t="shared" si="60"/>
        <v/>
      </c>
      <c r="N333" s="105" t="str">
        <f t="shared" si="61"/>
        <v/>
      </c>
      <c r="P333" s="115" t="str">
        <f t="shared" si="65"/>
        <v/>
      </c>
      <c r="R333" s="105">
        <f>IF($D333="", MAX($R$10:$R332)+1, "")</f>
        <v>303</v>
      </c>
      <c r="T333" s="105" t="str">
        <f t="shared" si="62"/>
        <v/>
      </c>
      <c r="V333" s="115" t="str">
        <f t="shared" si="66"/>
        <v/>
      </c>
      <c r="X333" s="105" t="str">
        <f t="shared" si="67"/>
        <v/>
      </c>
      <c r="Y333" s="105" t="str">
        <f t="shared" si="68"/>
        <v/>
      </c>
      <c r="Z333" s="105" t="str">
        <f t="shared" si="69"/>
        <v/>
      </c>
      <c r="AA333" s="105" t="str">
        <f t="shared" si="70"/>
        <v/>
      </c>
      <c r="AB333" s="105" t="str">
        <f t="shared" si="71"/>
        <v/>
      </c>
    </row>
    <row r="334" spans="1:28" x14ac:dyDescent="0.25">
      <c r="A334" s="113" t="s">
        <v>36</v>
      </c>
      <c r="B334" s="105" t="str">
        <f t="shared" si="63"/>
        <v/>
      </c>
      <c r="C334" s="113" t="s">
        <v>36</v>
      </c>
      <c r="D334" s="108"/>
      <c r="E334" s="111"/>
      <c r="F334" s="113" t="s">
        <v>36</v>
      </c>
      <c r="I334" s="105" t="str">
        <f>IF($D334="", IFERROR(INDEX('LinkedIn Posts'!$D$11:$D$510, MATCH($R334, 'LinkedIn Posts'!$BB$11:$BB$510, 0)), ""), $D334)</f>
        <v/>
      </c>
      <c r="K334" s="105" t="str">
        <f t="shared" si="64"/>
        <v/>
      </c>
      <c r="M334" s="105" t="str">
        <f t="shared" si="60"/>
        <v/>
      </c>
      <c r="N334" s="105" t="str">
        <f t="shared" si="61"/>
        <v/>
      </c>
      <c r="P334" s="115" t="str">
        <f t="shared" si="65"/>
        <v/>
      </c>
      <c r="R334" s="105">
        <f>IF($D334="", MAX($R$10:$R333)+1, "")</f>
        <v>304</v>
      </c>
      <c r="T334" s="105" t="str">
        <f t="shared" si="62"/>
        <v/>
      </c>
      <c r="V334" s="115" t="str">
        <f t="shared" si="66"/>
        <v/>
      </c>
      <c r="X334" s="105" t="str">
        <f t="shared" si="67"/>
        <v/>
      </c>
      <c r="Y334" s="105" t="str">
        <f t="shared" si="68"/>
        <v/>
      </c>
      <c r="Z334" s="105" t="str">
        <f t="shared" si="69"/>
        <v/>
      </c>
      <c r="AA334" s="105" t="str">
        <f t="shared" si="70"/>
        <v/>
      </c>
      <c r="AB334" s="105" t="str">
        <f t="shared" si="71"/>
        <v/>
      </c>
    </row>
    <row r="335" spans="1:28" x14ac:dyDescent="0.25">
      <c r="A335" s="113" t="s">
        <v>36</v>
      </c>
      <c r="B335" s="105" t="str">
        <f t="shared" si="63"/>
        <v/>
      </c>
      <c r="C335" s="113" t="s">
        <v>36</v>
      </c>
      <c r="D335" s="108"/>
      <c r="E335" s="111"/>
      <c r="F335" s="113" t="s">
        <v>36</v>
      </c>
      <c r="I335" s="105" t="str">
        <f>IF($D335="", IFERROR(INDEX('LinkedIn Posts'!$D$11:$D$510, MATCH($R335, 'LinkedIn Posts'!$BB$11:$BB$510, 0)), ""), $D335)</f>
        <v/>
      </c>
      <c r="K335" s="105" t="str">
        <f t="shared" si="64"/>
        <v/>
      </c>
      <c r="M335" s="105" t="str">
        <f t="shared" si="60"/>
        <v/>
      </c>
      <c r="N335" s="105" t="str">
        <f t="shared" si="61"/>
        <v/>
      </c>
      <c r="P335" s="115" t="str">
        <f t="shared" si="65"/>
        <v/>
      </c>
      <c r="R335" s="105">
        <f>IF($D335="", MAX($R$10:$R334)+1, "")</f>
        <v>305</v>
      </c>
      <c r="T335" s="105" t="str">
        <f t="shared" si="62"/>
        <v/>
      </c>
      <c r="V335" s="115" t="str">
        <f t="shared" si="66"/>
        <v/>
      </c>
      <c r="X335" s="105" t="str">
        <f t="shared" si="67"/>
        <v/>
      </c>
      <c r="Y335" s="105" t="str">
        <f t="shared" si="68"/>
        <v/>
      </c>
      <c r="Z335" s="105" t="str">
        <f t="shared" si="69"/>
        <v/>
      </c>
      <c r="AA335" s="105" t="str">
        <f t="shared" si="70"/>
        <v/>
      </c>
      <c r="AB335" s="105" t="str">
        <f t="shared" si="71"/>
        <v/>
      </c>
    </row>
    <row r="336" spans="1:28" x14ac:dyDescent="0.25">
      <c r="A336" s="113" t="s">
        <v>36</v>
      </c>
      <c r="B336" s="105" t="str">
        <f t="shared" si="63"/>
        <v/>
      </c>
      <c r="C336" s="113" t="s">
        <v>36</v>
      </c>
      <c r="D336" s="108"/>
      <c r="E336" s="111"/>
      <c r="F336" s="113" t="s">
        <v>36</v>
      </c>
      <c r="I336" s="105" t="str">
        <f>IF($D336="", IFERROR(INDEX('LinkedIn Posts'!$D$11:$D$510, MATCH($R336, 'LinkedIn Posts'!$BB$11:$BB$510, 0)), ""), $D336)</f>
        <v/>
      </c>
      <c r="K336" s="105" t="str">
        <f t="shared" si="64"/>
        <v/>
      </c>
      <c r="M336" s="105" t="str">
        <f t="shared" si="60"/>
        <v/>
      </c>
      <c r="N336" s="105" t="str">
        <f t="shared" si="61"/>
        <v/>
      </c>
      <c r="P336" s="115" t="str">
        <f t="shared" si="65"/>
        <v/>
      </c>
      <c r="R336" s="105">
        <f>IF($D336="", MAX($R$10:$R335)+1, "")</f>
        <v>306</v>
      </c>
      <c r="T336" s="105" t="str">
        <f t="shared" si="62"/>
        <v/>
      </c>
      <c r="V336" s="115" t="str">
        <f t="shared" si="66"/>
        <v/>
      </c>
      <c r="X336" s="105" t="str">
        <f t="shared" si="67"/>
        <v/>
      </c>
      <c r="Y336" s="105" t="str">
        <f t="shared" si="68"/>
        <v/>
      </c>
      <c r="Z336" s="105" t="str">
        <f t="shared" si="69"/>
        <v/>
      </c>
      <c r="AA336" s="105" t="str">
        <f t="shared" si="70"/>
        <v/>
      </c>
      <c r="AB336" s="105" t="str">
        <f t="shared" si="71"/>
        <v/>
      </c>
    </row>
    <row r="337" spans="1:28" x14ac:dyDescent="0.25">
      <c r="A337" s="113" t="s">
        <v>36</v>
      </c>
      <c r="B337" s="105" t="str">
        <f t="shared" si="63"/>
        <v/>
      </c>
      <c r="C337" s="113" t="s">
        <v>36</v>
      </c>
      <c r="D337" s="108"/>
      <c r="E337" s="111"/>
      <c r="F337" s="113" t="s">
        <v>36</v>
      </c>
      <c r="I337" s="105" t="str">
        <f>IF($D337="", IFERROR(INDEX('LinkedIn Posts'!$D$11:$D$510, MATCH($R337, 'LinkedIn Posts'!$BB$11:$BB$510, 0)), ""), $D337)</f>
        <v/>
      </c>
      <c r="K337" s="105" t="str">
        <f t="shared" si="64"/>
        <v/>
      </c>
      <c r="M337" s="105" t="str">
        <f t="shared" si="60"/>
        <v/>
      </c>
      <c r="N337" s="105" t="str">
        <f t="shared" si="61"/>
        <v/>
      </c>
      <c r="P337" s="115" t="str">
        <f t="shared" si="65"/>
        <v/>
      </c>
      <c r="R337" s="105">
        <f>IF($D337="", MAX($R$10:$R336)+1, "")</f>
        <v>307</v>
      </c>
      <c r="T337" s="105" t="str">
        <f t="shared" si="62"/>
        <v/>
      </c>
      <c r="V337" s="115" t="str">
        <f t="shared" si="66"/>
        <v/>
      </c>
      <c r="X337" s="105" t="str">
        <f t="shared" si="67"/>
        <v/>
      </c>
      <c r="Y337" s="105" t="str">
        <f t="shared" si="68"/>
        <v/>
      </c>
      <c r="Z337" s="105" t="str">
        <f t="shared" si="69"/>
        <v/>
      </c>
      <c r="AA337" s="105" t="str">
        <f t="shared" si="70"/>
        <v/>
      </c>
      <c r="AB337" s="105" t="str">
        <f t="shared" si="71"/>
        <v/>
      </c>
    </row>
    <row r="338" spans="1:28" x14ac:dyDescent="0.25">
      <c r="A338" s="113" t="s">
        <v>36</v>
      </c>
      <c r="B338" s="105" t="str">
        <f t="shared" si="63"/>
        <v/>
      </c>
      <c r="C338" s="113" t="s">
        <v>36</v>
      </c>
      <c r="D338" s="108"/>
      <c r="E338" s="111"/>
      <c r="F338" s="113" t="s">
        <v>36</v>
      </c>
      <c r="I338" s="105" t="str">
        <f>IF($D338="", IFERROR(INDEX('LinkedIn Posts'!$D$11:$D$510, MATCH($R338, 'LinkedIn Posts'!$BB$11:$BB$510, 0)), ""), $D338)</f>
        <v/>
      </c>
      <c r="K338" s="105" t="str">
        <f t="shared" si="64"/>
        <v/>
      </c>
      <c r="M338" s="105" t="str">
        <f t="shared" si="60"/>
        <v/>
      </c>
      <c r="N338" s="105" t="str">
        <f t="shared" si="61"/>
        <v/>
      </c>
      <c r="P338" s="115" t="str">
        <f t="shared" si="65"/>
        <v/>
      </c>
      <c r="R338" s="105">
        <f>IF($D338="", MAX($R$10:$R337)+1, "")</f>
        <v>308</v>
      </c>
      <c r="T338" s="105" t="str">
        <f t="shared" si="62"/>
        <v/>
      </c>
      <c r="V338" s="115" t="str">
        <f t="shared" si="66"/>
        <v/>
      </c>
      <c r="X338" s="105" t="str">
        <f t="shared" si="67"/>
        <v/>
      </c>
      <c r="Y338" s="105" t="str">
        <f t="shared" si="68"/>
        <v/>
      </c>
      <c r="Z338" s="105" t="str">
        <f t="shared" si="69"/>
        <v/>
      </c>
      <c r="AA338" s="105" t="str">
        <f t="shared" si="70"/>
        <v/>
      </c>
      <c r="AB338" s="105" t="str">
        <f t="shared" si="71"/>
        <v/>
      </c>
    </row>
    <row r="339" spans="1:28" x14ac:dyDescent="0.25">
      <c r="A339" s="113" t="s">
        <v>36</v>
      </c>
      <c r="B339" s="105" t="str">
        <f t="shared" si="63"/>
        <v/>
      </c>
      <c r="C339" s="113" t="s">
        <v>36</v>
      </c>
      <c r="D339" s="108"/>
      <c r="E339" s="111"/>
      <c r="F339" s="113" t="s">
        <v>36</v>
      </c>
      <c r="I339" s="105" t="str">
        <f>IF($D339="", IFERROR(INDEX('LinkedIn Posts'!$D$11:$D$510, MATCH($R339, 'LinkedIn Posts'!$BB$11:$BB$510, 0)), ""), $D339)</f>
        <v/>
      </c>
      <c r="K339" s="105" t="str">
        <f t="shared" si="64"/>
        <v/>
      </c>
      <c r="M339" s="105" t="str">
        <f t="shared" si="60"/>
        <v/>
      </c>
      <c r="N339" s="105" t="str">
        <f t="shared" si="61"/>
        <v/>
      </c>
      <c r="P339" s="115" t="str">
        <f t="shared" si="65"/>
        <v/>
      </c>
      <c r="R339" s="105">
        <f>IF($D339="", MAX($R$10:$R338)+1, "")</f>
        <v>309</v>
      </c>
      <c r="T339" s="105" t="str">
        <f t="shared" si="62"/>
        <v/>
      </c>
      <c r="V339" s="115" t="str">
        <f t="shared" si="66"/>
        <v/>
      </c>
      <c r="X339" s="105" t="str">
        <f t="shared" si="67"/>
        <v/>
      </c>
      <c r="Y339" s="105" t="str">
        <f t="shared" si="68"/>
        <v/>
      </c>
      <c r="Z339" s="105" t="str">
        <f t="shared" si="69"/>
        <v/>
      </c>
      <c r="AA339" s="105" t="str">
        <f t="shared" si="70"/>
        <v/>
      </c>
      <c r="AB339" s="105" t="str">
        <f t="shared" si="71"/>
        <v/>
      </c>
    </row>
    <row r="340" spans="1:28" x14ac:dyDescent="0.25">
      <c r="A340" s="113" t="s">
        <v>36</v>
      </c>
      <c r="B340" s="105" t="str">
        <f t="shared" si="63"/>
        <v/>
      </c>
      <c r="C340" s="113" t="s">
        <v>36</v>
      </c>
      <c r="D340" s="108"/>
      <c r="E340" s="111"/>
      <c r="F340" s="113" t="s">
        <v>36</v>
      </c>
      <c r="I340" s="105" t="str">
        <f>IF($D340="", IFERROR(INDEX('LinkedIn Posts'!$D$11:$D$510, MATCH($R340, 'LinkedIn Posts'!$BB$11:$BB$510, 0)), ""), $D340)</f>
        <v/>
      </c>
      <c r="K340" s="105" t="str">
        <f t="shared" si="64"/>
        <v/>
      </c>
      <c r="M340" s="105" t="str">
        <f t="shared" si="60"/>
        <v/>
      </c>
      <c r="N340" s="105" t="str">
        <f t="shared" si="61"/>
        <v/>
      </c>
      <c r="P340" s="115" t="str">
        <f t="shared" si="65"/>
        <v/>
      </c>
      <c r="R340" s="105">
        <f>IF($D340="", MAX($R$10:$R339)+1, "")</f>
        <v>310</v>
      </c>
      <c r="T340" s="105" t="str">
        <f t="shared" si="62"/>
        <v/>
      </c>
      <c r="V340" s="115" t="str">
        <f t="shared" si="66"/>
        <v/>
      </c>
      <c r="X340" s="105" t="str">
        <f t="shared" si="67"/>
        <v/>
      </c>
      <c r="Y340" s="105" t="str">
        <f t="shared" si="68"/>
        <v/>
      </c>
      <c r="Z340" s="105" t="str">
        <f t="shared" si="69"/>
        <v/>
      </c>
      <c r="AA340" s="105" t="str">
        <f t="shared" si="70"/>
        <v/>
      </c>
      <c r="AB340" s="105" t="str">
        <f t="shared" si="71"/>
        <v/>
      </c>
    </row>
    <row r="341" spans="1:28" x14ac:dyDescent="0.25">
      <c r="A341" s="113" t="s">
        <v>36</v>
      </c>
      <c r="B341" s="105" t="str">
        <f t="shared" si="63"/>
        <v/>
      </c>
      <c r="C341" s="113" t="s">
        <v>36</v>
      </c>
      <c r="D341" s="108"/>
      <c r="E341" s="111"/>
      <c r="F341" s="113" t="s">
        <v>36</v>
      </c>
      <c r="I341" s="105" t="str">
        <f>IF($D341="", IFERROR(INDEX('LinkedIn Posts'!$D$11:$D$510, MATCH($R341, 'LinkedIn Posts'!$BB$11:$BB$510, 0)), ""), $D341)</f>
        <v/>
      </c>
      <c r="K341" s="105" t="str">
        <f t="shared" si="64"/>
        <v/>
      </c>
      <c r="M341" s="105" t="str">
        <f t="shared" si="60"/>
        <v/>
      </c>
      <c r="N341" s="105" t="str">
        <f t="shared" si="61"/>
        <v/>
      </c>
      <c r="P341" s="115" t="str">
        <f t="shared" si="65"/>
        <v/>
      </c>
      <c r="R341" s="105">
        <f>IF($D341="", MAX($R$10:$R340)+1, "")</f>
        <v>311</v>
      </c>
      <c r="T341" s="105" t="str">
        <f t="shared" si="62"/>
        <v/>
      </c>
      <c r="V341" s="115" t="str">
        <f t="shared" si="66"/>
        <v/>
      </c>
      <c r="X341" s="105" t="str">
        <f t="shared" si="67"/>
        <v/>
      </c>
      <c r="Y341" s="105" t="str">
        <f t="shared" si="68"/>
        <v/>
      </c>
      <c r="Z341" s="105" t="str">
        <f t="shared" si="69"/>
        <v/>
      </c>
      <c r="AA341" s="105" t="str">
        <f t="shared" si="70"/>
        <v/>
      </c>
      <c r="AB341" s="105" t="str">
        <f t="shared" si="71"/>
        <v/>
      </c>
    </row>
    <row r="342" spans="1:28" x14ac:dyDescent="0.25">
      <c r="A342" s="113" t="s">
        <v>36</v>
      </c>
      <c r="B342" s="105" t="str">
        <f t="shared" si="63"/>
        <v/>
      </c>
      <c r="C342" s="113" t="s">
        <v>36</v>
      </c>
      <c r="D342" s="108"/>
      <c r="E342" s="111"/>
      <c r="F342" s="113" t="s">
        <v>36</v>
      </c>
      <c r="I342" s="105" t="str">
        <f>IF($D342="", IFERROR(INDEX('LinkedIn Posts'!$D$11:$D$510, MATCH($R342, 'LinkedIn Posts'!$BB$11:$BB$510, 0)), ""), $D342)</f>
        <v/>
      </c>
      <c r="K342" s="105" t="str">
        <f t="shared" si="64"/>
        <v/>
      </c>
      <c r="M342" s="105" t="str">
        <f t="shared" si="60"/>
        <v/>
      </c>
      <c r="N342" s="105" t="str">
        <f t="shared" si="61"/>
        <v/>
      </c>
      <c r="P342" s="115" t="str">
        <f t="shared" si="65"/>
        <v/>
      </c>
      <c r="R342" s="105">
        <f>IF($D342="", MAX($R$10:$R341)+1, "")</f>
        <v>312</v>
      </c>
      <c r="T342" s="105" t="str">
        <f t="shared" si="62"/>
        <v/>
      </c>
      <c r="V342" s="115" t="str">
        <f t="shared" si="66"/>
        <v/>
      </c>
      <c r="X342" s="105" t="str">
        <f t="shared" si="67"/>
        <v/>
      </c>
      <c r="Y342" s="105" t="str">
        <f t="shared" si="68"/>
        <v/>
      </c>
      <c r="Z342" s="105" t="str">
        <f t="shared" si="69"/>
        <v/>
      </c>
      <c r="AA342" s="105" t="str">
        <f t="shared" si="70"/>
        <v/>
      </c>
      <c r="AB342" s="105" t="str">
        <f t="shared" si="71"/>
        <v/>
      </c>
    </row>
    <row r="343" spans="1:28" x14ac:dyDescent="0.25">
      <c r="A343" s="113" t="s">
        <v>36</v>
      </c>
      <c r="B343" s="105" t="str">
        <f t="shared" si="63"/>
        <v/>
      </c>
      <c r="C343" s="113" t="s">
        <v>36</v>
      </c>
      <c r="D343" s="108"/>
      <c r="E343" s="111"/>
      <c r="F343" s="113" t="s">
        <v>36</v>
      </c>
      <c r="I343" s="105" t="str">
        <f>IF($D343="", IFERROR(INDEX('LinkedIn Posts'!$D$11:$D$510, MATCH($R343, 'LinkedIn Posts'!$BB$11:$BB$510, 0)), ""), $D343)</f>
        <v/>
      </c>
      <c r="K343" s="105" t="str">
        <f t="shared" si="64"/>
        <v/>
      </c>
      <c r="M343" s="105" t="str">
        <f t="shared" si="60"/>
        <v/>
      </c>
      <c r="N343" s="105" t="str">
        <f t="shared" si="61"/>
        <v/>
      </c>
      <c r="P343" s="115" t="str">
        <f t="shared" si="65"/>
        <v/>
      </c>
      <c r="R343" s="105">
        <f>IF($D343="", MAX($R$10:$R342)+1, "")</f>
        <v>313</v>
      </c>
      <c r="T343" s="105" t="str">
        <f t="shared" si="62"/>
        <v/>
      </c>
      <c r="V343" s="115" t="str">
        <f t="shared" si="66"/>
        <v/>
      </c>
      <c r="X343" s="105" t="str">
        <f t="shared" si="67"/>
        <v/>
      </c>
      <c r="Y343" s="105" t="str">
        <f t="shared" si="68"/>
        <v/>
      </c>
      <c r="Z343" s="105" t="str">
        <f t="shared" si="69"/>
        <v/>
      </c>
      <c r="AA343" s="105" t="str">
        <f t="shared" si="70"/>
        <v/>
      </c>
      <c r="AB343" s="105" t="str">
        <f t="shared" si="71"/>
        <v/>
      </c>
    </row>
    <row r="344" spans="1:28" x14ac:dyDescent="0.25">
      <c r="A344" s="113" t="s">
        <v>36</v>
      </c>
      <c r="B344" s="105" t="str">
        <f t="shared" si="63"/>
        <v/>
      </c>
      <c r="C344" s="113" t="s">
        <v>36</v>
      </c>
      <c r="D344" s="108"/>
      <c r="E344" s="111"/>
      <c r="F344" s="113" t="s">
        <v>36</v>
      </c>
      <c r="I344" s="105" t="str">
        <f>IF($D344="", IFERROR(INDEX('LinkedIn Posts'!$D$11:$D$510, MATCH($R344, 'LinkedIn Posts'!$BB$11:$BB$510, 0)), ""), $D344)</f>
        <v/>
      </c>
      <c r="K344" s="105" t="str">
        <f t="shared" si="64"/>
        <v/>
      </c>
      <c r="M344" s="105" t="str">
        <f t="shared" si="60"/>
        <v/>
      </c>
      <c r="N344" s="105" t="str">
        <f t="shared" si="61"/>
        <v/>
      </c>
      <c r="P344" s="115" t="str">
        <f t="shared" si="65"/>
        <v/>
      </c>
      <c r="R344" s="105">
        <f>IF($D344="", MAX($R$10:$R343)+1, "")</f>
        <v>314</v>
      </c>
      <c r="T344" s="105" t="str">
        <f t="shared" si="62"/>
        <v/>
      </c>
      <c r="V344" s="115" t="str">
        <f t="shared" si="66"/>
        <v/>
      </c>
      <c r="X344" s="105" t="str">
        <f t="shared" si="67"/>
        <v/>
      </c>
      <c r="Y344" s="105" t="str">
        <f t="shared" si="68"/>
        <v/>
      </c>
      <c r="Z344" s="105" t="str">
        <f t="shared" si="69"/>
        <v/>
      </c>
      <c r="AA344" s="105" t="str">
        <f t="shared" si="70"/>
        <v/>
      </c>
      <c r="AB344" s="105" t="str">
        <f t="shared" si="71"/>
        <v/>
      </c>
    </row>
    <row r="345" spans="1:28" x14ac:dyDescent="0.25">
      <c r="A345" s="113" t="s">
        <v>36</v>
      </c>
      <c r="B345" s="105" t="str">
        <f t="shared" si="63"/>
        <v/>
      </c>
      <c r="C345" s="113" t="s">
        <v>36</v>
      </c>
      <c r="D345" s="108"/>
      <c r="E345" s="111"/>
      <c r="F345" s="113" t="s">
        <v>36</v>
      </c>
      <c r="I345" s="105" t="str">
        <f>IF($D345="", IFERROR(INDEX('LinkedIn Posts'!$D$11:$D$510, MATCH($R345, 'LinkedIn Posts'!$BB$11:$BB$510, 0)), ""), $D345)</f>
        <v/>
      </c>
      <c r="K345" s="105" t="str">
        <f t="shared" si="64"/>
        <v/>
      </c>
      <c r="M345" s="105" t="str">
        <f t="shared" si="60"/>
        <v/>
      </c>
      <c r="N345" s="105" t="str">
        <f t="shared" si="61"/>
        <v/>
      </c>
      <c r="P345" s="115" t="str">
        <f t="shared" si="65"/>
        <v/>
      </c>
      <c r="R345" s="105">
        <f>IF($D345="", MAX($R$10:$R344)+1, "")</f>
        <v>315</v>
      </c>
      <c r="T345" s="105" t="str">
        <f t="shared" si="62"/>
        <v/>
      </c>
      <c r="V345" s="115" t="str">
        <f t="shared" si="66"/>
        <v/>
      </c>
      <c r="X345" s="105" t="str">
        <f t="shared" si="67"/>
        <v/>
      </c>
      <c r="Y345" s="105" t="str">
        <f t="shared" si="68"/>
        <v/>
      </c>
      <c r="Z345" s="105" t="str">
        <f t="shared" si="69"/>
        <v/>
      </c>
      <c r="AA345" s="105" t="str">
        <f t="shared" si="70"/>
        <v/>
      </c>
      <c r="AB345" s="105" t="str">
        <f t="shared" si="71"/>
        <v/>
      </c>
    </row>
    <row r="346" spans="1:28" x14ac:dyDescent="0.25">
      <c r="A346" s="113" t="s">
        <v>36</v>
      </c>
      <c r="B346" s="105" t="str">
        <f t="shared" si="63"/>
        <v/>
      </c>
      <c r="C346" s="113" t="s">
        <v>36</v>
      </c>
      <c r="D346" s="108"/>
      <c r="E346" s="111"/>
      <c r="F346" s="113" t="s">
        <v>36</v>
      </c>
      <c r="I346" s="105" t="str">
        <f>IF($D346="", IFERROR(INDEX('LinkedIn Posts'!$D$11:$D$510, MATCH($R346, 'LinkedIn Posts'!$BB$11:$BB$510, 0)), ""), $D346)</f>
        <v/>
      </c>
      <c r="K346" s="105" t="str">
        <f t="shared" si="64"/>
        <v/>
      </c>
      <c r="M346" s="105" t="str">
        <f t="shared" si="60"/>
        <v/>
      </c>
      <c r="N346" s="105" t="str">
        <f t="shared" si="61"/>
        <v/>
      </c>
      <c r="P346" s="115" t="str">
        <f t="shared" si="65"/>
        <v/>
      </c>
      <c r="R346" s="105">
        <f>IF($D346="", MAX($R$10:$R345)+1, "")</f>
        <v>316</v>
      </c>
      <c r="T346" s="105" t="str">
        <f t="shared" si="62"/>
        <v/>
      </c>
      <c r="V346" s="115" t="str">
        <f t="shared" si="66"/>
        <v/>
      </c>
      <c r="X346" s="105" t="str">
        <f t="shared" si="67"/>
        <v/>
      </c>
      <c r="Y346" s="105" t="str">
        <f t="shared" si="68"/>
        <v/>
      </c>
      <c r="Z346" s="105" t="str">
        <f t="shared" si="69"/>
        <v/>
      </c>
      <c r="AA346" s="105" t="str">
        <f t="shared" si="70"/>
        <v/>
      </c>
      <c r="AB346" s="105" t="str">
        <f t="shared" si="71"/>
        <v/>
      </c>
    </row>
    <row r="347" spans="1:28" x14ac:dyDescent="0.25">
      <c r="A347" s="113" t="s">
        <v>36</v>
      </c>
      <c r="B347" s="105" t="str">
        <f t="shared" si="63"/>
        <v/>
      </c>
      <c r="C347" s="113" t="s">
        <v>36</v>
      </c>
      <c r="D347" s="108"/>
      <c r="E347" s="111"/>
      <c r="F347" s="113" t="s">
        <v>36</v>
      </c>
      <c r="I347" s="105" t="str">
        <f>IF($D347="", IFERROR(INDEX('LinkedIn Posts'!$D$11:$D$510, MATCH($R347, 'LinkedIn Posts'!$BB$11:$BB$510, 0)), ""), $D347)</f>
        <v/>
      </c>
      <c r="K347" s="105" t="str">
        <f t="shared" si="64"/>
        <v/>
      </c>
      <c r="M347" s="105" t="str">
        <f t="shared" si="60"/>
        <v/>
      </c>
      <c r="N347" s="105" t="str">
        <f t="shared" si="61"/>
        <v/>
      </c>
      <c r="P347" s="115" t="str">
        <f t="shared" si="65"/>
        <v/>
      </c>
      <c r="R347" s="105">
        <f>IF($D347="", MAX($R$10:$R346)+1, "")</f>
        <v>317</v>
      </c>
      <c r="T347" s="105" t="str">
        <f t="shared" si="62"/>
        <v/>
      </c>
      <c r="V347" s="115" t="str">
        <f t="shared" si="66"/>
        <v/>
      </c>
      <c r="X347" s="105" t="str">
        <f t="shared" si="67"/>
        <v/>
      </c>
      <c r="Y347" s="105" t="str">
        <f t="shared" si="68"/>
        <v/>
      </c>
      <c r="Z347" s="105" t="str">
        <f t="shared" si="69"/>
        <v/>
      </c>
      <c r="AA347" s="105" t="str">
        <f t="shared" si="70"/>
        <v/>
      </c>
      <c r="AB347" s="105" t="str">
        <f t="shared" si="71"/>
        <v/>
      </c>
    </row>
    <row r="348" spans="1:28" x14ac:dyDescent="0.25">
      <c r="A348" s="113" t="s">
        <v>36</v>
      </c>
      <c r="B348" s="105" t="str">
        <f t="shared" si="63"/>
        <v/>
      </c>
      <c r="C348" s="113" t="s">
        <v>36</v>
      </c>
      <c r="D348" s="108"/>
      <c r="E348" s="111"/>
      <c r="F348" s="113" t="s">
        <v>36</v>
      </c>
      <c r="I348" s="105" t="str">
        <f>IF($D348="", IFERROR(INDEX('LinkedIn Posts'!$D$11:$D$510, MATCH($R348, 'LinkedIn Posts'!$BB$11:$BB$510, 0)), ""), $D348)</f>
        <v/>
      </c>
      <c r="K348" s="105" t="str">
        <f t="shared" si="64"/>
        <v/>
      </c>
      <c r="M348" s="105" t="str">
        <f t="shared" si="60"/>
        <v/>
      </c>
      <c r="N348" s="105" t="str">
        <f t="shared" si="61"/>
        <v/>
      </c>
      <c r="P348" s="115" t="str">
        <f t="shared" si="65"/>
        <v/>
      </c>
      <c r="R348" s="105">
        <f>IF($D348="", MAX($R$10:$R347)+1, "")</f>
        <v>318</v>
      </c>
      <c r="T348" s="105" t="str">
        <f t="shared" si="62"/>
        <v/>
      </c>
      <c r="V348" s="115" t="str">
        <f t="shared" si="66"/>
        <v/>
      </c>
      <c r="X348" s="105" t="str">
        <f t="shared" si="67"/>
        <v/>
      </c>
      <c r="Y348" s="105" t="str">
        <f t="shared" si="68"/>
        <v/>
      </c>
      <c r="Z348" s="105" t="str">
        <f t="shared" si="69"/>
        <v/>
      </c>
      <c r="AA348" s="105" t="str">
        <f t="shared" si="70"/>
        <v/>
      </c>
      <c r="AB348" s="105" t="str">
        <f t="shared" si="71"/>
        <v/>
      </c>
    </row>
    <row r="349" spans="1:28" x14ac:dyDescent="0.25">
      <c r="A349" s="113" t="s">
        <v>36</v>
      </c>
      <c r="B349" s="105" t="str">
        <f t="shared" si="63"/>
        <v/>
      </c>
      <c r="C349" s="113" t="s">
        <v>36</v>
      </c>
      <c r="D349" s="108"/>
      <c r="E349" s="111"/>
      <c r="F349" s="113" t="s">
        <v>36</v>
      </c>
      <c r="I349" s="105" t="str">
        <f>IF($D349="", IFERROR(INDEX('LinkedIn Posts'!$D$11:$D$510, MATCH($R349, 'LinkedIn Posts'!$BB$11:$BB$510, 0)), ""), $D349)</f>
        <v/>
      </c>
      <c r="K349" s="105" t="str">
        <f t="shared" si="64"/>
        <v/>
      </c>
      <c r="M349" s="105" t="str">
        <f t="shared" si="60"/>
        <v/>
      </c>
      <c r="N349" s="105" t="str">
        <f t="shared" si="61"/>
        <v/>
      </c>
      <c r="P349" s="115" t="str">
        <f t="shared" si="65"/>
        <v/>
      </c>
      <c r="R349" s="105">
        <f>IF($D349="", MAX($R$10:$R348)+1, "")</f>
        <v>319</v>
      </c>
      <c r="T349" s="105" t="str">
        <f t="shared" si="62"/>
        <v/>
      </c>
      <c r="V349" s="115" t="str">
        <f t="shared" si="66"/>
        <v/>
      </c>
      <c r="X349" s="105" t="str">
        <f t="shared" si="67"/>
        <v/>
      </c>
      <c r="Y349" s="105" t="str">
        <f t="shared" si="68"/>
        <v/>
      </c>
      <c r="Z349" s="105" t="str">
        <f t="shared" si="69"/>
        <v/>
      </c>
      <c r="AA349" s="105" t="str">
        <f t="shared" si="70"/>
        <v/>
      </c>
      <c r="AB349" s="105" t="str">
        <f t="shared" si="71"/>
        <v/>
      </c>
    </row>
    <row r="350" spans="1:28" x14ac:dyDescent="0.25">
      <c r="A350" s="113" t="s">
        <v>36</v>
      </c>
      <c r="B350" s="105" t="str">
        <f t="shared" si="63"/>
        <v/>
      </c>
      <c r="C350" s="113" t="s">
        <v>36</v>
      </c>
      <c r="D350" s="108"/>
      <c r="E350" s="111"/>
      <c r="F350" s="113" t="s">
        <v>36</v>
      </c>
      <c r="I350" s="105" t="str">
        <f>IF($D350="", IFERROR(INDEX('LinkedIn Posts'!$D$11:$D$510, MATCH($R350, 'LinkedIn Posts'!$BB$11:$BB$510, 0)), ""), $D350)</f>
        <v/>
      </c>
      <c r="K350" s="105" t="str">
        <f t="shared" si="64"/>
        <v/>
      </c>
      <c r="M350" s="105" t="str">
        <f t="shared" si="60"/>
        <v/>
      </c>
      <c r="N350" s="105" t="str">
        <f t="shared" si="61"/>
        <v/>
      </c>
      <c r="P350" s="115" t="str">
        <f t="shared" si="65"/>
        <v/>
      </c>
      <c r="R350" s="105">
        <f>IF($D350="", MAX($R$10:$R349)+1, "")</f>
        <v>320</v>
      </c>
      <c r="T350" s="105" t="str">
        <f t="shared" si="62"/>
        <v/>
      </c>
      <c r="V350" s="115" t="str">
        <f t="shared" si="66"/>
        <v/>
      </c>
      <c r="X350" s="105" t="str">
        <f t="shared" si="67"/>
        <v/>
      </c>
      <c r="Y350" s="105" t="str">
        <f t="shared" si="68"/>
        <v/>
      </c>
      <c r="Z350" s="105" t="str">
        <f t="shared" si="69"/>
        <v/>
      </c>
      <c r="AA350" s="105" t="str">
        <f t="shared" si="70"/>
        <v/>
      </c>
      <c r="AB350" s="105" t="str">
        <f t="shared" si="71"/>
        <v/>
      </c>
    </row>
    <row r="351" spans="1:28" x14ac:dyDescent="0.25">
      <c r="A351" s="113" t="s">
        <v>36</v>
      </c>
      <c r="B351" s="105" t="str">
        <f t="shared" si="63"/>
        <v/>
      </c>
      <c r="C351" s="113" t="s">
        <v>36</v>
      </c>
      <c r="D351" s="108"/>
      <c r="E351" s="111"/>
      <c r="F351" s="113" t="s">
        <v>36</v>
      </c>
      <c r="I351" s="105" t="str">
        <f>IF($D351="", IFERROR(INDEX('LinkedIn Posts'!$D$11:$D$510, MATCH($R351, 'LinkedIn Posts'!$BB$11:$BB$510, 0)), ""), $D351)</f>
        <v/>
      </c>
      <c r="K351" s="105" t="str">
        <f t="shared" si="64"/>
        <v/>
      </c>
      <c r="M351" s="105" t="str">
        <f t="shared" si="60"/>
        <v/>
      </c>
      <c r="N351" s="105" t="str">
        <f t="shared" si="61"/>
        <v/>
      </c>
      <c r="P351" s="115" t="str">
        <f t="shared" si="65"/>
        <v/>
      </c>
      <c r="R351" s="105">
        <f>IF($D351="", MAX($R$10:$R350)+1, "")</f>
        <v>321</v>
      </c>
      <c r="T351" s="105" t="str">
        <f t="shared" si="62"/>
        <v/>
      </c>
      <c r="V351" s="115" t="str">
        <f t="shared" si="66"/>
        <v/>
      </c>
      <c r="X351" s="105" t="str">
        <f t="shared" si="67"/>
        <v/>
      </c>
      <c r="Y351" s="105" t="str">
        <f t="shared" si="68"/>
        <v/>
      </c>
      <c r="Z351" s="105" t="str">
        <f t="shared" si="69"/>
        <v/>
      </c>
      <c r="AA351" s="105" t="str">
        <f t="shared" si="70"/>
        <v/>
      </c>
      <c r="AB351" s="105" t="str">
        <f t="shared" si="71"/>
        <v/>
      </c>
    </row>
    <row r="352" spans="1:28" x14ac:dyDescent="0.25">
      <c r="A352" s="113" t="s">
        <v>36</v>
      </c>
      <c r="B352" s="105" t="str">
        <f t="shared" si="63"/>
        <v/>
      </c>
      <c r="C352" s="113" t="s">
        <v>36</v>
      </c>
      <c r="D352" s="108"/>
      <c r="E352" s="111"/>
      <c r="F352" s="113" t="s">
        <v>36</v>
      </c>
      <c r="I352" s="105" t="str">
        <f>IF($D352="", IFERROR(INDEX('LinkedIn Posts'!$D$11:$D$510, MATCH($R352, 'LinkedIn Posts'!$BB$11:$BB$510, 0)), ""), $D352)</f>
        <v/>
      </c>
      <c r="K352" s="105" t="str">
        <f t="shared" si="64"/>
        <v/>
      </c>
      <c r="M352" s="105" t="str">
        <f t="shared" si="60"/>
        <v/>
      </c>
      <c r="N352" s="105" t="str">
        <f t="shared" si="61"/>
        <v/>
      </c>
      <c r="P352" s="115" t="str">
        <f t="shared" si="65"/>
        <v/>
      </c>
      <c r="R352" s="105">
        <f>IF($D352="", MAX($R$10:$R351)+1, "")</f>
        <v>322</v>
      </c>
      <c r="T352" s="105" t="str">
        <f t="shared" si="62"/>
        <v/>
      </c>
      <c r="V352" s="115" t="str">
        <f t="shared" si="66"/>
        <v/>
      </c>
      <c r="X352" s="105" t="str">
        <f t="shared" si="67"/>
        <v/>
      </c>
      <c r="Y352" s="105" t="str">
        <f t="shared" si="68"/>
        <v/>
      </c>
      <c r="Z352" s="105" t="str">
        <f t="shared" si="69"/>
        <v/>
      </c>
      <c r="AA352" s="105" t="str">
        <f t="shared" si="70"/>
        <v/>
      </c>
      <c r="AB352" s="105" t="str">
        <f t="shared" si="71"/>
        <v/>
      </c>
    </row>
    <row r="353" spans="1:28" x14ac:dyDescent="0.25">
      <c r="A353" s="113" t="s">
        <v>36</v>
      </c>
      <c r="B353" s="105" t="str">
        <f t="shared" si="63"/>
        <v/>
      </c>
      <c r="C353" s="113" t="s">
        <v>36</v>
      </c>
      <c r="D353" s="108"/>
      <c r="E353" s="111"/>
      <c r="F353" s="113" t="s">
        <v>36</v>
      </c>
      <c r="I353" s="105" t="str">
        <f>IF($D353="", IFERROR(INDEX('LinkedIn Posts'!$D$11:$D$510, MATCH($R353, 'LinkedIn Posts'!$BB$11:$BB$510, 0)), ""), $D353)</f>
        <v/>
      </c>
      <c r="K353" s="105" t="str">
        <f t="shared" si="64"/>
        <v/>
      </c>
      <c r="M353" s="105" t="str">
        <f t="shared" si="60"/>
        <v/>
      </c>
      <c r="N353" s="105" t="str">
        <f t="shared" si="61"/>
        <v/>
      </c>
      <c r="P353" s="115" t="str">
        <f t="shared" si="65"/>
        <v/>
      </c>
      <c r="R353" s="105">
        <f>IF($D353="", MAX($R$10:$R352)+1, "")</f>
        <v>323</v>
      </c>
      <c r="T353" s="105" t="str">
        <f t="shared" si="62"/>
        <v/>
      </c>
      <c r="V353" s="115" t="str">
        <f t="shared" si="66"/>
        <v/>
      </c>
      <c r="X353" s="105" t="str">
        <f t="shared" si="67"/>
        <v/>
      </c>
      <c r="Y353" s="105" t="str">
        <f t="shared" si="68"/>
        <v/>
      </c>
      <c r="Z353" s="105" t="str">
        <f t="shared" si="69"/>
        <v/>
      </c>
      <c r="AA353" s="105" t="str">
        <f t="shared" si="70"/>
        <v/>
      </c>
      <c r="AB353" s="105" t="str">
        <f t="shared" si="71"/>
        <v/>
      </c>
    </row>
    <row r="354" spans="1:28" x14ac:dyDescent="0.25">
      <c r="A354" s="113" t="s">
        <v>36</v>
      </c>
      <c r="B354" s="105" t="str">
        <f t="shared" si="63"/>
        <v/>
      </c>
      <c r="C354" s="113" t="s">
        <v>36</v>
      </c>
      <c r="D354" s="108"/>
      <c r="E354" s="111"/>
      <c r="F354" s="113" t="s">
        <v>36</v>
      </c>
      <c r="I354" s="105" t="str">
        <f>IF($D354="", IFERROR(INDEX('LinkedIn Posts'!$D$11:$D$510, MATCH($R354, 'LinkedIn Posts'!$BB$11:$BB$510, 0)), ""), $D354)</f>
        <v/>
      </c>
      <c r="K354" s="105" t="str">
        <f t="shared" si="64"/>
        <v/>
      </c>
      <c r="M354" s="105" t="str">
        <f t="shared" si="60"/>
        <v/>
      </c>
      <c r="N354" s="105" t="str">
        <f t="shared" si="61"/>
        <v/>
      </c>
      <c r="P354" s="115" t="str">
        <f t="shared" si="65"/>
        <v/>
      </c>
      <c r="R354" s="105">
        <f>IF($D354="", MAX($R$10:$R353)+1, "")</f>
        <v>324</v>
      </c>
      <c r="T354" s="105" t="str">
        <f t="shared" si="62"/>
        <v/>
      </c>
      <c r="V354" s="115" t="str">
        <f t="shared" si="66"/>
        <v/>
      </c>
      <c r="X354" s="105" t="str">
        <f t="shared" si="67"/>
        <v/>
      </c>
      <c r="Y354" s="105" t="str">
        <f t="shared" si="68"/>
        <v/>
      </c>
      <c r="Z354" s="105" t="str">
        <f t="shared" si="69"/>
        <v/>
      </c>
      <c r="AA354" s="105" t="str">
        <f t="shared" si="70"/>
        <v/>
      </c>
      <c r="AB354" s="105" t="str">
        <f t="shared" si="71"/>
        <v/>
      </c>
    </row>
    <row r="355" spans="1:28" x14ac:dyDescent="0.25">
      <c r="A355" s="113" t="s">
        <v>36</v>
      </c>
      <c r="B355" s="105" t="str">
        <f t="shared" si="63"/>
        <v/>
      </c>
      <c r="C355" s="113" t="s">
        <v>36</v>
      </c>
      <c r="D355" s="108"/>
      <c r="E355" s="111"/>
      <c r="F355" s="113" t="s">
        <v>36</v>
      </c>
      <c r="I355" s="105" t="str">
        <f>IF($D355="", IFERROR(INDEX('LinkedIn Posts'!$D$11:$D$510, MATCH($R355, 'LinkedIn Posts'!$BB$11:$BB$510, 0)), ""), $D355)</f>
        <v/>
      </c>
      <c r="K355" s="105" t="str">
        <f t="shared" si="64"/>
        <v/>
      </c>
      <c r="M355" s="105" t="str">
        <f t="shared" si="60"/>
        <v/>
      </c>
      <c r="N355" s="105" t="str">
        <f t="shared" si="61"/>
        <v/>
      </c>
      <c r="P355" s="115" t="str">
        <f t="shared" si="65"/>
        <v/>
      </c>
      <c r="R355" s="105">
        <f>IF($D355="", MAX($R$10:$R354)+1, "")</f>
        <v>325</v>
      </c>
      <c r="T355" s="105" t="str">
        <f t="shared" si="62"/>
        <v/>
      </c>
      <c r="V355" s="115" t="str">
        <f t="shared" si="66"/>
        <v/>
      </c>
      <c r="X355" s="105" t="str">
        <f t="shared" si="67"/>
        <v/>
      </c>
      <c r="Y355" s="105" t="str">
        <f t="shared" si="68"/>
        <v/>
      </c>
      <c r="Z355" s="105" t="str">
        <f t="shared" si="69"/>
        <v/>
      </c>
      <c r="AA355" s="105" t="str">
        <f t="shared" si="70"/>
        <v/>
      </c>
      <c r="AB355" s="105" t="str">
        <f t="shared" si="71"/>
        <v/>
      </c>
    </row>
    <row r="356" spans="1:28" x14ac:dyDescent="0.25">
      <c r="A356" s="113" t="s">
        <v>36</v>
      </c>
      <c r="B356" s="105" t="str">
        <f t="shared" si="63"/>
        <v/>
      </c>
      <c r="C356" s="113" t="s">
        <v>36</v>
      </c>
      <c r="D356" s="108"/>
      <c r="E356" s="111"/>
      <c r="F356" s="113" t="s">
        <v>36</v>
      </c>
      <c r="I356" s="105" t="str">
        <f>IF($D356="", IFERROR(INDEX('LinkedIn Posts'!$D$11:$D$510, MATCH($R356, 'LinkedIn Posts'!$BB$11:$BB$510, 0)), ""), $D356)</f>
        <v/>
      </c>
      <c r="K356" s="105" t="str">
        <f t="shared" si="64"/>
        <v/>
      </c>
      <c r="M356" s="105" t="str">
        <f t="shared" si="60"/>
        <v/>
      </c>
      <c r="N356" s="105" t="str">
        <f t="shared" si="61"/>
        <v/>
      </c>
      <c r="P356" s="115" t="str">
        <f t="shared" si="65"/>
        <v/>
      </c>
      <c r="R356" s="105">
        <f>IF($D356="", MAX($R$10:$R355)+1, "")</f>
        <v>326</v>
      </c>
      <c r="T356" s="105" t="str">
        <f t="shared" si="62"/>
        <v/>
      </c>
      <c r="V356" s="115" t="str">
        <f t="shared" si="66"/>
        <v/>
      </c>
      <c r="X356" s="105" t="str">
        <f t="shared" si="67"/>
        <v/>
      </c>
      <c r="Y356" s="105" t="str">
        <f t="shared" si="68"/>
        <v/>
      </c>
      <c r="Z356" s="105" t="str">
        <f t="shared" si="69"/>
        <v/>
      </c>
      <c r="AA356" s="105" t="str">
        <f t="shared" si="70"/>
        <v/>
      </c>
      <c r="AB356" s="105" t="str">
        <f t="shared" si="71"/>
        <v/>
      </c>
    </row>
    <row r="357" spans="1:28" x14ac:dyDescent="0.25">
      <c r="A357" s="113" t="s">
        <v>36</v>
      </c>
      <c r="B357" s="105" t="str">
        <f t="shared" si="63"/>
        <v/>
      </c>
      <c r="C357" s="113" t="s">
        <v>36</v>
      </c>
      <c r="D357" s="108"/>
      <c r="E357" s="111"/>
      <c r="F357" s="113" t="s">
        <v>36</v>
      </c>
      <c r="I357" s="105" t="str">
        <f>IF($D357="", IFERROR(INDEX('LinkedIn Posts'!$D$11:$D$510, MATCH($R357, 'LinkedIn Posts'!$BB$11:$BB$510, 0)), ""), $D357)</f>
        <v/>
      </c>
      <c r="K357" s="105" t="str">
        <f t="shared" si="64"/>
        <v/>
      </c>
      <c r="M357" s="105" t="str">
        <f t="shared" si="60"/>
        <v/>
      </c>
      <c r="N357" s="105" t="str">
        <f t="shared" si="61"/>
        <v/>
      </c>
      <c r="P357" s="115" t="str">
        <f t="shared" si="65"/>
        <v/>
      </c>
      <c r="R357" s="105">
        <f>IF($D357="", MAX($R$10:$R356)+1, "")</f>
        <v>327</v>
      </c>
      <c r="T357" s="105" t="str">
        <f t="shared" si="62"/>
        <v/>
      </c>
      <c r="V357" s="115" t="str">
        <f t="shared" si="66"/>
        <v/>
      </c>
      <c r="X357" s="105" t="str">
        <f t="shared" si="67"/>
        <v/>
      </c>
      <c r="Y357" s="105" t="str">
        <f t="shared" si="68"/>
        <v/>
      </c>
      <c r="Z357" s="105" t="str">
        <f t="shared" si="69"/>
        <v/>
      </c>
      <c r="AA357" s="105" t="str">
        <f t="shared" si="70"/>
        <v/>
      </c>
      <c r="AB357" s="105" t="str">
        <f t="shared" si="71"/>
        <v/>
      </c>
    </row>
    <row r="358" spans="1:28" x14ac:dyDescent="0.25">
      <c r="A358" s="113" t="s">
        <v>36</v>
      </c>
      <c r="B358" s="105" t="str">
        <f t="shared" si="63"/>
        <v/>
      </c>
      <c r="C358" s="113" t="s">
        <v>36</v>
      </c>
      <c r="D358" s="108"/>
      <c r="E358" s="111"/>
      <c r="F358" s="113" t="s">
        <v>36</v>
      </c>
      <c r="I358" s="105" t="str">
        <f>IF($D358="", IFERROR(INDEX('LinkedIn Posts'!$D$11:$D$510, MATCH($R358, 'LinkedIn Posts'!$BB$11:$BB$510, 0)), ""), $D358)</f>
        <v/>
      </c>
      <c r="K358" s="105" t="str">
        <f t="shared" si="64"/>
        <v/>
      </c>
      <c r="M358" s="105" t="str">
        <f t="shared" si="60"/>
        <v/>
      </c>
      <c r="N358" s="105" t="str">
        <f t="shared" si="61"/>
        <v/>
      </c>
      <c r="P358" s="115" t="str">
        <f t="shared" si="65"/>
        <v/>
      </c>
      <c r="R358" s="105">
        <f>IF($D358="", MAX($R$10:$R357)+1, "")</f>
        <v>328</v>
      </c>
      <c r="T358" s="105" t="str">
        <f t="shared" si="62"/>
        <v/>
      </c>
      <c r="V358" s="115" t="str">
        <f t="shared" si="66"/>
        <v/>
      </c>
      <c r="X358" s="105" t="str">
        <f t="shared" si="67"/>
        <v/>
      </c>
      <c r="Y358" s="105" t="str">
        <f t="shared" si="68"/>
        <v/>
      </c>
      <c r="Z358" s="105" t="str">
        <f t="shared" si="69"/>
        <v/>
      </c>
      <c r="AA358" s="105" t="str">
        <f t="shared" si="70"/>
        <v/>
      </c>
      <c r="AB358" s="105" t="str">
        <f t="shared" si="71"/>
        <v/>
      </c>
    </row>
    <row r="359" spans="1:28" x14ac:dyDescent="0.25">
      <c r="A359" s="113" t="s">
        <v>36</v>
      </c>
      <c r="B359" s="105" t="str">
        <f t="shared" si="63"/>
        <v/>
      </c>
      <c r="C359" s="113" t="s">
        <v>36</v>
      </c>
      <c r="D359" s="108"/>
      <c r="E359" s="111"/>
      <c r="F359" s="113" t="s">
        <v>36</v>
      </c>
      <c r="I359" s="105" t="str">
        <f>IF($D359="", IFERROR(INDEX('LinkedIn Posts'!$D$11:$D$510, MATCH($R359, 'LinkedIn Posts'!$BB$11:$BB$510, 0)), ""), $D359)</f>
        <v/>
      </c>
      <c r="K359" s="105" t="str">
        <f t="shared" si="64"/>
        <v/>
      </c>
      <c r="M359" s="105" t="str">
        <f t="shared" si="60"/>
        <v/>
      </c>
      <c r="N359" s="105" t="str">
        <f t="shared" si="61"/>
        <v/>
      </c>
      <c r="P359" s="115" t="str">
        <f t="shared" si="65"/>
        <v/>
      </c>
      <c r="R359" s="105">
        <f>IF($D359="", MAX($R$10:$R358)+1, "")</f>
        <v>329</v>
      </c>
      <c r="T359" s="105" t="str">
        <f t="shared" si="62"/>
        <v/>
      </c>
      <c r="V359" s="115" t="str">
        <f t="shared" si="66"/>
        <v/>
      </c>
      <c r="X359" s="105" t="str">
        <f t="shared" si="67"/>
        <v/>
      </c>
      <c r="Y359" s="105" t="str">
        <f t="shared" si="68"/>
        <v/>
      </c>
      <c r="Z359" s="105" t="str">
        <f t="shared" si="69"/>
        <v/>
      </c>
      <c r="AA359" s="105" t="str">
        <f t="shared" si="70"/>
        <v/>
      </c>
      <c r="AB359" s="105" t="str">
        <f t="shared" si="71"/>
        <v/>
      </c>
    </row>
    <row r="360" spans="1:28" x14ac:dyDescent="0.25">
      <c r="A360" s="113" t="s">
        <v>36</v>
      </c>
      <c r="B360" s="105" t="str">
        <f t="shared" si="63"/>
        <v/>
      </c>
      <c r="C360" s="113" t="s">
        <v>36</v>
      </c>
      <c r="D360" s="108"/>
      <c r="E360" s="111"/>
      <c r="F360" s="113" t="s">
        <v>36</v>
      </c>
      <c r="I360" s="105" t="str">
        <f>IF($D360="", IFERROR(INDEX('LinkedIn Posts'!$D$11:$D$510, MATCH($R360, 'LinkedIn Posts'!$BB$11:$BB$510, 0)), ""), $D360)</f>
        <v/>
      </c>
      <c r="K360" s="105" t="str">
        <f t="shared" si="64"/>
        <v/>
      </c>
      <c r="M360" s="105" t="str">
        <f t="shared" si="60"/>
        <v/>
      </c>
      <c r="N360" s="105" t="str">
        <f t="shared" si="61"/>
        <v/>
      </c>
      <c r="P360" s="115" t="str">
        <f t="shared" si="65"/>
        <v/>
      </c>
      <c r="R360" s="105">
        <f>IF($D360="", MAX($R$10:$R359)+1, "")</f>
        <v>330</v>
      </c>
      <c r="T360" s="105" t="str">
        <f t="shared" si="62"/>
        <v/>
      </c>
      <c r="V360" s="115" t="str">
        <f t="shared" si="66"/>
        <v/>
      </c>
      <c r="X360" s="105" t="str">
        <f t="shared" si="67"/>
        <v/>
      </c>
      <c r="Y360" s="105" t="str">
        <f t="shared" si="68"/>
        <v/>
      </c>
      <c r="Z360" s="105" t="str">
        <f t="shared" si="69"/>
        <v/>
      </c>
      <c r="AA360" s="105" t="str">
        <f t="shared" si="70"/>
        <v/>
      </c>
      <c r="AB360" s="105" t="str">
        <f t="shared" si="71"/>
        <v/>
      </c>
    </row>
    <row r="361" spans="1:28" x14ac:dyDescent="0.25">
      <c r="A361" s="113" t="s">
        <v>36</v>
      </c>
      <c r="B361" s="105" t="str">
        <f t="shared" si="63"/>
        <v/>
      </c>
      <c r="C361" s="113" t="s">
        <v>36</v>
      </c>
      <c r="D361" s="108"/>
      <c r="E361" s="111"/>
      <c r="F361" s="113" t="s">
        <v>36</v>
      </c>
      <c r="I361" s="105" t="str">
        <f>IF($D361="", IFERROR(INDEX('LinkedIn Posts'!$D$11:$D$510, MATCH($R361, 'LinkedIn Posts'!$BB$11:$BB$510, 0)), ""), $D361)</f>
        <v/>
      </c>
      <c r="K361" s="105" t="str">
        <f t="shared" si="64"/>
        <v/>
      </c>
      <c r="M361" s="105" t="str">
        <f t="shared" si="60"/>
        <v/>
      </c>
      <c r="N361" s="105" t="str">
        <f t="shared" si="61"/>
        <v/>
      </c>
      <c r="P361" s="115" t="str">
        <f t="shared" si="65"/>
        <v/>
      </c>
      <c r="R361" s="105">
        <f>IF($D361="", MAX($R$10:$R360)+1, "")</f>
        <v>331</v>
      </c>
      <c r="T361" s="105" t="str">
        <f t="shared" si="62"/>
        <v/>
      </c>
      <c r="V361" s="115" t="str">
        <f t="shared" si="66"/>
        <v/>
      </c>
      <c r="X361" s="105" t="str">
        <f t="shared" si="67"/>
        <v/>
      </c>
      <c r="Y361" s="105" t="str">
        <f t="shared" si="68"/>
        <v/>
      </c>
      <c r="Z361" s="105" t="str">
        <f t="shared" si="69"/>
        <v/>
      </c>
      <c r="AA361" s="105" t="str">
        <f t="shared" si="70"/>
        <v/>
      </c>
      <c r="AB361" s="105" t="str">
        <f t="shared" si="71"/>
        <v/>
      </c>
    </row>
    <row r="362" spans="1:28" x14ac:dyDescent="0.25">
      <c r="A362" s="113" t="s">
        <v>36</v>
      </c>
      <c r="B362" s="105" t="str">
        <f t="shared" si="63"/>
        <v/>
      </c>
      <c r="C362" s="113" t="s">
        <v>36</v>
      </c>
      <c r="D362" s="108"/>
      <c r="E362" s="111"/>
      <c r="F362" s="113" t="s">
        <v>36</v>
      </c>
      <c r="I362" s="105" t="str">
        <f>IF($D362="", IFERROR(INDEX('LinkedIn Posts'!$D$11:$D$510, MATCH($R362, 'LinkedIn Posts'!$BB$11:$BB$510, 0)), ""), $D362)</f>
        <v/>
      </c>
      <c r="K362" s="105" t="str">
        <f t="shared" si="64"/>
        <v/>
      </c>
      <c r="M362" s="105" t="str">
        <f t="shared" si="60"/>
        <v/>
      </c>
      <c r="N362" s="105" t="str">
        <f t="shared" si="61"/>
        <v/>
      </c>
      <c r="P362" s="115" t="str">
        <f t="shared" si="65"/>
        <v/>
      </c>
      <c r="R362" s="105">
        <f>IF($D362="", MAX($R$10:$R361)+1, "")</f>
        <v>332</v>
      </c>
      <c r="T362" s="105" t="str">
        <f t="shared" si="62"/>
        <v/>
      </c>
      <c r="V362" s="115" t="str">
        <f t="shared" si="66"/>
        <v/>
      </c>
      <c r="X362" s="105" t="str">
        <f t="shared" si="67"/>
        <v/>
      </c>
      <c r="Y362" s="105" t="str">
        <f t="shared" si="68"/>
        <v/>
      </c>
      <c r="Z362" s="105" t="str">
        <f t="shared" si="69"/>
        <v/>
      </c>
      <c r="AA362" s="105" t="str">
        <f t="shared" si="70"/>
        <v/>
      </c>
      <c r="AB362" s="105" t="str">
        <f t="shared" si="71"/>
        <v/>
      </c>
    </row>
    <row r="363" spans="1:28" x14ac:dyDescent="0.25">
      <c r="A363" s="113" t="s">
        <v>36</v>
      </c>
      <c r="B363" s="105" t="str">
        <f t="shared" si="63"/>
        <v/>
      </c>
      <c r="C363" s="113" t="s">
        <v>36</v>
      </c>
      <c r="D363" s="108"/>
      <c r="E363" s="111"/>
      <c r="F363" s="113" t="s">
        <v>36</v>
      </c>
      <c r="I363" s="105" t="str">
        <f>IF($D363="", IFERROR(INDEX('LinkedIn Posts'!$D$11:$D$510, MATCH($R363, 'LinkedIn Posts'!$BB$11:$BB$510, 0)), ""), $D363)</f>
        <v/>
      </c>
      <c r="K363" s="105" t="str">
        <f t="shared" si="64"/>
        <v/>
      </c>
      <c r="M363" s="105" t="str">
        <f t="shared" si="60"/>
        <v/>
      </c>
      <c r="N363" s="105" t="str">
        <f t="shared" si="61"/>
        <v/>
      </c>
      <c r="P363" s="115" t="str">
        <f t="shared" si="65"/>
        <v/>
      </c>
      <c r="R363" s="105">
        <f>IF($D363="", MAX($R$10:$R362)+1, "")</f>
        <v>333</v>
      </c>
      <c r="T363" s="105" t="str">
        <f t="shared" si="62"/>
        <v/>
      </c>
      <c r="V363" s="115" t="str">
        <f t="shared" si="66"/>
        <v/>
      </c>
      <c r="X363" s="105" t="str">
        <f t="shared" si="67"/>
        <v/>
      </c>
      <c r="Y363" s="105" t="str">
        <f t="shared" si="68"/>
        <v/>
      </c>
      <c r="Z363" s="105" t="str">
        <f t="shared" si="69"/>
        <v/>
      </c>
      <c r="AA363" s="105" t="str">
        <f t="shared" si="70"/>
        <v/>
      </c>
      <c r="AB363" s="105" t="str">
        <f t="shared" si="71"/>
        <v/>
      </c>
    </row>
    <row r="364" spans="1:28" x14ac:dyDescent="0.25">
      <c r="A364" s="113" t="s">
        <v>36</v>
      </c>
      <c r="B364" s="105" t="str">
        <f t="shared" si="63"/>
        <v/>
      </c>
      <c r="C364" s="113" t="s">
        <v>36</v>
      </c>
      <c r="D364" s="108"/>
      <c r="E364" s="111"/>
      <c r="F364" s="113" t="s">
        <v>36</v>
      </c>
      <c r="I364" s="105" t="str">
        <f>IF($D364="", IFERROR(INDEX('LinkedIn Posts'!$D$11:$D$510, MATCH($R364, 'LinkedIn Posts'!$BB$11:$BB$510, 0)), ""), $D364)</f>
        <v/>
      </c>
      <c r="K364" s="105" t="str">
        <f t="shared" si="64"/>
        <v/>
      </c>
      <c r="M364" s="105" t="str">
        <f t="shared" si="60"/>
        <v/>
      </c>
      <c r="N364" s="105" t="str">
        <f t="shared" si="61"/>
        <v/>
      </c>
      <c r="P364" s="115" t="str">
        <f t="shared" si="65"/>
        <v/>
      </c>
      <c r="R364" s="105">
        <f>IF($D364="", MAX($R$10:$R363)+1, "")</f>
        <v>334</v>
      </c>
      <c r="T364" s="105" t="str">
        <f t="shared" si="62"/>
        <v/>
      </c>
      <c r="V364" s="115" t="str">
        <f t="shared" si="66"/>
        <v/>
      </c>
      <c r="X364" s="105" t="str">
        <f t="shared" si="67"/>
        <v/>
      </c>
      <c r="Y364" s="105" t="str">
        <f t="shared" si="68"/>
        <v/>
      </c>
      <c r="Z364" s="105" t="str">
        <f t="shared" si="69"/>
        <v/>
      </c>
      <c r="AA364" s="105" t="str">
        <f t="shared" si="70"/>
        <v/>
      </c>
      <c r="AB364" s="105" t="str">
        <f t="shared" si="71"/>
        <v/>
      </c>
    </row>
    <row r="365" spans="1:28" x14ac:dyDescent="0.25">
      <c r="A365" s="113" t="s">
        <v>36</v>
      </c>
      <c r="B365" s="105" t="str">
        <f t="shared" si="63"/>
        <v/>
      </c>
      <c r="C365" s="113" t="s">
        <v>36</v>
      </c>
      <c r="D365" s="108"/>
      <c r="E365" s="111"/>
      <c r="F365" s="113" t="s">
        <v>36</v>
      </c>
      <c r="I365" s="105" t="str">
        <f>IF($D365="", IFERROR(INDEX('LinkedIn Posts'!$D$11:$D$510, MATCH($R365, 'LinkedIn Posts'!$BB$11:$BB$510, 0)), ""), $D365)</f>
        <v/>
      </c>
      <c r="K365" s="105" t="str">
        <f t="shared" si="64"/>
        <v/>
      </c>
      <c r="M365" s="105" t="str">
        <f t="shared" si="60"/>
        <v/>
      </c>
      <c r="N365" s="105" t="str">
        <f t="shared" si="61"/>
        <v/>
      </c>
      <c r="P365" s="115" t="str">
        <f t="shared" si="65"/>
        <v/>
      </c>
      <c r="R365" s="105">
        <f>IF($D365="", MAX($R$10:$R364)+1, "")</f>
        <v>335</v>
      </c>
      <c r="T365" s="105" t="str">
        <f t="shared" si="62"/>
        <v/>
      </c>
      <c r="V365" s="115" t="str">
        <f t="shared" si="66"/>
        <v/>
      </c>
      <c r="X365" s="105" t="str">
        <f t="shared" si="67"/>
        <v/>
      </c>
      <c r="Y365" s="105" t="str">
        <f t="shared" si="68"/>
        <v/>
      </c>
      <c r="Z365" s="105" t="str">
        <f t="shared" si="69"/>
        <v/>
      </c>
      <c r="AA365" s="105" t="str">
        <f t="shared" si="70"/>
        <v/>
      </c>
      <c r="AB365" s="105" t="str">
        <f t="shared" si="71"/>
        <v/>
      </c>
    </row>
    <row r="366" spans="1:28" x14ac:dyDescent="0.25">
      <c r="A366" s="113" t="s">
        <v>36</v>
      </c>
      <c r="B366" s="105" t="str">
        <f t="shared" si="63"/>
        <v/>
      </c>
      <c r="C366" s="113" t="s">
        <v>36</v>
      </c>
      <c r="D366" s="108"/>
      <c r="E366" s="111"/>
      <c r="F366" s="113" t="s">
        <v>36</v>
      </c>
      <c r="I366" s="105" t="str">
        <f>IF($D366="", IFERROR(INDEX('LinkedIn Posts'!$D$11:$D$510, MATCH($R366, 'LinkedIn Posts'!$BB$11:$BB$510, 0)), ""), $D366)</f>
        <v/>
      </c>
      <c r="K366" s="105" t="str">
        <f t="shared" si="64"/>
        <v/>
      </c>
      <c r="M366" s="105" t="str">
        <f t="shared" si="60"/>
        <v/>
      </c>
      <c r="N366" s="105" t="str">
        <f t="shared" si="61"/>
        <v/>
      </c>
      <c r="P366" s="115" t="str">
        <f t="shared" si="65"/>
        <v/>
      </c>
      <c r="R366" s="105">
        <f>IF($D366="", MAX($R$10:$R365)+1, "")</f>
        <v>336</v>
      </c>
      <c r="T366" s="105" t="str">
        <f t="shared" si="62"/>
        <v/>
      </c>
      <c r="V366" s="115" t="str">
        <f t="shared" si="66"/>
        <v/>
      </c>
      <c r="X366" s="105" t="str">
        <f t="shared" si="67"/>
        <v/>
      </c>
      <c r="Y366" s="105" t="str">
        <f t="shared" si="68"/>
        <v/>
      </c>
      <c r="Z366" s="105" t="str">
        <f t="shared" si="69"/>
        <v/>
      </c>
      <c r="AA366" s="105" t="str">
        <f t="shared" si="70"/>
        <v/>
      </c>
      <c r="AB366" s="105" t="str">
        <f t="shared" si="71"/>
        <v/>
      </c>
    </row>
    <row r="367" spans="1:28" x14ac:dyDescent="0.25">
      <c r="A367" s="113" t="s">
        <v>36</v>
      </c>
      <c r="B367" s="105" t="str">
        <f t="shared" si="63"/>
        <v/>
      </c>
      <c r="C367" s="113" t="s">
        <v>36</v>
      </c>
      <c r="D367" s="108"/>
      <c r="E367" s="111"/>
      <c r="F367" s="113" t="s">
        <v>36</v>
      </c>
      <c r="I367" s="105" t="str">
        <f>IF($D367="", IFERROR(INDEX('LinkedIn Posts'!$D$11:$D$510, MATCH($R367, 'LinkedIn Posts'!$BB$11:$BB$510, 0)), ""), $D367)</f>
        <v/>
      </c>
      <c r="K367" s="105" t="str">
        <f t="shared" si="64"/>
        <v/>
      </c>
      <c r="M367" s="105" t="str">
        <f t="shared" si="60"/>
        <v/>
      </c>
      <c r="N367" s="105" t="str">
        <f t="shared" si="61"/>
        <v/>
      </c>
      <c r="P367" s="115" t="str">
        <f t="shared" si="65"/>
        <v/>
      </c>
      <c r="R367" s="105">
        <f>IF($D367="", MAX($R$10:$R366)+1, "")</f>
        <v>337</v>
      </c>
      <c r="T367" s="105" t="str">
        <f t="shared" si="62"/>
        <v/>
      </c>
      <c r="V367" s="115" t="str">
        <f t="shared" si="66"/>
        <v/>
      </c>
      <c r="X367" s="105" t="str">
        <f t="shared" si="67"/>
        <v/>
      </c>
      <c r="Y367" s="105" t="str">
        <f t="shared" si="68"/>
        <v/>
      </c>
      <c r="Z367" s="105" t="str">
        <f t="shared" si="69"/>
        <v/>
      </c>
      <c r="AA367" s="105" t="str">
        <f t="shared" si="70"/>
        <v/>
      </c>
      <c r="AB367" s="105" t="str">
        <f t="shared" si="71"/>
        <v/>
      </c>
    </row>
    <row r="368" spans="1:28" x14ac:dyDescent="0.25">
      <c r="A368" s="113" t="s">
        <v>36</v>
      </c>
      <c r="B368" s="105" t="str">
        <f t="shared" si="63"/>
        <v/>
      </c>
      <c r="C368" s="113" t="s">
        <v>36</v>
      </c>
      <c r="D368" s="108"/>
      <c r="E368" s="111"/>
      <c r="F368" s="113" t="s">
        <v>36</v>
      </c>
      <c r="I368" s="105" t="str">
        <f>IF($D368="", IFERROR(INDEX('LinkedIn Posts'!$D$11:$D$510, MATCH($R368, 'LinkedIn Posts'!$BB$11:$BB$510, 0)), ""), $D368)</f>
        <v/>
      </c>
      <c r="K368" s="105" t="str">
        <f t="shared" si="64"/>
        <v/>
      </c>
      <c r="M368" s="105" t="str">
        <f t="shared" si="60"/>
        <v/>
      </c>
      <c r="N368" s="105" t="str">
        <f t="shared" si="61"/>
        <v/>
      </c>
      <c r="P368" s="115" t="str">
        <f t="shared" si="65"/>
        <v/>
      </c>
      <c r="R368" s="105">
        <f>IF($D368="", MAX($R$10:$R367)+1, "")</f>
        <v>338</v>
      </c>
      <c r="T368" s="105" t="str">
        <f t="shared" si="62"/>
        <v/>
      </c>
      <c r="V368" s="115" t="str">
        <f t="shared" si="66"/>
        <v/>
      </c>
      <c r="X368" s="105" t="str">
        <f t="shared" si="67"/>
        <v/>
      </c>
      <c r="Y368" s="105" t="str">
        <f t="shared" si="68"/>
        <v/>
      </c>
      <c r="Z368" s="105" t="str">
        <f t="shared" si="69"/>
        <v/>
      </c>
      <c r="AA368" s="105" t="str">
        <f t="shared" si="70"/>
        <v/>
      </c>
      <c r="AB368" s="105" t="str">
        <f t="shared" si="71"/>
        <v/>
      </c>
    </row>
    <row r="369" spans="1:28" x14ac:dyDescent="0.25">
      <c r="A369" s="113" t="s">
        <v>36</v>
      </c>
      <c r="B369" s="105" t="str">
        <f t="shared" si="63"/>
        <v/>
      </c>
      <c r="C369" s="113" t="s">
        <v>36</v>
      </c>
      <c r="D369" s="108"/>
      <c r="E369" s="111"/>
      <c r="F369" s="113" t="s">
        <v>36</v>
      </c>
      <c r="I369" s="105" t="str">
        <f>IF($D369="", IFERROR(INDEX('LinkedIn Posts'!$D$11:$D$510, MATCH($R369, 'LinkedIn Posts'!$BB$11:$BB$510, 0)), ""), $D369)</f>
        <v/>
      </c>
      <c r="K369" s="105" t="str">
        <f t="shared" si="64"/>
        <v/>
      </c>
      <c r="M369" s="105" t="str">
        <f t="shared" si="60"/>
        <v/>
      </c>
      <c r="N369" s="105" t="str">
        <f t="shared" si="61"/>
        <v/>
      </c>
      <c r="P369" s="115" t="str">
        <f t="shared" si="65"/>
        <v/>
      </c>
      <c r="R369" s="105">
        <f>IF($D369="", MAX($R$10:$R368)+1, "")</f>
        <v>339</v>
      </c>
      <c r="T369" s="105" t="str">
        <f t="shared" si="62"/>
        <v/>
      </c>
      <c r="V369" s="115" t="str">
        <f t="shared" si="66"/>
        <v/>
      </c>
      <c r="X369" s="105" t="str">
        <f t="shared" si="67"/>
        <v/>
      </c>
      <c r="Y369" s="105" t="str">
        <f t="shared" si="68"/>
        <v/>
      </c>
      <c r="Z369" s="105" t="str">
        <f t="shared" si="69"/>
        <v/>
      </c>
      <c r="AA369" s="105" t="str">
        <f t="shared" si="70"/>
        <v/>
      </c>
      <c r="AB369" s="105" t="str">
        <f t="shared" si="71"/>
        <v/>
      </c>
    </row>
    <row r="370" spans="1:28" x14ac:dyDescent="0.25">
      <c r="A370" s="113" t="s">
        <v>36</v>
      </c>
      <c r="B370" s="105" t="str">
        <f t="shared" si="63"/>
        <v/>
      </c>
      <c r="C370" s="113" t="s">
        <v>36</v>
      </c>
      <c r="D370" s="108"/>
      <c r="E370" s="111"/>
      <c r="F370" s="113" t="s">
        <v>36</v>
      </c>
      <c r="I370" s="105" t="str">
        <f>IF($D370="", IFERROR(INDEX('LinkedIn Posts'!$D$11:$D$510, MATCH($R370, 'LinkedIn Posts'!$BB$11:$BB$510, 0)), ""), $D370)</f>
        <v/>
      </c>
      <c r="K370" s="105" t="str">
        <f t="shared" si="64"/>
        <v/>
      </c>
      <c r="M370" s="105" t="str">
        <f t="shared" si="60"/>
        <v/>
      </c>
      <c r="N370" s="105" t="str">
        <f t="shared" si="61"/>
        <v/>
      </c>
      <c r="P370" s="115" t="str">
        <f t="shared" si="65"/>
        <v/>
      </c>
      <c r="R370" s="105">
        <f>IF($D370="", MAX($R$10:$R369)+1, "")</f>
        <v>340</v>
      </c>
      <c r="T370" s="105" t="str">
        <f t="shared" si="62"/>
        <v/>
      </c>
      <c r="V370" s="115" t="str">
        <f t="shared" si="66"/>
        <v/>
      </c>
      <c r="X370" s="105" t="str">
        <f t="shared" si="67"/>
        <v/>
      </c>
      <c r="Y370" s="105" t="str">
        <f t="shared" si="68"/>
        <v/>
      </c>
      <c r="Z370" s="105" t="str">
        <f t="shared" si="69"/>
        <v/>
      </c>
      <c r="AA370" s="105" t="str">
        <f t="shared" si="70"/>
        <v/>
      </c>
      <c r="AB370" s="105" t="str">
        <f t="shared" si="71"/>
        <v/>
      </c>
    </row>
    <row r="371" spans="1:28" x14ac:dyDescent="0.25">
      <c r="A371" s="113" t="s">
        <v>36</v>
      </c>
      <c r="B371" s="105" t="str">
        <f t="shared" si="63"/>
        <v/>
      </c>
      <c r="C371" s="113" t="s">
        <v>36</v>
      </c>
      <c r="D371" s="108"/>
      <c r="E371" s="111"/>
      <c r="F371" s="113" t="s">
        <v>36</v>
      </c>
      <c r="I371" s="105" t="str">
        <f>IF($D371="", IFERROR(INDEX('LinkedIn Posts'!$D$11:$D$510, MATCH($R371, 'LinkedIn Posts'!$BB$11:$BB$510, 0)), ""), $D371)</f>
        <v/>
      </c>
      <c r="K371" s="105" t="str">
        <f t="shared" si="64"/>
        <v/>
      </c>
      <c r="M371" s="105" t="str">
        <f t="shared" si="60"/>
        <v/>
      </c>
      <c r="N371" s="105" t="str">
        <f t="shared" si="61"/>
        <v/>
      </c>
      <c r="P371" s="115" t="str">
        <f t="shared" si="65"/>
        <v/>
      </c>
      <c r="R371" s="105">
        <f>IF($D371="", MAX($R$10:$R370)+1, "")</f>
        <v>341</v>
      </c>
      <c r="T371" s="105" t="str">
        <f t="shared" si="62"/>
        <v/>
      </c>
      <c r="V371" s="115" t="str">
        <f t="shared" si="66"/>
        <v/>
      </c>
      <c r="X371" s="105" t="str">
        <f t="shared" si="67"/>
        <v/>
      </c>
      <c r="Y371" s="105" t="str">
        <f t="shared" si="68"/>
        <v/>
      </c>
      <c r="Z371" s="105" t="str">
        <f t="shared" si="69"/>
        <v/>
      </c>
      <c r="AA371" s="105" t="str">
        <f t="shared" si="70"/>
        <v/>
      </c>
      <c r="AB371" s="105" t="str">
        <f t="shared" si="71"/>
        <v/>
      </c>
    </row>
    <row r="372" spans="1:28" x14ac:dyDescent="0.25">
      <c r="A372" s="113" t="s">
        <v>36</v>
      </c>
      <c r="B372" s="105" t="str">
        <f t="shared" si="63"/>
        <v/>
      </c>
      <c r="C372" s="113" t="s">
        <v>36</v>
      </c>
      <c r="D372" s="108"/>
      <c r="E372" s="111"/>
      <c r="F372" s="113" t="s">
        <v>36</v>
      </c>
      <c r="I372" s="105" t="str">
        <f>IF($D372="", IFERROR(INDEX('LinkedIn Posts'!$D$11:$D$510, MATCH($R372, 'LinkedIn Posts'!$BB$11:$BB$510, 0)), ""), $D372)</f>
        <v/>
      </c>
      <c r="K372" s="105" t="str">
        <f t="shared" si="64"/>
        <v/>
      </c>
      <c r="M372" s="105" t="str">
        <f t="shared" si="60"/>
        <v/>
      </c>
      <c r="N372" s="105" t="str">
        <f t="shared" si="61"/>
        <v/>
      </c>
      <c r="P372" s="115" t="str">
        <f t="shared" si="65"/>
        <v/>
      </c>
      <c r="R372" s="105">
        <f>IF($D372="", MAX($R$10:$R371)+1, "")</f>
        <v>342</v>
      </c>
      <c r="T372" s="105" t="str">
        <f t="shared" si="62"/>
        <v/>
      </c>
      <c r="V372" s="115" t="str">
        <f t="shared" si="66"/>
        <v/>
      </c>
      <c r="X372" s="105" t="str">
        <f t="shared" si="67"/>
        <v/>
      </c>
      <c r="Y372" s="105" t="str">
        <f t="shared" si="68"/>
        <v/>
      </c>
      <c r="Z372" s="105" t="str">
        <f t="shared" si="69"/>
        <v/>
      </c>
      <c r="AA372" s="105" t="str">
        <f t="shared" si="70"/>
        <v/>
      </c>
      <c r="AB372" s="105" t="str">
        <f t="shared" si="71"/>
        <v/>
      </c>
    </row>
    <row r="373" spans="1:28" x14ac:dyDescent="0.25">
      <c r="A373" s="113" t="s">
        <v>36</v>
      </c>
      <c r="B373" s="105" t="str">
        <f t="shared" si="63"/>
        <v/>
      </c>
      <c r="C373" s="113" t="s">
        <v>36</v>
      </c>
      <c r="D373" s="108"/>
      <c r="E373" s="111"/>
      <c r="F373" s="113" t="s">
        <v>36</v>
      </c>
      <c r="I373" s="105" t="str">
        <f>IF($D373="", IFERROR(INDEX('LinkedIn Posts'!$D$11:$D$510, MATCH($R373, 'LinkedIn Posts'!$BB$11:$BB$510, 0)), ""), $D373)</f>
        <v/>
      </c>
      <c r="K373" s="105" t="str">
        <f t="shared" si="64"/>
        <v/>
      </c>
      <c r="M373" s="105" t="str">
        <f t="shared" si="60"/>
        <v/>
      </c>
      <c r="N373" s="105" t="str">
        <f t="shared" si="61"/>
        <v/>
      </c>
      <c r="P373" s="115" t="str">
        <f t="shared" si="65"/>
        <v/>
      </c>
      <c r="R373" s="105">
        <f>IF($D373="", MAX($R$10:$R372)+1, "")</f>
        <v>343</v>
      </c>
      <c r="T373" s="105" t="str">
        <f t="shared" si="62"/>
        <v/>
      </c>
      <c r="V373" s="115" t="str">
        <f t="shared" si="66"/>
        <v/>
      </c>
      <c r="X373" s="105" t="str">
        <f t="shared" si="67"/>
        <v/>
      </c>
      <c r="Y373" s="105" t="str">
        <f t="shared" si="68"/>
        <v/>
      </c>
      <c r="Z373" s="105" t="str">
        <f t="shared" si="69"/>
        <v/>
      </c>
      <c r="AA373" s="105" t="str">
        <f t="shared" si="70"/>
        <v/>
      </c>
      <c r="AB373" s="105" t="str">
        <f t="shared" si="71"/>
        <v/>
      </c>
    </row>
    <row r="374" spans="1:28" x14ac:dyDescent="0.25">
      <c r="A374" s="113" t="s">
        <v>36</v>
      </c>
      <c r="B374" s="105" t="str">
        <f t="shared" si="63"/>
        <v/>
      </c>
      <c r="C374" s="113" t="s">
        <v>36</v>
      </c>
      <c r="D374" s="108"/>
      <c r="E374" s="111"/>
      <c r="F374" s="113" t="s">
        <v>36</v>
      </c>
      <c r="I374" s="105" t="str">
        <f>IF($D374="", IFERROR(INDEX('LinkedIn Posts'!$D$11:$D$510, MATCH($R374, 'LinkedIn Posts'!$BB$11:$BB$510, 0)), ""), $D374)</f>
        <v/>
      </c>
      <c r="K374" s="105" t="str">
        <f t="shared" si="64"/>
        <v/>
      </c>
      <c r="M374" s="105" t="str">
        <f t="shared" si="60"/>
        <v/>
      </c>
      <c r="N374" s="105" t="str">
        <f t="shared" si="61"/>
        <v/>
      </c>
      <c r="P374" s="115" t="str">
        <f t="shared" si="65"/>
        <v/>
      </c>
      <c r="R374" s="105">
        <f>IF($D374="", MAX($R$10:$R373)+1, "")</f>
        <v>344</v>
      </c>
      <c r="T374" s="105" t="str">
        <f t="shared" si="62"/>
        <v/>
      </c>
      <c r="V374" s="115" t="str">
        <f t="shared" si="66"/>
        <v/>
      </c>
      <c r="X374" s="105" t="str">
        <f t="shared" si="67"/>
        <v/>
      </c>
      <c r="Y374" s="105" t="str">
        <f t="shared" si="68"/>
        <v/>
      </c>
      <c r="Z374" s="105" t="str">
        <f t="shared" si="69"/>
        <v/>
      </c>
      <c r="AA374" s="105" t="str">
        <f t="shared" si="70"/>
        <v/>
      </c>
      <c r="AB374" s="105" t="str">
        <f t="shared" si="71"/>
        <v/>
      </c>
    </row>
    <row r="375" spans="1:28" x14ac:dyDescent="0.25">
      <c r="A375" s="113" t="s">
        <v>36</v>
      </c>
      <c r="B375" s="105" t="str">
        <f t="shared" si="63"/>
        <v/>
      </c>
      <c r="C375" s="113" t="s">
        <v>36</v>
      </c>
      <c r="D375" s="108"/>
      <c r="E375" s="111"/>
      <c r="F375" s="113" t="s">
        <v>36</v>
      </c>
      <c r="I375" s="105" t="str">
        <f>IF($D375="", IFERROR(INDEX('LinkedIn Posts'!$D$11:$D$510, MATCH($R375, 'LinkedIn Posts'!$BB$11:$BB$510, 0)), ""), $D375)</f>
        <v/>
      </c>
      <c r="K375" s="105" t="str">
        <f t="shared" si="64"/>
        <v/>
      </c>
      <c r="M375" s="105" t="str">
        <f t="shared" si="60"/>
        <v/>
      </c>
      <c r="N375" s="105" t="str">
        <f t="shared" si="61"/>
        <v/>
      </c>
      <c r="P375" s="115" t="str">
        <f t="shared" si="65"/>
        <v/>
      </c>
      <c r="R375" s="105">
        <f>IF($D375="", MAX($R$10:$R374)+1, "")</f>
        <v>345</v>
      </c>
      <c r="T375" s="105" t="str">
        <f t="shared" si="62"/>
        <v/>
      </c>
      <c r="V375" s="115" t="str">
        <f t="shared" si="66"/>
        <v/>
      </c>
      <c r="X375" s="105" t="str">
        <f t="shared" si="67"/>
        <v/>
      </c>
      <c r="Y375" s="105" t="str">
        <f t="shared" si="68"/>
        <v/>
      </c>
      <c r="Z375" s="105" t="str">
        <f t="shared" si="69"/>
        <v/>
      </c>
      <c r="AA375" s="105" t="str">
        <f t="shared" si="70"/>
        <v/>
      </c>
      <c r="AB375" s="105" t="str">
        <f t="shared" si="71"/>
        <v/>
      </c>
    </row>
    <row r="376" spans="1:28" x14ac:dyDescent="0.25">
      <c r="A376" s="113" t="s">
        <v>36</v>
      </c>
      <c r="B376" s="105" t="str">
        <f t="shared" si="63"/>
        <v/>
      </c>
      <c r="C376" s="113" t="s">
        <v>36</v>
      </c>
      <c r="D376" s="108"/>
      <c r="E376" s="111"/>
      <c r="F376" s="113" t="s">
        <v>36</v>
      </c>
      <c r="I376" s="105" t="str">
        <f>IF($D376="", IFERROR(INDEX('LinkedIn Posts'!$D$11:$D$510, MATCH($R376, 'LinkedIn Posts'!$BB$11:$BB$510, 0)), ""), $D376)</f>
        <v/>
      </c>
      <c r="K376" s="105" t="str">
        <f t="shared" si="64"/>
        <v/>
      </c>
      <c r="M376" s="105" t="str">
        <f t="shared" si="60"/>
        <v/>
      </c>
      <c r="N376" s="105" t="str">
        <f t="shared" si="61"/>
        <v/>
      </c>
      <c r="P376" s="115" t="str">
        <f t="shared" si="65"/>
        <v/>
      </c>
      <c r="R376" s="105">
        <f>IF($D376="", MAX($R$10:$R375)+1, "")</f>
        <v>346</v>
      </c>
      <c r="T376" s="105" t="str">
        <f t="shared" si="62"/>
        <v/>
      </c>
      <c r="V376" s="115" t="str">
        <f t="shared" si="66"/>
        <v/>
      </c>
      <c r="X376" s="105" t="str">
        <f t="shared" si="67"/>
        <v/>
      </c>
      <c r="Y376" s="105" t="str">
        <f t="shared" si="68"/>
        <v/>
      </c>
      <c r="Z376" s="105" t="str">
        <f t="shared" si="69"/>
        <v/>
      </c>
      <c r="AA376" s="105" t="str">
        <f t="shared" si="70"/>
        <v/>
      </c>
      <c r="AB376" s="105" t="str">
        <f t="shared" si="71"/>
        <v/>
      </c>
    </row>
    <row r="377" spans="1:28" x14ac:dyDescent="0.25">
      <c r="A377" s="113" t="s">
        <v>36</v>
      </c>
      <c r="B377" s="105" t="str">
        <f t="shared" si="63"/>
        <v/>
      </c>
      <c r="C377" s="113" t="s">
        <v>36</v>
      </c>
      <c r="D377" s="108"/>
      <c r="E377" s="111"/>
      <c r="F377" s="113" t="s">
        <v>36</v>
      </c>
      <c r="I377" s="105" t="str">
        <f>IF($D377="", IFERROR(INDEX('LinkedIn Posts'!$D$11:$D$510, MATCH($R377, 'LinkedIn Posts'!$BB$11:$BB$510, 0)), ""), $D377)</f>
        <v/>
      </c>
      <c r="K377" s="105" t="str">
        <f t="shared" si="64"/>
        <v/>
      </c>
      <c r="M377" s="105" t="str">
        <f t="shared" si="60"/>
        <v/>
      </c>
      <c r="N377" s="105" t="str">
        <f t="shared" si="61"/>
        <v/>
      </c>
      <c r="P377" s="115" t="str">
        <f t="shared" si="65"/>
        <v/>
      </c>
      <c r="R377" s="105">
        <f>IF($D377="", MAX($R$10:$R376)+1, "")</f>
        <v>347</v>
      </c>
      <c r="T377" s="105" t="str">
        <f t="shared" si="62"/>
        <v/>
      </c>
      <c r="V377" s="115" t="str">
        <f t="shared" si="66"/>
        <v/>
      </c>
      <c r="X377" s="105" t="str">
        <f t="shared" si="67"/>
        <v/>
      </c>
      <c r="Y377" s="105" t="str">
        <f t="shared" si="68"/>
        <v/>
      </c>
      <c r="Z377" s="105" t="str">
        <f t="shared" si="69"/>
        <v/>
      </c>
      <c r="AA377" s="105" t="str">
        <f t="shared" si="70"/>
        <v/>
      </c>
      <c r="AB377" s="105" t="str">
        <f t="shared" si="71"/>
        <v/>
      </c>
    </row>
    <row r="378" spans="1:28" x14ac:dyDescent="0.25">
      <c r="A378" s="113" t="s">
        <v>36</v>
      </c>
      <c r="B378" s="105" t="str">
        <f t="shared" si="63"/>
        <v/>
      </c>
      <c r="C378" s="113" t="s">
        <v>36</v>
      </c>
      <c r="D378" s="108"/>
      <c r="E378" s="111"/>
      <c r="F378" s="113" t="s">
        <v>36</v>
      </c>
      <c r="I378" s="105" t="str">
        <f>IF($D378="", IFERROR(INDEX('LinkedIn Posts'!$D$11:$D$510, MATCH($R378, 'LinkedIn Posts'!$BB$11:$BB$510, 0)), ""), $D378)</f>
        <v/>
      </c>
      <c r="K378" s="105" t="str">
        <f t="shared" si="64"/>
        <v/>
      </c>
      <c r="M378" s="105" t="str">
        <f t="shared" si="60"/>
        <v/>
      </c>
      <c r="N378" s="105" t="str">
        <f t="shared" si="61"/>
        <v/>
      </c>
      <c r="P378" s="115" t="str">
        <f t="shared" si="65"/>
        <v/>
      </c>
      <c r="R378" s="105">
        <f>IF($D378="", MAX($R$10:$R377)+1, "")</f>
        <v>348</v>
      </c>
      <c r="T378" s="105" t="str">
        <f t="shared" si="62"/>
        <v/>
      </c>
      <c r="V378" s="115" t="str">
        <f t="shared" si="66"/>
        <v/>
      </c>
      <c r="X378" s="105" t="str">
        <f t="shared" si="67"/>
        <v/>
      </c>
      <c r="Y378" s="105" t="str">
        <f t="shared" si="68"/>
        <v/>
      </c>
      <c r="Z378" s="105" t="str">
        <f t="shared" si="69"/>
        <v/>
      </c>
      <c r="AA378" s="105" t="str">
        <f t="shared" si="70"/>
        <v/>
      </c>
      <c r="AB378" s="105" t="str">
        <f t="shared" si="71"/>
        <v/>
      </c>
    </row>
    <row r="379" spans="1:28" x14ac:dyDescent="0.25">
      <c r="A379" s="113" t="s">
        <v>36</v>
      </c>
      <c r="B379" s="105" t="str">
        <f t="shared" si="63"/>
        <v/>
      </c>
      <c r="C379" s="113" t="s">
        <v>36</v>
      </c>
      <c r="D379" s="108"/>
      <c r="E379" s="111"/>
      <c r="F379" s="113" t="s">
        <v>36</v>
      </c>
      <c r="I379" s="105" t="str">
        <f>IF($D379="", IFERROR(INDEX('LinkedIn Posts'!$D$11:$D$510, MATCH($R379, 'LinkedIn Posts'!$BB$11:$BB$510, 0)), ""), $D379)</f>
        <v/>
      </c>
      <c r="K379" s="105" t="str">
        <f t="shared" si="64"/>
        <v/>
      </c>
      <c r="M379" s="105" t="str">
        <f t="shared" si="60"/>
        <v/>
      </c>
      <c r="N379" s="105" t="str">
        <f t="shared" si="61"/>
        <v/>
      </c>
      <c r="P379" s="115" t="str">
        <f t="shared" si="65"/>
        <v/>
      </c>
      <c r="R379" s="105">
        <f>IF($D379="", MAX($R$10:$R378)+1, "")</f>
        <v>349</v>
      </c>
      <c r="T379" s="105" t="str">
        <f t="shared" si="62"/>
        <v/>
      </c>
      <c r="V379" s="115" t="str">
        <f t="shared" si="66"/>
        <v/>
      </c>
      <c r="X379" s="105" t="str">
        <f t="shared" si="67"/>
        <v/>
      </c>
      <c r="Y379" s="105" t="str">
        <f t="shared" si="68"/>
        <v/>
      </c>
      <c r="Z379" s="105" t="str">
        <f t="shared" si="69"/>
        <v/>
      </c>
      <c r="AA379" s="105" t="str">
        <f t="shared" si="70"/>
        <v/>
      </c>
      <c r="AB379" s="105" t="str">
        <f t="shared" si="71"/>
        <v/>
      </c>
    </row>
    <row r="380" spans="1:28" x14ac:dyDescent="0.25">
      <c r="A380" s="113" t="s">
        <v>36</v>
      </c>
      <c r="B380" s="105" t="str">
        <f t="shared" si="63"/>
        <v/>
      </c>
      <c r="C380" s="113" t="s">
        <v>36</v>
      </c>
      <c r="D380" s="108"/>
      <c r="E380" s="111"/>
      <c r="F380" s="113" t="s">
        <v>36</v>
      </c>
      <c r="I380" s="105" t="str">
        <f>IF($D380="", IFERROR(INDEX('LinkedIn Posts'!$D$11:$D$510, MATCH($R380, 'LinkedIn Posts'!$BB$11:$BB$510, 0)), ""), $D380)</f>
        <v/>
      </c>
      <c r="K380" s="105" t="str">
        <f t="shared" si="64"/>
        <v/>
      </c>
      <c r="M380" s="105" t="str">
        <f t="shared" si="60"/>
        <v/>
      </c>
      <c r="N380" s="105" t="str">
        <f t="shared" si="61"/>
        <v/>
      </c>
      <c r="P380" s="115" t="str">
        <f t="shared" si="65"/>
        <v/>
      </c>
      <c r="R380" s="105">
        <f>IF($D380="", MAX($R$10:$R379)+1, "")</f>
        <v>350</v>
      </c>
      <c r="T380" s="105" t="str">
        <f t="shared" si="62"/>
        <v/>
      </c>
      <c r="V380" s="115" t="str">
        <f t="shared" si="66"/>
        <v/>
      </c>
      <c r="X380" s="105" t="str">
        <f t="shared" si="67"/>
        <v/>
      </c>
      <c r="Y380" s="105" t="str">
        <f t="shared" si="68"/>
        <v/>
      </c>
      <c r="Z380" s="105" t="str">
        <f t="shared" si="69"/>
        <v/>
      </c>
      <c r="AA380" s="105" t="str">
        <f t="shared" si="70"/>
        <v/>
      </c>
      <c r="AB380" s="105" t="str">
        <f t="shared" si="71"/>
        <v/>
      </c>
    </row>
    <row r="381" spans="1:28" x14ac:dyDescent="0.25">
      <c r="A381" s="113" t="s">
        <v>36</v>
      </c>
      <c r="B381" s="105" t="str">
        <f t="shared" si="63"/>
        <v/>
      </c>
      <c r="C381" s="113" t="s">
        <v>36</v>
      </c>
      <c r="D381" s="108"/>
      <c r="E381" s="111"/>
      <c r="F381" s="113" t="s">
        <v>36</v>
      </c>
      <c r="I381" s="105" t="str">
        <f>IF($D381="", IFERROR(INDEX('LinkedIn Posts'!$D$11:$D$510, MATCH($R381, 'LinkedIn Posts'!$BB$11:$BB$510, 0)), ""), $D381)</f>
        <v/>
      </c>
      <c r="K381" s="105" t="str">
        <f t="shared" si="64"/>
        <v/>
      </c>
      <c r="M381" s="105" t="str">
        <f t="shared" si="60"/>
        <v/>
      </c>
      <c r="N381" s="105" t="str">
        <f t="shared" si="61"/>
        <v/>
      </c>
      <c r="P381" s="115" t="str">
        <f t="shared" si="65"/>
        <v/>
      </c>
      <c r="R381" s="105">
        <f>IF($D381="", MAX($R$10:$R380)+1, "")</f>
        <v>351</v>
      </c>
      <c r="T381" s="105" t="str">
        <f t="shared" si="62"/>
        <v/>
      </c>
      <c r="V381" s="115" t="str">
        <f t="shared" si="66"/>
        <v/>
      </c>
      <c r="X381" s="105" t="str">
        <f t="shared" si="67"/>
        <v/>
      </c>
      <c r="Y381" s="105" t="str">
        <f t="shared" si="68"/>
        <v/>
      </c>
      <c r="Z381" s="105" t="str">
        <f t="shared" si="69"/>
        <v/>
      </c>
      <c r="AA381" s="105" t="str">
        <f t="shared" si="70"/>
        <v/>
      </c>
      <c r="AB381" s="105" t="str">
        <f t="shared" si="71"/>
        <v/>
      </c>
    </row>
    <row r="382" spans="1:28" x14ac:dyDescent="0.25">
      <c r="A382" s="113" t="s">
        <v>36</v>
      </c>
      <c r="B382" s="105" t="str">
        <f t="shared" si="63"/>
        <v/>
      </c>
      <c r="C382" s="113" t="s">
        <v>36</v>
      </c>
      <c r="D382" s="108"/>
      <c r="E382" s="111"/>
      <c r="F382" s="113" t="s">
        <v>36</v>
      </c>
      <c r="I382" s="105" t="str">
        <f>IF($D382="", IFERROR(INDEX('LinkedIn Posts'!$D$11:$D$510, MATCH($R382, 'LinkedIn Posts'!$BB$11:$BB$510, 0)), ""), $D382)</f>
        <v/>
      </c>
      <c r="K382" s="105" t="str">
        <f t="shared" si="64"/>
        <v/>
      </c>
      <c r="M382" s="105" t="str">
        <f t="shared" si="60"/>
        <v/>
      </c>
      <c r="N382" s="105" t="str">
        <f t="shared" si="61"/>
        <v/>
      </c>
      <c r="P382" s="115" t="str">
        <f t="shared" si="65"/>
        <v/>
      </c>
      <c r="R382" s="105">
        <f>IF($D382="", MAX($R$10:$R381)+1, "")</f>
        <v>352</v>
      </c>
      <c r="T382" s="105" t="str">
        <f t="shared" si="62"/>
        <v/>
      </c>
      <c r="V382" s="115" t="str">
        <f t="shared" si="66"/>
        <v/>
      </c>
      <c r="X382" s="105" t="str">
        <f t="shared" si="67"/>
        <v/>
      </c>
      <c r="Y382" s="105" t="str">
        <f t="shared" si="68"/>
        <v/>
      </c>
      <c r="Z382" s="105" t="str">
        <f t="shared" si="69"/>
        <v/>
      </c>
      <c r="AA382" s="105" t="str">
        <f t="shared" si="70"/>
        <v/>
      </c>
      <c r="AB382" s="105" t="str">
        <f t="shared" si="71"/>
        <v/>
      </c>
    </row>
    <row r="383" spans="1:28" x14ac:dyDescent="0.25">
      <c r="A383" s="113" t="s">
        <v>36</v>
      </c>
      <c r="B383" s="105" t="str">
        <f t="shared" si="63"/>
        <v/>
      </c>
      <c r="C383" s="113" t="s">
        <v>36</v>
      </c>
      <c r="D383" s="108"/>
      <c r="E383" s="111"/>
      <c r="F383" s="113" t="s">
        <v>36</v>
      </c>
      <c r="I383" s="105" t="str">
        <f>IF($D383="", IFERROR(INDEX('LinkedIn Posts'!$D$11:$D$510, MATCH($R383, 'LinkedIn Posts'!$BB$11:$BB$510, 0)), ""), $D383)</f>
        <v/>
      </c>
      <c r="K383" s="105" t="str">
        <f t="shared" si="64"/>
        <v/>
      </c>
      <c r="M383" s="105" t="str">
        <f t="shared" si="60"/>
        <v/>
      </c>
      <c r="N383" s="105" t="str">
        <f t="shared" si="61"/>
        <v/>
      </c>
      <c r="P383" s="115" t="str">
        <f t="shared" si="65"/>
        <v/>
      </c>
      <c r="R383" s="105">
        <f>IF($D383="", MAX($R$10:$R382)+1, "")</f>
        <v>353</v>
      </c>
      <c r="T383" s="105" t="str">
        <f t="shared" si="62"/>
        <v/>
      </c>
      <c r="V383" s="115" t="str">
        <f t="shared" si="66"/>
        <v/>
      </c>
      <c r="X383" s="105" t="str">
        <f t="shared" si="67"/>
        <v/>
      </c>
      <c r="Y383" s="105" t="str">
        <f t="shared" si="68"/>
        <v/>
      </c>
      <c r="Z383" s="105" t="str">
        <f t="shared" si="69"/>
        <v/>
      </c>
      <c r="AA383" s="105" t="str">
        <f t="shared" si="70"/>
        <v/>
      </c>
      <c r="AB383" s="105" t="str">
        <f t="shared" si="71"/>
        <v/>
      </c>
    </row>
    <row r="384" spans="1:28" x14ac:dyDescent="0.25">
      <c r="A384" s="113" t="s">
        <v>36</v>
      </c>
      <c r="B384" s="105" t="str">
        <f t="shared" si="63"/>
        <v/>
      </c>
      <c r="C384" s="113" t="s">
        <v>36</v>
      </c>
      <c r="D384" s="108"/>
      <c r="E384" s="111"/>
      <c r="F384" s="113" t="s">
        <v>36</v>
      </c>
      <c r="I384" s="105" t="str">
        <f>IF($D384="", IFERROR(INDEX('LinkedIn Posts'!$D$11:$D$510, MATCH($R384, 'LinkedIn Posts'!$BB$11:$BB$510, 0)), ""), $D384)</f>
        <v/>
      </c>
      <c r="K384" s="105" t="str">
        <f t="shared" si="64"/>
        <v/>
      </c>
      <c r="M384" s="105" t="str">
        <f t="shared" si="60"/>
        <v/>
      </c>
      <c r="N384" s="105" t="str">
        <f t="shared" si="61"/>
        <v/>
      </c>
      <c r="P384" s="115" t="str">
        <f t="shared" si="65"/>
        <v/>
      </c>
      <c r="R384" s="105">
        <f>IF($D384="", MAX($R$10:$R383)+1, "")</f>
        <v>354</v>
      </c>
      <c r="T384" s="105" t="str">
        <f t="shared" si="62"/>
        <v/>
      </c>
      <c r="V384" s="115" t="str">
        <f t="shared" si="66"/>
        <v/>
      </c>
      <c r="X384" s="105" t="str">
        <f t="shared" si="67"/>
        <v/>
      </c>
      <c r="Y384" s="105" t="str">
        <f t="shared" si="68"/>
        <v/>
      </c>
      <c r="Z384" s="105" t="str">
        <f t="shared" si="69"/>
        <v/>
      </c>
      <c r="AA384" s="105" t="str">
        <f t="shared" si="70"/>
        <v/>
      </c>
      <c r="AB384" s="105" t="str">
        <f t="shared" si="71"/>
        <v/>
      </c>
    </row>
    <row r="385" spans="1:28" x14ac:dyDescent="0.25">
      <c r="A385" s="113" t="s">
        <v>36</v>
      </c>
      <c r="B385" s="105" t="str">
        <f t="shared" si="63"/>
        <v/>
      </c>
      <c r="C385" s="113" t="s">
        <v>36</v>
      </c>
      <c r="D385" s="108"/>
      <c r="E385" s="111"/>
      <c r="F385" s="113" t="s">
        <v>36</v>
      </c>
      <c r="I385" s="105" t="str">
        <f>IF($D385="", IFERROR(INDEX('LinkedIn Posts'!$D$11:$D$510, MATCH($R385, 'LinkedIn Posts'!$BB$11:$BB$510, 0)), ""), $D385)</f>
        <v/>
      </c>
      <c r="K385" s="105" t="str">
        <f t="shared" si="64"/>
        <v/>
      </c>
      <c r="M385" s="105" t="str">
        <f t="shared" si="60"/>
        <v/>
      </c>
      <c r="N385" s="105" t="str">
        <f t="shared" si="61"/>
        <v/>
      </c>
      <c r="P385" s="115" t="str">
        <f t="shared" si="65"/>
        <v/>
      </c>
      <c r="R385" s="105">
        <f>IF($D385="", MAX($R$10:$R384)+1, "")</f>
        <v>355</v>
      </c>
      <c r="T385" s="105" t="str">
        <f t="shared" si="62"/>
        <v/>
      </c>
      <c r="V385" s="115" t="str">
        <f t="shared" si="66"/>
        <v/>
      </c>
      <c r="X385" s="105" t="str">
        <f t="shared" si="67"/>
        <v/>
      </c>
      <c r="Y385" s="105" t="str">
        <f t="shared" si="68"/>
        <v/>
      </c>
      <c r="Z385" s="105" t="str">
        <f t="shared" si="69"/>
        <v/>
      </c>
      <c r="AA385" s="105" t="str">
        <f t="shared" si="70"/>
        <v/>
      </c>
      <c r="AB385" s="105" t="str">
        <f t="shared" si="71"/>
        <v/>
      </c>
    </row>
    <row r="386" spans="1:28" x14ac:dyDescent="0.25">
      <c r="A386" s="113" t="s">
        <v>36</v>
      </c>
      <c r="B386" s="105" t="str">
        <f t="shared" si="63"/>
        <v/>
      </c>
      <c r="C386" s="113" t="s">
        <v>36</v>
      </c>
      <c r="D386" s="108"/>
      <c r="E386" s="111"/>
      <c r="F386" s="113" t="s">
        <v>36</v>
      </c>
      <c r="I386" s="105" t="str">
        <f>IF($D386="", IFERROR(INDEX('LinkedIn Posts'!$D$11:$D$510, MATCH($R386, 'LinkedIn Posts'!$BB$11:$BB$510, 0)), ""), $D386)</f>
        <v/>
      </c>
      <c r="K386" s="105" t="str">
        <f t="shared" si="64"/>
        <v/>
      </c>
      <c r="M386" s="105" t="str">
        <f t="shared" si="60"/>
        <v/>
      </c>
      <c r="N386" s="105" t="str">
        <f t="shared" si="61"/>
        <v/>
      </c>
      <c r="P386" s="115" t="str">
        <f t="shared" si="65"/>
        <v/>
      </c>
      <c r="R386" s="105">
        <f>IF($D386="", MAX($R$10:$R385)+1, "")</f>
        <v>356</v>
      </c>
      <c r="T386" s="105" t="str">
        <f t="shared" si="62"/>
        <v/>
      </c>
      <c r="V386" s="115" t="str">
        <f t="shared" si="66"/>
        <v/>
      </c>
      <c r="X386" s="105" t="str">
        <f t="shared" si="67"/>
        <v/>
      </c>
      <c r="Y386" s="105" t="str">
        <f t="shared" si="68"/>
        <v/>
      </c>
      <c r="Z386" s="105" t="str">
        <f t="shared" si="69"/>
        <v/>
      </c>
      <c r="AA386" s="105" t="str">
        <f t="shared" si="70"/>
        <v/>
      </c>
      <c r="AB386" s="105" t="str">
        <f t="shared" si="71"/>
        <v/>
      </c>
    </row>
    <row r="387" spans="1:28" x14ac:dyDescent="0.25">
      <c r="A387" s="113" t="s">
        <v>36</v>
      </c>
      <c r="B387" s="105" t="str">
        <f t="shared" si="63"/>
        <v/>
      </c>
      <c r="C387" s="113" t="s">
        <v>36</v>
      </c>
      <c r="D387" s="108"/>
      <c r="E387" s="111"/>
      <c r="F387" s="113" t="s">
        <v>36</v>
      </c>
      <c r="I387" s="105" t="str">
        <f>IF($D387="", IFERROR(INDEX('LinkedIn Posts'!$D$11:$D$510, MATCH($R387, 'LinkedIn Posts'!$BB$11:$BB$510, 0)), ""), $D387)</f>
        <v/>
      </c>
      <c r="K387" s="105" t="str">
        <f t="shared" si="64"/>
        <v/>
      </c>
      <c r="M387" s="105" t="str">
        <f t="shared" si="60"/>
        <v/>
      </c>
      <c r="N387" s="105" t="str">
        <f t="shared" si="61"/>
        <v/>
      </c>
      <c r="P387" s="115" t="str">
        <f t="shared" si="65"/>
        <v/>
      </c>
      <c r="R387" s="105">
        <f>IF($D387="", MAX($R$10:$R386)+1, "")</f>
        <v>357</v>
      </c>
      <c r="T387" s="105" t="str">
        <f t="shared" si="62"/>
        <v/>
      </c>
      <c r="V387" s="115" t="str">
        <f t="shared" si="66"/>
        <v/>
      </c>
      <c r="X387" s="105" t="str">
        <f t="shared" si="67"/>
        <v/>
      </c>
      <c r="Y387" s="105" t="str">
        <f t="shared" si="68"/>
        <v/>
      </c>
      <c r="Z387" s="105" t="str">
        <f t="shared" si="69"/>
        <v/>
      </c>
      <c r="AA387" s="105" t="str">
        <f t="shared" si="70"/>
        <v/>
      </c>
      <c r="AB387" s="105" t="str">
        <f t="shared" si="71"/>
        <v/>
      </c>
    </row>
    <row r="388" spans="1:28" x14ac:dyDescent="0.25">
      <c r="A388" s="113" t="s">
        <v>36</v>
      </c>
      <c r="B388" s="105" t="str">
        <f t="shared" si="63"/>
        <v/>
      </c>
      <c r="C388" s="113" t="s">
        <v>36</v>
      </c>
      <c r="D388" s="108"/>
      <c r="E388" s="111"/>
      <c r="F388" s="113" t="s">
        <v>36</v>
      </c>
      <c r="I388" s="105" t="str">
        <f>IF($D388="", IFERROR(INDEX('LinkedIn Posts'!$D$11:$D$510, MATCH($R388, 'LinkedIn Posts'!$BB$11:$BB$510, 0)), ""), $D388)</f>
        <v/>
      </c>
      <c r="K388" s="105" t="str">
        <f t="shared" si="64"/>
        <v/>
      </c>
      <c r="M388" s="105" t="str">
        <f t="shared" si="60"/>
        <v/>
      </c>
      <c r="N388" s="105" t="str">
        <f t="shared" si="61"/>
        <v/>
      </c>
      <c r="P388" s="115" t="str">
        <f t="shared" si="65"/>
        <v/>
      </c>
      <c r="R388" s="105">
        <f>IF($D388="", MAX($R$10:$R387)+1, "")</f>
        <v>358</v>
      </c>
      <c r="T388" s="105" t="str">
        <f t="shared" si="62"/>
        <v/>
      </c>
      <c r="V388" s="115" t="str">
        <f t="shared" si="66"/>
        <v/>
      </c>
      <c r="X388" s="105" t="str">
        <f t="shared" si="67"/>
        <v/>
      </c>
      <c r="Y388" s="105" t="str">
        <f t="shared" si="68"/>
        <v/>
      </c>
      <c r="Z388" s="105" t="str">
        <f t="shared" si="69"/>
        <v/>
      </c>
      <c r="AA388" s="105" t="str">
        <f t="shared" si="70"/>
        <v/>
      </c>
      <c r="AB388" s="105" t="str">
        <f t="shared" si="71"/>
        <v/>
      </c>
    </row>
    <row r="389" spans="1:28" x14ac:dyDescent="0.25">
      <c r="A389" s="113" t="s">
        <v>36</v>
      </c>
      <c r="B389" s="105" t="str">
        <f t="shared" si="63"/>
        <v/>
      </c>
      <c r="C389" s="113" t="s">
        <v>36</v>
      </c>
      <c r="D389" s="108"/>
      <c r="E389" s="111"/>
      <c r="F389" s="113" t="s">
        <v>36</v>
      </c>
      <c r="I389" s="105" t="str">
        <f>IF($D389="", IFERROR(INDEX('LinkedIn Posts'!$D$11:$D$510, MATCH($R389, 'LinkedIn Posts'!$BB$11:$BB$510, 0)), ""), $D389)</f>
        <v/>
      </c>
      <c r="K389" s="105" t="str">
        <f t="shared" si="64"/>
        <v/>
      </c>
      <c r="M389" s="105" t="str">
        <f t="shared" si="60"/>
        <v/>
      </c>
      <c r="N389" s="105" t="str">
        <f t="shared" si="61"/>
        <v/>
      </c>
      <c r="P389" s="115" t="str">
        <f t="shared" si="65"/>
        <v/>
      </c>
      <c r="R389" s="105">
        <f>IF($D389="", MAX($R$10:$R388)+1, "")</f>
        <v>359</v>
      </c>
      <c r="T389" s="105" t="str">
        <f t="shared" si="62"/>
        <v/>
      </c>
      <c r="V389" s="115" t="str">
        <f t="shared" si="66"/>
        <v/>
      </c>
      <c r="X389" s="105" t="str">
        <f t="shared" si="67"/>
        <v/>
      </c>
      <c r="Y389" s="105" t="str">
        <f t="shared" si="68"/>
        <v/>
      </c>
      <c r="Z389" s="105" t="str">
        <f t="shared" si="69"/>
        <v/>
      </c>
      <c r="AA389" s="105" t="str">
        <f t="shared" si="70"/>
        <v/>
      </c>
      <c r="AB389" s="105" t="str">
        <f t="shared" si="71"/>
        <v/>
      </c>
    </row>
    <row r="390" spans="1:28" x14ac:dyDescent="0.25">
      <c r="A390" s="113" t="s">
        <v>36</v>
      </c>
      <c r="B390" s="105" t="str">
        <f t="shared" si="63"/>
        <v/>
      </c>
      <c r="C390" s="113" t="s">
        <v>36</v>
      </c>
      <c r="D390" s="108"/>
      <c r="E390" s="111"/>
      <c r="F390" s="113" t="s">
        <v>36</v>
      </c>
      <c r="I390" s="105" t="str">
        <f>IF($D390="", IFERROR(INDEX('LinkedIn Posts'!$D$11:$D$510, MATCH($R390, 'LinkedIn Posts'!$BB$11:$BB$510, 0)), ""), $D390)</f>
        <v/>
      </c>
      <c r="K390" s="105" t="str">
        <f t="shared" si="64"/>
        <v/>
      </c>
      <c r="M390" s="105" t="str">
        <f t="shared" si="60"/>
        <v/>
      </c>
      <c r="N390" s="105" t="str">
        <f t="shared" si="61"/>
        <v/>
      </c>
      <c r="P390" s="115" t="str">
        <f t="shared" si="65"/>
        <v/>
      </c>
      <c r="R390" s="105">
        <f>IF($D390="", MAX($R$10:$R389)+1, "")</f>
        <v>360</v>
      </c>
      <c r="T390" s="105" t="str">
        <f t="shared" si="62"/>
        <v/>
      </c>
      <c r="V390" s="115" t="str">
        <f t="shared" si="66"/>
        <v/>
      </c>
      <c r="X390" s="105" t="str">
        <f t="shared" si="67"/>
        <v/>
      </c>
      <c r="Y390" s="105" t="str">
        <f t="shared" si="68"/>
        <v/>
      </c>
      <c r="Z390" s="105" t="str">
        <f t="shared" si="69"/>
        <v/>
      </c>
      <c r="AA390" s="105" t="str">
        <f t="shared" si="70"/>
        <v/>
      </c>
      <c r="AB390" s="105" t="str">
        <f t="shared" si="71"/>
        <v/>
      </c>
    </row>
    <row r="391" spans="1:28" x14ac:dyDescent="0.25">
      <c r="A391" s="113" t="s">
        <v>36</v>
      </c>
      <c r="B391" s="105" t="str">
        <f t="shared" si="63"/>
        <v/>
      </c>
      <c r="C391" s="113" t="s">
        <v>36</v>
      </c>
      <c r="D391" s="108"/>
      <c r="E391" s="111"/>
      <c r="F391" s="113" t="s">
        <v>36</v>
      </c>
      <c r="I391" s="105" t="str">
        <f>IF($D391="", IFERROR(INDEX('LinkedIn Posts'!$D$11:$D$510, MATCH($R391, 'LinkedIn Posts'!$BB$11:$BB$510, 0)), ""), $D391)</f>
        <v/>
      </c>
      <c r="K391" s="105" t="str">
        <f t="shared" si="64"/>
        <v/>
      </c>
      <c r="M391" s="105" t="str">
        <f t="shared" si="60"/>
        <v/>
      </c>
      <c r="N391" s="105" t="str">
        <f t="shared" si="61"/>
        <v/>
      </c>
      <c r="P391" s="115" t="str">
        <f t="shared" si="65"/>
        <v/>
      </c>
      <c r="R391" s="105">
        <f>IF($D391="", MAX($R$10:$R390)+1, "")</f>
        <v>361</v>
      </c>
      <c r="T391" s="105" t="str">
        <f t="shared" si="62"/>
        <v/>
      </c>
      <c r="V391" s="115" t="str">
        <f t="shared" si="66"/>
        <v/>
      </c>
      <c r="X391" s="105" t="str">
        <f t="shared" si="67"/>
        <v/>
      </c>
      <c r="Y391" s="105" t="str">
        <f t="shared" si="68"/>
        <v/>
      </c>
      <c r="Z391" s="105" t="str">
        <f t="shared" si="69"/>
        <v/>
      </c>
      <c r="AA391" s="105" t="str">
        <f t="shared" si="70"/>
        <v/>
      </c>
      <c r="AB391" s="105" t="str">
        <f t="shared" si="71"/>
        <v/>
      </c>
    </row>
    <row r="392" spans="1:28" x14ac:dyDescent="0.25">
      <c r="A392" s="113" t="s">
        <v>36</v>
      </c>
      <c r="B392" s="105" t="str">
        <f t="shared" si="63"/>
        <v/>
      </c>
      <c r="C392" s="113" t="s">
        <v>36</v>
      </c>
      <c r="D392" s="108"/>
      <c r="E392" s="111"/>
      <c r="F392" s="113" t="s">
        <v>36</v>
      </c>
      <c r="I392" s="105" t="str">
        <f>IF($D392="", IFERROR(INDEX('LinkedIn Posts'!$D$11:$D$510, MATCH($R392, 'LinkedIn Posts'!$BB$11:$BB$510, 0)), ""), $D392)</f>
        <v/>
      </c>
      <c r="K392" s="105" t="str">
        <f t="shared" si="64"/>
        <v/>
      </c>
      <c r="M392" s="105" t="str">
        <f t="shared" si="60"/>
        <v/>
      </c>
      <c r="N392" s="105" t="str">
        <f t="shared" si="61"/>
        <v/>
      </c>
      <c r="P392" s="115" t="str">
        <f t="shared" si="65"/>
        <v/>
      </c>
      <c r="R392" s="105">
        <f>IF($D392="", MAX($R$10:$R391)+1, "")</f>
        <v>362</v>
      </c>
      <c r="T392" s="105" t="str">
        <f t="shared" si="62"/>
        <v/>
      </c>
      <c r="V392" s="115" t="str">
        <f t="shared" si="66"/>
        <v/>
      </c>
      <c r="X392" s="105" t="str">
        <f t="shared" si="67"/>
        <v/>
      </c>
      <c r="Y392" s="105" t="str">
        <f t="shared" si="68"/>
        <v/>
      </c>
      <c r="Z392" s="105" t="str">
        <f t="shared" si="69"/>
        <v/>
      </c>
      <c r="AA392" s="105" t="str">
        <f t="shared" si="70"/>
        <v/>
      </c>
      <c r="AB392" s="105" t="str">
        <f t="shared" si="71"/>
        <v/>
      </c>
    </row>
    <row r="393" spans="1:28" x14ac:dyDescent="0.25">
      <c r="A393" s="113" t="s">
        <v>36</v>
      </c>
      <c r="B393" s="105" t="str">
        <f t="shared" si="63"/>
        <v/>
      </c>
      <c r="C393" s="113" t="s">
        <v>36</v>
      </c>
      <c r="D393" s="108"/>
      <c r="E393" s="111"/>
      <c r="F393" s="113" t="s">
        <v>36</v>
      </c>
      <c r="I393" s="105" t="str">
        <f>IF($D393="", IFERROR(INDEX('LinkedIn Posts'!$D$11:$D$510, MATCH($R393, 'LinkedIn Posts'!$BB$11:$BB$510, 0)), ""), $D393)</f>
        <v/>
      </c>
      <c r="K393" s="105" t="str">
        <f t="shared" si="64"/>
        <v/>
      </c>
      <c r="M393" s="105" t="str">
        <f t="shared" si="60"/>
        <v/>
      </c>
      <c r="N393" s="105" t="str">
        <f t="shared" si="61"/>
        <v/>
      </c>
      <c r="P393" s="115" t="str">
        <f t="shared" si="65"/>
        <v/>
      </c>
      <c r="R393" s="105">
        <f>IF($D393="", MAX($R$10:$R392)+1, "")</f>
        <v>363</v>
      </c>
      <c r="T393" s="105" t="str">
        <f t="shared" si="62"/>
        <v/>
      </c>
      <c r="V393" s="115" t="str">
        <f t="shared" si="66"/>
        <v/>
      </c>
      <c r="X393" s="105" t="str">
        <f t="shared" si="67"/>
        <v/>
      </c>
      <c r="Y393" s="105" t="str">
        <f t="shared" si="68"/>
        <v/>
      </c>
      <c r="Z393" s="105" t="str">
        <f t="shared" si="69"/>
        <v/>
      </c>
      <c r="AA393" s="105" t="str">
        <f t="shared" si="70"/>
        <v/>
      </c>
      <c r="AB393" s="105" t="str">
        <f t="shared" si="71"/>
        <v/>
      </c>
    </row>
    <row r="394" spans="1:28" x14ac:dyDescent="0.25">
      <c r="A394" s="113" t="s">
        <v>36</v>
      </c>
      <c r="B394" s="105" t="str">
        <f t="shared" si="63"/>
        <v/>
      </c>
      <c r="C394" s="113" t="s">
        <v>36</v>
      </c>
      <c r="D394" s="108"/>
      <c r="E394" s="111"/>
      <c r="F394" s="113" t="s">
        <v>36</v>
      </c>
      <c r="I394" s="105" t="str">
        <f>IF($D394="", IFERROR(INDEX('LinkedIn Posts'!$D$11:$D$510, MATCH($R394, 'LinkedIn Posts'!$BB$11:$BB$510, 0)), ""), $D394)</f>
        <v/>
      </c>
      <c r="K394" s="105" t="str">
        <f t="shared" si="64"/>
        <v/>
      </c>
      <c r="M394" s="105" t="str">
        <f t="shared" si="60"/>
        <v/>
      </c>
      <c r="N394" s="105" t="str">
        <f t="shared" si="61"/>
        <v/>
      </c>
      <c r="P394" s="115" t="str">
        <f t="shared" si="65"/>
        <v/>
      </c>
      <c r="R394" s="105">
        <f>IF($D394="", MAX($R$10:$R393)+1, "")</f>
        <v>364</v>
      </c>
      <c r="T394" s="105" t="str">
        <f t="shared" si="62"/>
        <v/>
      </c>
      <c r="V394" s="115" t="str">
        <f t="shared" si="66"/>
        <v/>
      </c>
      <c r="X394" s="105" t="str">
        <f t="shared" si="67"/>
        <v/>
      </c>
      <c r="Y394" s="105" t="str">
        <f t="shared" si="68"/>
        <v/>
      </c>
      <c r="Z394" s="105" t="str">
        <f t="shared" si="69"/>
        <v/>
      </c>
      <c r="AA394" s="105" t="str">
        <f t="shared" si="70"/>
        <v/>
      </c>
      <c r="AB394" s="105" t="str">
        <f t="shared" si="71"/>
        <v/>
      </c>
    </row>
    <row r="395" spans="1:28" x14ac:dyDescent="0.25">
      <c r="A395" s="113" t="s">
        <v>36</v>
      </c>
      <c r="B395" s="105" t="str">
        <f t="shared" si="63"/>
        <v/>
      </c>
      <c r="C395" s="113" t="s">
        <v>36</v>
      </c>
      <c r="D395" s="108"/>
      <c r="E395" s="111"/>
      <c r="F395" s="113" t="s">
        <v>36</v>
      </c>
      <c r="I395" s="105" t="str">
        <f>IF($D395="", IFERROR(INDEX('LinkedIn Posts'!$D$11:$D$510, MATCH($R395, 'LinkedIn Posts'!$BB$11:$BB$510, 0)), ""), $D395)</f>
        <v/>
      </c>
      <c r="K395" s="105" t="str">
        <f t="shared" si="64"/>
        <v/>
      </c>
      <c r="M395" s="105" t="str">
        <f t="shared" ref="M395:M458" si="72">IF($B395="", "", IF(AND(M$5="X", D395=""), $K$6, IF(AND(NOT(D395=""), OR(ISNUMBER($D395)="", COUNTIF(D$11:D$510, D395)&gt;1)), $K$7, "")))</f>
        <v/>
      </c>
      <c r="N395" s="105" t="str">
        <f t="shared" ref="N395:N458" si="73">IF($K395="", "", IF(AND(N$5="X", E395=""), $K$6, IF(AND(NOT($P395=""), COUNTIF($P$11:$P$510, $P395)&gt;1), $K$7, "")))</f>
        <v/>
      </c>
      <c r="P395" s="115" t="str">
        <f t="shared" si="65"/>
        <v/>
      </c>
      <c r="R395" s="105">
        <f>IF($D395="", MAX($R$10:$R394)+1, "")</f>
        <v>365</v>
      </c>
      <c r="T395" s="105" t="str">
        <f t="shared" ref="T395:T458" si="74">IF($B395="", "", IF($D395=$I395, $T$3, $T$2))</f>
        <v/>
      </c>
      <c r="V395" s="115" t="str">
        <f t="shared" si="66"/>
        <v/>
      </c>
      <c r="X395" s="105" t="str">
        <f t="shared" si="67"/>
        <v/>
      </c>
      <c r="Y395" s="105" t="str">
        <f t="shared" si="68"/>
        <v/>
      </c>
      <c r="Z395" s="105" t="str">
        <f t="shared" si="69"/>
        <v/>
      </c>
      <c r="AA395" s="105" t="str">
        <f t="shared" si="70"/>
        <v/>
      </c>
      <c r="AB395" s="105" t="str">
        <f t="shared" si="71"/>
        <v/>
      </c>
    </row>
    <row r="396" spans="1:28" x14ac:dyDescent="0.25">
      <c r="A396" s="113" t="s">
        <v>36</v>
      </c>
      <c r="B396" s="105" t="str">
        <f t="shared" ref="B396:B459" si="75">$I396</f>
        <v/>
      </c>
      <c r="C396" s="113" t="s">
        <v>36</v>
      </c>
      <c r="D396" s="108"/>
      <c r="E396" s="111"/>
      <c r="F396" s="113" t="s">
        <v>36</v>
      </c>
      <c r="I396" s="105" t="str">
        <f>IF($D396="", IFERROR(INDEX('LinkedIn Posts'!$D$11:$D$510, MATCH($R396, 'LinkedIn Posts'!$BB$11:$BB$510, 0)), ""), $D396)</f>
        <v/>
      </c>
      <c r="K396" s="105" t="str">
        <f t="shared" ref="K396:K459" si="76">IF(COUNTIF($D396:$E396, "")=2, "", "X")</f>
        <v/>
      </c>
      <c r="M396" s="105" t="str">
        <f t="shared" si="72"/>
        <v/>
      </c>
      <c r="N396" s="105" t="str">
        <f t="shared" si="73"/>
        <v/>
      </c>
      <c r="P396" s="115" t="str">
        <f t="shared" ref="P396:P459" si="77">IF($E396="", "", LEFT($E396, 250))</f>
        <v/>
      </c>
      <c r="R396" s="105">
        <f>IF($D396="", MAX($R$10:$R395)+1, "")</f>
        <v>366</v>
      </c>
      <c r="T396" s="105" t="str">
        <f t="shared" si="74"/>
        <v/>
      </c>
      <c r="V396" s="115" t="str">
        <f t="shared" ref="V396:V459" si="78">IF($E396="", "", LEFT($E396, 70))</f>
        <v/>
      </c>
      <c r="X396" s="105" t="str">
        <f t="shared" ref="X396:X459" si="79">IF($E396="", "", IFERROR(FIND("https://", $E396), ""))</f>
        <v/>
      </c>
      <c r="Y396" s="105" t="str">
        <f t="shared" ref="Y396:Y459" si="80">IF($X396="", "", IFERROR(FIND(" ", $E396, $X396+1), ""))</f>
        <v/>
      </c>
      <c r="Z396" s="105" t="str">
        <f t="shared" ref="Z396:Z459" si="81">IF($X396="", "", IFERROR(FIND(CHAR(10), $E396, $X396+1), ""))</f>
        <v/>
      </c>
      <c r="AA396" s="105" t="str">
        <f t="shared" ref="AA396:AA459" si="82">IF(AND($Y396="", $Z396=""), "", IF($Y396="", $Z396, IF($Z396="", $Y396, MIN($Y396:$Z396))))</f>
        <v/>
      </c>
      <c r="AB396" s="105" t="str">
        <f t="shared" ref="AB396:AB459" si="83">IF(OR($X396="", $AA396=""), "", MID($E396, $X396, $AA396-$X396))</f>
        <v/>
      </c>
    </row>
    <row r="397" spans="1:28" x14ac:dyDescent="0.25">
      <c r="A397" s="113" t="s">
        <v>36</v>
      </c>
      <c r="B397" s="105" t="str">
        <f t="shared" si="75"/>
        <v/>
      </c>
      <c r="C397" s="113" t="s">
        <v>36</v>
      </c>
      <c r="D397" s="108"/>
      <c r="E397" s="111"/>
      <c r="F397" s="113" t="s">
        <v>36</v>
      </c>
      <c r="I397" s="105" t="str">
        <f>IF($D397="", IFERROR(INDEX('LinkedIn Posts'!$D$11:$D$510, MATCH($R397, 'LinkedIn Posts'!$BB$11:$BB$510, 0)), ""), $D397)</f>
        <v/>
      </c>
      <c r="K397" s="105" t="str">
        <f t="shared" si="76"/>
        <v/>
      </c>
      <c r="M397" s="105" t="str">
        <f t="shared" si="72"/>
        <v/>
      </c>
      <c r="N397" s="105" t="str">
        <f t="shared" si="73"/>
        <v/>
      </c>
      <c r="P397" s="115" t="str">
        <f t="shared" si="77"/>
        <v/>
      </c>
      <c r="R397" s="105">
        <f>IF($D397="", MAX($R$10:$R396)+1, "")</f>
        <v>367</v>
      </c>
      <c r="T397" s="105" t="str">
        <f t="shared" si="74"/>
        <v/>
      </c>
      <c r="V397" s="115" t="str">
        <f t="shared" si="78"/>
        <v/>
      </c>
      <c r="X397" s="105" t="str">
        <f t="shared" si="79"/>
        <v/>
      </c>
      <c r="Y397" s="105" t="str">
        <f t="shared" si="80"/>
        <v/>
      </c>
      <c r="Z397" s="105" t="str">
        <f t="shared" si="81"/>
        <v/>
      </c>
      <c r="AA397" s="105" t="str">
        <f t="shared" si="82"/>
        <v/>
      </c>
      <c r="AB397" s="105" t="str">
        <f t="shared" si="83"/>
        <v/>
      </c>
    </row>
    <row r="398" spans="1:28" x14ac:dyDescent="0.25">
      <c r="A398" s="113" t="s">
        <v>36</v>
      </c>
      <c r="B398" s="105" t="str">
        <f t="shared" si="75"/>
        <v/>
      </c>
      <c r="C398" s="113" t="s">
        <v>36</v>
      </c>
      <c r="D398" s="108"/>
      <c r="E398" s="111"/>
      <c r="F398" s="113" t="s">
        <v>36</v>
      </c>
      <c r="I398" s="105" t="str">
        <f>IF($D398="", IFERROR(INDEX('LinkedIn Posts'!$D$11:$D$510, MATCH($R398, 'LinkedIn Posts'!$BB$11:$BB$510, 0)), ""), $D398)</f>
        <v/>
      </c>
      <c r="K398" s="105" t="str">
        <f t="shared" si="76"/>
        <v/>
      </c>
      <c r="M398" s="105" t="str">
        <f t="shared" si="72"/>
        <v/>
      </c>
      <c r="N398" s="105" t="str">
        <f t="shared" si="73"/>
        <v/>
      </c>
      <c r="P398" s="115" t="str">
        <f t="shared" si="77"/>
        <v/>
      </c>
      <c r="R398" s="105">
        <f>IF($D398="", MAX($R$10:$R397)+1, "")</f>
        <v>368</v>
      </c>
      <c r="T398" s="105" t="str">
        <f t="shared" si="74"/>
        <v/>
      </c>
      <c r="V398" s="115" t="str">
        <f t="shared" si="78"/>
        <v/>
      </c>
      <c r="X398" s="105" t="str">
        <f t="shared" si="79"/>
        <v/>
      </c>
      <c r="Y398" s="105" t="str">
        <f t="shared" si="80"/>
        <v/>
      </c>
      <c r="Z398" s="105" t="str">
        <f t="shared" si="81"/>
        <v/>
      </c>
      <c r="AA398" s="105" t="str">
        <f t="shared" si="82"/>
        <v/>
      </c>
      <c r="AB398" s="105" t="str">
        <f t="shared" si="83"/>
        <v/>
      </c>
    </row>
    <row r="399" spans="1:28" x14ac:dyDescent="0.25">
      <c r="A399" s="113" t="s">
        <v>36</v>
      </c>
      <c r="B399" s="105" t="str">
        <f t="shared" si="75"/>
        <v/>
      </c>
      <c r="C399" s="113" t="s">
        <v>36</v>
      </c>
      <c r="D399" s="108"/>
      <c r="E399" s="111"/>
      <c r="F399" s="113" t="s">
        <v>36</v>
      </c>
      <c r="I399" s="105" t="str">
        <f>IF($D399="", IFERROR(INDEX('LinkedIn Posts'!$D$11:$D$510, MATCH($R399, 'LinkedIn Posts'!$BB$11:$BB$510, 0)), ""), $D399)</f>
        <v/>
      </c>
      <c r="K399" s="105" t="str">
        <f t="shared" si="76"/>
        <v/>
      </c>
      <c r="M399" s="105" t="str">
        <f t="shared" si="72"/>
        <v/>
      </c>
      <c r="N399" s="105" t="str">
        <f t="shared" si="73"/>
        <v/>
      </c>
      <c r="P399" s="115" t="str">
        <f t="shared" si="77"/>
        <v/>
      </c>
      <c r="R399" s="105">
        <f>IF($D399="", MAX($R$10:$R398)+1, "")</f>
        <v>369</v>
      </c>
      <c r="T399" s="105" t="str">
        <f t="shared" si="74"/>
        <v/>
      </c>
      <c r="V399" s="115" t="str">
        <f t="shared" si="78"/>
        <v/>
      </c>
      <c r="X399" s="105" t="str">
        <f t="shared" si="79"/>
        <v/>
      </c>
      <c r="Y399" s="105" t="str">
        <f t="shared" si="80"/>
        <v/>
      </c>
      <c r="Z399" s="105" t="str">
        <f t="shared" si="81"/>
        <v/>
      </c>
      <c r="AA399" s="105" t="str">
        <f t="shared" si="82"/>
        <v/>
      </c>
      <c r="AB399" s="105" t="str">
        <f t="shared" si="83"/>
        <v/>
      </c>
    </row>
    <row r="400" spans="1:28" x14ac:dyDescent="0.25">
      <c r="A400" s="113" t="s">
        <v>36</v>
      </c>
      <c r="B400" s="105" t="str">
        <f t="shared" si="75"/>
        <v/>
      </c>
      <c r="C400" s="113" t="s">
        <v>36</v>
      </c>
      <c r="D400" s="108"/>
      <c r="E400" s="111"/>
      <c r="F400" s="113" t="s">
        <v>36</v>
      </c>
      <c r="I400" s="105" t="str">
        <f>IF($D400="", IFERROR(INDEX('LinkedIn Posts'!$D$11:$D$510, MATCH($R400, 'LinkedIn Posts'!$BB$11:$BB$510, 0)), ""), $D400)</f>
        <v/>
      </c>
      <c r="K400" s="105" t="str">
        <f t="shared" si="76"/>
        <v/>
      </c>
      <c r="M400" s="105" t="str">
        <f t="shared" si="72"/>
        <v/>
      </c>
      <c r="N400" s="105" t="str">
        <f t="shared" si="73"/>
        <v/>
      </c>
      <c r="P400" s="115" t="str">
        <f t="shared" si="77"/>
        <v/>
      </c>
      <c r="R400" s="105">
        <f>IF($D400="", MAX($R$10:$R399)+1, "")</f>
        <v>370</v>
      </c>
      <c r="T400" s="105" t="str">
        <f t="shared" si="74"/>
        <v/>
      </c>
      <c r="V400" s="115" t="str">
        <f t="shared" si="78"/>
        <v/>
      </c>
      <c r="X400" s="105" t="str">
        <f t="shared" si="79"/>
        <v/>
      </c>
      <c r="Y400" s="105" t="str">
        <f t="shared" si="80"/>
        <v/>
      </c>
      <c r="Z400" s="105" t="str">
        <f t="shared" si="81"/>
        <v/>
      </c>
      <c r="AA400" s="105" t="str">
        <f t="shared" si="82"/>
        <v/>
      </c>
      <c r="AB400" s="105" t="str">
        <f t="shared" si="83"/>
        <v/>
      </c>
    </row>
    <row r="401" spans="1:28" x14ac:dyDescent="0.25">
      <c r="A401" s="113" t="s">
        <v>36</v>
      </c>
      <c r="B401" s="105" t="str">
        <f t="shared" si="75"/>
        <v/>
      </c>
      <c r="C401" s="113" t="s">
        <v>36</v>
      </c>
      <c r="D401" s="108"/>
      <c r="E401" s="111"/>
      <c r="F401" s="113" t="s">
        <v>36</v>
      </c>
      <c r="I401" s="105" t="str">
        <f>IF($D401="", IFERROR(INDEX('LinkedIn Posts'!$D$11:$D$510, MATCH($R401, 'LinkedIn Posts'!$BB$11:$BB$510, 0)), ""), $D401)</f>
        <v/>
      </c>
      <c r="K401" s="105" t="str">
        <f t="shared" si="76"/>
        <v/>
      </c>
      <c r="M401" s="105" t="str">
        <f t="shared" si="72"/>
        <v/>
      </c>
      <c r="N401" s="105" t="str">
        <f t="shared" si="73"/>
        <v/>
      </c>
      <c r="P401" s="115" t="str">
        <f t="shared" si="77"/>
        <v/>
      </c>
      <c r="R401" s="105">
        <f>IF($D401="", MAX($R$10:$R400)+1, "")</f>
        <v>371</v>
      </c>
      <c r="T401" s="105" t="str">
        <f t="shared" si="74"/>
        <v/>
      </c>
      <c r="V401" s="115" t="str">
        <f t="shared" si="78"/>
        <v/>
      </c>
      <c r="X401" s="105" t="str">
        <f t="shared" si="79"/>
        <v/>
      </c>
      <c r="Y401" s="105" t="str">
        <f t="shared" si="80"/>
        <v/>
      </c>
      <c r="Z401" s="105" t="str">
        <f t="shared" si="81"/>
        <v/>
      </c>
      <c r="AA401" s="105" t="str">
        <f t="shared" si="82"/>
        <v/>
      </c>
      <c r="AB401" s="105" t="str">
        <f t="shared" si="83"/>
        <v/>
      </c>
    </row>
    <row r="402" spans="1:28" x14ac:dyDescent="0.25">
      <c r="A402" s="113" t="s">
        <v>36</v>
      </c>
      <c r="B402" s="105" t="str">
        <f t="shared" si="75"/>
        <v/>
      </c>
      <c r="C402" s="113" t="s">
        <v>36</v>
      </c>
      <c r="D402" s="108"/>
      <c r="E402" s="111"/>
      <c r="F402" s="113" t="s">
        <v>36</v>
      </c>
      <c r="I402" s="105" t="str">
        <f>IF($D402="", IFERROR(INDEX('LinkedIn Posts'!$D$11:$D$510, MATCH($R402, 'LinkedIn Posts'!$BB$11:$BB$510, 0)), ""), $D402)</f>
        <v/>
      </c>
      <c r="K402" s="105" t="str">
        <f t="shared" si="76"/>
        <v/>
      </c>
      <c r="M402" s="105" t="str">
        <f t="shared" si="72"/>
        <v/>
      </c>
      <c r="N402" s="105" t="str">
        <f t="shared" si="73"/>
        <v/>
      </c>
      <c r="P402" s="115" t="str">
        <f t="shared" si="77"/>
        <v/>
      </c>
      <c r="R402" s="105">
        <f>IF($D402="", MAX($R$10:$R401)+1, "")</f>
        <v>372</v>
      </c>
      <c r="T402" s="105" t="str">
        <f t="shared" si="74"/>
        <v/>
      </c>
      <c r="V402" s="115" t="str">
        <f t="shared" si="78"/>
        <v/>
      </c>
      <c r="X402" s="105" t="str">
        <f t="shared" si="79"/>
        <v/>
      </c>
      <c r="Y402" s="105" t="str">
        <f t="shared" si="80"/>
        <v/>
      </c>
      <c r="Z402" s="105" t="str">
        <f t="shared" si="81"/>
        <v/>
      </c>
      <c r="AA402" s="105" t="str">
        <f t="shared" si="82"/>
        <v/>
      </c>
      <c r="AB402" s="105" t="str">
        <f t="shared" si="83"/>
        <v/>
      </c>
    </row>
    <row r="403" spans="1:28" x14ac:dyDescent="0.25">
      <c r="A403" s="113" t="s">
        <v>36</v>
      </c>
      <c r="B403" s="105" t="str">
        <f t="shared" si="75"/>
        <v/>
      </c>
      <c r="C403" s="113" t="s">
        <v>36</v>
      </c>
      <c r="D403" s="108"/>
      <c r="E403" s="111"/>
      <c r="F403" s="113" t="s">
        <v>36</v>
      </c>
      <c r="I403" s="105" t="str">
        <f>IF($D403="", IFERROR(INDEX('LinkedIn Posts'!$D$11:$D$510, MATCH($R403, 'LinkedIn Posts'!$BB$11:$BB$510, 0)), ""), $D403)</f>
        <v/>
      </c>
      <c r="K403" s="105" t="str">
        <f t="shared" si="76"/>
        <v/>
      </c>
      <c r="M403" s="105" t="str">
        <f t="shared" si="72"/>
        <v/>
      </c>
      <c r="N403" s="105" t="str">
        <f t="shared" si="73"/>
        <v/>
      </c>
      <c r="P403" s="115" t="str">
        <f t="shared" si="77"/>
        <v/>
      </c>
      <c r="R403" s="105">
        <f>IF($D403="", MAX($R$10:$R402)+1, "")</f>
        <v>373</v>
      </c>
      <c r="T403" s="105" t="str">
        <f t="shared" si="74"/>
        <v/>
      </c>
      <c r="V403" s="115" t="str">
        <f t="shared" si="78"/>
        <v/>
      </c>
      <c r="X403" s="105" t="str">
        <f t="shared" si="79"/>
        <v/>
      </c>
      <c r="Y403" s="105" t="str">
        <f t="shared" si="80"/>
        <v/>
      </c>
      <c r="Z403" s="105" t="str">
        <f t="shared" si="81"/>
        <v/>
      </c>
      <c r="AA403" s="105" t="str">
        <f t="shared" si="82"/>
        <v/>
      </c>
      <c r="AB403" s="105" t="str">
        <f t="shared" si="83"/>
        <v/>
      </c>
    </row>
    <row r="404" spans="1:28" x14ac:dyDescent="0.25">
      <c r="A404" s="113" t="s">
        <v>36</v>
      </c>
      <c r="B404" s="105" t="str">
        <f t="shared" si="75"/>
        <v/>
      </c>
      <c r="C404" s="113" t="s">
        <v>36</v>
      </c>
      <c r="D404" s="108"/>
      <c r="E404" s="111"/>
      <c r="F404" s="113" t="s">
        <v>36</v>
      </c>
      <c r="I404" s="105" t="str">
        <f>IF($D404="", IFERROR(INDEX('LinkedIn Posts'!$D$11:$D$510, MATCH($R404, 'LinkedIn Posts'!$BB$11:$BB$510, 0)), ""), $D404)</f>
        <v/>
      </c>
      <c r="K404" s="105" t="str">
        <f t="shared" si="76"/>
        <v/>
      </c>
      <c r="M404" s="105" t="str">
        <f t="shared" si="72"/>
        <v/>
      </c>
      <c r="N404" s="105" t="str">
        <f t="shared" si="73"/>
        <v/>
      </c>
      <c r="P404" s="115" t="str">
        <f t="shared" si="77"/>
        <v/>
      </c>
      <c r="R404" s="105">
        <f>IF($D404="", MAX($R$10:$R403)+1, "")</f>
        <v>374</v>
      </c>
      <c r="T404" s="105" t="str">
        <f t="shared" si="74"/>
        <v/>
      </c>
      <c r="V404" s="115" t="str">
        <f t="shared" si="78"/>
        <v/>
      </c>
      <c r="X404" s="105" t="str">
        <f t="shared" si="79"/>
        <v/>
      </c>
      <c r="Y404" s="105" t="str">
        <f t="shared" si="80"/>
        <v/>
      </c>
      <c r="Z404" s="105" t="str">
        <f t="shared" si="81"/>
        <v/>
      </c>
      <c r="AA404" s="105" t="str">
        <f t="shared" si="82"/>
        <v/>
      </c>
      <c r="AB404" s="105" t="str">
        <f t="shared" si="83"/>
        <v/>
      </c>
    </row>
    <row r="405" spans="1:28" x14ac:dyDescent="0.25">
      <c r="A405" s="113" t="s">
        <v>36</v>
      </c>
      <c r="B405" s="105" t="str">
        <f t="shared" si="75"/>
        <v/>
      </c>
      <c r="C405" s="113" t="s">
        <v>36</v>
      </c>
      <c r="D405" s="108"/>
      <c r="E405" s="111"/>
      <c r="F405" s="113" t="s">
        <v>36</v>
      </c>
      <c r="I405" s="105" t="str">
        <f>IF($D405="", IFERROR(INDEX('LinkedIn Posts'!$D$11:$D$510, MATCH($R405, 'LinkedIn Posts'!$BB$11:$BB$510, 0)), ""), $D405)</f>
        <v/>
      </c>
      <c r="K405" s="105" t="str">
        <f t="shared" si="76"/>
        <v/>
      </c>
      <c r="M405" s="105" t="str">
        <f t="shared" si="72"/>
        <v/>
      </c>
      <c r="N405" s="105" t="str">
        <f t="shared" si="73"/>
        <v/>
      </c>
      <c r="P405" s="115" t="str">
        <f t="shared" si="77"/>
        <v/>
      </c>
      <c r="R405" s="105">
        <f>IF($D405="", MAX($R$10:$R404)+1, "")</f>
        <v>375</v>
      </c>
      <c r="T405" s="105" t="str">
        <f t="shared" si="74"/>
        <v/>
      </c>
      <c r="V405" s="115" t="str">
        <f t="shared" si="78"/>
        <v/>
      </c>
      <c r="X405" s="105" t="str">
        <f t="shared" si="79"/>
        <v/>
      </c>
      <c r="Y405" s="105" t="str">
        <f t="shared" si="80"/>
        <v/>
      </c>
      <c r="Z405" s="105" t="str">
        <f t="shared" si="81"/>
        <v/>
      </c>
      <c r="AA405" s="105" t="str">
        <f t="shared" si="82"/>
        <v/>
      </c>
      <c r="AB405" s="105" t="str">
        <f t="shared" si="83"/>
        <v/>
      </c>
    </row>
    <row r="406" spans="1:28" x14ac:dyDescent="0.25">
      <c r="A406" s="113" t="s">
        <v>36</v>
      </c>
      <c r="B406" s="105" t="str">
        <f t="shared" si="75"/>
        <v/>
      </c>
      <c r="C406" s="113" t="s">
        <v>36</v>
      </c>
      <c r="D406" s="108"/>
      <c r="E406" s="111"/>
      <c r="F406" s="113" t="s">
        <v>36</v>
      </c>
      <c r="I406" s="105" t="str">
        <f>IF($D406="", IFERROR(INDEX('LinkedIn Posts'!$D$11:$D$510, MATCH($R406, 'LinkedIn Posts'!$BB$11:$BB$510, 0)), ""), $D406)</f>
        <v/>
      </c>
      <c r="K406" s="105" t="str">
        <f t="shared" si="76"/>
        <v/>
      </c>
      <c r="M406" s="105" t="str">
        <f t="shared" si="72"/>
        <v/>
      </c>
      <c r="N406" s="105" t="str">
        <f t="shared" si="73"/>
        <v/>
      </c>
      <c r="P406" s="115" t="str">
        <f t="shared" si="77"/>
        <v/>
      </c>
      <c r="R406" s="105">
        <f>IF($D406="", MAX($R$10:$R405)+1, "")</f>
        <v>376</v>
      </c>
      <c r="T406" s="105" t="str">
        <f t="shared" si="74"/>
        <v/>
      </c>
      <c r="V406" s="115" t="str">
        <f t="shared" si="78"/>
        <v/>
      </c>
      <c r="X406" s="105" t="str">
        <f t="shared" si="79"/>
        <v/>
      </c>
      <c r="Y406" s="105" t="str">
        <f t="shared" si="80"/>
        <v/>
      </c>
      <c r="Z406" s="105" t="str">
        <f t="shared" si="81"/>
        <v/>
      </c>
      <c r="AA406" s="105" t="str">
        <f t="shared" si="82"/>
        <v/>
      </c>
      <c r="AB406" s="105" t="str">
        <f t="shared" si="83"/>
        <v/>
      </c>
    </row>
    <row r="407" spans="1:28" x14ac:dyDescent="0.25">
      <c r="A407" s="113" t="s">
        <v>36</v>
      </c>
      <c r="B407" s="105" t="str">
        <f t="shared" si="75"/>
        <v/>
      </c>
      <c r="C407" s="113" t="s">
        <v>36</v>
      </c>
      <c r="D407" s="108"/>
      <c r="E407" s="111"/>
      <c r="F407" s="113" t="s">
        <v>36</v>
      </c>
      <c r="I407" s="105" t="str">
        <f>IF($D407="", IFERROR(INDEX('LinkedIn Posts'!$D$11:$D$510, MATCH($R407, 'LinkedIn Posts'!$BB$11:$BB$510, 0)), ""), $D407)</f>
        <v/>
      </c>
      <c r="K407" s="105" t="str">
        <f t="shared" si="76"/>
        <v/>
      </c>
      <c r="M407" s="105" t="str">
        <f t="shared" si="72"/>
        <v/>
      </c>
      <c r="N407" s="105" t="str">
        <f t="shared" si="73"/>
        <v/>
      </c>
      <c r="P407" s="115" t="str">
        <f t="shared" si="77"/>
        <v/>
      </c>
      <c r="R407" s="105">
        <f>IF($D407="", MAX($R$10:$R406)+1, "")</f>
        <v>377</v>
      </c>
      <c r="T407" s="105" t="str">
        <f t="shared" si="74"/>
        <v/>
      </c>
      <c r="V407" s="115" t="str">
        <f t="shared" si="78"/>
        <v/>
      </c>
      <c r="X407" s="105" t="str">
        <f t="shared" si="79"/>
        <v/>
      </c>
      <c r="Y407" s="105" t="str">
        <f t="shared" si="80"/>
        <v/>
      </c>
      <c r="Z407" s="105" t="str">
        <f t="shared" si="81"/>
        <v/>
      </c>
      <c r="AA407" s="105" t="str">
        <f t="shared" si="82"/>
        <v/>
      </c>
      <c r="AB407" s="105" t="str">
        <f t="shared" si="83"/>
        <v/>
      </c>
    </row>
    <row r="408" spans="1:28" x14ac:dyDescent="0.25">
      <c r="A408" s="113" t="s">
        <v>36</v>
      </c>
      <c r="B408" s="105" t="str">
        <f t="shared" si="75"/>
        <v/>
      </c>
      <c r="C408" s="113" t="s">
        <v>36</v>
      </c>
      <c r="D408" s="108"/>
      <c r="E408" s="111"/>
      <c r="F408" s="113" t="s">
        <v>36</v>
      </c>
      <c r="I408" s="105" t="str">
        <f>IF($D408="", IFERROR(INDEX('LinkedIn Posts'!$D$11:$D$510, MATCH($R408, 'LinkedIn Posts'!$BB$11:$BB$510, 0)), ""), $D408)</f>
        <v/>
      </c>
      <c r="K408" s="105" t="str">
        <f t="shared" si="76"/>
        <v/>
      </c>
      <c r="M408" s="105" t="str">
        <f t="shared" si="72"/>
        <v/>
      </c>
      <c r="N408" s="105" t="str">
        <f t="shared" si="73"/>
        <v/>
      </c>
      <c r="P408" s="115" t="str">
        <f t="shared" si="77"/>
        <v/>
      </c>
      <c r="R408" s="105">
        <f>IF($D408="", MAX($R$10:$R407)+1, "")</f>
        <v>378</v>
      </c>
      <c r="T408" s="105" t="str">
        <f t="shared" si="74"/>
        <v/>
      </c>
      <c r="V408" s="115" t="str">
        <f t="shared" si="78"/>
        <v/>
      </c>
      <c r="X408" s="105" t="str">
        <f t="shared" si="79"/>
        <v/>
      </c>
      <c r="Y408" s="105" t="str">
        <f t="shared" si="80"/>
        <v/>
      </c>
      <c r="Z408" s="105" t="str">
        <f t="shared" si="81"/>
        <v/>
      </c>
      <c r="AA408" s="105" t="str">
        <f t="shared" si="82"/>
        <v/>
      </c>
      <c r="AB408" s="105" t="str">
        <f t="shared" si="83"/>
        <v/>
      </c>
    </row>
    <row r="409" spans="1:28" x14ac:dyDescent="0.25">
      <c r="A409" s="113" t="s">
        <v>36</v>
      </c>
      <c r="B409" s="105" t="str">
        <f t="shared" si="75"/>
        <v/>
      </c>
      <c r="C409" s="113" t="s">
        <v>36</v>
      </c>
      <c r="D409" s="108"/>
      <c r="E409" s="111"/>
      <c r="F409" s="113" t="s">
        <v>36</v>
      </c>
      <c r="I409" s="105" t="str">
        <f>IF($D409="", IFERROR(INDEX('LinkedIn Posts'!$D$11:$D$510, MATCH($R409, 'LinkedIn Posts'!$BB$11:$BB$510, 0)), ""), $D409)</f>
        <v/>
      </c>
      <c r="K409" s="105" t="str">
        <f t="shared" si="76"/>
        <v/>
      </c>
      <c r="M409" s="105" t="str">
        <f t="shared" si="72"/>
        <v/>
      </c>
      <c r="N409" s="105" t="str">
        <f t="shared" si="73"/>
        <v/>
      </c>
      <c r="P409" s="115" t="str">
        <f t="shared" si="77"/>
        <v/>
      </c>
      <c r="R409" s="105">
        <f>IF($D409="", MAX($R$10:$R408)+1, "")</f>
        <v>379</v>
      </c>
      <c r="T409" s="105" t="str">
        <f t="shared" si="74"/>
        <v/>
      </c>
      <c r="V409" s="115" t="str">
        <f t="shared" si="78"/>
        <v/>
      </c>
      <c r="X409" s="105" t="str">
        <f t="shared" si="79"/>
        <v/>
      </c>
      <c r="Y409" s="105" t="str">
        <f t="shared" si="80"/>
        <v/>
      </c>
      <c r="Z409" s="105" t="str">
        <f t="shared" si="81"/>
        <v/>
      </c>
      <c r="AA409" s="105" t="str">
        <f t="shared" si="82"/>
        <v/>
      </c>
      <c r="AB409" s="105" t="str">
        <f t="shared" si="83"/>
        <v/>
      </c>
    </row>
    <row r="410" spans="1:28" x14ac:dyDescent="0.25">
      <c r="A410" s="113" t="s">
        <v>36</v>
      </c>
      <c r="B410" s="105" t="str">
        <f t="shared" si="75"/>
        <v/>
      </c>
      <c r="C410" s="113" t="s">
        <v>36</v>
      </c>
      <c r="D410" s="108"/>
      <c r="E410" s="111"/>
      <c r="F410" s="113" t="s">
        <v>36</v>
      </c>
      <c r="I410" s="105" t="str">
        <f>IF($D410="", IFERROR(INDEX('LinkedIn Posts'!$D$11:$D$510, MATCH($R410, 'LinkedIn Posts'!$BB$11:$BB$510, 0)), ""), $D410)</f>
        <v/>
      </c>
      <c r="K410" s="105" t="str">
        <f t="shared" si="76"/>
        <v/>
      </c>
      <c r="M410" s="105" t="str">
        <f t="shared" si="72"/>
        <v/>
      </c>
      <c r="N410" s="105" t="str">
        <f t="shared" si="73"/>
        <v/>
      </c>
      <c r="P410" s="115" t="str">
        <f t="shared" si="77"/>
        <v/>
      </c>
      <c r="R410" s="105">
        <f>IF($D410="", MAX($R$10:$R409)+1, "")</f>
        <v>380</v>
      </c>
      <c r="T410" s="105" t="str">
        <f t="shared" si="74"/>
        <v/>
      </c>
      <c r="V410" s="115" t="str">
        <f t="shared" si="78"/>
        <v/>
      </c>
      <c r="X410" s="105" t="str">
        <f t="shared" si="79"/>
        <v/>
      </c>
      <c r="Y410" s="105" t="str">
        <f t="shared" si="80"/>
        <v/>
      </c>
      <c r="Z410" s="105" t="str">
        <f t="shared" si="81"/>
        <v/>
      </c>
      <c r="AA410" s="105" t="str">
        <f t="shared" si="82"/>
        <v/>
      </c>
      <c r="AB410" s="105" t="str">
        <f t="shared" si="83"/>
        <v/>
      </c>
    </row>
    <row r="411" spans="1:28" x14ac:dyDescent="0.25">
      <c r="A411" s="113" t="s">
        <v>36</v>
      </c>
      <c r="B411" s="105" t="str">
        <f t="shared" si="75"/>
        <v/>
      </c>
      <c r="C411" s="113" t="s">
        <v>36</v>
      </c>
      <c r="D411" s="108"/>
      <c r="E411" s="111"/>
      <c r="F411" s="113" t="s">
        <v>36</v>
      </c>
      <c r="I411" s="105" t="str">
        <f>IF($D411="", IFERROR(INDEX('LinkedIn Posts'!$D$11:$D$510, MATCH($R411, 'LinkedIn Posts'!$BB$11:$BB$510, 0)), ""), $D411)</f>
        <v/>
      </c>
      <c r="K411" s="105" t="str">
        <f t="shared" si="76"/>
        <v/>
      </c>
      <c r="M411" s="105" t="str">
        <f t="shared" si="72"/>
        <v/>
      </c>
      <c r="N411" s="105" t="str">
        <f t="shared" si="73"/>
        <v/>
      </c>
      <c r="P411" s="115" t="str">
        <f t="shared" si="77"/>
        <v/>
      </c>
      <c r="R411" s="105">
        <f>IF($D411="", MAX($R$10:$R410)+1, "")</f>
        <v>381</v>
      </c>
      <c r="T411" s="105" t="str">
        <f t="shared" si="74"/>
        <v/>
      </c>
      <c r="V411" s="115" t="str">
        <f t="shared" si="78"/>
        <v/>
      </c>
      <c r="X411" s="105" t="str">
        <f t="shared" si="79"/>
        <v/>
      </c>
      <c r="Y411" s="105" t="str">
        <f t="shared" si="80"/>
        <v/>
      </c>
      <c r="Z411" s="105" t="str">
        <f t="shared" si="81"/>
        <v/>
      </c>
      <c r="AA411" s="105" t="str">
        <f t="shared" si="82"/>
        <v/>
      </c>
      <c r="AB411" s="105" t="str">
        <f t="shared" si="83"/>
        <v/>
      </c>
    </row>
    <row r="412" spans="1:28" x14ac:dyDescent="0.25">
      <c r="A412" s="113" t="s">
        <v>36</v>
      </c>
      <c r="B412" s="105" t="str">
        <f t="shared" si="75"/>
        <v/>
      </c>
      <c r="C412" s="113" t="s">
        <v>36</v>
      </c>
      <c r="D412" s="108"/>
      <c r="E412" s="111"/>
      <c r="F412" s="113" t="s">
        <v>36</v>
      </c>
      <c r="I412" s="105" t="str">
        <f>IF($D412="", IFERROR(INDEX('LinkedIn Posts'!$D$11:$D$510, MATCH($R412, 'LinkedIn Posts'!$BB$11:$BB$510, 0)), ""), $D412)</f>
        <v/>
      </c>
      <c r="K412" s="105" t="str">
        <f t="shared" si="76"/>
        <v/>
      </c>
      <c r="M412" s="105" t="str">
        <f t="shared" si="72"/>
        <v/>
      </c>
      <c r="N412" s="105" t="str">
        <f t="shared" si="73"/>
        <v/>
      </c>
      <c r="P412" s="115" t="str">
        <f t="shared" si="77"/>
        <v/>
      </c>
      <c r="R412" s="105">
        <f>IF($D412="", MAX($R$10:$R411)+1, "")</f>
        <v>382</v>
      </c>
      <c r="T412" s="105" t="str">
        <f t="shared" si="74"/>
        <v/>
      </c>
      <c r="V412" s="115" t="str">
        <f t="shared" si="78"/>
        <v/>
      </c>
      <c r="X412" s="105" t="str">
        <f t="shared" si="79"/>
        <v/>
      </c>
      <c r="Y412" s="105" t="str">
        <f t="shared" si="80"/>
        <v/>
      </c>
      <c r="Z412" s="105" t="str">
        <f t="shared" si="81"/>
        <v/>
      </c>
      <c r="AA412" s="105" t="str">
        <f t="shared" si="82"/>
        <v/>
      </c>
      <c r="AB412" s="105" t="str">
        <f t="shared" si="83"/>
        <v/>
      </c>
    </row>
    <row r="413" spans="1:28" x14ac:dyDescent="0.25">
      <c r="A413" s="113" t="s">
        <v>36</v>
      </c>
      <c r="B413" s="105" t="str">
        <f t="shared" si="75"/>
        <v/>
      </c>
      <c r="C413" s="113" t="s">
        <v>36</v>
      </c>
      <c r="D413" s="108"/>
      <c r="E413" s="111"/>
      <c r="F413" s="113" t="s">
        <v>36</v>
      </c>
      <c r="I413" s="105" t="str">
        <f>IF($D413="", IFERROR(INDEX('LinkedIn Posts'!$D$11:$D$510, MATCH($R413, 'LinkedIn Posts'!$BB$11:$BB$510, 0)), ""), $D413)</f>
        <v/>
      </c>
      <c r="K413" s="105" t="str">
        <f t="shared" si="76"/>
        <v/>
      </c>
      <c r="M413" s="105" t="str">
        <f t="shared" si="72"/>
        <v/>
      </c>
      <c r="N413" s="105" t="str">
        <f t="shared" si="73"/>
        <v/>
      </c>
      <c r="P413" s="115" t="str">
        <f t="shared" si="77"/>
        <v/>
      </c>
      <c r="R413" s="105">
        <f>IF($D413="", MAX($R$10:$R412)+1, "")</f>
        <v>383</v>
      </c>
      <c r="T413" s="105" t="str">
        <f t="shared" si="74"/>
        <v/>
      </c>
      <c r="V413" s="115" t="str">
        <f t="shared" si="78"/>
        <v/>
      </c>
      <c r="X413" s="105" t="str">
        <f t="shared" si="79"/>
        <v/>
      </c>
      <c r="Y413" s="105" t="str">
        <f t="shared" si="80"/>
        <v/>
      </c>
      <c r="Z413" s="105" t="str">
        <f t="shared" si="81"/>
        <v/>
      </c>
      <c r="AA413" s="105" t="str">
        <f t="shared" si="82"/>
        <v/>
      </c>
      <c r="AB413" s="105" t="str">
        <f t="shared" si="83"/>
        <v/>
      </c>
    </row>
    <row r="414" spans="1:28" x14ac:dyDescent="0.25">
      <c r="A414" s="113" t="s">
        <v>36</v>
      </c>
      <c r="B414" s="105" t="str">
        <f t="shared" si="75"/>
        <v/>
      </c>
      <c r="C414" s="113" t="s">
        <v>36</v>
      </c>
      <c r="D414" s="108"/>
      <c r="E414" s="111"/>
      <c r="F414" s="113" t="s">
        <v>36</v>
      </c>
      <c r="I414" s="105" t="str">
        <f>IF($D414="", IFERROR(INDEX('LinkedIn Posts'!$D$11:$D$510, MATCH($R414, 'LinkedIn Posts'!$BB$11:$BB$510, 0)), ""), $D414)</f>
        <v/>
      </c>
      <c r="K414" s="105" t="str">
        <f t="shared" si="76"/>
        <v/>
      </c>
      <c r="M414" s="105" t="str">
        <f t="shared" si="72"/>
        <v/>
      </c>
      <c r="N414" s="105" t="str">
        <f t="shared" si="73"/>
        <v/>
      </c>
      <c r="P414" s="115" t="str">
        <f t="shared" si="77"/>
        <v/>
      </c>
      <c r="R414" s="105">
        <f>IF($D414="", MAX($R$10:$R413)+1, "")</f>
        <v>384</v>
      </c>
      <c r="T414" s="105" t="str">
        <f t="shared" si="74"/>
        <v/>
      </c>
      <c r="V414" s="115" t="str">
        <f t="shared" si="78"/>
        <v/>
      </c>
      <c r="X414" s="105" t="str">
        <f t="shared" si="79"/>
        <v/>
      </c>
      <c r="Y414" s="105" t="str">
        <f t="shared" si="80"/>
        <v/>
      </c>
      <c r="Z414" s="105" t="str">
        <f t="shared" si="81"/>
        <v/>
      </c>
      <c r="AA414" s="105" t="str">
        <f t="shared" si="82"/>
        <v/>
      </c>
      <c r="AB414" s="105" t="str">
        <f t="shared" si="83"/>
        <v/>
      </c>
    </row>
    <row r="415" spans="1:28" x14ac:dyDescent="0.25">
      <c r="A415" s="113" t="s">
        <v>36</v>
      </c>
      <c r="B415" s="105" t="str">
        <f t="shared" si="75"/>
        <v/>
      </c>
      <c r="C415" s="113" t="s">
        <v>36</v>
      </c>
      <c r="D415" s="108"/>
      <c r="E415" s="111"/>
      <c r="F415" s="113" t="s">
        <v>36</v>
      </c>
      <c r="I415" s="105" t="str">
        <f>IF($D415="", IFERROR(INDEX('LinkedIn Posts'!$D$11:$D$510, MATCH($R415, 'LinkedIn Posts'!$BB$11:$BB$510, 0)), ""), $D415)</f>
        <v/>
      </c>
      <c r="K415" s="105" t="str">
        <f t="shared" si="76"/>
        <v/>
      </c>
      <c r="M415" s="105" t="str">
        <f t="shared" si="72"/>
        <v/>
      </c>
      <c r="N415" s="105" t="str">
        <f t="shared" si="73"/>
        <v/>
      </c>
      <c r="P415" s="115" t="str">
        <f t="shared" si="77"/>
        <v/>
      </c>
      <c r="R415" s="105">
        <f>IF($D415="", MAX($R$10:$R414)+1, "")</f>
        <v>385</v>
      </c>
      <c r="T415" s="105" t="str">
        <f t="shared" si="74"/>
        <v/>
      </c>
      <c r="V415" s="115" t="str">
        <f t="shared" si="78"/>
        <v/>
      </c>
      <c r="X415" s="105" t="str">
        <f t="shared" si="79"/>
        <v/>
      </c>
      <c r="Y415" s="105" t="str">
        <f t="shared" si="80"/>
        <v/>
      </c>
      <c r="Z415" s="105" t="str">
        <f t="shared" si="81"/>
        <v/>
      </c>
      <c r="AA415" s="105" t="str">
        <f t="shared" si="82"/>
        <v/>
      </c>
      <c r="AB415" s="105" t="str">
        <f t="shared" si="83"/>
        <v/>
      </c>
    </row>
    <row r="416" spans="1:28" x14ac:dyDescent="0.25">
      <c r="A416" s="113" t="s">
        <v>36</v>
      </c>
      <c r="B416" s="105" t="str">
        <f t="shared" si="75"/>
        <v/>
      </c>
      <c r="C416" s="113" t="s">
        <v>36</v>
      </c>
      <c r="D416" s="108"/>
      <c r="E416" s="111"/>
      <c r="F416" s="113" t="s">
        <v>36</v>
      </c>
      <c r="I416" s="105" t="str">
        <f>IF($D416="", IFERROR(INDEX('LinkedIn Posts'!$D$11:$D$510, MATCH($R416, 'LinkedIn Posts'!$BB$11:$BB$510, 0)), ""), $D416)</f>
        <v/>
      </c>
      <c r="K416" s="105" t="str">
        <f t="shared" si="76"/>
        <v/>
      </c>
      <c r="M416" s="105" t="str">
        <f t="shared" si="72"/>
        <v/>
      </c>
      <c r="N416" s="105" t="str">
        <f t="shared" si="73"/>
        <v/>
      </c>
      <c r="P416" s="115" t="str">
        <f t="shared" si="77"/>
        <v/>
      </c>
      <c r="R416" s="105">
        <f>IF($D416="", MAX($R$10:$R415)+1, "")</f>
        <v>386</v>
      </c>
      <c r="T416" s="105" t="str">
        <f t="shared" si="74"/>
        <v/>
      </c>
      <c r="V416" s="115" t="str">
        <f t="shared" si="78"/>
        <v/>
      </c>
      <c r="X416" s="105" t="str">
        <f t="shared" si="79"/>
        <v/>
      </c>
      <c r="Y416" s="105" t="str">
        <f t="shared" si="80"/>
        <v/>
      </c>
      <c r="Z416" s="105" t="str">
        <f t="shared" si="81"/>
        <v/>
      </c>
      <c r="AA416" s="105" t="str">
        <f t="shared" si="82"/>
        <v/>
      </c>
      <c r="AB416" s="105" t="str">
        <f t="shared" si="83"/>
        <v/>
      </c>
    </row>
    <row r="417" spans="1:28" x14ac:dyDescent="0.25">
      <c r="A417" s="113" t="s">
        <v>36</v>
      </c>
      <c r="B417" s="105" t="str">
        <f t="shared" si="75"/>
        <v/>
      </c>
      <c r="C417" s="113" t="s">
        <v>36</v>
      </c>
      <c r="D417" s="108"/>
      <c r="E417" s="111"/>
      <c r="F417" s="113" t="s">
        <v>36</v>
      </c>
      <c r="I417" s="105" t="str">
        <f>IF($D417="", IFERROR(INDEX('LinkedIn Posts'!$D$11:$D$510, MATCH($R417, 'LinkedIn Posts'!$BB$11:$BB$510, 0)), ""), $D417)</f>
        <v/>
      </c>
      <c r="K417" s="105" t="str">
        <f t="shared" si="76"/>
        <v/>
      </c>
      <c r="M417" s="105" t="str">
        <f t="shared" si="72"/>
        <v/>
      </c>
      <c r="N417" s="105" t="str">
        <f t="shared" si="73"/>
        <v/>
      </c>
      <c r="P417" s="115" t="str">
        <f t="shared" si="77"/>
        <v/>
      </c>
      <c r="R417" s="105">
        <f>IF($D417="", MAX($R$10:$R416)+1, "")</f>
        <v>387</v>
      </c>
      <c r="T417" s="105" t="str">
        <f t="shared" si="74"/>
        <v/>
      </c>
      <c r="V417" s="115" t="str">
        <f t="shared" si="78"/>
        <v/>
      </c>
      <c r="X417" s="105" t="str">
        <f t="shared" si="79"/>
        <v/>
      </c>
      <c r="Y417" s="105" t="str">
        <f t="shared" si="80"/>
        <v/>
      </c>
      <c r="Z417" s="105" t="str">
        <f t="shared" si="81"/>
        <v/>
      </c>
      <c r="AA417" s="105" t="str">
        <f t="shared" si="82"/>
        <v/>
      </c>
      <c r="AB417" s="105" t="str">
        <f t="shared" si="83"/>
        <v/>
      </c>
    </row>
    <row r="418" spans="1:28" x14ac:dyDescent="0.25">
      <c r="A418" s="113" t="s">
        <v>36</v>
      </c>
      <c r="B418" s="105" t="str">
        <f t="shared" si="75"/>
        <v/>
      </c>
      <c r="C418" s="113" t="s">
        <v>36</v>
      </c>
      <c r="D418" s="108"/>
      <c r="E418" s="111"/>
      <c r="F418" s="113" t="s">
        <v>36</v>
      </c>
      <c r="I418" s="105" t="str">
        <f>IF($D418="", IFERROR(INDEX('LinkedIn Posts'!$D$11:$D$510, MATCH($R418, 'LinkedIn Posts'!$BB$11:$BB$510, 0)), ""), $D418)</f>
        <v/>
      </c>
      <c r="K418" s="105" t="str">
        <f t="shared" si="76"/>
        <v/>
      </c>
      <c r="M418" s="105" t="str">
        <f t="shared" si="72"/>
        <v/>
      </c>
      <c r="N418" s="105" t="str">
        <f t="shared" si="73"/>
        <v/>
      </c>
      <c r="P418" s="115" t="str">
        <f t="shared" si="77"/>
        <v/>
      </c>
      <c r="R418" s="105">
        <f>IF($D418="", MAX($R$10:$R417)+1, "")</f>
        <v>388</v>
      </c>
      <c r="T418" s="105" t="str">
        <f t="shared" si="74"/>
        <v/>
      </c>
      <c r="V418" s="115" t="str">
        <f t="shared" si="78"/>
        <v/>
      </c>
      <c r="X418" s="105" t="str">
        <f t="shared" si="79"/>
        <v/>
      </c>
      <c r="Y418" s="105" t="str">
        <f t="shared" si="80"/>
        <v/>
      </c>
      <c r="Z418" s="105" t="str">
        <f t="shared" si="81"/>
        <v/>
      </c>
      <c r="AA418" s="105" t="str">
        <f t="shared" si="82"/>
        <v/>
      </c>
      <c r="AB418" s="105" t="str">
        <f t="shared" si="83"/>
        <v/>
      </c>
    </row>
    <row r="419" spans="1:28" x14ac:dyDescent="0.25">
      <c r="A419" s="113" t="s">
        <v>36</v>
      </c>
      <c r="B419" s="105" t="str">
        <f t="shared" si="75"/>
        <v/>
      </c>
      <c r="C419" s="113" t="s">
        <v>36</v>
      </c>
      <c r="D419" s="108"/>
      <c r="E419" s="111"/>
      <c r="F419" s="113" t="s">
        <v>36</v>
      </c>
      <c r="I419" s="105" t="str">
        <f>IF($D419="", IFERROR(INDEX('LinkedIn Posts'!$D$11:$D$510, MATCH($R419, 'LinkedIn Posts'!$BB$11:$BB$510, 0)), ""), $D419)</f>
        <v/>
      </c>
      <c r="K419" s="105" t="str">
        <f t="shared" si="76"/>
        <v/>
      </c>
      <c r="M419" s="105" t="str">
        <f t="shared" si="72"/>
        <v/>
      </c>
      <c r="N419" s="105" t="str">
        <f t="shared" si="73"/>
        <v/>
      </c>
      <c r="P419" s="115" t="str">
        <f t="shared" si="77"/>
        <v/>
      </c>
      <c r="R419" s="105">
        <f>IF($D419="", MAX($R$10:$R418)+1, "")</f>
        <v>389</v>
      </c>
      <c r="T419" s="105" t="str">
        <f t="shared" si="74"/>
        <v/>
      </c>
      <c r="V419" s="115" t="str">
        <f t="shared" si="78"/>
        <v/>
      </c>
      <c r="X419" s="105" t="str">
        <f t="shared" si="79"/>
        <v/>
      </c>
      <c r="Y419" s="105" t="str">
        <f t="shared" si="80"/>
        <v/>
      </c>
      <c r="Z419" s="105" t="str">
        <f t="shared" si="81"/>
        <v/>
      </c>
      <c r="AA419" s="105" t="str">
        <f t="shared" si="82"/>
        <v/>
      </c>
      <c r="AB419" s="105" t="str">
        <f t="shared" si="83"/>
        <v/>
      </c>
    </row>
    <row r="420" spans="1:28" x14ac:dyDescent="0.25">
      <c r="A420" s="113" t="s">
        <v>36</v>
      </c>
      <c r="B420" s="105" t="str">
        <f t="shared" si="75"/>
        <v/>
      </c>
      <c r="C420" s="113" t="s">
        <v>36</v>
      </c>
      <c r="D420" s="108"/>
      <c r="E420" s="111"/>
      <c r="F420" s="113" t="s">
        <v>36</v>
      </c>
      <c r="I420" s="105" t="str">
        <f>IF($D420="", IFERROR(INDEX('LinkedIn Posts'!$D$11:$D$510, MATCH($R420, 'LinkedIn Posts'!$BB$11:$BB$510, 0)), ""), $D420)</f>
        <v/>
      </c>
      <c r="K420" s="105" t="str">
        <f t="shared" si="76"/>
        <v/>
      </c>
      <c r="M420" s="105" t="str">
        <f t="shared" si="72"/>
        <v/>
      </c>
      <c r="N420" s="105" t="str">
        <f t="shared" si="73"/>
        <v/>
      </c>
      <c r="P420" s="115" t="str">
        <f t="shared" si="77"/>
        <v/>
      </c>
      <c r="R420" s="105">
        <f>IF($D420="", MAX($R$10:$R419)+1, "")</f>
        <v>390</v>
      </c>
      <c r="T420" s="105" t="str">
        <f t="shared" si="74"/>
        <v/>
      </c>
      <c r="V420" s="115" t="str">
        <f t="shared" si="78"/>
        <v/>
      </c>
      <c r="X420" s="105" t="str">
        <f t="shared" si="79"/>
        <v/>
      </c>
      <c r="Y420" s="105" t="str">
        <f t="shared" si="80"/>
        <v/>
      </c>
      <c r="Z420" s="105" t="str">
        <f t="shared" si="81"/>
        <v/>
      </c>
      <c r="AA420" s="105" t="str">
        <f t="shared" si="82"/>
        <v/>
      </c>
      <c r="AB420" s="105" t="str">
        <f t="shared" si="83"/>
        <v/>
      </c>
    </row>
    <row r="421" spans="1:28" x14ac:dyDescent="0.25">
      <c r="A421" s="113" t="s">
        <v>36</v>
      </c>
      <c r="B421" s="105" t="str">
        <f t="shared" si="75"/>
        <v/>
      </c>
      <c r="C421" s="113" t="s">
        <v>36</v>
      </c>
      <c r="D421" s="108"/>
      <c r="E421" s="111"/>
      <c r="F421" s="113" t="s">
        <v>36</v>
      </c>
      <c r="I421" s="105" t="str">
        <f>IF($D421="", IFERROR(INDEX('LinkedIn Posts'!$D$11:$D$510, MATCH($R421, 'LinkedIn Posts'!$BB$11:$BB$510, 0)), ""), $D421)</f>
        <v/>
      </c>
      <c r="K421" s="105" t="str">
        <f t="shared" si="76"/>
        <v/>
      </c>
      <c r="M421" s="105" t="str">
        <f t="shared" si="72"/>
        <v/>
      </c>
      <c r="N421" s="105" t="str">
        <f t="shared" si="73"/>
        <v/>
      </c>
      <c r="P421" s="115" t="str">
        <f t="shared" si="77"/>
        <v/>
      </c>
      <c r="R421" s="105">
        <f>IF($D421="", MAX($R$10:$R420)+1, "")</f>
        <v>391</v>
      </c>
      <c r="T421" s="105" t="str">
        <f t="shared" si="74"/>
        <v/>
      </c>
      <c r="V421" s="115" t="str">
        <f t="shared" si="78"/>
        <v/>
      </c>
      <c r="X421" s="105" t="str">
        <f t="shared" si="79"/>
        <v/>
      </c>
      <c r="Y421" s="105" t="str">
        <f t="shared" si="80"/>
        <v/>
      </c>
      <c r="Z421" s="105" t="str">
        <f t="shared" si="81"/>
        <v/>
      </c>
      <c r="AA421" s="105" t="str">
        <f t="shared" si="82"/>
        <v/>
      </c>
      <c r="AB421" s="105" t="str">
        <f t="shared" si="83"/>
        <v/>
      </c>
    </row>
    <row r="422" spans="1:28" x14ac:dyDescent="0.25">
      <c r="A422" s="113" t="s">
        <v>36</v>
      </c>
      <c r="B422" s="105" t="str">
        <f t="shared" si="75"/>
        <v/>
      </c>
      <c r="C422" s="113" t="s">
        <v>36</v>
      </c>
      <c r="D422" s="108"/>
      <c r="E422" s="111"/>
      <c r="F422" s="113" t="s">
        <v>36</v>
      </c>
      <c r="I422" s="105" t="str">
        <f>IF($D422="", IFERROR(INDEX('LinkedIn Posts'!$D$11:$D$510, MATCH($R422, 'LinkedIn Posts'!$BB$11:$BB$510, 0)), ""), $D422)</f>
        <v/>
      </c>
      <c r="K422" s="105" t="str">
        <f t="shared" si="76"/>
        <v/>
      </c>
      <c r="M422" s="105" t="str">
        <f t="shared" si="72"/>
        <v/>
      </c>
      <c r="N422" s="105" t="str">
        <f t="shared" si="73"/>
        <v/>
      </c>
      <c r="P422" s="115" t="str">
        <f t="shared" si="77"/>
        <v/>
      </c>
      <c r="R422" s="105">
        <f>IF($D422="", MAX($R$10:$R421)+1, "")</f>
        <v>392</v>
      </c>
      <c r="T422" s="105" t="str">
        <f t="shared" si="74"/>
        <v/>
      </c>
      <c r="V422" s="115" t="str">
        <f t="shared" si="78"/>
        <v/>
      </c>
      <c r="X422" s="105" t="str">
        <f t="shared" si="79"/>
        <v/>
      </c>
      <c r="Y422" s="105" t="str">
        <f t="shared" si="80"/>
        <v/>
      </c>
      <c r="Z422" s="105" t="str">
        <f t="shared" si="81"/>
        <v/>
      </c>
      <c r="AA422" s="105" t="str">
        <f t="shared" si="82"/>
        <v/>
      </c>
      <c r="AB422" s="105" t="str">
        <f t="shared" si="83"/>
        <v/>
      </c>
    </row>
    <row r="423" spans="1:28" x14ac:dyDescent="0.25">
      <c r="A423" s="113" t="s">
        <v>36</v>
      </c>
      <c r="B423" s="105" t="str">
        <f t="shared" si="75"/>
        <v/>
      </c>
      <c r="C423" s="113" t="s">
        <v>36</v>
      </c>
      <c r="D423" s="108"/>
      <c r="E423" s="111"/>
      <c r="F423" s="113" t="s">
        <v>36</v>
      </c>
      <c r="I423" s="105" t="str">
        <f>IF($D423="", IFERROR(INDEX('LinkedIn Posts'!$D$11:$D$510, MATCH($R423, 'LinkedIn Posts'!$BB$11:$BB$510, 0)), ""), $D423)</f>
        <v/>
      </c>
      <c r="K423" s="105" t="str">
        <f t="shared" si="76"/>
        <v/>
      </c>
      <c r="M423" s="105" t="str">
        <f t="shared" si="72"/>
        <v/>
      </c>
      <c r="N423" s="105" t="str">
        <f t="shared" si="73"/>
        <v/>
      </c>
      <c r="P423" s="115" t="str">
        <f t="shared" si="77"/>
        <v/>
      </c>
      <c r="R423" s="105">
        <f>IF($D423="", MAX($R$10:$R422)+1, "")</f>
        <v>393</v>
      </c>
      <c r="T423" s="105" t="str">
        <f t="shared" si="74"/>
        <v/>
      </c>
      <c r="V423" s="115" t="str">
        <f t="shared" si="78"/>
        <v/>
      </c>
      <c r="X423" s="105" t="str">
        <f t="shared" si="79"/>
        <v/>
      </c>
      <c r="Y423" s="105" t="str">
        <f t="shared" si="80"/>
        <v/>
      </c>
      <c r="Z423" s="105" t="str">
        <f t="shared" si="81"/>
        <v/>
      </c>
      <c r="AA423" s="105" t="str">
        <f t="shared" si="82"/>
        <v/>
      </c>
      <c r="AB423" s="105" t="str">
        <f t="shared" si="83"/>
        <v/>
      </c>
    </row>
    <row r="424" spans="1:28" x14ac:dyDescent="0.25">
      <c r="A424" s="113" t="s">
        <v>36</v>
      </c>
      <c r="B424" s="105" t="str">
        <f t="shared" si="75"/>
        <v/>
      </c>
      <c r="C424" s="113" t="s">
        <v>36</v>
      </c>
      <c r="D424" s="108"/>
      <c r="E424" s="111"/>
      <c r="F424" s="113" t="s">
        <v>36</v>
      </c>
      <c r="I424" s="105" t="str">
        <f>IF($D424="", IFERROR(INDEX('LinkedIn Posts'!$D$11:$D$510, MATCH($R424, 'LinkedIn Posts'!$BB$11:$BB$510, 0)), ""), $D424)</f>
        <v/>
      </c>
      <c r="K424" s="105" t="str">
        <f t="shared" si="76"/>
        <v/>
      </c>
      <c r="M424" s="105" t="str">
        <f t="shared" si="72"/>
        <v/>
      </c>
      <c r="N424" s="105" t="str">
        <f t="shared" si="73"/>
        <v/>
      </c>
      <c r="P424" s="115" t="str">
        <f t="shared" si="77"/>
        <v/>
      </c>
      <c r="R424" s="105">
        <f>IF($D424="", MAX($R$10:$R423)+1, "")</f>
        <v>394</v>
      </c>
      <c r="T424" s="105" t="str">
        <f t="shared" si="74"/>
        <v/>
      </c>
      <c r="V424" s="115" t="str">
        <f t="shared" si="78"/>
        <v/>
      </c>
      <c r="X424" s="105" t="str">
        <f t="shared" si="79"/>
        <v/>
      </c>
      <c r="Y424" s="105" t="str">
        <f t="shared" si="80"/>
        <v/>
      </c>
      <c r="Z424" s="105" t="str">
        <f t="shared" si="81"/>
        <v/>
      </c>
      <c r="AA424" s="105" t="str">
        <f t="shared" si="82"/>
        <v/>
      </c>
      <c r="AB424" s="105" t="str">
        <f t="shared" si="83"/>
        <v/>
      </c>
    </row>
    <row r="425" spans="1:28" x14ac:dyDescent="0.25">
      <c r="A425" s="113" t="s">
        <v>36</v>
      </c>
      <c r="B425" s="105" t="str">
        <f t="shared" si="75"/>
        <v/>
      </c>
      <c r="C425" s="113" t="s">
        <v>36</v>
      </c>
      <c r="D425" s="108"/>
      <c r="E425" s="111"/>
      <c r="F425" s="113" t="s">
        <v>36</v>
      </c>
      <c r="I425" s="105" t="str">
        <f>IF($D425="", IFERROR(INDEX('LinkedIn Posts'!$D$11:$D$510, MATCH($R425, 'LinkedIn Posts'!$BB$11:$BB$510, 0)), ""), $D425)</f>
        <v/>
      </c>
      <c r="K425" s="105" t="str">
        <f t="shared" si="76"/>
        <v/>
      </c>
      <c r="M425" s="105" t="str">
        <f t="shared" si="72"/>
        <v/>
      </c>
      <c r="N425" s="105" t="str">
        <f t="shared" si="73"/>
        <v/>
      </c>
      <c r="P425" s="115" t="str">
        <f t="shared" si="77"/>
        <v/>
      </c>
      <c r="R425" s="105">
        <f>IF($D425="", MAX($R$10:$R424)+1, "")</f>
        <v>395</v>
      </c>
      <c r="T425" s="105" t="str">
        <f t="shared" si="74"/>
        <v/>
      </c>
      <c r="V425" s="115" t="str">
        <f t="shared" si="78"/>
        <v/>
      </c>
      <c r="X425" s="105" t="str">
        <f t="shared" si="79"/>
        <v/>
      </c>
      <c r="Y425" s="105" t="str">
        <f t="shared" si="80"/>
        <v/>
      </c>
      <c r="Z425" s="105" t="str">
        <f t="shared" si="81"/>
        <v/>
      </c>
      <c r="AA425" s="105" t="str">
        <f t="shared" si="82"/>
        <v/>
      </c>
      <c r="AB425" s="105" t="str">
        <f t="shared" si="83"/>
        <v/>
      </c>
    </row>
    <row r="426" spans="1:28" x14ac:dyDescent="0.25">
      <c r="A426" s="113" t="s">
        <v>36</v>
      </c>
      <c r="B426" s="105" t="str">
        <f t="shared" si="75"/>
        <v/>
      </c>
      <c r="C426" s="113" t="s">
        <v>36</v>
      </c>
      <c r="D426" s="108"/>
      <c r="E426" s="111"/>
      <c r="F426" s="113" t="s">
        <v>36</v>
      </c>
      <c r="I426" s="105" t="str">
        <f>IF($D426="", IFERROR(INDEX('LinkedIn Posts'!$D$11:$D$510, MATCH($R426, 'LinkedIn Posts'!$BB$11:$BB$510, 0)), ""), $D426)</f>
        <v/>
      </c>
      <c r="K426" s="105" t="str">
        <f t="shared" si="76"/>
        <v/>
      </c>
      <c r="M426" s="105" t="str">
        <f t="shared" si="72"/>
        <v/>
      </c>
      <c r="N426" s="105" t="str">
        <f t="shared" si="73"/>
        <v/>
      </c>
      <c r="P426" s="115" t="str">
        <f t="shared" si="77"/>
        <v/>
      </c>
      <c r="R426" s="105">
        <f>IF($D426="", MAX($R$10:$R425)+1, "")</f>
        <v>396</v>
      </c>
      <c r="T426" s="105" t="str">
        <f t="shared" si="74"/>
        <v/>
      </c>
      <c r="V426" s="115" t="str">
        <f t="shared" si="78"/>
        <v/>
      </c>
      <c r="X426" s="105" t="str">
        <f t="shared" si="79"/>
        <v/>
      </c>
      <c r="Y426" s="105" t="str">
        <f t="shared" si="80"/>
        <v/>
      </c>
      <c r="Z426" s="105" t="str">
        <f t="shared" si="81"/>
        <v/>
      </c>
      <c r="AA426" s="105" t="str">
        <f t="shared" si="82"/>
        <v/>
      </c>
      <c r="AB426" s="105" t="str">
        <f t="shared" si="83"/>
        <v/>
      </c>
    </row>
    <row r="427" spans="1:28" x14ac:dyDescent="0.25">
      <c r="A427" s="113" t="s">
        <v>36</v>
      </c>
      <c r="B427" s="105" t="str">
        <f t="shared" si="75"/>
        <v/>
      </c>
      <c r="C427" s="113" t="s">
        <v>36</v>
      </c>
      <c r="D427" s="108"/>
      <c r="E427" s="111"/>
      <c r="F427" s="113" t="s">
        <v>36</v>
      </c>
      <c r="I427" s="105" t="str">
        <f>IF($D427="", IFERROR(INDEX('LinkedIn Posts'!$D$11:$D$510, MATCH($R427, 'LinkedIn Posts'!$BB$11:$BB$510, 0)), ""), $D427)</f>
        <v/>
      </c>
      <c r="K427" s="105" t="str">
        <f t="shared" si="76"/>
        <v/>
      </c>
      <c r="M427" s="105" t="str">
        <f t="shared" si="72"/>
        <v/>
      </c>
      <c r="N427" s="105" t="str">
        <f t="shared" si="73"/>
        <v/>
      </c>
      <c r="P427" s="115" t="str">
        <f t="shared" si="77"/>
        <v/>
      </c>
      <c r="R427" s="105">
        <f>IF($D427="", MAX($R$10:$R426)+1, "")</f>
        <v>397</v>
      </c>
      <c r="T427" s="105" t="str">
        <f t="shared" si="74"/>
        <v/>
      </c>
      <c r="V427" s="115" t="str">
        <f t="shared" si="78"/>
        <v/>
      </c>
      <c r="X427" s="105" t="str">
        <f t="shared" si="79"/>
        <v/>
      </c>
      <c r="Y427" s="105" t="str">
        <f t="shared" si="80"/>
        <v/>
      </c>
      <c r="Z427" s="105" t="str">
        <f t="shared" si="81"/>
        <v/>
      </c>
      <c r="AA427" s="105" t="str">
        <f t="shared" si="82"/>
        <v/>
      </c>
      <c r="AB427" s="105" t="str">
        <f t="shared" si="83"/>
        <v/>
      </c>
    </row>
    <row r="428" spans="1:28" x14ac:dyDescent="0.25">
      <c r="A428" s="113" t="s">
        <v>36</v>
      </c>
      <c r="B428" s="105" t="str">
        <f t="shared" si="75"/>
        <v/>
      </c>
      <c r="C428" s="113" t="s">
        <v>36</v>
      </c>
      <c r="D428" s="108"/>
      <c r="E428" s="111"/>
      <c r="F428" s="113" t="s">
        <v>36</v>
      </c>
      <c r="I428" s="105" t="str">
        <f>IF($D428="", IFERROR(INDEX('LinkedIn Posts'!$D$11:$D$510, MATCH($R428, 'LinkedIn Posts'!$BB$11:$BB$510, 0)), ""), $D428)</f>
        <v/>
      </c>
      <c r="K428" s="105" t="str">
        <f t="shared" si="76"/>
        <v/>
      </c>
      <c r="M428" s="105" t="str">
        <f t="shared" si="72"/>
        <v/>
      </c>
      <c r="N428" s="105" t="str">
        <f t="shared" si="73"/>
        <v/>
      </c>
      <c r="P428" s="115" t="str">
        <f t="shared" si="77"/>
        <v/>
      </c>
      <c r="R428" s="105">
        <f>IF($D428="", MAX($R$10:$R427)+1, "")</f>
        <v>398</v>
      </c>
      <c r="T428" s="105" t="str">
        <f t="shared" si="74"/>
        <v/>
      </c>
      <c r="V428" s="115" t="str">
        <f t="shared" si="78"/>
        <v/>
      </c>
      <c r="X428" s="105" t="str">
        <f t="shared" si="79"/>
        <v/>
      </c>
      <c r="Y428" s="105" t="str">
        <f t="shared" si="80"/>
        <v/>
      </c>
      <c r="Z428" s="105" t="str">
        <f t="shared" si="81"/>
        <v/>
      </c>
      <c r="AA428" s="105" t="str">
        <f t="shared" si="82"/>
        <v/>
      </c>
      <c r="AB428" s="105" t="str">
        <f t="shared" si="83"/>
        <v/>
      </c>
    </row>
    <row r="429" spans="1:28" x14ac:dyDescent="0.25">
      <c r="A429" s="113" t="s">
        <v>36</v>
      </c>
      <c r="B429" s="105" t="str">
        <f t="shared" si="75"/>
        <v/>
      </c>
      <c r="C429" s="113" t="s">
        <v>36</v>
      </c>
      <c r="D429" s="108"/>
      <c r="E429" s="111"/>
      <c r="F429" s="113" t="s">
        <v>36</v>
      </c>
      <c r="I429" s="105" t="str">
        <f>IF($D429="", IFERROR(INDEX('LinkedIn Posts'!$D$11:$D$510, MATCH($R429, 'LinkedIn Posts'!$BB$11:$BB$510, 0)), ""), $D429)</f>
        <v/>
      </c>
      <c r="K429" s="105" t="str">
        <f t="shared" si="76"/>
        <v/>
      </c>
      <c r="M429" s="105" t="str">
        <f t="shared" si="72"/>
        <v/>
      </c>
      <c r="N429" s="105" t="str">
        <f t="shared" si="73"/>
        <v/>
      </c>
      <c r="P429" s="115" t="str">
        <f t="shared" si="77"/>
        <v/>
      </c>
      <c r="R429" s="105">
        <f>IF($D429="", MAX($R$10:$R428)+1, "")</f>
        <v>399</v>
      </c>
      <c r="T429" s="105" t="str">
        <f t="shared" si="74"/>
        <v/>
      </c>
      <c r="V429" s="115" t="str">
        <f t="shared" si="78"/>
        <v/>
      </c>
      <c r="X429" s="105" t="str">
        <f t="shared" si="79"/>
        <v/>
      </c>
      <c r="Y429" s="105" t="str">
        <f t="shared" si="80"/>
        <v/>
      </c>
      <c r="Z429" s="105" t="str">
        <f t="shared" si="81"/>
        <v/>
      </c>
      <c r="AA429" s="105" t="str">
        <f t="shared" si="82"/>
        <v/>
      </c>
      <c r="AB429" s="105" t="str">
        <f t="shared" si="83"/>
        <v/>
      </c>
    </row>
    <row r="430" spans="1:28" x14ac:dyDescent="0.25">
      <c r="A430" s="113" t="s">
        <v>36</v>
      </c>
      <c r="B430" s="105" t="str">
        <f t="shared" si="75"/>
        <v/>
      </c>
      <c r="C430" s="113" t="s">
        <v>36</v>
      </c>
      <c r="D430" s="108"/>
      <c r="E430" s="111"/>
      <c r="F430" s="113" t="s">
        <v>36</v>
      </c>
      <c r="I430" s="105" t="str">
        <f>IF($D430="", IFERROR(INDEX('LinkedIn Posts'!$D$11:$D$510, MATCH($R430, 'LinkedIn Posts'!$BB$11:$BB$510, 0)), ""), $D430)</f>
        <v/>
      </c>
      <c r="K430" s="105" t="str">
        <f t="shared" si="76"/>
        <v/>
      </c>
      <c r="M430" s="105" t="str">
        <f t="shared" si="72"/>
        <v/>
      </c>
      <c r="N430" s="105" t="str">
        <f t="shared" si="73"/>
        <v/>
      </c>
      <c r="P430" s="115" t="str">
        <f t="shared" si="77"/>
        <v/>
      </c>
      <c r="R430" s="105">
        <f>IF($D430="", MAX($R$10:$R429)+1, "")</f>
        <v>400</v>
      </c>
      <c r="T430" s="105" t="str">
        <f t="shared" si="74"/>
        <v/>
      </c>
      <c r="V430" s="115" t="str">
        <f t="shared" si="78"/>
        <v/>
      </c>
      <c r="X430" s="105" t="str">
        <f t="shared" si="79"/>
        <v/>
      </c>
      <c r="Y430" s="105" t="str">
        <f t="shared" si="80"/>
        <v/>
      </c>
      <c r="Z430" s="105" t="str">
        <f t="shared" si="81"/>
        <v/>
      </c>
      <c r="AA430" s="105" t="str">
        <f t="shared" si="82"/>
        <v/>
      </c>
      <c r="AB430" s="105" t="str">
        <f t="shared" si="83"/>
        <v/>
      </c>
    </row>
    <row r="431" spans="1:28" x14ac:dyDescent="0.25">
      <c r="A431" s="113" t="s">
        <v>36</v>
      </c>
      <c r="B431" s="105" t="str">
        <f t="shared" si="75"/>
        <v/>
      </c>
      <c r="C431" s="113" t="s">
        <v>36</v>
      </c>
      <c r="D431" s="108"/>
      <c r="E431" s="111"/>
      <c r="F431" s="113" t="s">
        <v>36</v>
      </c>
      <c r="I431" s="105" t="str">
        <f>IF($D431="", IFERROR(INDEX('LinkedIn Posts'!$D$11:$D$510, MATCH($R431, 'LinkedIn Posts'!$BB$11:$BB$510, 0)), ""), $D431)</f>
        <v/>
      </c>
      <c r="K431" s="105" t="str">
        <f t="shared" si="76"/>
        <v/>
      </c>
      <c r="M431" s="105" t="str">
        <f t="shared" si="72"/>
        <v/>
      </c>
      <c r="N431" s="105" t="str">
        <f t="shared" si="73"/>
        <v/>
      </c>
      <c r="P431" s="115" t="str">
        <f t="shared" si="77"/>
        <v/>
      </c>
      <c r="R431" s="105">
        <f>IF($D431="", MAX($R$10:$R430)+1, "")</f>
        <v>401</v>
      </c>
      <c r="T431" s="105" t="str">
        <f t="shared" si="74"/>
        <v/>
      </c>
      <c r="V431" s="115" t="str">
        <f t="shared" si="78"/>
        <v/>
      </c>
      <c r="X431" s="105" t="str">
        <f t="shared" si="79"/>
        <v/>
      </c>
      <c r="Y431" s="105" t="str">
        <f t="shared" si="80"/>
        <v/>
      </c>
      <c r="Z431" s="105" t="str">
        <f t="shared" si="81"/>
        <v/>
      </c>
      <c r="AA431" s="105" t="str">
        <f t="shared" si="82"/>
        <v/>
      </c>
      <c r="AB431" s="105" t="str">
        <f t="shared" si="83"/>
        <v/>
      </c>
    </row>
    <row r="432" spans="1:28" x14ac:dyDescent="0.25">
      <c r="A432" s="113" t="s">
        <v>36</v>
      </c>
      <c r="B432" s="105" t="str">
        <f t="shared" si="75"/>
        <v/>
      </c>
      <c r="C432" s="113" t="s">
        <v>36</v>
      </c>
      <c r="D432" s="108"/>
      <c r="E432" s="111"/>
      <c r="F432" s="113" t="s">
        <v>36</v>
      </c>
      <c r="I432" s="105" t="str">
        <f>IF($D432="", IFERROR(INDEX('LinkedIn Posts'!$D$11:$D$510, MATCH($R432, 'LinkedIn Posts'!$BB$11:$BB$510, 0)), ""), $D432)</f>
        <v/>
      </c>
      <c r="K432" s="105" t="str">
        <f t="shared" si="76"/>
        <v/>
      </c>
      <c r="M432" s="105" t="str">
        <f t="shared" si="72"/>
        <v/>
      </c>
      <c r="N432" s="105" t="str">
        <f t="shared" si="73"/>
        <v/>
      </c>
      <c r="P432" s="115" t="str">
        <f t="shared" si="77"/>
        <v/>
      </c>
      <c r="R432" s="105">
        <f>IF($D432="", MAX($R$10:$R431)+1, "")</f>
        <v>402</v>
      </c>
      <c r="T432" s="105" t="str">
        <f t="shared" si="74"/>
        <v/>
      </c>
      <c r="V432" s="115" t="str">
        <f t="shared" si="78"/>
        <v/>
      </c>
      <c r="X432" s="105" t="str">
        <f t="shared" si="79"/>
        <v/>
      </c>
      <c r="Y432" s="105" t="str">
        <f t="shared" si="80"/>
        <v/>
      </c>
      <c r="Z432" s="105" t="str">
        <f t="shared" si="81"/>
        <v/>
      </c>
      <c r="AA432" s="105" t="str">
        <f t="shared" si="82"/>
        <v/>
      </c>
      <c r="AB432" s="105" t="str">
        <f t="shared" si="83"/>
        <v/>
      </c>
    </row>
    <row r="433" spans="1:28" x14ac:dyDescent="0.25">
      <c r="A433" s="113" t="s">
        <v>36</v>
      </c>
      <c r="B433" s="105" t="str">
        <f t="shared" si="75"/>
        <v/>
      </c>
      <c r="C433" s="113" t="s">
        <v>36</v>
      </c>
      <c r="D433" s="108"/>
      <c r="E433" s="111"/>
      <c r="F433" s="113" t="s">
        <v>36</v>
      </c>
      <c r="I433" s="105" t="str">
        <f>IF($D433="", IFERROR(INDEX('LinkedIn Posts'!$D$11:$D$510, MATCH($R433, 'LinkedIn Posts'!$BB$11:$BB$510, 0)), ""), $D433)</f>
        <v/>
      </c>
      <c r="K433" s="105" t="str">
        <f t="shared" si="76"/>
        <v/>
      </c>
      <c r="M433" s="105" t="str">
        <f t="shared" si="72"/>
        <v/>
      </c>
      <c r="N433" s="105" t="str">
        <f t="shared" si="73"/>
        <v/>
      </c>
      <c r="P433" s="115" t="str">
        <f t="shared" si="77"/>
        <v/>
      </c>
      <c r="R433" s="105">
        <f>IF($D433="", MAX($R$10:$R432)+1, "")</f>
        <v>403</v>
      </c>
      <c r="T433" s="105" t="str">
        <f t="shared" si="74"/>
        <v/>
      </c>
      <c r="V433" s="115" t="str">
        <f t="shared" si="78"/>
        <v/>
      </c>
      <c r="X433" s="105" t="str">
        <f t="shared" si="79"/>
        <v/>
      </c>
      <c r="Y433" s="105" t="str">
        <f t="shared" si="80"/>
        <v/>
      </c>
      <c r="Z433" s="105" t="str">
        <f t="shared" si="81"/>
        <v/>
      </c>
      <c r="AA433" s="105" t="str">
        <f t="shared" si="82"/>
        <v/>
      </c>
      <c r="AB433" s="105" t="str">
        <f t="shared" si="83"/>
        <v/>
      </c>
    </row>
    <row r="434" spans="1:28" x14ac:dyDescent="0.25">
      <c r="A434" s="113" t="s">
        <v>36</v>
      </c>
      <c r="B434" s="105" t="str">
        <f t="shared" si="75"/>
        <v/>
      </c>
      <c r="C434" s="113" t="s">
        <v>36</v>
      </c>
      <c r="D434" s="108"/>
      <c r="E434" s="111"/>
      <c r="F434" s="113" t="s">
        <v>36</v>
      </c>
      <c r="I434" s="105" t="str">
        <f>IF($D434="", IFERROR(INDEX('LinkedIn Posts'!$D$11:$D$510, MATCH($R434, 'LinkedIn Posts'!$BB$11:$BB$510, 0)), ""), $D434)</f>
        <v/>
      </c>
      <c r="K434" s="105" t="str">
        <f t="shared" si="76"/>
        <v/>
      </c>
      <c r="M434" s="105" t="str">
        <f t="shared" si="72"/>
        <v/>
      </c>
      <c r="N434" s="105" t="str">
        <f t="shared" si="73"/>
        <v/>
      </c>
      <c r="P434" s="115" t="str">
        <f t="shared" si="77"/>
        <v/>
      </c>
      <c r="R434" s="105">
        <f>IF($D434="", MAX($R$10:$R433)+1, "")</f>
        <v>404</v>
      </c>
      <c r="T434" s="105" t="str">
        <f t="shared" si="74"/>
        <v/>
      </c>
      <c r="V434" s="115" t="str">
        <f t="shared" si="78"/>
        <v/>
      </c>
      <c r="X434" s="105" t="str">
        <f t="shared" si="79"/>
        <v/>
      </c>
      <c r="Y434" s="105" t="str">
        <f t="shared" si="80"/>
        <v/>
      </c>
      <c r="Z434" s="105" t="str">
        <f t="shared" si="81"/>
        <v/>
      </c>
      <c r="AA434" s="105" t="str">
        <f t="shared" si="82"/>
        <v/>
      </c>
      <c r="AB434" s="105" t="str">
        <f t="shared" si="83"/>
        <v/>
      </c>
    </row>
    <row r="435" spans="1:28" x14ac:dyDescent="0.25">
      <c r="A435" s="113" t="s">
        <v>36</v>
      </c>
      <c r="B435" s="105" t="str">
        <f t="shared" si="75"/>
        <v/>
      </c>
      <c r="C435" s="113" t="s">
        <v>36</v>
      </c>
      <c r="D435" s="108"/>
      <c r="E435" s="111"/>
      <c r="F435" s="113" t="s">
        <v>36</v>
      </c>
      <c r="I435" s="105" t="str">
        <f>IF($D435="", IFERROR(INDEX('LinkedIn Posts'!$D$11:$D$510, MATCH($R435, 'LinkedIn Posts'!$BB$11:$BB$510, 0)), ""), $D435)</f>
        <v/>
      </c>
      <c r="K435" s="105" t="str">
        <f t="shared" si="76"/>
        <v/>
      </c>
      <c r="M435" s="105" t="str">
        <f t="shared" si="72"/>
        <v/>
      </c>
      <c r="N435" s="105" t="str">
        <f t="shared" si="73"/>
        <v/>
      </c>
      <c r="P435" s="115" t="str">
        <f t="shared" si="77"/>
        <v/>
      </c>
      <c r="R435" s="105">
        <f>IF($D435="", MAX($R$10:$R434)+1, "")</f>
        <v>405</v>
      </c>
      <c r="T435" s="105" t="str">
        <f t="shared" si="74"/>
        <v/>
      </c>
      <c r="V435" s="115" t="str">
        <f t="shared" si="78"/>
        <v/>
      </c>
      <c r="X435" s="105" t="str">
        <f t="shared" si="79"/>
        <v/>
      </c>
      <c r="Y435" s="105" t="str">
        <f t="shared" si="80"/>
        <v/>
      </c>
      <c r="Z435" s="105" t="str">
        <f t="shared" si="81"/>
        <v/>
      </c>
      <c r="AA435" s="105" t="str">
        <f t="shared" si="82"/>
        <v/>
      </c>
      <c r="AB435" s="105" t="str">
        <f t="shared" si="83"/>
        <v/>
      </c>
    </row>
    <row r="436" spans="1:28" x14ac:dyDescent="0.25">
      <c r="A436" s="113" t="s">
        <v>36</v>
      </c>
      <c r="B436" s="105" t="str">
        <f t="shared" si="75"/>
        <v/>
      </c>
      <c r="C436" s="113" t="s">
        <v>36</v>
      </c>
      <c r="D436" s="108"/>
      <c r="E436" s="111"/>
      <c r="F436" s="113" t="s">
        <v>36</v>
      </c>
      <c r="I436" s="105" t="str">
        <f>IF($D436="", IFERROR(INDEX('LinkedIn Posts'!$D$11:$D$510, MATCH($R436, 'LinkedIn Posts'!$BB$11:$BB$510, 0)), ""), $D436)</f>
        <v/>
      </c>
      <c r="K436" s="105" t="str">
        <f t="shared" si="76"/>
        <v/>
      </c>
      <c r="M436" s="105" t="str">
        <f t="shared" si="72"/>
        <v/>
      </c>
      <c r="N436" s="105" t="str">
        <f t="shared" si="73"/>
        <v/>
      </c>
      <c r="P436" s="115" t="str">
        <f t="shared" si="77"/>
        <v/>
      </c>
      <c r="R436" s="105">
        <f>IF($D436="", MAX($R$10:$R435)+1, "")</f>
        <v>406</v>
      </c>
      <c r="T436" s="105" t="str">
        <f t="shared" si="74"/>
        <v/>
      </c>
      <c r="V436" s="115" t="str">
        <f t="shared" si="78"/>
        <v/>
      </c>
      <c r="X436" s="105" t="str">
        <f t="shared" si="79"/>
        <v/>
      </c>
      <c r="Y436" s="105" t="str">
        <f t="shared" si="80"/>
        <v/>
      </c>
      <c r="Z436" s="105" t="str">
        <f t="shared" si="81"/>
        <v/>
      </c>
      <c r="AA436" s="105" t="str">
        <f t="shared" si="82"/>
        <v/>
      </c>
      <c r="AB436" s="105" t="str">
        <f t="shared" si="83"/>
        <v/>
      </c>
    </row>
    <row r="437" spans="1:28" x14ac:dyDescent="0.25">
      <c r="A437" s="113" t="s">
        <v>36</v>
      </c>
      <c r="B437" s="105" t="str">
        <f t="shared" si="75"/>
        <v/>
      </c>
      <c r="C437" s="113" t="s">
        <v>36</v>
      </c>
      <c r="D437" s="108"/>
      <c r="E437" s="111"/>
      <c r="F437" s="113" t="s">
        <v>36</v>
      </c>
      <c r="I437" s="105" t="str">
        <f>IF($D437="", IFERROR(INDEX('LinkedIn Posts'!$D$11:$D$510, MATCH($R437, 'LinkedIn Posts'!$BB$11:$BB$510, 0)), ""), $D437)</f>
        <v/>
      </c>
      <c r="K437" s="105" t="str">
        <f t="shared" si="76"/>
        <v/>
      </c>
      <c r="M437" s="105" t="str">
        <f t="shared" si="72"/>
        <v/>
      </c>
      <c r="N437" s="105" t="str">
        <f t="shared" si="73"/>
        <v/>
      </c>
      <c r="P437" s="115" t="str">
        <f t="shared" si="77"/>
        <v/>
      </c>
      <c r="R437" s="105">
        <f>IF($D437="", MAX($R$10:$R436)+1, "")</f>
        <v>407</v>
      </c>
      <c r="T437" s="105" t="str">
        <f t="shared" si="74"/>
        <v/>
      </c>
      <c r="V437" s="115" t="str">
        <f t="shared" si="78"/>
        <v/>
      </c>
      <c r="X437" s="105" t="str">
        <f t="shared" si="79"/>
        <v/>
      </c>
      <c r="Y437" s="105" t="str">
        <f t="shared" si="80"/>
        <v/>
      </c>
      <c r="Z437" s="105" t="str">
        <f t="shared" si="81"/>
        <v/>
      </c>
      <c r="AA437" s="105" t="str">
        <f t="shared" si="82"/>
        <v/>
      </c>
      <c r="AB437" s="105" t="str">
        <f t="shared" si="83"/>
        <v/>
      </c>
    </row>
    <row r="438" spans="1:28" x14ac:dyDescent="0.25">
      <c r="A438" s="113" t="s">
        <v>36</v>
      </c>
      <c r="B438" s="105" t="str">
        <f t="shared" si="75"/>
        <v/>
      </c>
      <c r="C438" s="113" t="s">
        <v>36</v>
      </c>
      <c r="D438" s="108"/>
      <c r="E438" s="111"/>
      <c r="F438" s="113" t="s">
        <v>36</v>
      </c>
      <c r="I438" s="105" t="str">
        <f>IF($D438="", IFERROR(INDEX('LinkedIn Posts'!$D$11:$D$510, MATCH($R438, 'LinkedIn Posts'!$BB$11:$BB$510, 0)), ""), $D438)</f>
        <v/>
      </c>
      <c r="K438" s="105" t="str">
        <f t="shared" si="76"/>
        <v/>
      </c>
      <c r="M438" s="105" t="str">
        <f t="shared" si="72"/>
        <v/>
      </c>
      <c r="N438" s="105" t="str">
        <f t="shared" si="73"/>
        <v/>
      </c>
      <c r="P438" s="115" t="str">
        <f t="shared" si="77"/>
        <v/>
      </c>
      <c r="R438" s="105">
        <f>IF($D438="", MAX($R$10:$R437)+1, "")</f>
        <v>408</v>
      </c>
      <c r="T438" s="105" t="str">
        <f t="shared" si="74"/>
        <v/>
      </c>
      <c r="V438" s="115" t="str">
        <f t="shared" si="78"/>
        <v/>
      </c>
      <c r="X438" s="105" t="str">
        <f t="shared" si="79"/>
        <v/>
      </c>
      <c r="Y438" s="105" t="str">
        <f t="shared" si="80"/>
        <v/>
      </c>
      <c r="Z438" s="105" t="str">
        <f t="shared" si="81"/>
        <v/>
      </c>
      <c r="AA438" s="105" t="str">
        <f t="shared" si="82"/>
        <v/>
      </c>
      <c r="AB438" s="105" t="str">
        <f t="shared" si="83"/>
        <v/>
      </c>
    </row>
    <row r="439" spans="1:28" x14ac:dyDescent="0.25">
      <c r="A439" s="113" t="s">
        <v>36</v>
      </c>
      <c r="B439" s="105" t="str">
        <f t="shared" si="75"/>
        <v/>
      </c>
      <c r="C439" s="113" t="s">
        <v>36</v>
      </c>
      <c r="D439" s="108"/>
      <c r="E439" s="111"/>
      <c r="F439" s="113" t="s">
        <v>36</v>
      </c>
      <c r="I439" s="105" t="str">
        <f>IF($D439="", IFERROR(INDEX('LinkedIn Posts'!$D$11:$D$510, MATCH($R439, 'LinkedIn Posts'!$BB$11:$BB$510, 0)), ""), $D439)</f>
        <v/>
      </c>
      <c r="K439" s="105" t="str">
        <f t="shared" si="76"/>
        <v/>
      </c>
      <c r="M439" s="105" t="str">
        <f t="shared" si="72"/>
        <v/>
      </c>
      <c r="N439" s="105" t="str">
        <f t="shared" si="73"/>
        <v/>
      </c>
      <c r="P439" s="115" t="str">
        <f t="shared" si="77"/>
        <v/>
      </c>
      <c r="R439" s="105">
        <f>IF($D439="", MAX($R$10:$R438)+1, "")</f>
        <v>409</v>
      </c>
      <c r="T439" s="105" t="str">
        <f t="shared" si="74"/>
        <v/>
      </c>
      <c r="V439" s="115" t="str">
        <f t="shared" si="78"/>
        <v/>
      </c>
      <c r="X439" s="105" t="str">
        <f t="shared" si="79"/>
        <v/>
      </c>
      <c r="Y439" s="105" t="str">
        <f t="shared" si="80"/>
        <v/>
      </c>
      <c r="Z439" s="105" t="str">
        <f t="shared" si="81"/>
        <v/>
      </c>
      <c r="AA439" s="105" t="str">
        <f t="shared" si="82"/>
        <v/>
      </c>
      <c r="AB439" s="105" t="str">
        <f t="shared" si="83"/>
        <v/>
      </c>
    </row>
    <row r="440" spans="1:28" x14ac:dyDescent="0.25">
      <c r="A440" s="113" t="s">
        <v>36</v>
      </c>
      <c r="B440" s="105" t="str">
        <f t="shared" si="75"/>
        <v/>
      </c>
      <c r="C440" s="113" t="s">
        <v>36</v>
      </c>
      <c r="D440" s="108"/>
      <c r="E440" s="111"/>
      <c r="F440" s="113" t="s">
        <v>36</v>
      </c>
      <c r="I440" s="105" t="str">
        <f>IF($D440="", IFERROR(INDEX('LinkedIn Posts'!$D$11:$D$510, MATCH($R440, 'LinkedIn Posts'!$BB$11:$BB$510, 0)), ""), $D440)</f>
        <v/>
      </c>
      <c r="K440" s="105" t="str">
        <f t="shared" si="76"/>
        <v/>
      </c>
      <c r="M440" s="105" t="str">
        <f t="shared" si="72"/>
        <v/>
      </c>
      <c r="N440" s="105" t="str">
        <f t="shared" si="73"/>
        <v/>
      </c>
      <c r="P440" s="115" t="str">
        <f t="shared" si="77"/>
        <v/>
      </c>
      <c r="R440" s="105">
        <f>IF($D440="", MAX($R$10:$R439)+1, "")</f>
        <v>410</v>
      </c>
      <c r="T440" s="105" t="str">
        <f t="shared" si="74"/>
        <v/>
      </c>
      <c r="V440" s="115" t="str">
        <f t="shared" si="78"/>
        <v/>
      </c>
      <c r="X440" s="105" t="str">
        <f t="shared" si="79"/>
        <v/>
      </c>
      <c r="Y440" s="105" t="str">
        <f t="shared" si="80"/>
        <v/>
      </c>
      <c r="Z440" s="105" t="str">
        <f t="shared" si="81"/>
        <v/>
      </c>
      <c r="AA440" s="105" t="str">
        <f t="shared" si="82"/>
        <v/>
      </c>
      <c r="AB440" s="105" t="str">
        <f t="shared" si="83"/>
        <v/>
      </c>
    </row>
    <row r="441" spans="1:28" x14ac:dyDescent="0.25">
      <c r="A441" s="113" t="s">
        <v>36</v>
      </c>
      <c r="B441" s="105" t="str">
        <f t="shared" si="75"/>
        <v/>
      </c>
      <c r="C441" s="113" t="s">
        <v>36</v>
      </c>
      <c r="D441" s="108"/>
      <c r="E441" s="111"/>
      <c r="F441" s="113" t="s">
        <v>36</v>
      </c>
      <c r="I441" s="105" t="str">
        <f>IF($D441="", IFERROR(INDEX('LinkedIn Posts'!$D$11:$D$510, MATCH($R441, 'LinkedIn Posts'!$BB$11:$BB$510, 0)), ""), $D441)</f>
        <v/>
      </c>
      <c r="K441" s="105" t="str">
        <f t="shared" si="76"/>
        <v/>
      </c>
      <c r="M441" s="105" t="str">
        <f t="shared" si="72"/>
        <v/>
      </c>
      <c r="N441" s="105" t="str">
        <f t="shared" si="73"/>
        <v/>
      </c>
      <c r="P441" s="115" t="str">
        <f t="shared" si="77"/>
        <v/>
      </c>
      <c r="R441" s="105">
        <f>IF($D441="", MAX($R$10:$R440)+1, "")</f>
        <v>411</v>
      </c>
      <c r="T441" s="105" t="str">
        <f t="shared" si="74"/>
        <v/>
      </c>
      <c r="V441" s="115" t="str">
        <f t="shared" si="78"/>
        <v/>
      </c>
      <c r="X441" s="105" t="str">
        <f t="shared" si="79"/>
        <v/>
      </c>
      <c r="Y441" s="105" t="str">
        <f t="shared" si="80"/>
        <v/>
      </c>
      <c r="Z441" s="105" t="str">
        <f t="shared" si="81"/>
        <v/>
      </c>
      <c r="AA441" s="105" t="str">
        <f t="shared" si="82"/>
        <v/>
      </c>
      <c r="AB441" s="105" t="str">
        <f t="shared" si="83"/>
        <v/>
      </c>
    </row>
    <row r="442" spans="1:28" x14ac:dyDescent="0.25">
      <c r="A442" s="113" t="s">
        <v>36</v>
      </c>
      <c r="B442" s="105" t="str">
        <f t="shared" si="75"/>
        <v/>
      </c>
      <c r="C442" s="113" t="s">
        <v>36</v>
      </c>
      <c r="D442" s="108"/>
      <c r="E442" s="111"/>
      <c r="F442" s="113" t="s">
        <v>36</v>
      </c>
      <c r="I442" s="105" t="str">
        <f>IF($D442="", IFERROR(INDEX('LinkedIn Posts'!$D$11:$D$510, MATCH($R442, 'LinkedIn Posts'!$BB$11:$BB$510, 0)), ""), $D442)</f>
        <v/>
      </c>
      <c r="K442" s="105" t="str">
        <f t="shared" si="76"/>
        <v/>
      </c>
      <c r="M442" s="105" t="str">
        <f t="shared" si="72"/>
        <v/>
      </c>
      <c r="N442" s="105" t="str">
        <f t="shared" si="73"/>
        <v/>
      </c>
      <c r="P442" s="115" t="str">
        <f t="shared" si="77"/>
        <v/>
      </c>
      <c r="R442" s="105">
        <f>IF($D442="", MAX($R$10:$R441)+1, "")</f>
        <v>412</v>
      </c>
      <c r="T442" s="105" t="str">
        <f t="shared" si="74"/>
        <v/>
      </c>
      <c r="V442" s="115" t="str">
        <f t="shared" si="78"/>
        <v/>
      </c>
      <c r="X442" s="105" t="str">
        <f t="shared" si="79"/>
        <v/>
      </c>
      <c r="Y442" s="105" t="str">
        <f t="shared" si="80"/>
        <v/>
      </c>
      <c r="Z442" s="105" t="str">
        <f t="shared" si="81"/>
        <v/>
      </c>
      <c r="AA442" s="105" t="str">
        <f t="shared" si="82"/>
        <v/>
      </c>
      <c r="AB442" s="105" t="str">
        <f t="shared" si="83"/>
        <v/>
      </c>
    </row>
    <row r="443" spans="1:28" x14ac:dyDescent="0.25">
      <c r="A443" s="113" t="s">
        <v>36</v>
      </c>
      <c r="B443" s="105" t="str">
        <f t="shared" si="75"/>
        <v/>
      </c>
      <c r="C443" s="113" t="s">
        <v>36</v>
      </c>
      <c r="D443" s="108"/>
      <c r="E443" s="111"/>
      <c r="F443" s="113" t="s">
        <v>36</v>
      </c>
      <c r="I443" s="105" t="str">
        <f>IF($D443="", IFERROR(INDEX('LinkedIn Posts'!$D$11:$D$510, MATCH($R443, 'LinkedIn Posts'!$BB$11:$BB$510, 0)), ""), $D443)</f>
        <v/>
      </c>
      <c r="K443" s="105" t="str">
        <f t="shared" si="76"/>
        <v/>
      </c>
      <c r="M443" s="105" t="str">
        <f t="shared" si="72"/>
        <v/>
      </c>
      <c r="N443" s="105" t="str">
        <f t="shared" si="73"/>
        <v/>
      </c>
      <c r="P443" s="115" t="str">
        <f t="shared" si="77"/>
        <v/>
      </c>
      <c r="R443" s="105">
        <f>IF($D443="", MAX($R$10:$R442)+1, "")</f>
        <v>413</v>
      </c>
      <c r="T443" s="105" t="str">
        <f t="shared" si="74"/>
        <v/>
      </c>
      <c r="V443" s="115" t="str">
        <f t="shared" si="78"/>
        <v/>
      </c>
      <c r="X443" s="105" t="str">
        <f t="shared" si="79"/>
        <v/>
      </c>
      <c r="Y443" s="105" t="str">
        <f t="shared" si="80"/>
        <v/>
      </c>
      <c r="Z443" s="105" t="str">
        <f t="shared" si="81"/>
        <v/>
      </c>
      <c r="AA443" s="105" t="str">
        <f t="shared" si="82"/>
        <v/>
      </c>
      <c r="AB443" s="105" t="str">
        <f t="shared" si="83"/>
        <v/>
      </c>
    </row>
    <row r="444" spans="1:28" x14ac:dyDescent="0.25">
      <c r="A444" s="113" t="s">
        <v>36</v>
      </c>
      <c r="B444" s="105" t="str">
        <f t="shared" si="75"/>
        <v/>
      </c>
      <c r="C444" s="113" t="s">
        <v>36</v>
      </c>
      <c r="D444" s="108"/>
      <c r="E444" s="111"/>
      <c r="F444" s="113" t="s">
        <v>36</v>
      </c>
      <c r="I444" s="105" t="str">
        <f>IF($D444="", IFERROR(INDEX('LinkedIn Posts'!$D$11:$D$510, MATCH($R444, 'LinkedIn Posts'!$BB$11:$BB$510, 0)), ""), $D444)</f>
        <v/>
      </c>
      <c r="K444" s="105" t="str">
        <f t="shared" si="76"/>
        <v/>
      </c>
      <c r="M444" s="105" t="str">
        <f t="shared" si="72"/>
        <v/>
      </c>
      <c r="N444" s="105" t="str">
        <f t="shared" si="73"/>
        <v/>
      </c>
      <c r="P444" s="115" t="str">
        <f t="shared" si="77"/>
        <v/>
      </c>
      <c r="R444" s="105">
        <f>IF($D444="", MAX($R$10:$R443)+1, "")</f>
        <v>414</v>
      </c>
      <c r="T444" s="105" t="str">
        <f t="shared" si="74"/>
        <v/>
      </c>
      <c r="V444" s="115" t="str">
        <f t="shared" si="78"/>
        <v/>
      </c>
      <c r="X444" s="105" t="str">
        <f t="shared" si="79"/>
        <v/>
      </c>
      <c r="Y444" s="105" t="str">
        <f t="shared" si="80"/>
        <v/>
      </c>
      <c r="Z444" s="105" t="str">
        <f t="shared" si="81"/>
        <v/>
      </c>
      <c r="AA444" s="105" t="str">
        <f t="shared" si="82"/>
        <v/>
      </c>
      <c r="AB444" s="105" t="str">
        <f t="shared" si="83"/>
        <v/>
      </c>
    </row>
    <row r="445" spans="1:28" x14ac:dyDescent="0.25">
      <c r="A445" s="113" t="s">
        <v>36</v>
      </c>
      <c r="B445" s="105" t="str">
        <f t="shared" si="75"/>
        <v/>
      </c>
      <c r="C445" s="113" t="s">
        <v>36</v>
      </c>
      <c r="D445" s="108"/>
      <c r="E445" s="111"/>
      <c r="F445" s="113" t="s">
        <v>36</v>
      </c>
      <c r="I445" s="105" t="str">
        <f>IF($D445="", IFERROR(INDEX('LinkedIn Posts'!$D$11:$D$510, MATCH($R445, 'LinkedIn Posts'!$BB$11:$BB$510, 0)), ""), $D445)</f>
        <v/>
      </c>
      <c r="K445" s="105" t="str">
        <f t="shared" si="76"/>
        <v/>
      </c>
      <c r="M445" s="105" t="str">
        <f t="shared" si="72"/>
        <v/>
      </c>
      <c r="N445" s="105" t="str">
        <f t="shared" si="73"/>
        <v/>
      </c>
      <c r="P445" s="115" t="str">
        <f t="shared" si="77"/>
        <v/>
      </c>
      <c r="R445" s="105">
        <f>IF($D445="", MAX($R$10:$R444)+1, "")</f>
        <v>415</v>
      </c>
      <c r="T445" s="105" t="str">
        <f t="shared" si="74"/>
        <v/>
      </c>
      <c r="V445" s="115" t="str">
        <f t="shared" si="78"/>
        <v/>
      </c>
      <c r="X445" s="105" t="str">
        <f t="shared" si="79"/>
        <v/>
      </c>
      <c r="Y445" s="105" t="str">
        <f t="shared" si="80"/>
        <v/>
      </c>
      <c r="Z445" s="105" t="str">
        <f t="shared" si="81"/>
        <v/>
      </c>
      <c r="AA445" s="105" t="str">
        <f t="shared" si="82"/>
        <v/>
      </c>
      <c r="AB445" s="105" t="str">
        <f t="shared" si="83"/>
        <v/>
      </c>
    </row>
    <row r="446" spans="1:28" x14ac:dyDescent="0.25">
      <c r="A446" s="113" t="s">
        <v>36</v>
      </c>
      <c r="B446" s="105" t="str">
        <f t="shared" si="75"/>
        <v/>
      </c>
      <c r="C446" s="113" t="s">
        <v>36</v>
      </c>
      <c r="D446" s="108"/>
      <c r="E446" s="111"/>
      <c r="F446" s="113" t="s">
        <v>36</v>
      </c>
      <c r="I446" s="105" t="str">
        <f>IF($D446="", IFERROR(INDEX('LinkedIn Posts'!$D$11:$D$510, MATCH($R446, 'LinkedIn Posts'!$BB$11:$BB$510, 0)), ""), $D446)</f>
        <v/>
      </c>
      <c r="K446" s="105" t="str">
        <f t="shared" si="76"/>
        <v/>
      </c>
      <c r="M446" s="105" t="str">
        <f t="shared" si="72"/>
        <v/>
      </c>
      <c r="N446" s="105" t="str">
        <f t="shared" si="73"/>
        <v/>
      </c>
      <c r="P446" s="115" t="str">
        <f t="shared" si="77"/>
        <v/>
      </c>
      <c r="R446" s="105">
        <f>IF($D446="", MAX($R$10:$R445)+1, "")</f>
        <v>416</v>
      </c>
      <c r="T446" s="105" t="str">
        <f t="shared" si="74"/>
        <v/>
      </c>
      <c r="V446" s="115" t="str">
        <f t="shared" si="78"/>
        <v/>
      </c>
      <c r="X446" s="105" t="str">
        <f t="shared" si="79"/>
        <v/>
      </c>
      <c r="Y446" s="105" t="str">
        <f t="shared" si="80"/>
        <v/>
      </c>
      <c r="Z446" s="105" t="str">
        <f t="shared" si="81"/>
        <v/>
      </c>
      <c r="AA446" s="105" t="str">
        <f t="shared" si="82"/>
        <v/>
      </c>
      <c r="AB446" s="105" t="str">
        <f t="shared" si="83"/>
        <v/>
      </c>
    </row>
    <row r="447" spans="1:28" x14ac:dyDescent="0.25">
      <c r="A447" s="113" t="s">
        <v>36</v>
      </c>
      <c r="B447" s="105" t="str">
        <f t="shared" si="75"/>
        <v/>
      </c>
      <c r="C447" s="113" t="s">
        <v>36</v>
      </c>
      <c r="D447" s="108"/>
      <c r="E447" s="111"/>
      <c r="F447" s="113" t="s">
        <v>36</v>
      </c>
      <c r="I447" s="105" t="str">
        <f>IF($D447="", IFERROR(INDEX('LinkedIn Posts'!$D$11:$D$510, MATCH($R447, 'LinkedIn Posts'!$BB$11:$BB$510, 0)), ""), $D447)</f>
        <v/>
      </c>
      <c r="K447" s="105" t="str">
        <f t="shared" si="76"/>
        <v/>
      </c>
      <c r="M447" s="105" t="str">
        <f t="shared" si="72"/>
        <v/>
      </c>
      <c r="N447" s="105" t="str">
        <f t="shared" si="73"/>
        <v/>
      </c>
      <c r="P447" s="115" t="str">
        <f t="shared" si="77"/>
        <v/>
      </c>
      <c r="R447" s="105">
        <f>IF($D447="", MAX($R$10:$R446)+1, "")</f>
        <v>417</v>
      </c>
      <c r="T447" s="105" t="str">
        <f t="shared" si="74"/>
        <v/>
      </c>
      <c r="V447" s="115" t="str">
        <f t="shared" si="78"/>
        <v/>
      </c>
      <c r="X447" s="105" t="str">
        <f t="shared" si="79"/>
        <v/>
      </c>
      <c r="Y447" s="105" t="str">
        <f t="shared" si="80"/>
        <v/>
      </c>
      <c r="Z447" s="105" t="str">
        <f t="shared" si="81"/>
        <v/>
      </c>
      <c r="AA447" s="105" t="str">
        <f t="shared" si="82"/>
        <v/>
      </c>
      <c r="AB447" s="105" t="str">
        <f t="shared" si="83"/>
        <v/>
      </c>
    </row>
    <row r="448" spans="1:28" x14ac:dyDescent="0.25">
      <c r="A448" s="113" t="s">
        <v>36</v>
      </c>
      <c r="B448" s="105" t="str">
        <f t="shared" si="75"/>
        <v/>
      </c>
      <c r="C448" s="113" t="s">
        <v>36</v>
      </c>
      <c r="D448" s="108"/>
      <c r="E448" s="111"/>
      <c r="F448" s="113" t="s">
        <v>36</v>
      </c>
      <c r="I448" s="105" t="str">
        <f>IF($D448="", IFERROR(INDEX('LinkedIn Posts'!$D$11:$D$510, MATCH($R448, 'LinkedIn Posts'!$BB$11:$BB$510, 0)), ""), $D448)</f>
        <v/>
      </c>
      <c r="K448" s="105" t="str">
        <f t="shared" si="76"/>
        <v/>
      </c>
      <c r="M448" s="105" t="str">
        <f t="shared" si="72"/>
        <v/>
      </c>
      <c r="N448" s="105" t="str">
        <f t="shared" si="73"/>
        <v/>
      </c>
      <c r="P448" s="115" t="str">
        <f t="shared" si="77"/>
        <v/>
      </c>
      <c r="R448" s="105">
        <f>IF($D448="", MAX($R$10:$R447)+1, "")</f>
        <v>418</v>
      </c>
      <c r="T448" s="105" t="str">
        <f t="shared" si="74"/>
        <v/>
      </c>
      <c r="V448" s="115" t="str">
        <f t="shared" si="78"/>
        <v/>
      </c>
      <c r="X448" s="105" t="str">
        <f t="shared" si="79"/>
        <v/>
      </c>
      <c r="Y448" s="105" t="str">
        <f t="shared" si="80"/>
        <v/>
      </c>
      <c r="Z448" s="105" t="str">
        <f t="shared" si="81"/>
        <v/>
      </c>
      <c r="AA448" s="105" t="str">
        <f t="shared" si="82"/>
        <v/>
      </c>
      <c r="AB448" s="105" t="str">
        <f t="shared" si="83"/>
        <v/>
      </c>
    </row>
    <row r="449" spans="1:28" x14ac:dyDescent="0.25">
      <c r="A449" s="113" t="s">
        <v>36</v>
      </c>
      <c r="B449" s="105" t="str">
        <f t="shared" si="75"/>
        <v/>
      </c>
      <c r="C449" s="113" t="s">
        <v>36</v>
      </c>
      <c r="D449" s="108"/>
      <c r="E449" s="111"/>
      <c r="F449" s="113" t="s">
        <v>36</v>
      </c>
      <c r="I449" s="105" t="str">
        <f>IF($D449="", IFERROR(INDEX('LinkedIn Posts'!$D$11:$D$510, MATCH($R449, 'LinkedIn Posts'!$BB$11:$BB$510, 0)), ""), $D449)</f>
        <v/>
      </c>
      <c r="K449" s="105" t="str">
        <f t="shared" si="76"/>
        <v/>
      </c>
      <c r="M449" s="105" t="str">
        <f t="shared" si="72"/>
        <v/>
      </c>
      <c r="N449" s="105" t="str">
        <f t="shared" si="73"/>
        <v/>
      </c>
      <c r="P449" s="115" t="str">
        <f t="shared" si="77"/>
        <v/>
      </c>
      <c r="R449" s="105">
        <f>IF($D449="", MAX($R$10:$R448)+1, "")</f>
        <v>419</v>
      </c>
      <c r="T449" s="105" t="str">
        <f t="shared" si="74"/>
        <v/>
      </c>
      <c r="V449" s="115" t="str">
        <f t="shared" si="78"/>
        <v/>
      </c>
      <c r="X449" s="105" t="str">
        <f t="shared" si="79"/>
        <v/>
      </c>
      <c r="Y449" s="105" t="str">
        <f t="shared" si="80"/>
        <v/>
      </c>
      <c r="Z449" s="105" t="str">
        <f t="shared" si="81"/>
        <v/>
      </c>
      <c r="AA449" s="105" t="str">
        <f t="shared" si="82"/>
        <v/>
      </c>
      <c r="AB449" s="105" t="str">
        <f t="shared" si="83"/>
        <v/>
      </c>
    </row>
    <row r="450" spans="1:28" x14ac:dyDescent="0.25">
      <c r="A450" s="113" t="s">
        <v>36</v>
      </c>
      <c r="B450" s="105" t="str">
        <f t="shared" si="75"/>
        <v/>
      </c>
      <c r="C450" s="113" t="s">
        <v>36</v>
      </c>
      <c r="D450" s="108"/>
      <c r="E450" s="111"/>
      <c r="F450" s="113" t="s">
        <v>36</v>
      </c>
      <c r="I450" s="105" t="str">
        <f>IF($D450="", IFERROR(INDEX('LinkedIn Posts'!$D$11:$D$510, MATCH($R450, 'LinkedIn Posts'!$BB$11:$BB$510, 0)), ""), $D450)</f>
        <v/>
      </c>
      <c r="K450" s="105" t="str">
        <f t="shared" si="76"/>
        <v/>
      </c>
      <c r="M450" s="105" t="str">
        <f t="shared" si="72"/>
        <v/>
      </c>
      <c r="N450" s="105" t="str">
        <f t="shared" si="73"/>
        <v/>
      </c>
      <c r="P450" s="115" t="str">
        <f t="shared" si="77"/>
        <v/>
      </c>
      <c r="R450" s="105">
        <f>IF($D450="", MAX($R$10:$R449)+1, "")</f>
        <v>420</v>
      </c>
      <c r="T450" s="105" t="str">
        <f t="shared" si="74"/>
        <v/>
      </c>
      <c r="V450" s="115" t="str">
        <f t="shared" si="78"/>
        <v/>
      </c>
      <c r="X450" s="105" t="str">
        <f t="shared" si="79"/>
        <v/>
      </c>
      <c r="Y450" s="105" t="str">
        <f t="shared" si="80"/>
        <v/>
      </c>
      <c r="Z450" s="105" t="str">
        <f t="shared" si="81"/>
        <v/>
      </c>
      <c r="AA450" s="105" t="str">
        <f t="shared" si="82"/>
        <v/>
      </c>
      <c r="AB450" s="105" t="str">
        <f t="shared" si="83"/>
        <v/>
      </c>
    </row>
    <row r="451" spans="1:28" x14ac:dyDescent="0.25">
      <c r="A451" s="113" t="s">
        <v>36</v>
      </c>
      <c r="B451" s="105" t="str">
        <f t="shared" si="75"/>
        <v/>
      </c>
      <c r="C451" s="113" t="s">
        <v>36</v>
      </c>
      <c r="D451" s="108"/>
      <c r="E451" s="111"/>
      <c r="F451" s="113" t="s">
        <v>36</v>
      </c>
      <c r="I451" s="105" t="str">
        <f>IF($D451="", IFERROR(INDEX('LinkedIn Posts'!$D$11:$D$510, MATCH($R451, 'LinkedIn Posts'!$BB$11:$BB$510, 0)), ""), $D451)</f>
        <v/>
      </c>
      <c r="K451" s="105" t="str">
        <f t="shared" si="76"/>
        <v/>
      </c>
      <c r="M451" s="105" t="str">
        <f t="shared" si="72"/>
        <v/>
      </c>
      <c r="N451" s="105" t="str">
        <f t="shared" si="73"/>
        <v/>
      </c>
      <c r="P451" s="115" t="str">
        <f t="shared" si="77"/>
        <v/>
      </c>
      <c r="R451" s="105">
        <f>IF($D451="", MAX($R$10:$R450)+1, "")</f>
        <v>421</v>
      </c>
      <c r="T451" s="105" t="str">
        <f t="shared" si="74"/>
        <v/>
      </c>
      <c r="V451" s="115" t="str">
        <f t="shared" si="78"/>
        <v/>
      </c>
      <c r="X451" s="105" t="str">
        <f t="shared" si="79"/>
        <v/>
      </c>
      <c r="Y451" s="105" t="str">
        <f t="shared" si="80"/>
        <v/>
      </c>
      <c r="Z451" s="105" t="str">
        <f t="shared" si="81"/>
        <v/>
      </c>
      <c r="AA451" s="105" t="str">
        <f t="shared" si="82"/>
        <v/>
      </c>
      <c r="AB451" s="105" t="str">
        <f t="shared" si="83"/>
        <v/>
      </c>
    </row>
    <row r="452" spans="1:28" x14ac:dyDescent="0.25">
      <c r="A452" s="113" t="s">
        <v>36</v>
      </c>
      <c r="B452" s="105" t="str">
        <f t="shared" si="75"/>
        <v/>
      </c>
      <c r="C452" s="113" t="s">
        <v>36</v>
      </c>
      <c r="D452" s="108"/>
      <c r="E452" s="111"/>
      <c r="F452" s="113" t="s">
        <v>36</v>
      </c>
      <c r="I452" s="105" t="str">
        <f>IF($D452="", IFERROR(INDEX('LinkedIn Posts'!$D$11:$D$510, MATCH($R452, 'LinkedIn Posts'!$BB$11:$BB$510, 0)), ""), $D452)</f>
        <v/>
      </c>
      <c r="K452" s="105" t="str">
        <f t="shared" si="76"/>
        <v/>
      </c>
      <c r="M452" s="105" t="str">
        <f t="shared" si="72"/>
        <v/>
      </c>
      <c r="N452" s="105" t="str">
        <f t="shared" si="73"/>
        <v/>
      </c>
      <c r="P452" s="115" t="str">
        <f t="shared" si="77"/>
        <v/>
      </c>
      <c r="R452" s="105">
        <f>IF($D452="", MAX($R$10:$R451)+1, "")</f>
        <v>422</v>
      </c>
      <c r="T452" s="105" t="str">
        <f t="shared" si="74"/>
        <v/>
      </c>
      <c r="V452" s="115" t="str">
        <f t="shared" si="78"/>
        <v/>
      </c>
      <c r="X452" s="105" t="str">
        <f t="shared" si="79"/>
        <v/>
      </c>
      <c r="Y452" s="105" t="str">
        <f t="shared" si="80"/>
        <v/>
      </c>
      <c r="Z452" s="105" t="str">
        <f t="shared" si="81"/>
        <v/>
      </c>
      <c r="AA452" s="105" t="str">
        <f t="shared" si="82"/>
        <v/>
      </c>
      <c r="AB452" s="105" t="str">
        <f t="shared" si="83"/>
        <v/>
      </c>
    </row>
    <row r="453" spans="1:28" x14ac:dyDescent="0.25">
      <c r="A453" s="113" t="s">
        <v>36</v>
      </c>
      <c r="B453" s="105" t="str">
        <f t="shared" si="75"/>
        <v/>
      </c>
      <c r="C453" s="113" t="s">
        <v>36</v>
      </c>
      <c r="D453" s="108"/>
      <c r="E453" s="111"/>
      <c r="F453" s="113" t="s">
        <v>36</v>
      </c>
      <c r="I453" s="105" t="str">
        <f>IF($D453="", IFERROR(INDEX('LinkedIn Posts'!$D$11:$D$510, MATCH($R453, 'LinkedIn Posts'!$BB$11:$BB$510, 0)), ""), $D453)</f>
        <v/>
      </c>
      <c r="K453" s="105" t="str">
        <f t="shared" si="76"/>
        <v/>
      </c>
      <c r="M453" s="105" t="str">
        <f t="shared" si="72"/>
        <v/>
      </c>
      <c r="N453" s="105" t="str">
        <f t="shared" si="73"/>
        <v/>
      </c>
      <c r="P453" s="115" t="str">
        <f t="shared" si="77"/>
        <v/>
      </c>
      <c r="R453" s="105">
        <f>IF($D453="", MAX($R$10:$R452)+1, "")</f>
        <v>423</v>
      </c>
      <c r="T453" s="105" t="str">
        <f t="shared" si="74"/>
        <v/>
      </c>
      <c r="V453" s="115" t="str">
        <f t="shared" si="78"/>
        <v/>
      </c>
      <c r="X453" s="105" t="str">
        <f t="shared" si="79"/>
        <v/>
      </c>
      <c r="Y453" s="105" t="str">
        <f t="shared" si="80"/>
        <v/>
      </c>
      <c r="Z453" s="105" t="str">
        <f t="shared" si="81"/>
        <v/>
      </c>
      <c r="AA453" s="105" t="str">
        <f t="shared" si="82"/>
        <v/>
      </c>
      <c r="AB453" s="105" t="str">
        <f t="shared" si="83"/>
        <v/>
      </c>
    </row>
    <row r="454" spans="1:28" x14ac:dyDescent="0.25">
      <c r="A454" s="113" t="s">
        <v>36</v>
      </c>
      <c r="B454" s="105" t="str">
        <f t="shared" si="75"/>
        <v/>
      </c>
      <c r="C454" s="113" t="s">
        <v>36</v>
      </c>
      <c r="D454" s="108"/>
      <c r="E454" s="111"/>
      <c r="F454" s="113" t="s">
        <v>36</v>
      </c>
      <c r="I454" s="105" t="str">
        <f>IF($D454="", IFERROR(INDEX('LinkedIn Posts'!$D$11:$D$510, MATCH($R454, 'LinkedIn Posts'!$BB$11:$BB$510, 0)), ""), $D454)</f>
        <v/>
      </c>
      <c r="K454" s="105" t="str">
        <f t="shared" si="76"/>
        <v/>
      </c>
      <c r="M454" s="105" t="str">
        <f t="shared" si="72"/>
        <v/>
      </c>
      <c r="N454" s="105" t="str">
        <f t="shared" si="73"/>
        <v/>
      </c>
      <c r="P454" s="115" t="str">
        <f t="shared" si="77"/>
        <v/>
      </c>
      <c r="R454" s="105">
        <f>IF($D454="", MAX($R$10:$R453)+1, "")</f>
        <v>424</v>
      </c>
      <c r="T454" s="105" t="str">
        <f t="shared" si="74"/>
        <v/>
      </c>
      <c r="V454" s="115" t="str">
        <f t="shared" si="78"/>
        <v/>
      </c>
      <c r="X454" s="105" t="str">
        <f t="shared" si="79"/>
        <v/>
      </c>
      <c r="Y454" s="105" t="str">
        <f t="shared" si="80"/>
        <v/>
      </c>
      <c r="Z454" s="105" t="str">
        <f t="shared" si="81"/>
        <v/>
      </c>
      <c r="AA454" s="105" t="str">
        <f t="shared" si="82"/>
        <v/>
      </c>
      <c r="AB454" s="105" t="str">
        <f t="shared" si="83"/>
        <v/>
      </c>
    </row>
    <row r="455" spans="1:28" x14ac:dyDescent="0.25">
      <c r="A455" s="113" t="s">
        <v>36</v>
      </c>
      <c r="B455" s="105" t="str">
        <f t="shared" si="75"/>
        <v/>
      </c>
      <c r="C455" s="113" t="s">
        <v>36</v>
      </c>
      <c r="D455" s="108"/>
      <c r="E455" s="111"/>
      <c r="F455" s="113" t="s">
        <v>36</v>
      </c>
      <c r="I455" s="105" t="str">
        <f>IF($D455="", IFERROR(INDEX('LinkedIn Posts'!$D$11:$D$510, MATCH($R455, 'LinkedIn Posts'!$BB$11:$BB$510, 0)), ""), $D455)</f>
        <v/>
      </c>
      <c r="K455" s="105" t="str">
        <f t="shared" si="76"/>
        <v/>
      </c>
      <c r="M455" s="105" t="str">
        <f t="shared" si="72"/>
        <v/>
      </c>
      <c r="N455" s="105" t="str">
        <f t="shared" si="73"/>
        <v/>
      </c>
      <c r="P455" s="115" t="str">
        <f t="shared" si="77"/>
        <v/>
      </c>
      <c r="R455" s="105">
        <f>IF($D455="", MAX($R$10:$R454)+1, "")</f>
        <v>425</v>
      </c>
      <c r="T455" s="105" t="str">
        <f t="shared" si="74"/>
        <v/>
      </c>
      <c r="V455" s="115" t="str">
        <f t="shared" si="78"/>
        <v/>
      </c>
      <c r="X455" s="105" t="str">
        <f t="shared" si="79"/>
        <v/>
      </c>
      <c r="Y455" s="105" t="str">
        <f t="shared" si="80"/>
        <v/>
      </c>
      <c r="Z455" s="105" t="str">
        <f t="shared" si="81"/>
        <v/>
      </c>
      <c r="AA455" s="105" t="str">
        <f t="shared" si="82"/>
        <v/>
      </c>
      <c r="AB455" s="105" t="str">
        <f t="shared" si="83"/>
        <v/>
      </c>
    </row>
    <row r="456" spans="1:28" x14ac:dyDescent="0.25">
      <c r="A456" s="113" t="s">
        <v>36</v>
      </c>
      <c r="B456" s="105" t="str">
        <f t="shared" si="75"/>
        <v/>
      </c>
      <c r="C456" s="113" t="s">
        <v>36</v>
      </c>
      <c r="D456" s="108"/>
      <c r="E456" s="111"/>
      <c r="F456" s="113" t="s">
        <v>36</v>
      </c>
      <c r="I456" s="105" t="str">
        <f>IF($D456="", IFERROR(INDEX('LinkedIn Posts'!$D$11:$D$510, MATCH($R456, 'LinkedIn Posts'!$BB$11:$BB$510, 0)), ""), $D456)</f>
        <v/>
      </c>
      <c r="K456" s="105" t="str">
        <f t="shared" si="76"/>
        <v/>
      </c>
      <c r="M456" s="105" t="str">
        <f t="shared" si="72"/>
        <v/>
      </c>
      <c r="N456" s="105" t="str">
        <f t="shared" si="73"/>
        <v/>
      </c>
      <c r="P456" s="115" t="str">
        <f t="shared" si="77"/>
        <v/>
      </c>
      <c r="R456" s="105">
        <f>IF($D456="", MAX($R$10:$R455)+1, "")</f>
        <v>426</v>
      </c>
      <c r="T456" s="105" t="str">
        <f t="shared" si="74"/>
        <v/>
      </c>
      <c r="V456" s="115" t="str">
        <f t="shared" si="78"/>
        <v/>
      </c>
      <c r="X456" s="105" t="str">
        <f t="shared" si="79"/>
        <v/>
      </c>
      <c r="Y456" s="105" t="str">
        <f t="shared" si="80"/>
        <v/>
      </c>
      <c r="Z456" s="105" t="str">
        <f t="shared" si="81"/>
        <v/>
      </c>
      <c r="AA456" s="105" t="str">
        <f t="shared" si="82"/>
        <v/>
      </c>
      <c r="AB456" s="105" t="str">
        <f t="shared" si="83"/>
        <v/>
      </c>
    </row>
    <row r="457" spans="1:28" x14ac:dyDescent="0.25">
      <c r="A457" s="113" t="s">
        <v>36</v>
      </c>
      <c r="B457" s="105" t="str">
        <f t="shared" si="75"/>
        <v/>
      </c>
      <c r="C457" s="113" t="s">
        <v>36</v>
      </c>
      <c r="D457" s="108"/>
      <c r="E457" s="111"/>
      <c r="F457" s="113" t="s">
        <v>36</v>
      </c>
      <c r="I457" s="105" t="str">
        <f>IF($D457="", IFERROR(INDEX('LinkedIn Posts'!$D$11:$D$510, MATCH($R457, 'LinkedIn Posts'!$BB$11:$BB$510, 0)), ""), $D457)</f>
        <v/>
      </c>
      <c r="K457" s="105" t="str">
        <f t="shared" si="76"/>
        <v/>
      </c>
      <c r="M457" s="105" t="str">
        <f t="shared" si="72"/>
        <v/>
      </c>
      <c r="N457" s="105" t="str">
        <f t="shared" si="73"/>
        <v/>
      </c>
      <c r="P457" s="115" t="str">
        <f t="shared" si="77"/>
        <v/>
      </c>
      <c r="R457" s="105">
        <f>IF($D457="", MAX($R$10:$R456)+1, "")</f>
        <v>427</v>
      </c>
      <c r="T457" s="105" t="str">
        <f t="shared" si="74"/>
        <v/>
      </c>
      <c r="V457" s="115" t="str">
        <f t="shared" si="78"/>
        <v/>
      </c>
      <c r="X457" s="105" t="str">
        <f t="shared" si="79"/>
        <v/>
      </c>
      <c r="Y457" s="105" t="str">
        <f t="shared" si="80"/>
        <v/>
      </c>
      <c r="Z457" s="105" t="str">
        <f t="shared" si="81"/>
        <v/>
      </c>
      <c r="AA457" s="105" t="str">
        <f t="shared" si="82"/>
        <v/>
      </c>
      <c r="AB457" s="105" t="str">
        <f t="shared" si="83"/>
        <v/>
      </c>
    </row>
    <row r="458" spans="1:28" x14ac:dyDescent="0.25">
      <c r="A458" s="113" t="s">
        <v>36</v>
      </c>
      <c r="B458" s="105" t="str">
        <f t="shared" si="75"/>
        <v/>
      </c>
      <c r="C458" s="113" t="s">
        <v>36</v>
      </c>
      <c r="D458" s="108"/>
      <c r="E458" s="111"/>
      <c r="F458" s="113" t="s">
        <v>36</v>
      </c>
      <c r="I458" s="105" t="str">
        <f>IF($D458="", IFERROR(INDEX('LinkedIn Posts'!$D$11:$D$510, MATCH($R458, 'LinkedIn Posts'!$BB$11:$BB$510, 0)), ""), $D458)</f>
        <v/>
      </c>
      <c r="K458" s="105" t="str">
        <f t="shared" si="76"/>
        <v/>
      </c>
      <c r="M458" s="105" t="str">
        <f t="shared" si="72"/>
        <v/>
      </c>
      <c r="N458" s="105" t="str">
        <f t="shared" si="73"/>
        <v/>
      </c>
      <c r="P458" s="115" t="str">
        <f t="shared" si="77"/>
        <v/>
      </c>
      <c r="R458" s="105">
        <f>IF($D458="", MAX($R$10:$R457)+1, "")</f>
        <v>428</v>
      </c>
      <c r="T458" s="105" t="str">
        <f t="shared" si="74"/>
        <v/>
      </c>
      <c r="V458" s="115" t="str">
        <f t="shared" si="78"/>
        <v/>
      </c>
      <c r="X458" s="105" t="str">
        <f t="shared" si="79"/>
        <v/>
      </c>
      <c r="Y458" s="105" t="str">
        <f t="shared" si="80"/>
        <v/>
      </c>
      <c r="Z458" s="105" t="str">
        <f t="shared" si="81"/>
        <v/>
      </c>
      <c r="AA458" s="105" t="str">
        <f t="shared" si="82"/>
        <v/>
      </c>
      <c r="AB458" s="105" t="str">
        <f t="shared" si="83"/>
        <v/>
      </c>
    </row>
    <row r="459" spans="1:28" x14ac:dyDescent="0.25">
      <c r="A459" s="113" t="s">
        <v>36</v>
      </c>
      <c r="B459" s="105" t="str">
        <f t="shared" si="75"/>
        <v/>
      </c>
      <c r="C459" s="113" t="s">
        <v>36</v>
      </c>
      <c r="D459" s="108"/>
      <c r="E459" s="111"/>
      <c r="F459" s="113" t="s">
        <v>36</v>
      </c>
      <c r="I459" s="105" t="str">
        <f>IF($D459="", IFERROR(INDEX('LinkedIn Posts'!$D$11:$D$510, MATCH($R459, 'LinkedIn Posts'!$BB$11:$BB$510, 0)), ""), $D459)</f>
        <v/>
      </c>
      <c r="K459" s="105" t="str">
        <f t="shared" si="76"/>
        <v/>
      </c>
      <c r="M459" s="105" t="str">
        <f t="shared" ref="M459:M510" si="84">IF($B459="", "", IF(AND(M$5="X", D459=""), $K$6, IF(AND(NOT(D459=""), OR(ISNUMBER($D459)="", COUNTIF(D$11:D$510, D459)&gt;1)), $K$7, "")))</f>
        <v/>
      </c>
      <c r="N459" s="105" t="str">
        <f t="shared" ref="N459:N510" si="85">IF($K459="", "", IF(AND(N$5="X", E459=""), $K$6, IF(AND(NOT($P459=""), COUNTIF($P$11:$P$510, $P459)&gt;1), $K$7, "")))</f>
        <v/>
      </c>
      <c r="P459" s="115" t="str">
        <f t="shared" si="77"/>
        <v/>
      </c>
      <c r="R459" s="105">
        <f>IF($D459="", MAX($R$10:$R458)+1, "")</f>
        <v>429</v>
      </c>
      <c r="T459" s="105" t="str">
        <f t="shared" ref="T459:T510" si="86">IF($B459="", "", IF($D459=$I459, $T$3, $T$2))</f>
        <v/>
      </c>
      <c r="V459" s="115" t="str">
        <f t="shared" si="78"/>
        <v/>
      </c>
      <c r="X459" s="105" t="str">
        <f t="shared" si="79"/>
        <v/>
      </c>
      <c r="Y459" s="105" t="str">
        <f t="shared" si="80"/>
        <v/>
      </c>
      <c r="Z459" s="105" t="str">
        <f t="shared" si="81"/>
        <v/>
      </c>
      <c r="AA459" s="105" t="str">
        <f t="shared" si="82"/>
        <v/>
      </c>
      <c r="AB459" s="105" t="str">
        <f t="shared" si="83"/>
        <v/>
      </c>
    </row>
    <row r="460" spans="1:28" x14ac:dyDescent="0.25">
      <c r="A460" s="113" t="s">
        <v>36</v>
      </c>
      <c r="B460" s="105" t="str">
        <f t="shared" ref="B460:B510" si="87">$I460</f>
        <v/>
      </c>
      <c r="C460" s="113" t="s">
        <v>36</v>
      </c>
      <c r="D460" s="108"/>
      <c r="E460" s="111"/>
      <c r="F460" s="113" t="s">
        <v>36</v>
      </c>
      <c r="I460" s="105" t="str">
        <f>IF($D460="", IFERROR(INDEX('LinkedIn Posts'!$D$11:$D$510, MATCH($R460, 'LinkedIn Posts'!$BB$11:$BB$510, 0)), ""), $D460)</f>
        <v/>
      </c>
      <c r="K460" s="105" t="str">
        <f t="shared" ref="K460:K510" si="88">IF(COUNTIF($D460:$E460, "")=2, "", "X")</f>
        <v/>
      </c>
      <c r="M460" s="105" t="str">
        <f t="shared" si="84"/>
        <v/>
      </c>
      <c r="N460" s="105" t="str">
        <f t="shared" si="85"/>
        <v/>
      </c>
      <c r="P460" s="115" t="str">
        <f t="shared" ref="P460:P510" si="89">IF($E460="", "", LEFT($E460, 250))</f>
        <v/>
      </c>
      <c r="R460" s="105">
        <f>IF($D460="", MAX($R$10:$R459)+1, "")</f>
        <v>430</v>
      </c>
      <c r="T460" s="105" t="str">
        <f t="shared" si="86"/>
        <v/>
      </c>
      <c r="V460" s="115" t="str">
        <f t="shared" ref="V460:V510" si="90">IF($E460="", "", LEFT($E460, 70))</f>
        <v/>
      </c>
      <c r="X460" s="105" t="str">
        <f t="shared" ref="X460:X510" si="91">IF($E460="", "", IFERROR(FIND("https://", $E460), ""))</f>
        <v/>
      </c>
      <c r="Y460" s="105" t="str">
        <f t="shared" ref="Y460:Y510" si="92">IF($X460="", "", IFERROR(FIND(" ", $E460, $X460+1), ""))</f>
        <v/>
      </c>
      <c r="Z460" s="105" t="str">
        <f t="shared" ref="Z460:Z510" si="93">IF($X460="", "", IFERROR(FIND(CHAR(10), $E460, $X460+1), ""))</f>
        <v/>
      </c>
      <c r="AA460" s="105" t="str">
        <f t="shared" ref="AA460:AA510" si="94">IF(AND($Y460="", $Z460=""), "", IF($Y460="", $Z460, IF($Z460="", $Y460, MIN($Y460:$Z460))))</f>
        <v/>
      </c>
      <c r="AB460" s="105" t="str">
        <f t="shared" ref="AB460:AB510" si="95">IF(OR($X460="", $AA460=""), "", MID($E460, $X460, $AA460-$X460))</f>
        <v/>
      </c>
    </row>
    <row r="461" spans="1:28" x14ac:dyDescent="0.25">
      <c r="A461" s="113" t="s">
        <v>36</v>
      </c>
      <c r="B461" s="105" t="str">
        <f t="shared" si="87"/>
        <v/>
      </c>
      <c r="C461" s="113" t="s">
        <v>36</v>
      </c>
      <c r="D461" s="108"/>
      <c r="E461" s="111"/>
      <c r="F461" s="113" t="s">
        <v>36</v>
      </c>
      <c r="I461" s="105" t="str">
        <f>IF($D461="", IFERROR(INDEX('LinkedIn Posts'!$D$11:$D$510, MATCH($R461, 'LinkedIn Posts'!$BB$11:$BB$510, 0)), ""), $D461)</f>
        <v/>
      </c>
      <c r="K461" s="105" t="str">
        <f t="shared" si="88"/>
        <v/>
      </c>
      <c r="M461" s="105" t="str">
        <f t="shared" si="84"/>
        <v/>
      </c>
      <c r="N461" s="105" t="str">
        <f t="shared" si="85"/>
        <v/>
      </c>
      <c r="P461" s="115" t="str">
        <f t="shared" si="89"/>
        <v/>
      </c>
      <c r="R461" s="105">
        <f>IF($D461="", MAX($R$10:$R460)+1, "")</f>
        <v>431</v>
      </c>
      <c r="T461" s="105" t="str">
        <f t="shared" si="86"/>
        <v/>
      </c>
      <c r="V461" s="115" t="str">
        <f t="shared" si="90"/>
        <v/>
      </c>
      <c r="X461" s="105" t="str">
        <f t="shared" si="91"/>
        <v/>
      </c>
      <c r="Y461" s="105" t="str">
        <f t="shared" si="92"/>
        <v/>
      </c>
      <c r="Z461" s="105" t="str">
        <f t="shared" si="93"/>
        <v/>
      </c>
      <c r="AA461" s="105" t="str">
        <f t="shared" si="94"/>
        <v/>
      </c>
      <c r="AB461" s="105" t="str">
        <f t="shared" si="95"/>
        <v/>
      </c>
    </row>
    <row r="462" spans="1:28" x14ac:dyDescent="0.25">
      <c r="A462" s="113" t="s">
        <v>36</v>
      </c>
      <c r="B462" s="105" t="str">
        <f t="shared" si="87"/>
        <v/>
      </c>
      <c r="C462" s="113" t="s">
        <v>36</v>
      </c>
      <c r="D462" s="108"/>
      <c r="E462" s="111"/>
      <c r="F462" s="113" t="s">
        <v>36</v>
      </c>
      <c r="I462" s="105" t="str">
        <f>IF($D462="", IFERROR(INDEX('LinkedIn Posts'!$D$11:$D$510, MATCH($R462, 'LinkedIn Posts'!$BB$11:$BB$510, 0)), ""), $D462)</f>
        <v/>
      </c>
      <c r="K462" s="105" t="str">
        <f t="shared" si="88"/>
        <v/>
      </c>
      <c r="M462" s="105" t="str">
        <f t="shared" si="84"/>
        <v/>
      </c>
      <c r="N462" s="105" t="str">
        <f t="shared" si="85"/>
        <v/>
      </c>
      <c r="P462" s="115" t="str">
        <f t="shared" si="89"/>
        <v/>
      </c>
      <c r="R462" s="105">
        <f>IF($D462="", MAX($R$10:$R461)+1, "")</f>
        <v>432</v>
      </c>
      <c r="T462" s="105" t="str">
        <f t="shared" si="86"/>
        <v/>
      </c>
      <c r="V462" s="115" t="str">
        <f t="shared" si="90"/>
        <v/>
      </c>
      <c r="X462" s="105" t="str">
        <f t="shared" si="91"/>
        <v/>
      </c>
      <c r="Y462" s="105" t="str">
        <f t="shared" si="92"/>
        <v/>
      </c>
      <c r="Z462" s="105" t="str">
        <f t="shared" si="93"/>
        <v/>
      </c>
      <c r="AA462" s="105" t="str">
        <f t="shared" si="94"/>
        <v/>
      </c>
      <c r="AB462" s="105" t="str">
        <f t="shared" si="95"/>
        <v/>
      </c>
    </row>
    <row r="463" spans="1:28" x14ac:dyDescent="0.25">
      <c r="A463" s="113" t="s">
        <v>36</v>
      </c>
      <c r="B463" s="105" t="str">
        <f t="shared" si="87"/>
        <v/>
      </c>
      <c r="C463" s="113" t="s">
        <v>36</v>
      </c>
      <c r="D463" s="108"/>
      <c r="E463" s="111"/>
      <c r="F463" s="113" t="s">
        <v>36</v>
      </c>
      <c r="I463" s="105" t="str">
        <f>IF($D463="", IFERROR(INDEX('LinkedIn Posts'!$D$11:$D$510, MATCH($R463, 'LinkedIn Posts'!$BB$11:$BB$510, 0)), ""), $D463)</f>
        <v/>
      </c>
      <c r="K463" s="105" t="str">
        <f t="shared" si="88"/>
        <v/>
      </c>
      <c r="M463" s="105" t="str">
        <f t="shared" si="84"/>
        <v/>
      </c>
      <c r="N463" s="105" t="str">
        <f t="shared" si="85"/>
        <v/>
      </c>
      <c r="P463" s="115" t="str">
        <f t="shared" si="89"/>
        <v/>
      </c>
      <c r="R463" s="105">
        <f>IF($D463="", MAX($R$10:$R462)+1, "")</f>
        <v>433</v>
      </c>
      <c r="T463" s="105" t="str">
        <f t="shared" si="86"/>
        <v/>
      </c>
      <c r="V463" s="115" t="str">
        <f t="shared" si="90"/>
        <v/>
      </c>
      <c r="X463" s="105" t="str">
        <f t="shared" si="91"/>
        <v/>
      </c>
      <c r="Y463" s="105" t="str">
        <f t="shared" si="92"/>
        <v/>
      </c>
      <c r="Z463" s="105" t="str">
        <f t="shared" si="93"/>
        <v/>
      </c>
      <c r="AA463" s="105" t="str">
        <f t="shared" si="94"/>
        <v/>
      </c>
      <c r="AB463" s="105" t="str">
        <f t="shared" si="95"/>
        <v/>
      </c>
    </row>
    <row r="464" spans="1:28" x14ac:dyDescent="0.25">
      <c r="A464" s="113" t="s">
        <v>36</v>
      </c>
      <c r="B464" s="105" t="str">
        <f t="shared" si="87"/>
        <v/>
      </c>
      <c r="C464" s="113" t="s">
        <v>36</v>
      </c>
      <c r="D464" s="108"/>
      <c r="E464" s="111"/>
      <c r="F464" s="113" t="s">
        <v>36</v>
      </c>
      <c r="I464" s="105" t="str">
        <f>IF($D464="", IFERROR(INDEX('LinkedIn Posts'!$D$11:$D$510, MATCH($R464, 'LinkedIn Posts'!$BB$11:$BB$510, 0)), ""), $D464)</f>
        <v/>
      </c>
      <c r="K464" s="105" t="str">
        <f t="shared" si="88"/>
        <v/>
      </c>
      <c r="M464" s="105" t="str">
        <f t="shared" si="84"/>
        <v/>
      </c>
      <c r="N464" s="105" t="str">
        <f t="shared" si="85"/>
        <v/>
      </c>
      <c r="P464" s="115" t="str">
        <f t="shared" si="89"/>
        <v/>
      </c>
      <c r="R464" s="105">
        <f>IF($D464="", MAX($R$10:$R463)+1, "")</f>
        <v>434</v>
      </c>
      <c r="T464" s="105" t="str">
        <f t="shared" si="86"/>
        <v/>
      </c>
      <c r="V464" s="115" t="str">
        <f t="shared" si="90"/>
        <v/>
      </c>
      <c r="X464" s="105" t="str">
        <f t="shared" si="91"/>
        <v/>
      </c>
      <c r="Y464" s="105" t="str">
        <f t="shared" si="92"/>
        <v/>
      </c>
      <c r="Z464" s="105" t="str">
        <f t="shared" si="93"/>
        <v/>
      </c>
      <c r="AA464" s="105" t="str">
        <f t="shared" si="94"/>
        <v/>
      </c>
      <c r="AB464" s="105" t="str">
        <f t="shared" si="95"/>
        <v/>
      </c>
    </row>
    <row r="465" spans="1:28" x14ac:dyDescent="0.25">
      <c r="A465" s="113" t="s">
        <v>36</v>
      </c>
      <c r="B465" s="105" t="str">
        <f t="shared" si="87"/>
        <v/>
      </c>
      <c r="C465" s="113" t="s">
        <v>36</v>
      </c>
      <c r="D465" s="108"/>
      <c r="E465" s="111"/>
      <c r="F465" s="113" t="s">
        <v>36</v>
      </c>
      <c r="I465" s="105" t="str">
        <f>IF($D465="", IFERROR(INDEX('LinkedIn Posts'!$D$11:$D$510, MATCH($R465, 'LinkedIn Posts'!$BB$11:$BB$510, 0)), ""), $D465)</f>
        <v/>
      </c>
      <c r="K465" s="105" t="str">
        <f t="shared" si="88"/>
        <v/>
      </c>
      <c r="M465" s="105" t="str">
        <f t="shared" si="84"/>
        <v/>
      </c>
      <c r="N465" s="105" t="str">
        <f t="shared" si="85"/>
        <v/>
      </c>
      <c r="P465" s="115" t="str">
        <f t="shared" si="89"/>
        <v/>
      </c>
      <c r="R465" s="105">
        <f>IF($D465="", MAX($R$10:$R464)+1, "")</f>
        <v>435</v>
      </c>
      <c r="T465" s="105" t="str">
        <f t="shared" si="86"/>
        <v/>
      </c>
      <c r="V465" s="115" t="str">
        <f t="shared" si="90"/>
        <v/>
      </c>
      <c r="X465" s="105" t="str">
        <f t="shared" si="91"/>
        <v/>
      </c>
      <c r="Y465" s="105" t="str">
        <f t="shared" si="92"/>
        <v/>
      </c>
      <c r="Z465" s="105" t="str">
        <f t="shared" si="93"/>
        <v/>
      </c>
      <c r="AA465" s="105" t="str">
        <f t="shared" si="94"/>
        <v/>
      </c>
      <c r="AB465" s="105" t="str">
        <f t="shared" si="95"/>
        <v/>
      </c>
    </row>
    <row r="466" spans="1:28" x14ac:dyDescent="0.25">
      <c r="A466" s="113" t="s">
        <v>36</v>
      </c>
      <c r="B466" s="105" t="str">
        <f t="shared" si="87"/>
        <v/>
      </c>
      <c r="C466" s="113" t="s">
        <v>36</v>
      </c>
      <c r="D466" s="108"/>
      <c r="E466" s="111"/>
      <c r="F466" s="113" t="s">
        <v>36</v>
      </c>
      <c r="I466" s="105" t="str">
        <f>IF($D466="", IFERROR(INDEX('LinkedIn Posts'!$D$11:$D$510, MATCH($R466, 'LinkedIn Posts'!$BB$11:$BB$510, 0)), ""), $D466)</f>
        <v/>
      </c>
      <c r="K466" s="105" t="str">
        <f t="shared" si="88"/>
        <v/>
      </c>
      <c r="M466" s="105" t="str">
        <f t="shared" si="84"/>
        <v/>
      </c>
      <c r="N466" s="105" t="str">
        <f t="shared" si="85"/>
        <v/>
      </c>
      <c r="P466" s="115" t="str">
        <f t="shared" si="89"/>
        <v/>
      </c>
      <c r="R466" s="105">
        <f>IF($D466="", MAX($R$10:$R465)+1, "")</f>
        <v>436</v>
      </c>
      <c r="T466" s="105" t="str">
        <f t="shared" si="86"/>
        <v/>
      </c>
      <c r="V466" s="115" t="str">
        <f t="shared" si="90"/>
        <v/>
      </c>
      <c r="X466" s="105" t="str">
        <f t="shared" si="91"/>
        <v/>
      </c>
      <c r="Y466" s="105" t="str">
        <f t="shared" si="92"/>
        <v/>
      </c>
      <c r="Z466" s="105" t="str">
        <f t="shared" si="93"/>
        <v/>
      </c>
      <c r="AA466" s="105" t="str">
        <f t="shared" si="94"/>
        <v/>
      </c>
      <c r="AB466" s="105" t="str">
        <f t="shared" si="95"/>
        <v/>
      </c>
    </row>
    <row r="467" spans="1:28" x14ac:dyDescent="0.25">
      <c r="A467" s="113" t="s">
        <v>36</v>
      </c>
      <c r="B467" s="105" t="str">
        <f t="shared" si="87"/>
        <v/>
      </c>
      <c r="C467" s="113" t="s">
        <v>36</v>
      </c>
      <c r="D467" s="108"/>
      <c r="E467" s="111"/>
      <c r="F467" s="113" t="s">
        <v>36</v>
      </c>
      <c r="I467" s="105" t="str">
        <f>IF($D467="", IFERROR(INDEX('LinkedIn Posts'!$D$11:$D$510, MATCH($R467, 'LinkedIn Posts'!$BB$11:$BB$510, 0)), ""), $D467)</f>
        <v/>
      </c>
      <c r="K467" s="105" t="str">
        <f t="shared" si="88"/>
        <v/>
      </c>
      <c r="M467" s="105" t="str">
        <f t="shared" si="84"/>
        <v/>
      </c>
      <c r="N467" s="105" t="str">
        <f t="shared" si="85"/>
        <v/>
      </c>
      <c r="P467" s="115" t="str">
        <f t="shared" si="89"/>
        <v/>
      </c>
      <c r="R467" s="105">
        <f>IF($D467="", MAX($R$10:$R466)+1, "")</f>
        <v>437</v>
      </c>
      <c r="T467" s="105" t="str">
        <f t="shared" si="86"/>
        <v/>
      </c>
      <c r="V467" s="115" t="str">
        <f t="shared" si="90"/>
        <v/>
      </c>
      <c r="X467" s="105" t="str">
        <f t="shared" si="91"/>
        <v/>
      </c>
      <c r="Y467" s="105" t="str">
        <f t="shared" si="92"/>
        <v/>
      </c>
      <c r="Z467" s="105" t="str">
        <f t="shared" si="93"/>
        <v/>
      </c>
      <c r="AA467" s="105" t="str">
        <f t="shared" si="94"/>
        <v/>
      </c>
      <c r="AB467" s="105" t="str">
        <f t="shared" si="95"/>
        <v/>
      </c>
    </row>
    <row r="468" spans="1:28" x14ac:dyDescent="0.25">
      <c r="A468" s="113" t="s">
        <v>36</v>
      </c>
      <c r="B468" s="105" t="str">
        <f t="shared" si="87"/>
        <v/>
      </c>
      <c r="C468" s="113" t="s">
        <v>36</v>
      </c>
      <c r="D468" s="108"/>
      <c r="E468" s="111"/>
      <c r="F468" s="113" t="s">
        <v>36</v>
      </c>
      <c r="I468" s="105" t="str">
        <f>IF($D468="", IFERROR(INDEX('LinkedIn Posts'!$D$11:$D$510, MATCH($R468, 'LinkedIn Posts'!$BB$11:$BB$510, 0)), ""), $D468)</f>
        <v/>
      </c>
      <c r="K468" s="105" t="str">
        <f t="shared" si="88"/>
        <v/>
      </c>
      <c r="M468" s="105" t="str">
        <f t="shared" si="84"/>
        <v/>
      </c>
      <c r="N468" s="105" t="str">
        <f t="shared" si="85"/>
        <v/>
      </c>
      <c r="P468" s="115" t="str">
        <f t="shared" si="89"/>
        <v/>
      </c>
      <c r="R468" s="105">
        <f>IF($D468="", MAX($R$10:$R467)+1, "")</f>
        <v>438</v>
      </c>
      <c r="T468" s="105" t="str">
        <f t="shared" si="86"/>
        <v/>
      </c>
      <c r="V468" s="115" t="str">
        <f t="shared" si="90"/>
        <v/>
      </c>
      <c r="X468" s="105" t="str">
        <f t="shared" si="91"/>
        <v/>
      </c>
      <c r="Y468" s="105" t="str">
        <f t="shared" si="92"/>
        <v/>
      </c>
      <c r="Z468" s="105" t="str">
        <f t="shared" si="93"/>
        <v/>
      </c>
      <c r="AA468" s="105" t="str">
        <f t="shared" si="94"/>
        <v/>
      </c>
      <c r="AB468" s="105" t="str">
        <f t="shared" si="95"/>
        <v/>
      </c>
    </row>
    <row r="469" spans="1:28" x14ac:dyDescent="0.25">
      <c r="A469" s="113" t="s">
        <v>36</v>
      </c>
      <c r="B469" s="105" t="str">
        <f t="shared" si="87"/>
        <v/>
      </c>
      <c r="C469" s="113" t="s">
        <v>36</v>
      </c>
      <c r="D469" s="108"/>
      <c r="E469" s="111"/>
      <c r="F469" s="113" t="s">
        <v>36</v>
      </c>
      <c r="I469" s="105" t="str">
        <f>IF($D469="", IFERROR(INDEX('LinkedIn Posts'!$D$11:$D$510, MATCH($R469, 'LinkedIn Posts'!$BB$11:$BB$510, 0)), ""), $D469)</f>
        <v/>
      </c>
      <c r="K469" s="105" t="str">
        <f t="shared" si="88"/>
        <v/>
      </c>
      <c r="M469" s="105" t="str">
        <f t="shared" si="84"/>
        <v/>
      </c>
      <c r="N469" s="105" t="str">
        <f t="shared" si="85"/>
        <v/>
      </c>
      <c r="P469" s="115" t="str">
        <f t="shared" si="89"/>
        <v/>
      </c>
      <c r="R469" s="105">
        <f>IF($D469="", MAX($R$10:$R468)+1, "")</f>
        <v>439</v>
      </c>
      <c r="T469" s="105" t="str">
        <f t="shared" si="86"/>
        <v/>
      </c>
      <c r="V469" s="115" t="str">
        <f t="shared" si="90"/>
        <v/>
      </c>
      <c r="X469" s="105" t="str">
        <f t="shared" si="91"/>
        <v/>
      </c>
      <c r="Y469" s="105" t="str">
        <f t="shared" si="92"/>
        <v/>
      </c>
      <c r="Z469" s="105" t="str">
        <f t="shared" si="93"/>
        <v/>
      </c>
      <c r="AA469" s="105" t="str">
        <f t="shared" si="94"/>
        <v/>
      </c>
      <c r="AB469" s="105" t="str">
        <f t="shared" si="95"/>
        <v/>
      </c>
    </row>
    <row r="470" spans="1:28" x14ac:dyDescent="0.25">
      <c r="A470" s="113" t="s">
        <v>36</v>
      </c>
      <c r="B470" s="105" t="str">
        <f t="shared" si="87"/>
        <v/>
      </c>
      <c r="C470" s="113" t="s">
        <v>36</v>
      </c>
      <c r="D470" s="108"/>
      <c r="E470" s="111"/>
      <c r="F470" s="113" t="s">
        <v>36</v>
      </c>
      <c r="I470" s="105" t="str">
        <f>IF($D470="", IFERROR(INDEX('LinkedIn Posts'!$D$11:$D$510, MATCH($R470, 'LinkedIn Posts'!$BB$11:$BB$510, 0)), ""), $D470)</f>
        <v/>
      </c>
      <c r="K470" s="105" t="str">
        <f t="shared" si="88"/>
        <v/>
      </c>
      <c r="M470" s="105" t="str">
        <f t="shared" si="84"/>
        <v/>
      </c>
      <c r="N470" s="105" t="str">
        <f t="shared" si="85"/>
        <v/>
      </c>
      <c r="P470" s="115" t="str">
        <f t="shared" si="89"/>
        <v/>
      </c>
      <c r="R470" s="105">
        <f>IF($D470="", MAX($R$10:$R469)+1, "")</f>
        <v>440</v>
      </c>
      <c r="T470" s="105" t="str">
        <f t="shared" si="86"/>
        <v/>
      </c>
      <c r="V470" s="115" t="str">
        <f t="shared" si="90"/>
        <v/>
      </c>
      <c r="X470" s="105" t="str">
        <f t="shared" si="91"/>
        <v/>
      </c>
      <c r="Y470" s="105" t="str">
        <f t="shared" si="92"/>
        <v/>
      </c>
      <c r="Z470" s="105" t="str">
        <f t="shared" si="93"/>
        <v/>
      </c>
      <c r="AA470" s="105" t="str">
        <f t="shared" si="94"/>
        <v/>
      </c>
      <c r="AB470" s="105" t="str">
        <f t="shared" si="95"/>
        <v/>
      </c>
    </row>
    <row r="471" spans="1:28" x14ac:dyDescent="0.25">
      <c r="A471" s="113" t="s">
        <v>36</v>
      </c>
      <c r="B471" s="105" t="str">
        <f t="shared" si="87"/>
        <v/>
      </c>
      <c r="C471" s="113" t="s">
        <v>36</v>
      </c>
      <c r="D471" s="108"/>
      <c r="E471" s="111"/>
      <c r="F471" s="113" t="s">
        <v>36</v>
      </c>
      <c r="I471" s="105" t="str">
        <f>IF($D471="", IFERROR(INDEX('LinkedIn Posts'!$D$11:$D$510, MATCH($R471, 'LinkedIn Posts'!$BB$11:$BB$510, 0)), ""), $D471)</f>
        <v/>
      </c>
      <c r="K471" s="105" t="str">
        <f t="shared" si="88"/>
        <v/>
      </c>
      <c r="M471" s="105" t="str">
        <f t="shared" si="84"/>
        <v/>
      </c>
      <c r="N471" s="105" t="str">
        <f t="shared" si="85"/>
        <v/>
      </c>
      <c r="P471" s="115" t="str">
        <f t="shared" si="89"/>
        <v/>
      </c>
      <c r="R471" s="105">
        <f>IF($D471="", MAX($R$10:$R470)+1, "")</f>
        <v>441</v>
      </c>
      <c r="T471" s="105" t="str">
        <f t="shared" si="86"/>
        <v/>
      </c>
      <c r="V471" s="115" t="str">
        <f t="shared" si="90"/>
        <v/>
      </c>
      <c r="X471" s="105" t="str">
        <f t="shared" si="91"/>
        <v/>
      </c>
      <c r="Y471" s="105" t="str">
        <f t="shared" si="92"/>
        <v/>
      </c>
      <c r="Z471" s="105" t="str">
        <f t="shared" si="93"/>
        <v/>
      </c>
      <c r="AA471" s="105" t="str">
        <f t="shared" si="94"/>
        <v/>
      </c>
      <c r="AB471" s="105" t="str">
        <f t="shared" si="95"/>
        <v/>
      </c>
    </row>
    <row r="472" spans="1:28" x14ac:dyDescent="0.25">
      <c r="A472" s="113" t="s">
        <v>36</v>
      </c>
      <c r="B472" s="105" t="str">
        <f t="shared" si="87"/>
        <v/>
      </c>
      <c r="C472" s="113" t="s">
        <v>36</v>
      </c>
      <c r="D472" s="108"/>
      <c r="E472" s="111"/>
      <c r="F472" s="113" t="s">
        <v>36</v>
      </c>
      <c r="I472" s="105" t="str">
        <f>IF($D472="", IFERROR(INDEX('LinkedIn Posts'!$D$11:$D$510, MATCH($R472, 'LinkedIn Posts'!$BB$11:$BB$510, 0)), ""), $D472)</f>
        <v/>
      </c>
      <c r="K472" s="105" t="str">
        <f t="shared" si="88"/>
        <v/>
      </c>
      <c r="M472" s="105" t="str">
        <f t="shared" si="84"/>
        <v/>
      </c>
      <c r="N472" s="105" t="str">
        <f t="shared" si="85"/>
        <v/>
      </c>
      <c r="P472" s="115" t="str">
        <f t="shared" si="89"/>
        <v/>
      </c>
      <c r="R472" s="105">
        <f>IF($D472="", MAX($R$10:$R471)+1, "")</f>
        <v>442</v>
      </c>
      <c r="T472" s="105" t="str">
        <f t="shared" si="86"/>
        <v/>
      </c>
      <c r="V472" s="115" t="str">
        <f t="shared" si="90"/>
        <v/>
      </c>
      <c r="X472" s="105" t="str">
        <f t="shared" si="91"/>
        <v/>
      </c>
      <c r="Y472" s="105" t="str">
        <f t="shared" si="92"/>
        <v/>
      </c>
      <c r="Z472" s="105" t="str">
        <f t="shared" si="93"/>
        <v/>
      </c>
      <c r="AA472" s="105" t="str">
        <f t="shared" si="94"/>
        <v/>
      </c>
      <c r="AB472" s="105" t="str">
        <f t="shared" si="95"/>
        <v/>
      </c>
    </row>
    <row r="473" spans="1:28" x14ac:dyDescent="0.25">
      <c r="A473" s="113" t="s">
        <v>36</v>
      </c>
      <c r="B473" s="105" t="str">
        <f t="shared" si="87"/>
        <v/>
      </c>
      <c r="C473" s="113" t="s">
        <v>36</v>
      </c>
      <c r="D473" s="108"/>
      <c r="E473" s="111"/>
      <c r="F473" s="113" t="s">
        <v>36</v>
      </c>
      <c r="I473" s="105" t="str">
        <f>IF($D473="", IFERROR(INDEX('LinkedIn Posts'!$D$11:$D$510, MATCH($R473, 'LinkedIn Posts'!$BB$11:$BB$510, 0)), ""), $D473)</f>
        <v/>
      </c>
      <c r="K473" s="105" t="str">
        <f t="shared" si="88"/>
        <v/>
      </c>
      <c r="M473" s="105" t="str">
        <f t="shared" si="84"/>
        <v/>
      </c>
      <c r="N473" s="105" t="str">
        <f t="shared" si="85"/>
        <v/>
      </c>
      <c r="P473" s="115" t="str">
        <f t="shared" si="89"/>
        <v/>
      </c>
      <c r="R473" s="105">
        <f>IF($D473="", MAX($R$10:$R472)+1, "")</f>
        <v>443</v>
      </c>
      <c r="T473" s="105" t="str">
        <f t="shared" si="86"/>
        <v/>
      </c>
      <c r="V473" s="115" t="str">
        <f t="shared" si="90"/>
        <v/>
      </c>
      <c r="X473" s="105" t="str">
        <f t="shared" si="91"/>
        <v/>
      </c>
      <c r="Y473" s="105" t="str">
        <f t="shared" si="92"/>
        <v/>
      </c>
      <c r="Z473" s="105" t="str">
        <f t="shared" si="93"/>
        <v/>
      </c>
      <c r="AA473" s="105" t="str">
        <f t="shared" si="94"/>
        <v/>
      </c>
      <c r="AB473" s="105" t="str">
        <f t="shared" si="95"/>
        <v/>
      </c>
    </row>
    <row r="474" spans="1:28" x14ac:dyDescent="0.25">
      <c r="A474" s="113" t="s">
        <v>36</v>
      </c>
      <c r="B474" s="105" t="str">
        <f t="shared" si="87"/>
        <v/>
      </c>
      <c r="C474" s="113" t="s">
        <v>36</v>
      </c>
      <c r="D474" s="108"/>
      <c r="E474" s="111"/>
      <c r="F474" s="113" t="s">
        <v>36</v>
      </c>
      <c r="I474" s="105" t="str">
        <f>IF($D474="", IFERROR(INDEX('LinkedIn Posts'!$D$11:$D$510, MATCH($R474, 'LinkedIn Posts'!$BB$11:$BB$510, 0)), ""), $D474)</f>
        <v/>
      </c>
      <c r="K474" s="105" t="str">
        <f t="shared" si="88"/>
        <v/>
      </c>
      <c r="M474" s="105" t="str">
        <f t="shared" si="84"/>
        <v/>
      </c>
      <c r="N474" s="105" t="str">
        <f t="shared" si="85"/>
        <v/>
      </c>
      <c r="P474" s="115" t="str">
        <f t="shared" si="89"/>
        <v/>
      </c>
      <c r="R474" s="105">
        <f>IF($D474="", MAX($R$10:$R473)+1, "")</f>
        <v>444</v>
      </c>
      <c r="T474" s="105" t="str">
        <f t="shared" si="86"/>
        <v/>
      </c>
      <c r="V474" s="115" t="str">
        <f t="shared" si="90"/>
        <v/>
      </c>
      <c r="X474" s="105" t="str">
        <f t="shared" si="91"/>
        <v/>
      </c>
      <c r="Y474" s="105" t="str">
        <f t="shared" si="92"/>
        <v/>
      </c>
      <c r="Z474" s="105" t="str">
        <f t="shared" si="93"/>
        <v/>
      </c>
      <c r="AA474" s="105" t="str">
        <f t="shared" si="94"/>
        <v/>
      </c>
      <c r="AB474" s="105" t="str">
        <f t="shared" si="95"/>
        <v/>
      </c>
    </row>
    <row r="475" spans="1:28" x14ac:dyDescent="0.25">
      <c r="A475" s="113" t="s">
        <v>36</v>
      </c>
      <c r="B475" s="105" t="str">
        <f t="shared" si="87"/>
        <v/>
      </c>
      <c r="C475" s="113" t="s">
        <v>36</v>
      </c>
      <c r="D475" s="108"/>
      <c r="E475" s="111"/>
      <c r="F475" s="113" t="s">
        <v>36</v>
      </c>
      <c r="I475" s="105" t="str">
        <f>IF($D475="", IFERROR(INDEX('LinkedIn Posts'!$D$11:$D$510, MATCH($R475, 'LinkedIn Posts'!$BB$11:$BB$510, 0)), ""), $D475)</f>
        <v/>
      </c>
      <c r="K475" s="105" t="str">
        <f t="shared" si="88"/>
        <v/>
      </c>
      <c r="M475" s="105" t="str">
        <f t="shared" si="84"/>
        <v/>
      </c>
      <c r="N475" s="105" t="str">
        <f t="shared" si="85"/>
        <v/>
      </c>
      <c r="P475" s="115" t="str">
        <f t="shared" si="89"/>
        <v/>
      </c>
      <c r="R475" s="105">
        <f>IF($D475="", MAX($R$10:$R474)+1, "")</f>
        <v>445</v>
      </c>
      <c r="T475" s="105" t="str">
        <f t="shared" si="86"/>
        <v/>
      </c>
      <c r="V475" s="115" t="str">
        <f t="shared" si="90"/>
        <v/>
      </c>
      <c r="X475" s="105" t="str">
        <f t="shared" si="91"/>
        <v/>
      </c>
      <c r="Y475" s="105" t="str">
        <f t="shared" si="92"/>
        <v/>
      </c>
      <c r="Z475" s="105" t="str">
        <f t="shared" si="93"/>
        <v/>
      </c>
      <c r="AA475" s="105" t="str">
        <f t="shared" si="94"/>
        <v/>
      </c>
      <c r="AB475" s="105" t="str">
        <f t="shared" si="95"/>
        <v/>
      </c>
    </row>
    <row r="476" spans="1:28" x14ac:dyDescent="0.25">
      <c r="A476" s="113" t="s">
        <v>36</v>
      </c>
      <c r="B476" s="105" t="str">
        <f t="shared" si="87"/>
        <v/>
      </c>
      <c r="C476" s="113" t="s">
        <v>36</v>
      </c>
      <c r="D476" s="108"/>
      <c r="E476" s="111"/>
      <c r="F476" s="113" t="s">
        <v>36</v>
      </c>
      <c r="I476" s="105" t="str">
        <f>IF($D476="", IFERROR(INDEX('LinkedIn Posts'!$D$11:$D$510, MATCH($R476, 'LinkedIn Posts'!$BB$11:$BB$510, 0)), ""), $D476)</f>
        <v/>
      </c>
      <c r="K476" s="105" t="str">
        <f t="shared" si="88"/>
        <v/>
      </c>
      <c r="M476" s="105" t="str">
        <f t="shared" si="84"/>
        <v/>
      </c>
      <c r="N476" s="105" t="str">
        <f t="shared" si="85"/>
        <v/>
      </c>
      <c r="P476" s="115" t="str">
        <f t="shared" si="89"/>
        <v/>
      </c>
      <c r="R476" s="105">
        <f>IF($D476="", MAX($R$10:$R475)+1, "")</f>
        <v>446</v>
      </c>
      <c r="T476" s="105" t="str">
        <f t="shared" si="86"/>
        <v/>
      </c>
      <c r="V476" s="115" t="str">
        <f t="shared" si="90"/>
        <v/>
      </c>
      <c r="X476" s="105" t="str">
        <f t="shared" si="91"/>
        <v/>
      </c>
      <c r="Y476" s="105" t="str">
        <f t="shared" si="92"/>
        <v/>
      </c>
      <c r="Z476" s="105" t="str">
        <f t="shared" si="93"/>
        <v/>
      </c>
      <c r="AA476" s="105" t="str">
        <f t="shared" si="94"/>
        <v/>
      </c>
      <c r="AB476" s="105" t="str">
        <f t="shared" si="95"/>
        <v/>
      </c>
    </row>
    <row r="477" spans="1:28" x14ac:dyDescent="0.25">
      <c r="A477" s="113" t="s">
        <v>36</v>
      </c>
      <c r="B477" s="105" t="str">
        <f t="shared" si="87"/>
        <v/>
      </c>
      <c r="C477" s="113" t="s">
        <v>36</v>
      </c>
      <c r="D477" s="108"/>
      <c r="E477" s="111"/>
      <c r="F477" s="113" t="s">
        <v>36</v>
      </c>
      <c r="I477" s="105" t="str">
        <f>IF($D477="", IFERROR(INDEX('LinkedIn Posts'!$D$11:$D$510, MATCH($R477, 'LinkedIn Posts'!$BB$11:$BB$510, 0)), ""), $D477)</f>
        <v/>
      </c>
      <c r="K477" s="105" t="str">
        <f t="shared" si="88"/>
        <v/>
      </c>
      <c r="M477" s="105" t="str">
        <f t="shared" si="84"/>
        <v/>
      </c>
      <c r="N477" s="105" t="str">
        <f t="shared" si="85"/>
        <v/>
      </c>
      <c r="P477" s="115" t="str">
        <f t="shared" si="89"/>
        <v/>
      </c>
      <c r="R477" s="105">
        <f>IF($D477="", MAX($R$10:$R476)+1, "")</f>
        <v>447</v>
      </c>
      <c r="T477" s="105" t="str">
        <f t="shared" si="86"/>
        <v/>
      </c>
      <c r="V477" s="115" t="str">
        <f t="shared" si="90"/>
        <v/>
      </c>
      <c r="X477" s="105" t="str">
        <f t="shared" si="91"/>
        <v/>
      </c>
      <c r="Y477" s="105" t="str">
        <f t="shared" si="92"/>
        <v/>
      </c>
      <c r="Z477" s="105" t="str">
        <f t="shared" si="93"/>
        <v/>
      </c>
      <c r="AA477" s="105" t="str">
        <f t="shared" si="94"/>
        <v/>
      </c>
      <c r="AB477" s="105" t="str">
        <f t="shared" si="95"/>
        <v/>
      </c>
    </row>
    <row r="478" spans="1:28" x14ac:dyDescent="0.25">
      <c r="A478" s="113" t="s">
        <v>36</v>
      </c>
      <c r="B478" s="105" t="str">
        <f t="shared" si="87"/>
        <v/>
      </c>
      <c r="C478" s="113" t="s">
        <v>36</v>
      </c>
      <c r="D478" s="108"/>
      <c r="E478" s="111"/>
      <c r="F478" s="113" t="s">
        <v>36</v>
      </c>
      <c r="I478" s="105" t="str">
        <f>IF($D478="", IFERROR(INDEX('LinkedIn Posts'!$D$11:$D$510, MATCH($R478, 'LinkedIn Posts'!$BB$11:$BB$510, 0)), ""), $D478)</f>
        <v/>
      </c>
      <c r="K478" s="105" t="str">
        <f t="shared" si="88"/>
        <v/>
      </c>
      <c r="M478" s="105" t="str">
        <f t="shared" si="84"/>
        <v/>
      </c>
      <c r="N478" s="105" t="str">
        <f t="shared" si="85"/>
        <v/>
      </c>
      <c r="P478" s="115" t="str">
        <f t="shared" si="89"/>
        <v/>
      </c>
      <c r="R478" s="105">
        <f>IF($D478="", MAX($R$10:$R477)+1, "")</f>
        <v>448</v>
      </c>
      <c r="T478" s="105" t="str">
        <f t="shared" si="86"/>
        <v/>
      </c>
      <c r="V478" s="115" t="str">
        <f t="shared" si="90"/>
        <v/>
      </c>
      <c r="X478" s="105" t="str">
        <f t="shared" si="91"/>
        <v/>
      </c>
      <c r="Y478" s="105" t="str">
        <f t="shared" si="92"/>
        <v/>
      </c>
      <c r="Z478" s="105" t="str">
        <f t="shared" si="93"/>
        <v/>
      </c>
      <c r="AA478" s="105" t="str">
        <f t="shared" si="94"/>
        <v/>
      </c>
      <c r="AB478" s="105" t="str">
        <f t="shared" si="95"/>
        <v/>
      </c>
    </row>
    <row r="479" spans="1:28" x14ac:dyDescent="0.25">
      <c r="A479" s="113" t="s">
        <v>36</v>
      </c>
      <c r="B479" s="105" t="str">
        <f t="shared" si="87"/>
        <v/>
      </c>
      <c r="C479" s="113" t="s">
        <v>36</v>
      </c>
      <c r="D479" s="108"/>
      <c r="E479" s="111"/>
      <c r="F479" s="113" t="s">
        <v>36</v>
      </c>
      <c r="I479" s="105" t="str">
        <f>IF($D479="", IFERROR(INDEX('LinkedIn Posts'!$D$11:$D$510, MATCH($R479, 'LinkedIn Posts'!$BB$11:$BB$510, 0)), ""), $D479)</f>
        <v/>
      </c>
      <c r="K479" s="105" t="str">
        <f t="shared" si="88"/>
        <v/>
      </c>
      <c r="M479" s="105" t="str">
        <f t="shared" si="84"/>
        <v/>
      </c>
      <c r="N479" s="105" t="str">
        <f t="shared" si="85"/>
        <v/>
      </c>
      <c r="P479" s="115" t="str">
        <f t="shared" si="89"/>
        <v/>
      </c>
      <c r="R479" s="105">
        <f>IF($D479="", MAX($R$10:$R478)+1, "")</f>
        <v>449</v>
      </c>
      <c r="T479" s="105" t="str">
        <f t="shared" si="86"/>
        <v/>
      </c>
      <c r="V479" s="115" t="str">
        <f t="shared" si="90"/>
        <v/>
      </c>
      <c r="X479" s="105" t="str">
        <f t="shared" si="91"/>
        <v/>
      </c>
      <c r="Y479" s="105" t="str">
        <f t="shared" si="92"/>
        <v/>
      </c>
      <c r="Z479" s="105" t="str">
        <f t="shared" si="93"/>
        <v/>
      </c>
      <c r="AA479" s="105" t="str">
        <f t="shared" si="94"/>
        <v/>
      </c>
      <c r="AB479" s="105" t="str">
        <f t="shared" si="95"/>
        <v/>
      </c>
    </row>
    <row r="480" spans="1:28" x14ac:dyDescent="0.25">
      <c r="A480" s="113" t="s">
        <v>36</v>
      </c>
      <c r="B480" s="105" t="str">
        <f t="shared" si="87"/>
        <v/>
      </c>
      <c r="C480" s="113" t="s">
        <v>36</v>
      </c>
      <c r="D480" s="108"/>
      <c r="E480" s="111"/>
      <c r="F480" s="113" t="s">
        <v>36</v>
      </c>
      <c r="I480" s="105" t="str">
        <f>IF($D480="", IFERROR(INDEX('LinkedIn Posts'!$D$11:$D$510, MATCH($R480, 'LinkedIn Posts'!$BB$11:$BB$510, 0)), ""), $D480)</f>
        <v/>
      </c>
      <c r="K480" s="105" t="str">
        <f t="shared" si="88"/>
        <v/>
      </c>
      <c r="M480" s="105" t="str">
        <f t="shared" si="84"/>
        <v/>
      </c>
      <c r="N480" s="105" t="str">
        <f t="shared" si="85"/>
        <v/>
      </c>
      <c r="P480" s="115" t="str">
        <f t="shared" si="89"/>
        <v/>
      </c>
      <c r="R480" s="105">
        <f>IF($D480="", MAX($R$10:$R479)+1, "")</f>
        <v>450</v>
      </c>
      <c r="T480" s="105" t="str">
        <f t="shared" si="86"/>
        <v/>
      </c>
      <c r="V480" s="115" t="str">
        <f t="shared" si="90"/>
        <v/>
      </c>
      <c r="X480" s="105" t="str">
        <f t="shared" si="91"/>
        <v/>
      </c>
      <c r="Y480" s="105" t="str">
        <f t="shared" si="92"/>
        <v/>
      </c>
      <c r="Z480" s="105" t="str">
        <f t="shared" si="93"/>
        <v/>
      </c>
      <c r="AA480" s="105" t="str">
        <f t="shared" si="94"/>
        <v/>
      </c>
      <c r="AB480" s="105" t="str">
        <f t="shared" si="95"/>
        <v/>
      </c>
    </row>
    <row r="481" spans="1:28" x14ac:dyDescent="0.25">
      <c r="A481" s="113" t="s">
        <v>36</v>
      </c>
      <c r="B481" s="105" t="str">
        <f t="shared" si="87"/>
        <v/>
      </c>
      <c r="C481" s="113" t="s">
        <v>36</v>
      </c>
      <c r="D481" s="108"/>
      <c r="E481" s="111"/>
      <c r="F481" s="113" t="s">
        <v>36</v>
      </c>
      <c r="I481" s="105" t="str">
        <f>IF($D481="", IFERROR(INDEX('LinkedIn Posts'!$D$11:$D$510, MATCH($R481, 'LinkedIn Posts'!$BB$11:$BB$510, 0)), ""), $D481)</f>
        <v/>
      </c>
      <c r="K481" s="105" t="str">
        <f t="shared" si="88"/>
        <v/>
      </c>
      <c r="M481" s="105" t="str">
        <f t="shared" si="84"/>
        <v/>
      </c>
      <c r="N481" s="105" t="str">
        <f t="shared" si="85"/>
        <v/>
      </c>
      <c r="P481" s="115" t="str">
        <f t="shared" si="89"/>
        <v/>
      </c>
      <c r="R481" s="105">
        <f>IF($D481="", MAX($R$10:$R480)+1, "")</f>
        <v>451</v>
      </c>
      <c r="T481" s="105" t="str">
        <f t="shared" si="86"/>
        <v/>
      </c>
      <c r="V481" s="115" t="str">
        <f t="shared" si="90"/>
        <v/>
      </c>
      <c r="X481" s="105" t="str">
        <f t="shared" si="91"/>
        <v/>
      </c>
      <c r="Y481" s="105" t="str">
        <f t="shared" si="92"/>
        <v/>
      </c>
      <c r="Z481" s="105" t="str">
        <f t="shared" si="93"/>
        <v/>
      </c>
      <c r="AA481" s="105" t="str">
        <f t="shared" si="94"/>
        <v/>
      </c>
      <c r="AB481" s="105" t="str">
        <f t="shared" si="95"/>
        <v/>
      </c>
    </row>
    <row r="482" spans="1:28" x14ac:dyDescent="0.25">
      <c r="A482" s="113" t="s">
        <v>36</v>
      </c>
      <c r="B482" s="105" t="str">
        <f t="shared" si="87"/>
        <v/>
      </c>
      <c r="C482" s="113" t="s">
        <v>36</v>
      </c>
      <c r="D482" s="108"/>
      <c r="E482" s="111"/>
      <c r="F482" s="113" t="s">
        <v>36</v>
      </c>
      <c r="I482" s="105" t="str">
        <f>IF($D482="", IFERROR(INDEX('LinkedIn Posts'!$D$11:$D$510, MATCH($R482, 'LinkedIn Posts'!$BB$11:$BB$510, 0)), ""), $D482)</f>
        <v/>
      </c>
      <c r="K482" s="105" t="str">
        <f t="shared" si="88"/>
        <v/>
      </c>
      <c r="M482" s="105" t="str">
        <f t="shared" si="84"/>
        <v/>
      </c>
      <c r="N482" s="105" t="str">
        <f t="shared" si="85"/>
        <v/>
      </c>
      <c r="P482" s="115" t="str">
        <f t="shared" si="89"/>
        <v/>
      </c>
      <c r="R482" s="105">
        <f>IF($D482="", MAX($R$10:$R481)+1, "")</f>
        <v>452</v>
      </c>
      <c r="T482" s="105" t="str">
        <f t="shared" si="86"/>
        <v/>
      </c>
      <c r="V482" s="115" t="str">
        <f t="shared" si="90"/>
        <v/>
      </c>
      <c r="X482" s="105" t="str">
        <f t="shared" si="91"/>
        <v/>
      </c>
      <c r="Y482" s="105" t="str">
        <f t="shared" si="92"/>
        <v/>
      </c>
      <c r="Z482" s="105" t="str">
        <f t="shared" si="93"/>
        <v/>
      </c>
      <c r="AA482" s="105" t="str">
        <f t="shared" si="94"/>
        <v/>
      </c>
      <c r="AB482" s="105" t="str">
        <f t="shared" si="95"/>
        <v/>
      </c>
    </row>
    <row r="483" spans="1:28" x14ac:dyDescent="0.25">
      <c r="A483" s="113" t="s">
        <v>36</v>
      </c>
      <c r="B483" s="105" t="str">
        <f t="shared" si="87"/>
        <v/>
      </c>
      <c r="C483" s="113" t="s">
        <v>36</v>
      </c>
      <c r="D483" s="108"/>
      <c r="E483" s="111"/>
      <c r="F483" s="113" t="s">
        <v>36</v>
      </c>
      <c r="I483" s="105" t="str">
        <f>IF($D483="", IFERROR(INDEX('LinkedIn Posts'!$D$11:$D$510, MATCH($R483, 'LinkedIn Posts'!$BB$11:$BB$510, 0)), ""), $D483)</f>
        <v/>
      </c>
      <c r="K483" s="105" t="str">
        <f t="shared" si="88"/>
        <v/>
      </c>
      <c r="M483" s="105" t="str">
        <f t="shared" si="84"/>
        <v/>
      </c>
      <c r="N483" s="105" t="str">
        <f t="shared" si="85"/>
        <v/>
      </c>
      <c r="P483" s="115" t="str">
        <f t="shared" si="89"/>
        <v/>
      </c>
      <c r="R483" s="105">
        <f>IF($D483="", MAX($R$10:$R482)+1, "")</f>
        <v>453</v>
      </c>
      <c r="T483" s="105" t="str">
        <f t="shared" si="86"/>
        <v/>
      </c>
      <c r="V483" s="115" t="str">
        <f t="shared" si="90"/>
        <v/>
      </c>
      <c r="X483" s="105" t="str">
        <f t="shared" si="91"/>
        <v/>
      </c>
      <c r="Y483" s="105" t="str">
        <f t="shared" si="92"/>
        <v/>
      </c>
      <c r="Z483" s="105" t="str">
        <f t="shared" si="93"/>
        <v/>
      </c>
      <c r="AA483" s="105" t="str">
        <f t="shared" si="94"/>
        <v/>
      </c>
      <c r="AB483" s="105" t="str">
        <f t="shared" si="95"/>
        <v/>
      </c>
    </row>
    <row r="484" spans="1:28" x14ac:dyDescent="0.25">
      <c r="A484" s="113" t="s">
        <v>36</v>
      </c>
      <c r="B484" s="105" t="str">
        <f t="shared" si="87"/>
        <v/>
      </c>
      <c r="C484" s="113" t="s">
        <v>36</v>
      </c>
      <c r="D484" s="108"/>
      <c r="E484" s="111"/>
      <c r="F484" s="113" t="s">
        <v>36</v>
      </c>
      <c r="I484" s="105" t="str">
        <f>IF($D484="", IFERROR(INDEX('LinkedIn Posts'!$D$11:$D$510, MATCH($R484, 'LinkedIn Posts'!$BB$11:$BB$510, 0)), ""), $D484)</f>
        <v/>
      </c>
      <c r="K484" s="105" t="str">
        <f t="shared" si="88"/>
        <v/>
      </c>
      <c r="M484" s="105" t="str">
        <f t="shared" si="84"/>
        <v/>
      </c>
      <c r="N484" s="105" t="str">
        <f t="shared" si="85"/>
        <v/>
      </c>
      <c r="P484" s="115" t="str">
        <f t="shared" si="89"/>
        <v/>
      </c>
      <c r="R484" s="105">
        <f>IF($D484="", MAX($R$10:$R483)+1, "")</f>
        <v>454</v>
      </c>
      <c r="T484" s="105" t="str">
        <f t="shared" si="86"/>
        <v/>
      </c>
      <c r="V484" s="115" t="str">
        <f t="shared" si="90"/>
        <v/>
      </c>
      <c r="X484" s="105" t="str">
        <f t="shared" si="91"/>
        <v/>
      </c>
      <c r="Y484" s="105" t="str">
        <f t="shared" si="92"/>
        <v/>
      </c>
      <c r="Z484" s="105" t="str">
        <f t="shared" si="93"/>
        <v/>
      </c>
      <c r="AA484" s="105" t="str">
        <f t="shared" si="94"/>
        <v/>
      </c>
      <c r="AB484" s="105" t="str">
        <f t="shared" si="95"/>
        <v/>
      </c>
    </row>
    <row r="485" spans="1:28" x14ac:dyDescent="0.25">
      <c r="A485" s="113" t="s">
        <v>36</v>
      </c>
      <c r="B485" s="105" t="str">
        <f t="shared" si="87"/>
        <v/>
      </c>
      <c r="C485" s="113" t="s">
        <v>36</v>
      </c>
      <c r="D485" s="108"/>
      <c r="E485" s="111"/>
      <c r="F485" s="113" t="s">
        <v>36</v>
      </c>
      <c r="I485" s="105" t="str">
        <f>IF($D485="", IFERROR(INDEX('LinkedIn Posts'!$D$11:$D$510, MATCH($R485, 'LinkedIn Posts'!$BB$11:$BB$510, 0)), ""), $D485)</f>
        <v/>
      </c>
      <c r="K485" s="105" t="str">
        <f t="shared" si="88"/>
        <v/>
      </c>
      <c r="M485" s="105" t="str">
        <f t="shared" si="84"/>
        <v/>
      </c>
      <c r="N485" s="105" t="str">
        <f t="shared" si="85"/>
        <v/>
      </c>
      <c r="P485" s="115" t="str">
        <f t="shared" si="89"/>
        <v/>
      </c>
      <c r="R485" s="105">
        <f>IF($D485="", MAX($R$10:$R484)+1, "")</f>
        <v>455</v>
      </c>
      <c r="T485" s="105" t="str">
        <f t="shared" si="86"/>
        <v/>
      </c>
      <c r="V485" s="115" t="str">
        <f t="shared" si="90"/>
        <v/>
      </c>
      <c r="X485" s="105" t="str">
        <f t="shared" si="91"/>
        <v/>
      </c>
      <c r="Y485" s="105" t="str">
        <f t="shared" si="92"/>
        <v/>
      </c>
      <c r="Z485" s="105" t="str">
        <f t="shared" si="93"/>
        <v/>
      </c>
      <c r="AA485" s="105" t="str">
        <f t="shared" si="94"/>
        <v/>
      </c>
      <c r="AB485" s="105" t="str">
        <f t="shared" si="95"/>
        <v/>
      </c>
    </row>
    <row r="486" spans="1:28" x14ac:dyDescent="0.25">
      <c r="A486" s="113" t="s">
        <v>36</v>
      </c>
      <c r="B486" s="105" t="str">
        <f t="shared" si="87"/>
        <v/>
      </c>
      <c r="C486" s="113" t="s">
        <v>36</v>
      </c>
      <c r="D486" s="108"/>
      <c r="E486" s="111"/>
      <c r="F486" s="113" t="s">
        <v>36</v>
      </c>
      <c r="I486" s="105" t="str">
        <f>IF($D486="", IFERROR(INDEX('LinkedIn Posts'!$D$11:$D$510, MATCH($R486, 'LinkedIn Posts'!$BB$11:$BB$510, 0)), ""), $D486)</f>
        <v/>
      </c>
      <c r="K486" s="105" t="str">
        <f t="shared" si="88"/>
        <v/>
      </c>
      <c r="M486" s="105" t="str">
        <f t="shared" si="84"/>
        <v/>
      </c>
      <c r="N486" s="105" t="str">
        <f t="shared" si="85"/>
        <v/>
      </c>
      <c r="P486" s="115" t="str">
        <f t="shared" si="89"/>
        <v/>
      </c>
      <c r="R486" s="105">
        <f>IF($D486="", MAX($R$10:$R485)+1, "")</f>
        <v>456</v>
      </c>
      <c r="T486" s="105" t="str">
        <f t="shared" si="86"/>
        <v/>
      </c>
      <c r="V486" s="115" t="str">
        <f t="shared" si="90"/>
        <v/>
      </c>
      <c r="X486" s="105" t="str">
        <f t="shared" si="91"/>
        <v/>
      </c>
      <c r="Y486" s="105" t="str">
        <f t="shared" si="92"/>
        <v/>
      </c>
      <c r="Z486" s="105" t="str">
        <f t="shared" si="93"/>
        <v/>
      </c>
      <c r="AA486" s="105" t="str">
        <f t="shared" si="94"/>
        <v/>
      </c>
      <c r="AB486" s="105" t="str">
        <f t="shared" si="95"/>
        <v/>
      </c>
    </row>
    <row r="487" spans="1:28" x14ac:dyDescent="0.25">
      <c r="A487" s="113" t="s">
        <v>36</v>
      </c>
      <c r="B487" s="105" t="str">
        <f t="shared" si="87"/>
        <v/>
      </c>
      <c r="C487" s="113" t="s">
        <v>36</v>
      </c>
      <c r="D487" s="108"/>
      <c r="E487" s="111"/>
      <c r="F487" s="113" t="s">
        <v>36</v>
      </c>
      <c r="I487" s="105" t="str">
        <f>IF($D487="", IFERROR(INDEX('LinkedIn Posts'!$D$11:$D$510, MATCH($R487, 'LinkedIn Posts'!$BB$11:$BB$510, 0)), ""), $D487)</f>
        <v/>
      </c>
      <c r="K487" s="105" t="str">
        <f t="shared" si="88"/>
        <v/>
      </c>
      <c r="M487" s="105" t="str">
        <f t="shared" si="84"/>
        <v/>
      </c>
      <c r="N487" s="105" t="str">
        <f t="shared" si="85"/>
        <v/>
      </c>
      <c r="P487" s="115" t="str">
        <f t="shared" si="89"/>
        <v/>
      </c>
      <c r="R487" s="105">
        <f>IF($D487="", MAX($R$10:$R486)+1, "")</f>
        <v>457</v>
      </c>
      <c r="T487" s="105" t="str">
        <f t="shared" si="86"/>
        <v/>
      </c>
      <c r="V487" s="115" t="str">
        <f t="shared" si="90"/>
        <v/>
      </c>
      <c r="X487" s="105" t="str">
        <f t="shared" si="91"/>
        <v/>
      </c>
      <c r="Y487" s="105" t="str">
        <f t="shared" si="92"/>
        <v/>
      </c>
      <c r="Z487" s="105" t="str">
        <f t="shared" si="93"/>
        <v/>
      </c>
      <c r="AA487" s="105" t="str">
        <f t="shared" si="94"/>
        <v/>
      </c>
      <c r="AB487" s="105" t="str">
        <f t="shared" si="95"/>
        <v/>
      </c>
    </row>
    <row r="488" spans="1:28" x14ac:dyDescent="0.25">
      <c r="A488" s="113" t="s">
        <v>36</v>
      </c>
      <c r="B488" s="105" t="str">
        <f t="shared" si="87"/>
        <v/>
      </c>
      <c r="C488" s="113" t="s">
        <v>36</v>
      </c>
      <c r="D488" s="108"/>
      <c r="E488" s="111"/>
      <c r="F488" s="113" t="s">
        <v>36</v>
      </c>
      <c r="I488" s="105" t="str">
        <f>IF($D488="", IFERROR(INDEX('LinkedIn Posts'!$D$11:$D$510, MATCH($R488, 'LinkedIn Posts'!$BB$11:$BB$510, 0)), ""), $D488)</f>
        <v/>
      </c>
      <c r="K488" s="105" t="str">
        <f t="shared" si="88"/>
        <v/>
      </c>
      <c r="M488" s="105" t="str">
        <f t="shared" si="84"/>
        <v/>
      </c>
      <c r="N488" s="105" t="str">
        <f t="shared" si="85"/>
        <v/>
      </c>
      <c r="P488" s="115" t="str">
        <f t="shared" si="89"/>
        <v/>
      </c>
      <c r="R488" s="105">
        <f>IF($D488="", MAX($R$10:$R487)+1, "")</f>
        <v>458</v>
      </c>
      <c r="T488" s="105" t="str">
        <f t="shared" si="86"/>
        <v/>
      </c>
      <c r="V488" s="115" t="str">
        <f t="shared" si="90"/>
        <v/>
      </c>
      <c r="X488" s="105" t="str">
        <f t="shared" si="91"/>
        <v/>
      </c>
      <c r="Y488" s="105" t="str">
        <f t="shared" si="92"/>
        <v/>
      </c>
      <c r="Z488" s="105" t="str">
        <f t="shared" si="93"/>
        <v/>
      </c>
      <c r="AA488" s="105" t="str">
        <f t="shared" si="94"/>
        <v/>
      </c>
      <c r="AB488" s="105" t="str">
        <f t="shared" si="95"/>
        <v/>
      </c>
    </row>
    <row r="489" spans="1:28" x14ac:dyDescent="0.25">
      <c r="A489" s="113" t="s">
        <v>36</v>
      </c>
      <c r="B489" s="105" t="str">
        <f t="shared" si="87"/>
        <v/>
      </c>
      <c r="C489" s="113" t="s">
        <v>36</v>
      </c>
      <c r="D489" s="108"/>
      <c r="E489" s="111"/>
      <c r="F489" s="113" t="s">
        <v>36</v>
      </c>
      <c r="I489" s="105" t="str">
        <f>IF($D489="", IFERROR(INDEX('LinkedIn Posts'!$D$11:$D$510, MATCH($R489, 'LinkedIn Posts'!$BB$11:$BB$510, 0)), ""), $D489)</f>
        <v/>
      </c>
      <c r="K489" s="105" t="str">
        <f t="shared" si="88"/>
        <v/>
      </c>
      <c r="M489" s="105" t="str">
        <f t="shared" si="84"/>
        <v/>
      </c>
      <c r="N489" s="105" t="str">
        <f t="shared" si="85"/>
        <v/>
      </c>
      <c r="P489" s="115" t="str">
        <f t="shared" si="89"/>
        <v/>
      </c>
      <c r="R489" s="105">
        <f>IF($D489="", MAX($R$10:$R488)+1, "")</f>
        <v>459</v>
      </c>
      <c r="T489" s="105" t="str">
        <f t="shared" si="86"/>
        <v/>
      </c>
      <c r="V489" s="115" t="str">
        <f t="shared" si="90"/>
        <v/>
      </c>
      <c r="X489" s="105" t="str">
        <f t="shared" si="91"/>
        <v/>
      </c>
      <c r="Y489" s="105" t="str">
        <f t="shared" si="92"/>
        <v/>
      </c>
      <c r="Z489" s="105" t="str">
        <f t="shared" si="93"/>
        <v/>
      </c>
      <c r="AA489" s="105" t="str">
        <f t="shared" si="94"/>
        <v/>
      </c>
      <c r="AB489" s="105" t="str">
        <f t="shared" si="95"/>
        <v/>
      </c>
    </row>
    <row r="490" spans="1:28" x14ac:dyDescent="0.25">
      <c r="A490" s="113" t="s">
        <v>36</v>
      </c>
      <c r="B490" s="105" t="str">
        <f t="shared" si="87"/>
        <v/>
      </c>
      <c r="C490" s="113" t="s">
        <v>36</v>
      </c>
      <c r="D490" s="108"/>
      <c r="E490" s="111"/>
      <c r="F490" s="113" t="s">
        <v>36</v>
      </c>
      <c r="I490" s="105" t="str">
        <f>IF($D490="", IFERROR(INDEX('LinkedIn Posts'!$D$11:$D$510, MATCH($R490, 'LinkedIn Posts'!$BB$11:$BB$510, 0)), ""), $D490)</f>
        <v/>
      </c>
      <c r="K490" s="105" t="str">
        <f t="shared" si="88"/>
        <v/>
      </c>
      <c r="M490" s="105" t="str">
        <f t="shared" si="84"/>
        <v/>
      </c>
      <c r="N490" s="105" t="str">
        <f t="shared" si="85"/>
        <v/>
      </c>
      <c r="P490" s="115" t="str">
        <f t="shared" si="89"/>
        <v/>
      </c>
      <c r="R490" s="105">
        <f>IF($D490="", MAX($R$10:$R489)+1, "")</f>
        <v>460</v>
      </c>
      <c r="T490" s="105" t="str">
        <f t="shared" si="86"/>
        <v/>
      </c>
      <c r="V490" s="115" t="str">
        <f t="shared" si="90"/>
        <v/>
      </c>
      <c r="X490" s="105" t="str">
        <f t="shared" si="91"/>
        <v/>
      </c>
      <c r="Y490" s="105" t="str">
        <f t="shared" si="92"/>
        <v/>
      </c>
      <c r="Z490" s="105" t="str">
        <f t="shared" si="93"/>
        <v/>
      </c>
      <c r="AA490" s="105" t="str">
        <f t="shared" si="94"/>
        <v/>
      </c>
      <c r="AB490" s="105" t="str">
        <f t="shared" si="95"/>
        <v/>
      </c>
    </row>
    <row r="491" spans="1:28" x14ac:dyDescent="0.25">
      <c r="A491" s="113" t="s">
        <v>36</v>
      </c>
      <c r="B491" s="105" t="str">
        <f t="shared" si="87"/>
        <v/>
      </c>
      <c r="C491" s="113" t="s">
        <v>36</v>
      </c>
      <c r="D491" s="108"/>
      <c r="E491" s="111"/>
      <c r="F491" s="113" t="s">
        <v>36</v>
      </c>
      <c r="I491" s="105" t="str">
        <f>IF($D491="", IFERROR(INDEX('LinkedIn Posts'!$D$11:$D$510, MATCH($R491, 'LinkedIn Posts'!$BB$11:$BB$510, 0)), ""), $D491)</f>
        <v/>
      </c>
      <c r="K491" s="105" t="str">
        <f t="shared" si="88"/>
        <v/>
      </c>
      <c r="M491" s="105" t="str">
        <f t="shared" si="84"/>
        <v/>
      </c>
      <c r="N491" s="105" t="str">
        <f t="shared" si="85"/>
        <v/>
      </c>
      <c r="P491" s="115" t="str">
        <f t="shared" si="89"/>
        <v/>
      </c>
      <c r="R491" s="105">
        <f>IF($D491="", MAX($R$10:$R490)+1, "")</f>
        <v>461</v>
      </c>
      <c r="T491" s="105" t="str">
        <f t="shared" si="86"/>
        <v/>
      </c>
      <c r="V491" s="115" t="str">
        <f t="shared" si="90"/>
        <v/>
      </c>
      <c r="X491" s="105" t="str">
        <f t="shared" si="91"/>
        <v/>
      </c>
      <c r="Y491" s="105" t="str">
        <f t="shared" si="92"/>
        <v/>
      </c>
      <c r="Z491" s="105" t="str">
        <f t="shared" si="93"/>
        <v/>
      </c>
      <c r="AA491" s="105" t="str">
        <f t="shared" si="94"/>
        <v/>
      </c>
      <c r="AB491" s="105" t="str">
        <f t="shared" si="95"/>
        <v/>
      </c>
    </row>
    <row r="492" spans="1:28" x14ac:dyDescent="0.25">
      <c r="A492" s="113" t="s">
        <v>36</v>
      </c>
      <c r="B492" s="105" t="str">
        <f t="shared" si="87"/>
        <v/>
      </c>
      <c r="C492" s="113" t="s">
        <v>36</v>
      </c>
      <c r="D492" s="108"/>
      <c r="E492" s="111"/>
      <c r="F492" s="113" t="s">
        <v>36</v>
      </c>
      <c r="I492" s="105" t="str">
        <f>IF($D492="", IFERROR(INDEX('LinkedIn Posts'!$D$11:$D$510, MATCH($R492, 'LinkedIn Posts'!$BB$11:$BB$510, 0)), ""), $D492)</f>
        <v/>
      </c>
      <c r="K492" s="105" t="str">
        <f t="shared" si="88"/>
        <v/>
      </c>
      <c r="M492" s="105" t="str">
        <f t="shared" si="84"/>
        <v/>
      </c>
      <c r="N492" s="105" t="str">
        <f t="shared" si="85"/>
        <v/>
      </c>
      <c r="P492" s="115" t="str">
        <f t="shared" si="89"/>
        <v/>
      </c>
      <c r="R492" s="105">
        <f>IF($D492="", MAX($R$10:$R491)+1, "")</f>
        <v>462</v>
      </c>
      <c r="T492" s="105" t="str">
        <f t="shared" si="86"/>
        <v/>
      </c>
      <c r="V492" s="115" t="str">
        <f t="shared" si="90"/>
        <v/>
      </c>
      <c r="X492" s="105" t="str">
        <f t="shared" si="91"/>
        <v/>
      </c>
      <c r="Y492" s="105" t="str">
        <f t="shared" si="92"/>
        <v/>
      </c>
      <c r="Z492" s="105" t="str">
        <f t="shared" si="93"/>
        <v/>
      </c>
      <c r="AA492" s="105" t="str">
        <f t="shared" si="94"/>
        <v/>
      </c>
      <c r="AB492" s="105" t="str">
        <f t="shared" si="95"/>
        <v/>
      </c>
    </row>
    <row r="493" spans="1:28" x14ac:dyDescent="0.25">
      <c r="A493" s="113" t="s">
        <v>36</v>
      </c>
      <c r="B493" s="105" t="str">
        <f t="shared" si="87"/>
        <v/>
      </c>
      <c r="C493" s="113" t="s">
        <v>36</v>
      </c>
      <c r="D493" s="108"/>
      <c r="E493" s="111"/>
      <c r="F493" s="113" t="s">
        <v>36</v>
      </c>
      <c r="I493" s="105" t="str">
        <f>IF($D493="", IFERROR(INDEX('LinkedIn Posts'!$D$11:$D$510, MATCH($R493, 'LinkedIn Posts'!$BB$11:$BB$510, 0)), ""), $D493)</f>
        <v/>
      </c>
      <c r="K493" s="105" t="str">
        <f t="shared" si="88"/>
        <v/>
      </c>
      <c r="M493" s="105" t="str">
        <f t="shared" si="84"/>
        <v/>
      </c>
      <c r="N493" s="105" t="str">
        <f t="shared" si="85"/>
        <v/>
      </c>
      <c r="P493" s="115" t="str">
        <f t="shared" si="89"/>
        <v/>
      </c>
      <c r="R493" s="105">
        <f>IF($D493="", MAX($R$10:$R492)+1, "")</f>
        <v>463</v>
      </c>
      <c r="T493" s="105" t="str">
        <f t="shared" si="86"/>
        <v/>
      </c>
      <c r="V493" s="115" t="str">
        <f t="shared" si="90"/>
        <v/>
      </c>
      <c r="X493" s="105" t="str">
        <f t="shared" si="91"/>
        <v/>
      </c>
      <c r="Y493" s="105" t="str">
        <f t="shared" si="92"/>
        <v/>
      </c>
      <c r="Z493" s="105" t="str">
        <f t="shared" si="93"/>
        <v/>
      </c>
      <c r="AA493" s="105" t="str">
        <f t="shared" si="94"/>
        <v/>
      </c>
      <c r="AB493" s="105" t="str">
        <f t="shared" si="95"/>
        <v/>
      </c>
    </row>
    <row r="494" spans="1:28" x14ac:dyDescent="0.25">
      <c r="A494" s="113" t="s">
        <v>36</v>
      </c>
      <c r="B494" s="105" t="str">
        <f t="shared" si="87"/>
        <v/>
      </c>
      <c r="C494" s="113" t="s">
        <v>36</v>
      </c>
      <c r="D494" s="108"/>
      <c r="E494" s="111"/>
      <c r="F494" s="113" t="s">
        <v>36</v>
      </c>
      <c r="I494" s="105" t="str">
        <f>IF($D494="", IFERROR(INDEX('LinkedIn Posts'!$D$11:$D$510, MATCH($R494, 'LinkedIn Posts'!$BB$11:$BB$510, 0)), ""), $D494)</f>
        <v/>
      </c>
      <c r="K494" s="105" t="str">
        <f t="shared" si="88"/>
        <v/>
      </c>
      <c r="M494" s="105" t="str">
        <f t="shared" si="84"/>
        <v/>
      </c>
      <c r="N494" s="105" t="str">
        <f t="shared" si="85"/>
        <v/>
      </c>
      <c r="P494" s="115" t="str">
        <f t="shared" si="89"/>
        <v/>
      </c>
      <c r="R494" s="105">
        <f>IF($D494="", MAX($R$10:$R493)+1, "")</f>
        <v>464</v>
      </c>
      <c r="T494" s="105" t="str">
        <f t="shared" si="86"/>
        <v/>
      </c>
      <c r="V494" s="115" t="str">
        <f t="shared" si="90"/>
        <v/>
      </c>
      <c r="X494" s="105" t="str">
        <f t="shared" si="91"/>
        <v/>
      </c>
      <c r="Y494" s="105" t="str">
        <f t="shared" si="92"/>
        <v/>
      </c>
      <c r="Z494" s="105" t="str">
        <f t="shared" si="93"/>
        <v/>
      </c>
      <c r="AA494" s="105" t="str">
        <f t="shared" si="94"/>
        <v/>
      </c>
      <c r="AB494" s="105" t="str">
        <f t="shared" si="95"/>
        <v/>
      </c>
    </row>
    <row r="495" spans="1:28" x14ac:dyDescent="0.25">
      <c r="A495" s="113" t="s">
        <v>36</v>
      </c>
      <c r="B495" s="105" t="str">
        <f t="shared" si="87"/>
        <v/>
      </c>
      <c r="C495" s="113" t="s">
        <v>36</v>
      </c>
      <c r="D495" s="108"/>
      <c r="E495" s="111"/>
      <c r="F495" s="113" t="s">
        <v>36</v>
      </c>
      <c r="I495" s="105" t="str">
        <f>IF($D495="", IFERROR(INDEX('LinkedIn Posts'!$D$11:$D$510, MATCH($R495, 'LinkedIn Posts'!$BB$11:$BB$510, 0)), ""), $D495)</f>
        <v/>
      </c>
      <c r="K495" s="105" t="str">
        <f t="shared" si="88"/>
        <v/>
      </c>
      <c r="M495" s="105" t="str">
        <f t="shared" si="84"/>
        <v/>
      </c>
      <c r="N495" s="105" t="str">
        <f t="shared" si="85"/>
        <v/>
      </c>
      <c r="P495" s="115" t="str">
        <f t="shared" si="89"/>
        <v/>
      </c>
      <c r="R495" s="105">
        <f>IF($D495="", MAX($R$10:$R494)+1, "")</f>
        <v>465</v>
      </c>
      <c r="T495" s="105" t="str">
        <f t="shared" si="86"/>
        <v/>
      </c>
      <c r="V495" s="115" t="str">
        <f t="shared" si="90"/>
        <v/>
      </c>
      <c r="X495" s="105" t="str">
        <f t="shared" si="91"/>
        <v/>
      </c>
      <c r="Y495" s="105" t="str">
        <f t="shared" si="92"/>
        <v/>
      </c>
      <c r="Z495" s="105" t="str">
        <f t="shared" si="93"/>
        <v/>
      </c>
      <c r="AA495" s="105" t="str">
        <f t="shared" si="94"/>
        <v/>
      </c>
      <c r="AB495" s="105" t="str">
        <f t="shared" si="95"/>
        <v/>
      </c>
    </row>
    <row r="496" spans="1:28" x14ac:dyDescent="0.25">
      <c r="A496" s="113" t="s">
        <v>36</v>
      </c>
      <c r="B496" s="105" t="str">
        <f t="shared" si="87"/>
        <v/>
      </c>
      <c r="C496" s="113" t="s">
        <v>36</v>
      </c>
      <c r="D496" s="108"/>
      <c r="E496" s="111"/>
      <c r="F496" s="113" t="s">
        <v>36</v>
      </c>
      <c r="I496" s="105" t="str">
        <f>IF($D496="", IFERROR(INDEX('LinkedIn Posts'!$D$11:$D$510, MATCH($R496, 'LinkedIn Posts'!$BB$11:$BB$510, 0)), ""), $D496)</f>
        <v/>
      </c>
      <c r="K496" s="105" t="str">
        <f t="shared" si="88"/>
        <v/>
      </c>
      <c r="M496" s="105" t="str">
        <f t="shared" si="84"/>
        <v/>
      </c>
      <c r="N496" s="105" t="str">
        <f t="shared" si="85"/>
        <v/>
      </c>
      <c r="P496" s="115" t="str">
        <f t="shared" si="89"/>
        <v/>
      </c>
      <c r="R496" s="105">
        <f>IF($D496="", MAX($R$10:$R495)+1, "")</f>
        <v>466</v>
      </c>
      <c r="T496" s="105" t="str">
        <f t="shared" si="86"/>
        <v/>
      </c>
      <c r="V496" s="115" t="str">
        <f t="shared" si="90"/>
        <v/>
      </c>
      <c r="X496" s="105" t="str">
        <f t="shared" si="91"/>
        <v/>
      </c>
      <c r="Y496" s="105" t="str">
        <f t="shared" si="92"/>
        <v/>
      </c>
      <c r="Z496" s="105" t="str">
        <f t="shared" si="93"/>
        <v/>
      </c>
      <c r="AA496" s="105" t="str">
        <f t="shared" si="94"/>
        <v/>
      </c>
      <c r="AB496" s="105" t="str">
        <f t="shared" si="95"/>
        <v/>
      </c>
    </row>
    <row r="497" spans="1:28" x14ac:dyDescent="0.25">
      <c r="A497" s="113" t="s">
        <v>36</v>
      </c>
      <c r="B497" s="105" t="str">
        <f t="shared" si="87"/>
        <v/>
      </c>
      <c r="C497" s="113" t="s">
        <v>36</v>
      </c>
      <c r="D497" s="108"/>
      <c r="E497" s="111"/>
      <c r="F497" s="113" t="s">
        <v>36</v>
      </c>
      <c r="I497" s="105" t="str">
        <f>IF($D497="", IFERROR(INDEX('LinkedIn Posts'!$D$11:$D$510, MATCH($R497, 'LinkedIn Posts'!$BB$11:$BB$510, 0)), ""), $D497)</f>
        <v/>
      </c>
      <c r="K497" s="105" t="str">
        <f t="shared" si="88"/>
        <v/>
      </c>
      <c r="M497" s="105" t="str">
        <f t="shared" si="84"/>
        <v/>
      </c>
      <c r="N497" s="105" t="str">
        <f t="shared" si="85"/>
        <v/>
      </c>
      <c r="P497" s="115" t="str">
        <f t="shared" si="89"/>
        <v/>
      </c>
      <c r="R497" s="105">
        <f>IF($D497="", MAX($R$10:$R496)+1, "")</f>
        <v>467</v>
      </c>
      <c r="T497" s="105" t="str">
        <f t="shared" si="86"/>
        <v/>
      </c>
      <c r="V497" s="115" t="str">
        <f t="shared" si="90"/>
        <v/>
      </c>
      <c r="X497" s="105" t="str">
        <f t="shared" si="91"/>
        <v/>
      </c>
      <c r="Y497" s="105" t="str">
        <f t="shared" si="92"/>
        <v/>
      </c>
      <c r="Z497" s="105" t="str">
        <f t="shared" si="93"/>
        <v/>
      </c>
      <c r="AA497" s="105" t="str">
        <f t="shared" si="94"/>
        <v/>
      </c>
      <c r="AB497" s="105" t="str">
        <f t="shared" si="95"/>
        <v/>
      </c>
    </row>
    <row r="498" spans="1:28" x14ac:dyDescent="0.25">
      <c r="A498" s="113" t="s">
        <v>36</v>
      </c>
      <c r="B498" s="105" t="str">
        <f t="shared" si="87"/>
        <v/>
      </c>
      <c r="C498" s="113" t="s">
        <v>36</v>
      </c>
      <c r="D498" s="108"/>
      <c r="E498" s="111"/>
      <c r="F498" s="113" t="s">
        <v>36</v>
      </c>
      <c r="I498" s="105" t="str">
        <f>IF($D498="", IFERROR(INDEX('LinkedIn Posts'!$D$11:$D$510, MATCH($R498, 'LinkedIn Posts'!$BB$11:$BB$510, 0)), ""), $D498)</f>
        <v/>
      </c>
      <c r="K498" s="105" t="str">
        <f t="shared" si="88"/>
        <v/>
      </c>
      <c r="M498" s="105" t="str">
        <f t="shared" si="84"/>
        <v/>
      </c>
      <c r="N498" s="105" t="str">
        <f t="shared" si="85"/>
        <v/>
      </c>
      <c r="P498" s="115" t="str">
        <f t="shared" si="89"/>
        <v/>
      </c>
      <c r="R498" s="105">
        <f>IF($D498="", MAX($R$10:$R497)+1, "")</f>
        <v>468</v>
      </c>
      <c r="T498" s="105" t="str">
        <f t="shared" si="86"/>
        <v/>
      </c>
      <c r="V498" s="115" t="str">
        <f t="shared" si="90"/>
        <v/>
      </c>
      <c r="X498" s="105" t="str">
        <f t="shared" si="91"/>
        <v/>
      </c>
      <c r="Y498" s="105" t="str">
        <f t="shared" si="92"/>
        <v/>
      </c>
      <c r="Z498" s="105" t="str">
        <f t="shared" si="93"/>
        <v/>
      </c>
      <c r="AA498" s="105" t="str">
        <f t="shared" si="94"/>
        <v/>
      </c>
      <c r="AB498" s="105" t="str">
        <f t="shared" si="95"/>
        <v/>
      </c>
    </row>
    <row r="499" spans="1:28" x14ac:dyDescent="0.25">
      <c r="A499" s="113" t="s">
        <v>36</v>
      </c>
      <c r="B499" s="105" t="str">
        <f t="shared" si="87"/>
        <v/>
      </c>
      <c r="C499" s="113" t="s">
        <v>36</v>
      </c>
      <c r="D499" s="108"/>
      <c r="E499" s="111"/>
      <c r="F499" s="113" t="s">
        <v>36</v>
      </c>
      <c r="I499" s="105" t="str">
        <f>IF($D499="", IFERROR(INDEX('LinkedIn Posts'!$D$11:$D$510, MATCH($R499, 'LinkedIn Posts'!$BB$11:$BB$510, 0)), ""), $D499)</f>
        <v/>
      </c>
      <c r="K499" s="105" t="str">
        <f t="shared" si="88"/>
        <v/>
      </c>
      <c r="M499" s="105" t="str">
        <f t="shared" si="84"/>
        <v/>
      </c>
      <c r="N499" s="105" t="str">
        <f t="shared" si="85"/>
        <v/>
      </c>
      <c r="P499" s="115" t="str">
        <f t="shared" si="89"/>
        <v/>
      </c>
      <c r="R499" s="105">
        <f>IF($D499="", MAX($R$10:$R498)+1, "")</f>
        <v>469</v>
      </c>
      <c r="T499" s="105" t="str">
        <f t="shared" si="86"/>
        <v/>
      </c>
      <c r="V499" s="115" t="str">
        <f t="shared" si="90"/>
        <v/>
      </c>
      <c r="X499" s="105" t="str">
        <f t="shared" si="91"/>
        <v/>
      </c>
      <c r="Y499" s="105" t="str">
        <f t="shared" si="92"/>
        <v/>
      </c>
      <c r="Z499" s="105" t="str">
        <f t="shared" si="93"/>
        <v/>
      </c>
      <c r="AA499" s="105" t="str">
        <f t="shared" si="94"/>
        <v/>
      </c>
      <c r="AB499" s="105" t="str">
        <f t="shared" si="95"/>
        <v/>
      </c>
    </row>
    <row r="500" spans="1:28" x14ac:dyDescent="0.25">
      <c r="A500" s="113" t="s">
        <v>36</v>
      </c>
      <c r="B500" s="105" t="str">
        <f t="shared" si="87"/>
        <v/>
      </c>
      <c r="C500" s="113" t="s">
        <v>36</v>
      </c>
      <c r="D500" s="108"/>
      <c r="E500" s="111"/>
      <c r="F500" s="113" t="s">
        <v>36</v>
      </c>
      <c r="I500" s="105" t="str">
        <f>IF($D500="", IFERROR(INDEX('LinkedIn Posts'!$D$11:$D$510, MATCH($R500, 'LinkedIn Posts'!$BB$11:$BB$510, 0)), ""), $D500)</f>
        <v/>
      </c>
      <c r="K500" s="105" t="str">
        <f t="shared" si="88"/>
        <v/>
      </c>
      <c r="M500" s="105" t="str">
        <f t="shared" si="84"/>
        <v/>
      </c>
      <c r="N500" s="105" t="str">
        <f t="shared" si="85"/>
        <v/>
      </c>
      <c r="P500" s="115" t="str">
        <f t="shared" si="89"/>
        <v/>
      </c>
      <c r="R500" s="105">
        <f>IF($D500="", MAX($R$10:$R499)+1, "")</f>
        <v>470</v>
      </c>
      <c r="T500" s="105" t="str">
        <f t="shared" si="86"/>
        <v/>
      </c>
      <c r="V500" s="115" t="str">
        <f t="shared" si="90"/>
        <v/>
      </c>
      <c r="X500" s="105" t="str">
        <f t="shared" si="91"/>
        <v/>
      </c>
      <c r="Y500" s="105" t="str">
        <f t="shared" si="92"/>
        <v/>
      </c>
      <c r="Z500" s="105" t="str">
        <f t="shared" si="93"/>
        <v/>
      </c>
      <c r="AA500" s="105" t="str">
        <f t="shared" si="94"/>
        <v/>
      </c>
      <c r="AB500" s="105" t="str">
        <f t="shared" si="95"/>
        <v/>
      </c>
    </row>
    <row r="501" spans="1:28" x14ac:dyDescent="0.25">
      <c r="A501" s="113" t="s">
        <v>36</v>
      </c>
      <c r="B501" s="105" t="str">
        <f t="shared" si="87"/>
        <v/>
      </c>
      <c r="C501" s="113" t="s">
        <v>36</v>
      </c>
      <c r="D501" s="108"/>
      <c r="E501" s="111"/>
      <c r="F501" s="113" t="s">
        <v>36</v>
      </c>
      <c r="I501" s="105" t="str">
        <f>IF($D501="", IFERROR(INDEX('LinkedIn Posts'!$D$11:$D$510, MATCH($R501, 'LinkedIn Posts'!$BB$11:$BB$510, 0)), ""), $D501)</f>
        <v/>
      </c>
      <c r="K501" s="105" t="str">
        <f t="shared" si="88"/>
        <v/>
      </c>
      <c r="M501" s="105" t="str">
        <f t="shared" si="84"/>
        <v/>
      </c>
      <c r="N501" s="105" t="str">
        <f t="shared" si="85"/>
        <v/>
      </c>
      <c r="P501" s="115" t="str">
        <f t="shared" si="89"/>
        <v/>
      </c>
      <c r="R501" s="105">
        <f>IF($D501="", MAX($R$10:$R500)+1, "")</f>
        <v>471</v>
      </c>
      <c r="T501" s="105" t="str">
        <f t="shared" si="86"/>
        <v/>
      </c>
      <c r="V501" s="115" t="str">
        <f t="shared" si="90"/>
        <v/>
      </c>
      <c r="X501" s="105" t="str">
        <f t="shared" si="91"/>
        <v/>
      </c>
      <c r="Y501" s="105" t="str">
        <f t="shared" si="92"/>
        <v/>
      </c>
      <c r="Z501" s="105" t="str">
        <f t="shared" si="93"/>
        <v/>
      </c>
      <c r="AA501" s="105" t="str">
        <f t="shared" si="94"/>
        <v/>
      </c>
      <c r="AB501" s="105" t="str">
        <f t="shared" si="95"/>
        <v/>
      </c>
    </row>
    <row r="502" spans="1:28" x14ac:dyDescent="0.25">
      <c r="A502" s="113" t="s">
        <v>36</v>
      </c>
      <c r="B502" s="105" t="str">
        <f t="shared" si="87"/>
        <v/>
      </c>
      <c r="C502" s="113" t="s">
        <v>36</v>
      </c>
      <c r="D502" s="108"/>
      <c r="E502" s="111"/>
      <c r="F502" s="113" t="s">
        <v>36</v>
      </c>
      <c r="I502" s="105" t="str">
        <f>IF($D502="", IFERROR(INDEX('LinkedIn Posts'!$D$11:$D$510, MATCH($R502, 'LinkedIn Posts'!$BB$11:$BB$510, 0)), ""), $D502)</f>
        <v/>
      </c>
      <c r="K502" s="105" t="str">
        <f t="shared" si="88"/>
        <v/>
      </c>
      <c r="M502" s="105" t="str">
        <f t="shared" si="84"/>
        <v/>
      </c>
      <c r="N502" s="105" t="str">
        <f t="shared" si="85"/>
        <v/>
      </c>
      <c r="P502" s="115" t="str">
        <f t="shared" si="89"/>
        <v/>
      </c>
      <c r="R502" s="105">
        <f>IF($D502="", MAX($R$10:$R501)+1, "")</f>
        <v>472</v>
      </c>
      <c r="T502" s="105" t="str">
        <f t="shared" si="86"/>
        <v/>
      </c>
      <c r="V502" s="115" t="str">
        <f t="shared" si="90"/>
        <v/>
      </c>
      <c r="X502" s="105" t="str">
        <f t="shared" si="91"/>
        <v/>
      </c>
      <c r="Y502" s="105" t="str">
        <f t="shared" si="92"/>
        <v/>
      </c>
      <c r="Z502" s="105" t="str">
        <f t="shared" si="93"/>
        <v/>
      </c>
      <c r="AA502" s="105" t="str">
        <f t="shared" si="94"/>
        <v/>
      </c>
      <c r="AB502" s="105" t="str">
        <f t="shared" si="95"/>
        <v/>
      </c>
    </row>
    <row r="503" spans="1:28" x14ac:dyDescent="0.25">
      <c r="A503" s="113" t="s">
        <v>36</v>
      </c>
      <c r="B503" s="105" t="str">
        <f t="shared" si="87"/>
        <v/>
      </c>
      <c r="C503" s="113" t="s">
        <v>36</v>
      </c>
      <c r="D503" s="108"/>
      <c r="E503" s="111"/>
      <c r="F503" s="113" t="s">
        <v>36</v>
      </c>
      <c r="I503" s="105" t="str">
        <f>IF($D503="", IFERROR(INDEX('LinkedIn Posts'!$D$11:$D$510, MATCH($R503, 'LinkedIn Posts'!$BB$11:$BB$510, 0)), ""), $D503)</f>
        <v/>
      </c>
      <c r="K503" s="105" t="str">
        <f t="shared" si="88"/>
        <v/>
      </c>
      <c r="M503" s="105" t="str">
        <f t="shared" si="84"/>
        <v/>
      </c>
      <c r="N503" s="105" t="str">
        <f t="shared" si="85"/>
        <v/>
      </c>
      <c r="P503" s="115" t="str">
        <f t="shared" si="89"/>
        <v/>
      </c>
      <c r="R503" s="105">
        <f>IF($D503="", MAX($R$10:$R502)+1, "")</f>
        <v>473</v>
      </c>
      <c r="T503" s="105" t="str">
        <f t="shared" si="86"/>
        <v/>
      </c>
      <c r="V503" s="115" t="str">
        <f t="shared" si="90"/>
        <v/>
      </c>
      <c r="X503" s="105" t="str">
        <f t="shared" si="91"/>
        <v/>
      </c>
      <c r="Y503" s="105" t="str">
        <f t="shared" si="92"/>
        <v/>
      </c>
      <c r="Z503" s="105" t="str">
        <f t="shared" si="93"/>
        <v/>
      </c>
      <c r="AA503" s="105" t="str">
        <f t="shared" si="94"/>
        <v/>
      </c>
      <c r="AB503" s="105" t="str">
        <f t="shared" si="95"/>
        <v/>
      </c>
    </row>
    <row r="504" spans="1:28" x14ac:dyDescent="0.25">
      <c r="A504" s="113" t="s">
        <v>36</v>
      </c>
      <c r="B504" s="105" t="str">
        <f t="shared" si="87"/>
        <v/>
      </c>
      <c r="C504" s="113" t="s">
        <v>36</v>
      </c>
      <c r="D504" s="108"/>
      <c r="E504" s="111"/>
      <c r="F504" s="113" t="s">
        <v>36</v>
      </c>
      <c r="I504" s="105" t="str">
        <f>IF($D504="", IFERROR(INDEX('LinkedIn Posts'!$D$11:$D$510, MATCH($R504, 'LinkedIn Posts'!$BB$11:$BB$510, 0)), ""), $D504)</f>
        <v/>
      </c>
      <c r="K504" s="105" t="str">
        <f t="shared" si="88"/>
        <v/>
      </c>
      <c r="M504" s="105" t="str">
        <f t="shared" si="84"/>
        <v/>
      </c>
      <c r="N504" s="105" t="str">
        <f t="shared" si="85"/>
        <v/>
      </c>
      <c r="P504" s="115" t="str">
        <f t="shared" si="89"/>
        <v/>
      </c>
      <c r="R504" s="105">
        <f>IF($D504="", MAX($R$10:$R503)+1, "")</f>
        <v>474</v>
      </c>
      <c r="T504" s="105" t="str">
        <f t="shared" si="86"/>
        <v/>
      </c>
      <c r="V504" s="115" t="str">
        <f t="shared" si="90"/>
        <v/>
      </c>
      <c r="X504" s="105" t="str">
        <f t="shared" si="91"/>
        <v/>
      </c>
      <c r="Y504" s="105" t="str">
        <f t="shared" si="92"/>
        <v/>
      </c>
      <c r="Z504" s="105" t="str">
        <f t="shared" si="93"/>
        <v/>
      </c>
      <c r="AA504" s="105" t="str">
        <f t="shared" si="94"/>
        <v/>
      </c>
      <c r="AB504" s="105" t="str">
        <f t="shared" si="95"/>
        <v/>
      </c>
    </row>
    <row r="505" spans="1:28" x14ac:dyDescent="0.25">
      <c r="A505" s="113" t="s">
        <v>36</v>
      </c>
      <c r="B505" s="105" t="str">
        <f t="shared" si="87"/>
        <v/>
      </c>
      <c r="C505" s="113" t="s">
        <v>36</v>
      </c>
      <c r="D505" s="108"/>
      <c r="E505" s="111"/>
      <c r="F505" s="113" t="s">
        <v>36</v>
      </c>
      <c r="I505" s="105" t="str">
        <f>IF($D505="", IFERROR(INDEX('LinkedIn Posts'!$D$11:$D$510, MATCH($R505, 'LinkedIn Posts'!$BB$11:$BB$510, 0)), ""), $D505)</f>
        <v/>
      </c>
      <c r="K505" s="105" t="str">
        <f t="shared" si="88"/>
        <v/>
      </c>
      <c r="M505" s="105" t="str">
        <f t="shared" si="84"/>
        <v/>
      </c>
      <c r="N505" s="105" t="str">
        <f t="shared" si="85"/>
        <v/>
      </c>
      <c r="P505" s="115" t="str">
        <f t="shared" si="89"/>
        <v/>
      </c>
      <c r="R505" s="105">
        <f>IF($D505="", MAX($R$10:$R504)+1, "")</f>
        <v>475</v>
      </c>
      <c r="T505" s="105" t="str">
        <f t="shared" si="86"/>
        <v/>
      </c>
      <c r="V505" s="115" t="str">
        <f t="shared" si="90"/>
        <v/>
      </c>
      <c r="X505" s="105" t="str">
        <f t="shared" si="91"/>
        <v/>
      </c>
      <c r="Y505" s="105" t="str">
        <f t="shared" si="92"/>
        <v/>
      </c>
      <c r="Z505" s="105" t="str">
        <f t="shared" si="93"/>
        <v/>
      </c>
      <c r="AA505" s="105" t="str">
        <f t="shared" si="94"/>
        <v/>
      </c>
      <c r="AB505" s="105" t="str">
        <f t="shared" si="95"/>
        <v/>
      </c>
    </row>
    <row r="506" spans="1:28" x14ac:dyDescent="0.25">
      <c r="A506" s="113" t="s">
        <v>36</v>
      </c>
      <c r="B506" s="105" t="str">
        <f t="shared" si="87"/>
        <v/>
      </c>
      <c r="C506" s="113" t="s">
        <v>36</v>
      </c>
      <c r="D506" s="108"/>
      <c r="E506" s="111"/>
      <c r="F506" s="113" t="s">
        <v>36</v>
      </c>
      <c r="I506" s="105" t="str">
        <f>IF($D506="", IFERROR(INDEX('LinkedIn Posts'!$D$11:$D$510, MATCH($R506, 'LinkedIn Posts'!$BB$11:$BB$510, 0)), ""), $D506)</f>
        <v/>
      </c>
      <c r="K506" s="105" t="str">
        <f t="shared" si="88"/>
        <v/>
      </c>
      <c r="M506" s="105" t="str">
        <f t="shared" si="84"/>
        <v/>
      </c>
      <c r="N506" s="105" t="str">
        <f t="shared" si="85"/>
        <v/>
      </c>
      <c r="P506" s="115" t="str">
        <f t="shared" si="89"/>
        <v/>
      </c>
      <c r="R506" s="105">
        <f>IF($D506="", MAX($R$10:$R505)+1, "")</f>
        <v>476</v>
      </c>
      <c r="T506" s="105" t="str">
        <f t="shared" si="86"/>
        <v/>
      </c>
      <c r="V506" s="115" t="str">
        <f t="shared" si="90"/>
        <v/>
      </c>
      <c r="X506" s="105" t="str">
        <f t="shared" si="91"/>
        <v/>
      </c>
      <c r="Y506" s="105" t="str">
        <f t="shared" si="92"/>
        <v/>
      </c>
      <c r="Z506" s="105" t="str">
        <f t="shared" si="93"/>
        <v/>
      </c>
      <c r="AA506" s="105" t="str">
        <f t="shared" si="94"/>
        <v/>
      </c>
      <c r="AB506" s="105" t="str">
        <f t="shared" si="95"/>
        <v/>
      </c>
    </row>
    <row r="507" spans="1:28" x14ac:dyDescent="0.25">
      <c r="A507" s="113" t="s">
        <v>36</v>
      </c>
      <c r="B507" s="105" t="str">
        <f t="shared" si="87"/>
        <v/>
      </c>
      <c r="C507" s="113" t="s">
        <v>36</v>
      </c>
      <c r="D507" s="108"/>
      <c r="E507" s="111"/>
      <c r="F507" s="113" t="s">
        <v>36</v>
      </c>
      <c r="I507" s="105" t="str">
        <f>IF($D507="", IFERROR(INDEX('LinkedIn Posts'!$D$11:$D$510, MATCH($R507, 'LinkedIn Posts'!$BB$11:$BB$510, 0)), ""), $D507)</f>
        <v/>
      </c>
      <c r="K507" s="105" t="str">
        <f t="shared" si="88"/>
        <v/>
      </c>
      <c r="M507" s="105" t="str">
        <f t="shared" si="84"/>
        <v/>
      </c>
      <c r="N507" s="105" t="str">
        <f t="shared" si="85"/>
        <v/>
      </c>
      <c r="P507" s="115" t="str">
        <f t="shared" si="89"/>
        <v/>
      </c>
      <c r="R507" s="105">
        <f>IF($D507="", MAX($R$10:$R506)+1, "")</f>
        <v>477</v>
      </c>
      <c r="T507" s="105" t="str">
        <f t="shared" si="86"/>
        <v/>
      </c>
      <c r="V507" s="115" t="str">
        <f t="shared" si="90"/>
        <v/>
      </c>
      <c r="X507" s="105" t="str">
        <f t="shared" si="91"/>
        <v/>
      </c>
      <c r="Y507" s="105" t="str">
        <f t="shared" si="92"/>
        <v/>
      </c>
      <c r="Z507" s="105" t="str">
        <f t="shared" si="93"/>
        <v/>
      </c>
      <c r="AA507" s="105" t="str">
        <f t="shared" si="94"/>
        <v/>
      </c>
      <c r="AB507" s="105" t="str">
        <f t="shared" si="95"/>
        <v/>
      </c>
    </row>
    <row r="508" spans="1:28" x14ac:dyDescent="0.25">
      <c r="A508" s="113" t="s">
        <v>36</v>
      </c>
      <c r="B508" s="105" t="str">
        <f t="shared" si="87"/>
        <v/>
      </c>
      <c r="C508" s="113" t="s">
        <v>36</v>
      </c>
      <c r="D508" s="108"/>
      <c r="E508" s="111"/>
      <c r="F508" s="113" t="s">
        <v>36</v>
      </c>
      <c r="I508" s="105" t="str">
        <f>IF($D508="", IFERROR(INDEX('LinkedIn Posts'!$D$11:$D$510, MATCH($R508, 'LinkedIn Posts'!$BB$11:$BB$510, 0)), ""), $D508)</f>
        <v/>
      </c>
      <c r="K508" s="105" t="str">
        <f t="shared" si="88"/>
        <v/>
      </c>
      <c r="M508" s="105" t="str">
        <f t="shared" si="84"/>
        <v/>
      </c>
      <c r="N508" s="105" t="str">
        <f t="shared" si="85"/>
        <v/>
      </c>
      <c r="P508" s="115" t="str">
        <f t="shared" si="89"/>
        <v/>
      </c>
      <c r="R508" s="105">
        <f>IF($D508="", MAX($R$10:$R507)+1, "")</f>
        <v>478</v>
      </c>
      <c r="T508" s="105" t="str">
        <f t="shared" si="86"/>
        <v/>
      </c>
      <c r="V508" s="115" t="str">
        <f t="shared" si="90"/>
        <v/>
      </c>
      <c r="X508" s="105" t="str">
        <f t="shared" si="91"/>
        <v/>
      </c>
      <c r="Y508" s="105" t="str">
        <f t="shared" si="92"/>
        <v/>
      </c>
      <c r="Z508" s="105" t="str">
        <f t="shared" si="93"/>
        <v/>
      </c>
      <c r="AA508" s="105" t="str">
        <f t="shared" si="94"/>
        <v/>
      </c>
      <c r="AB508" s="105" t="str">
        <f t="shared" si="95"/>
        <v/>
      </c>
    </row>
    <row r="509" spans="1:28" x14ac:dyDescent="0.25">
      <c r="A509" s="113" t="s">
        <v>36</v>
      </c>
      <c r="B509" s="105" t="str">
        <f t="shared" si="87"/>
        <v/>
      </c>
      <c r="C509" s="113" t="s">
        <v>36</v>
      </c>
      <c r="D509" s="108"/>
      <c r="E509" s="111"/>
      <c r="F509" s="113" t="s">
        <v>36</v>
      </c>
      <c r="I509" s="105" t="str">
        <f>IF($D509="", IFERROR(INDEX('LinkedIn Posts'!$D$11:$D$510, MATCH($R509, 'LinkedIn Posts'!$BB$11:$BB$510, 0)), ""), $D509)</f>
        <v/>
      </c>
      <c r="K509" s="105" t="str">
        <f t="shared" si="88"/>
        <v/>
      </c>
      <c r="M509" s="105" t="str">
        <f t="shared" si="84"/>
        <v/>
      </c>
      <c r="N509" s="105" t="str">
        <f t="shared" si="85"/>
        <v/>
      </c>
      <c r="P509" s="115" t="str">
        <f t="shared" si="89"/>
        <v/>
      </c>
      <c r="R509" s="105">
        <f>IF($D509="", MAX($R$10:$R508)+1, "")</f>
        <v>479</v>
      </c>
      <c r="T509" s="105" t="str">
        <f t="shared" si="86"/>
        <v/>
      </c>
      <c r="V509" s="115" t="str">
        <f t="shared" si="90"/>
        <v/>
      </c>
      <c r="X509" s="105" t="str">
        <f t="shared" si="91"/>
        <v/>
      </c>
      <c r="Y509" s="105" t="str">
        <f t="shared" si="92"/>
        <v/>
      </c>
      <c r="Z509" s="105" t="str">
        <f t="shared" si="93"/>
        <v/>
      </c>
      <c r="AA509" s="105" t="str">
        <f t="shared" si="94"/>
        <v/>
      </c>
      <c r="AB509" s="105" t="str">
        <f t="shared" si="95"/>
        <v/>
      </c>
    </row>
    <row r="510" spans="1:28" x14ac:dyDescent="0.25">
      <c r="A510" s="113" t="s">
        <v>36</v>
      </c>
      <c r="B510" s="106" t="str">
        <f t="shared" si="87"/>
        <v/>
      </c>
      <c r="C510" s="113" t="s">
        <v>36</v>
      </c>
      <c r="D510" s="109"/>
      <c r="E510" s="112"/>
      <c r="F510" s="113" t="s">
        <v>36</v>
      </c>
      <c r="I510" s="106" t="str">
        <f>IF($D510="", IFERROR(INDEX('LinkedIn Posts'!$D$11:$D$510, MATCH($R510, 'LinkedIn Posts'!$BB$11:$BB$510, 0)), ""), $D510)</f>
        <v/>
      </c>
      <c r="K510" s="106" t="str">
        <f t="shared" si="88"/>
        <v/>
      </c>
      <c r="M510" s="106" t="str">
        <f t="shared" si="84"/>
        <v/>
      </c>
      <c r="N510" s="106" t="str">
        <f t="shared" si="85"/>
        <v/>
      </c>
      <c r="P510" s="116" t="str">
        <f t="shared" si="89"/>
        <v/>
      </c>
      <c r="R510" s="106">
        <f>IF($D510="", MAX($R$10:$R509)+1, "")</f>
        <v>480</v>
      </c>
      <c r="T510" s="106" t="str">
        <f t="shared" si="86"/>
        <v/>
      </c>
      <c r="V510" s="116" t="str">
        <f t="shared" si="90"/>
        <v/>
      </c>
      <c r="X510" s="106" t="str">
        <f t="shared" si="91"/>
        <v/>
      </c>
      <c r="Y510" s="106" t="str">
        <f t="shared" si="92"/>
        <v/>
      </c>
      <c r="Z510" s="106" t="str">
        <f t="shared" si="93"/>
        <v/>
      </c>
      <c r="AA510" s="106" t="str">
        <f t="shared" si="94"/>
        <v/>
      </c>
      <c r="AB510" s="106" t="str">
        <f t="shared" si="95"/>
        <v/>
      </c>
    </row>
    <row r="511" spans="1:28" x14ac:dyDescent="0.25">
      <c r="A511" s="11"/>
      <c r="B511" s="11"/>
      <c r="C511" s="11"/>
      <c r="D511" s="11"/>
      <c r="E511" s="11"/>
      <c r="F511" s="11"/>
    </row>
  </sheetData>
  <sheetProtection algorithmName="SHA-512" hashValue="75x4PeIEpU6D+wYD2L4RjHiuGADhSSSv6UBBebfhuD/RrqDqACE3482jXm/DAaCtNj/janWCqp/a1vr85qX0Cw==" saltValue="LZkyXpjOT4/bUYnbcx3NiA==" spinCount="100000" sheet="1" objects="1" scenarios="1" sort="0" autoFilter="0"/>
  <autoFilter ref="D10:E510" xr:uid="{05F8E955-DF37-4325-8307-C3459773A9F2}"/>
  <mergeCells count="2">
    <mergeCell ref="B2:E3"/>
    <mergeCell ref="B4:E4"/>
  </mergeCells>
  <conditionalFormatting sqref="B7">
    <cfRule type="expression" dxfId="33" priority="1">
      <formula>NOT($B$7="")</formula>
    </cfRule>
  </conditionalFormatting>
  <conditionalFormatting sqref="B11:B510">
    <cfRule type="expression" dxfId="32" priority="2">
      <formula>$T11=$T$2</formula>
    </cfRule>
    <cfRule type="expression" dxfId="31" priority="3">
      <formula>$T11=$T$3</formula>
    </cfRule>
  </conditionalFormatting>
  <conditionalFormatting sqref="D6:E6">
    <cfRule type="expression" dxfId="30" priority="5">
      <formula>NOT(D$6="")</formula>
    </cfRule>
  </conditionalFormatting>
  <conditionalFormatting sqref="D7:E7">
    <cfRule type="expression" dxfId="29" priority="4">
      <formula>NOT(D$7="")</formula>
    </cfRule>
  </conditionalFormatting>
  <conditionalFormatting sqref="D11:E510">
    <cfRule type="expression" dxfId="28" priority="37">
      <formula>M11=$K$7</formula>
    </cfRule>
    <cfRule type="expression" dxfId="27" priority="38">
      <formula>M11=$K$6</formula>
    </cfRule>
  </conditionalFormatting>
  <dataValidations count="2">
    <dataValidation type="list" errorStyle="information" allowBlank="1" showInputMessage="1" sqref="M3:N3" xr:uid="{E2DFC27C-CD13-4C57-89E1-BCA8FDFA5A9E}">
      <formula1>$K$1:$K$3</formula1>
    </dataValidation>
    <dataValidation type="list" allowBlank="1" showInputMessage="1" showErrorMessage="1" sqref="D11:D510" xr:uid="{1DA823F1-234D-41A8-974A-F7B1E018D0ED}">
      <formula1>$I11</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1FF4E-24A5-4518-9EF1-A41A52E8DDD7}">
  <sheetPr>
    <tabColor theme="0" tint="-0.499984740745262"/>
  </sheetPr>
  <dimension ref="A1:CT512"/>
  <sheetViews>
    <sheetView zoomScaleNormal="100" workbookViewId="0"/>
  </sheetViews>
  <sheetFormatPr defaultColWidth="0" defaultRowHeight="15" zeroHeight="1" x14ac:dyDescent="0.25"/>
  <cols>
    <col min="1" max="51" width="2.85546875" style="12" customWidth="1"/>
    <col min="52" max="57" width="20" style="12" customWidth="1"/>
    <col min="58" max="58" width="2.85546875" style="12" customWidth="1"/>
    <col min="59" max="59" width="71.42578125" style="12" customWidth="1"/>
    <col min="60" max="60" width="2.85546875" style="12" customWidth="1"/>
    <col min="61" max="61" width="22.85546875" style="12" customWidth="1"/>
    <col min="62" max="62" width="2.85546875" style="12" customWidth="1"/>
    <col min="63" max="63" width="2.85546875" style="12" hidden="1" customWidth="1"/>
    <col min="64" max="64" width="25.5703125" style="12" hidden="1" customWidth="1"/>
    <col min="65" max="65" width="2.85546875" style="12" hidden="1" customWidth="1"/>
    <col min="66" max="72" width="11.42578125" style="12" hidden="1" customWidth="1"/>
    <col min="73" max="73" width="2.85546875" style="12" hidden="1" customWidth="1"/>
    <col min="74" max="74" width="7.140625" style="12" hidden="1" customWidth="1"/>
    <col min="75" max="75" width="2.85546875" style="12" hidden="1" customWidth="1"/>
    <col min="76" max="76" width="11.42578125" style="12" hidden="1" customWidth="1"/>
    <col min="77" max="77" width="2.85546875" style="12" hidden="1" customWidth="1"/>
    <col min="78" max="82" width="14.28515625" style="12" hidden="1" customWidth="1"/>
    <col min="83" max="83" width="2.85546875" style="12" hidden="1" customWidth="1"/>
    <col min="84" max="84" width="11.42578125" style="12" hidden="1" customWidth="1"/>
    <col min="85" max="85" width="2.85546875" style="12" hidden="1" customWidth="1"/>
    <col min="86" max="86" width="11.42578125" style="12" hidden="1" customWidth="1"/>
    <col min="87" max="87" width="2.85546875" style="12" hidden="1" customWidth="1"/>
    <col min="88" max="88" width="11.42578125" style="12" hidden="1" customWidth="1"/>
    <col min="89" max="89" width="2.85546875" style="12" hidden="1" customWidth="1"/>
    <col min="90" max="90" width="14.28515625" style="12" hidden="1" customWidth="1"/>
    <col min="91" max="91" width="2.85546875" style="12" hidden="1" customWidth="1"/>
    <col min="92" max="92" width="80" style="12" hidden="1" customWidth="1"/>
    <col min="93" max="93" width="2.85546875" style="12" hidden="1" customWidth="1"/>
    <col min="94" max="94" width="8.5703125" style="12" hidden="1" customWidth="1"/>
    <col min="95" max="95" width="2.85546875" style="12" hidden="1" customWidth="1"/>
    <col min="96" max="96" width="8.42578125" style="12" hidden="1" customWidth="1"/>
    <col min="97" max="97" width="2.85546875" style="12" hidden="1" customWidth="1"/>
    <col min="98" max="98" width="22.85546875" style="12" hidden="1" customWidth="1"/>
    <col min="99" max="16384" width="2.85546875" style="12" hidden="1"/>
  </cols>
  <sheetData>
    <row r="1" spans="1:98"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row>
    <row r="2" spans="1:98" ht="15" customHeight="1" x14ac:dyDescent="0.25">
      <c r="A2" s="11"/>
      <c r="B2" s="289" t="s">
        <v>24</v>
      </c>
      <c r="C2" s="290"/>
      <c r="D2" s="290"/>
      <c r="E2" s="290"/>
      <c r="F2" s="290"/>
      <c r="G2" s="290"/>
      <c r="H2" s="290"/>
      <c r="I2" s="290"/>
      <c r="J2" s="290"/>
      <c r="K2" s="290"/>
      <c r="L2" s="290"/>
      <c r="M2" s="290"/>
      <c r="N2" s="290"/>
      <c r="O2" s="290"/>
      <c r="P2" s="290"/>
      <c r="Q2" s="290"/>
      <c r="R2" s="290"/>
      <c r="S2" s="290"/>
      <c r="T2" s="290"/>
      <c r="U2" s="291"/>
      <c r="V2" s="11"/>
      <c r="W2" s="242" t="str">
        <f>IF($BL$7=FALSE, "", IF($BN$7=0, $BP$3, $BP$4))</f>
        <v>Selections look OK</v>
      </c>
      <c r="X2" s="242"/>
      <c r="Y2" s="242"/>
      <c r="Z2" s="242"/>
      <c r="AA2" s="242"/>
      <c r="AB2" s="242"/>
      <c r="AC2" s="242"/>
      <c r="AD2" s="242"/>
      <c r="AE2" s="242"/>
      <c r="AF2" s="11"/>
      <c r="AG2" s="11"/>
      <c r="AH2" s="298" t="s">
        <v>25</v>
      </c>
      <c r="AI2" s="299"/>
      <c r="AJ2" s="299"/>
      <c r="AK2" s="299"/>
      <c r="AL2" s="299"/>
      <c r="AM2" s="299"/>
      <c r="AN2" s="299"/>
      <c r="AO2" s="299"/>
      <c r="AP2" s="299"/>
      <c r="AQ2" s="299"/>
      <c r="AR2" s="299"/>
      <c r="AS2" s="299"/>
      <c r="AT2" s="299"/>
      <c r="AU2" s="299"/>
      <c r="AV2" s="299"/>
      <c r="AW2" s="300"/>
      <c r="AX2" s="11"/>
      <c r="AY2" s="11"/>
      <c r="AZ2" s="301" t="str">
        <f>IF($W$2=$BP$3, "Please check that this data is as you wish, before progressing to the reports", "")</f>
        <v>Please check that this data is as you wish, before progressing to the reports</v>
      </c>
      <c r="BA2" s="301"/>
      <c r="BB2" s="301"/>
      <c r="BC2" s="301"/>
      <c r="BD2" s="301"/>
      <c r="BE2" s="301"/>
      <c r="BF2" s="11"/>
      <c r="BG2" s="11"/>
      <c r="BH2" s="11"/>
      <c r="BI2" s="11"/>
      <c r="BJ2" s="11"/>
      <c r="BN2" s="15"/>
      <c r="BO2" s="13"/>
      <c r="BP2" s="13"/>
    </row>
    <row r="3" spans="1:98" ht="15" customHeight="1" x14ac:dyDescent="0.25">
      <c r="A3" s="11"/>
      <c r="B3" s="292"/>
      <c r="C3" s="293"/>
      <c r="D3" s="293"/>
      <c r="E3" s="293"/>
      <c r="F3" s="293"/>
      <c r="G3" s="293"/>
      <c r="H3" s="293"/>
      <c r="I3" s="293"/>
      <c r="J3" s="293"/>
      <c r="K3" s="293"/>
      <c r="L3" s="293"/>
      <c r="M3" s="293"/>
      <c r="N3" s="293"/>
      <c r="O3" s="293"/>
      <c r="P3" s="293"/>
      <c r="Q3" s="293"/>
      <c r="R3" s="293"/>
      <c r="S3" s="293"/>
      <c r="T3" s="293"/>
      <c r="U3" s="294"/>
      <c r="V3" s="11"/>
      <c r="W3" s="302" t="str">
        <f>IF($BL$7=FALSE, "Please paste headers and data below using paste values", "")</f>
        <v/>
      </c>
      <c r="X3" s="302"/>
      <c r="Y3" s="302"/>
      <c r="Z3" s="302"/>
      <c r="AA3" s="302"/>
      <c r="AB3" s="302"/>
      <c r="AC3" s="302"/>
      <c r="AD3" s="302"/>
      <c r="AE3" s="302"/>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L3" s="16" t="s">
        <v>26</v>
      </c>
      <c r="BN3" s="16" t="s">
        <v>27</v>
      </c>
      <c r="BO3" s="13"/>
      <c r="BP3" s="16" t="s">
        <v>28</v>
      </c>
    </row>
    <row r="4" spans="1:98" x14ac:dyDescent="0.25">
      <c r="A4" s="11"/>
      <c r="B4" s="295" t="str">
        <f>IF('Intro &amp; Setup'!$H$16="", "", 'Intro &amp; Setup'!$H$16)</f>
        <v>Spreadsheet Solutions</v>
      </c>
      <c r="C4" s="295"/>
      <c r="D4" s="295"/>
      <c r="E4" s="295"/>
      <c r="F4" s="295"/>
      <c r="G4" s="295"/>
      <c r="H4" s="295"/>
      <c r="I4" s="295"/>
      <c r="J4" s="295"/>
      <c r="K4" s="295"/>
      <c r="L4" s="295"/>
      <c r="M4" s="295"/>
      <c r="N4" s="295"/>
      <c r="O4" s="295"/>
      <c r="P4" s="295"/>
      <c r="Q4" s="295"/>
      <c r="R4" s="295"/>
      <c r="S4" s="295"/>
      <c r="T4" s="295"/>
      <c r="U4" s="295"/>
      <c r="V4" s="11"/>
      <c r="W4" s="302"/>
      <c r="X4" s="302"/>
      <c r="Y4" s="302"/>
      <c r="Z4" s="302"/>
      <c r="AA4" s="302"/>
      <c r="AB4" s="302"/>
      <c r="AC4" s="302"/>
      <c r="AD4" s="302"/>
      <c r="AE4" s="302"/>
      <c r="AF4" s="11"/>
      <c r="AG4" s="11"/>
      <c r="AH4" s="219" t="s">
        <v>29</v>
      </c>
      <c r="AI4" s="220"/>
      <c r="AJ4" s="220"/>
      <c r="AK4" s="220"/>
      <c r="AL4" s="220"/>
      <c r="AM4" s="220"/>
      <c r="AN4" s="220"/>
      <c r="AO4" s="221"/>
      <c r="AP4" s="222" t="s">
        <v>30</v>
      </c>
      <c r="AQ4" s="224"/>
      <c r="AR4" s="17" t="str">
        <f>"/"</f>
        <v>/</v>
      </c>
      <c r="AS4" s="222" t="s">
        <v>27</v>
      </c>
      <c r="AT4" s="224"/>
      <c r="AU4" s="17" t="str">
        <f>"/"</f>
        <v>/</v>
      </c>
      <c r="AV4" s="222" t="s">
        <v>31</v>
      </c>
      <c r="AW4" s="224"/>
      <c r="AX4" s="14" t="str">
        <f>IF($BL$7=FALSE, "", IF(OR($AP4="", $AS4="", $AV4="", COUNTIF($BN$3:$BN$5, $AP4)=0, COUNTIF($BN$3:$BN$5, $AS4)=0, COUNTIF($BN$3:$BN$5, $AV4)=0, $AP4=$AS4, $AS4=$AV4, $AP4=$AV4), $BL$4, $BL$3))</f>
        <v>✓</v>
      </c>
      <c r="AY4" s="11"/>
      <c r="AZ4" s="301" t="str">
        <f>IF($BX$8=0, "", "There appears to be duplicate data")</f>
        <v/>
      </c>
      <c r="BA4" s="301"/>
      <c r="BB4" s="301"/>
      <c r="BC4" s="301"/>
      <c r="BD4" s="301"/>
      <c r="BE4" s="301"/>
      <c r="BF4" s="11"/>
      <c r="BG4" s="11"/>
      <c r="BH4" s="11"/>
      <c r="BI4" s="11"/>
      <c r="BJ4" s="11"/>
      <c r="BL4" s="18" t="s">
        <v>32</v>
      </c>
      <c r="BN4" s="19" t="s">
        <v>30</v>
      </c>
      <c r="BO4" s="13"/>
      <c r="BP4" s="18" t="s">
        <v>33</v>
      </c>
    </row>
    <row r="5" spans="1:9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N5" s="18" t="s">
        <v>31</v>
      </c>
      <c r="BO5" s="13"/>
      <c r="BP5" s="13"/>
    </row>
    <row r="6" spans="1:98" x14ac:dyDescent="0.25">
      <c r="A6" s="11"/>
      <c r="B6" s="303" t="s">
        <v>299</v>
      </c>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5"/>
      <c r="AX6" s="11"/>
      <c r="AY6" s="11"/>
      <c r="AZ6" s="11"/>
      <c r="BA6" s="11"/>
      <c r="BB6" s="11"/>
      <c r="BC6" s="11"/>
      <c r="BD6" s="11"/>
      <c r="BE6" s="11"/>
      <c r="BF6" s="11"/>
      <c r="BG6" s="11"/>
      <c r="BH6" s="11"/>
      <c r="BI6" s="11"/>
      <c r="BJ6" s="11"/>
      <c r="BL6" s="20" t="s">
        <v>34</v>
      </c>
    </row>
    <row r="7" spans="1:98" x14ac:dyDescent="0.25">
      <c r="A7" s="11"/>
      <c r="B7" s="306"/>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8"/>
      <c r="AX7" s="11"/>
      <c r="AY7" s="11"/>
      <c r="AZ7" s="11"/>
      <c r="BA7" s="11"/>
      <c r="BB7" s="11"/>
      <c r="BC7" s="11"/>
      <c r="BD7" s="11"/>
      <c r="BE7" s="11"/>
      <c r="BF7" s="11"/>
      <c r="BG7" s="11"/>
      <c r="BH7" s="11"/>
      <c r="BI7" s="11"/>
      <c r="BJ7" s="11"/>
      <c r="BL7" s="15" t="b">
        <f>IF(OR($BV$7=0, $BV$8=0), FALSE, TRUE)</f>
        <v>1</v>
      </c>
      <c r="BN7" s="15">
        <f>COUNTIF($AX$4:$AX$26, $BL$4)</f>
        <v>0</v>
      </c>
      <c r="BV7" s="16">
        <f>COUNTIF($BV$11, "X")</f>
        <v>1</v>
      </c>
    </row>
    <row r="8" spans="1:98" x14ac:dyDescent="0.25">
      <c r="A8" s="11"/>
      <c r="B8" s="309"/>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1"/>
      <c r="AX8" s="11"/>
      <c r="AY8" s="11"/>
      <c r="AZ8" s="298" t="s">
        <v>35</v>
      </c>
      <c r="BA8" s="299"/>
      <c r="BB8" s="299"/>
      <c r="BC8" s="299"/>
      <c r="BD8" s="299"/>
      <c r="BE8" s="300"/>
      <c r="BF8" s="11"/>
      <c r="BG8" s="11"/>
      <c r="BH8" s="11"/>
      <c r="BI8" s="11"/>
      <c r="BJ8" s="11"/>
      <c r="BV8" s="18">
        <f>COUNTIF($BV$12:$BV$511, "X")</f>
        <v>25</v>
      </c>
      <c r="BX8" s="15">
        <f>COUNTIF($BX$12:$BX$511, "X")</f>
        <v>0</v>
      </c>
      <c r="BZ8" s="21">
        <f>'Intro &amp; Setup'!$H$19</f>
        <v>1</v>
      </c>
      <c r="CA8" s="22">
        <f>'Intro &amp; Setup'!$H$21</f>
        <v>4</v>
      </c>
      <c r="CB8" s="22">
        <f>'Intro &amp; Setup'!$H$23</f>
        <v>1</v>
      </c>
      <c r="CC8" s="22">
        <f>'Intro &amp; Setup'!$H$25</f>
        <v>2</v>
      </c>
      <c r="CD8" s="23">
        <f>'Intro &amp; Setup'!$H$27</f>
        <v>3</v>
      </c>
    </row>
    <row r="9" spans="1:98"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Z9" s="21">
        <f>'Intro &amp; Setup'!$O$19</f>
        <v>10</v>
      </c>
      <c r="CA9" s="22">
        <f>'Intro &amp; Setup'!$O$21</f>
        <v>1</v>
      </c>
      <c r="CB9" s="22">
        <f>'Intro &amp; Setup'!$O$23</f>
        <v>1</v>
      </c>
      <c r="CC9" s="22">
        <f>'Intro &amp; Setup'!$O$25</f>
        <v>1</v>
      </c>
      <c r="CD9" s="23">
        <f>'Intro &amp; Setup'!$O$27</f>
        <v>1</v>
      </c>
      <c r="CN9" s="15" t="str">
        <f>IF('Intro &amp; Setup'!$B$31="", "", 'Intro &amp; Setup'!$B$31)</f>
        <v>urn:li:activity:</v>
      </c>
    </row>
    <row r="10" spans="1:98" x14ac:dyDescent="0.25">
      <c r="A10" s="24" t="s">
        <v>36</v>
      </c>
      <c r="B10" s="57">
        <v>1</v>
      </c>
      <c r="C10" s="58">
        <v>2</v>
      </c>
      <c r="D10" s="58">
        <v>3</v>
      </c>
      <c r="E10" s="58">
        <v>4</v>
      </c>
      <c r="F10" s="58">
        <v>5</v>
      </c>
      <c r="G10" s="58">
        <v>6</v>
      </c>
      <c r="H10" s="58">
        <v>7</v>
      </c>
      <c r="I10" s="58">
        <v>8</v>
      </c>
      <c r="J10" s="58">
        <v>9</v>
      </c>
      <c r="K10" s="58">
        <v>10</v>
      </c>
      <c r="L10" s="58">
        <v>11</v>
      </c>
      <c r="M10" s="58">
        <v>12</v>
      </c>
      <c r="N10" s="58">
        <v>13</v>
      </c>
      <c r="O10" s="58">
        <v>14</v>
      </c>
      <c r="P10" s="58">
        <v>15</v>
      </c>
      <c r="Q10" s="58">
        <v>16</v>
      </c>
      <c r="R10" s="58">
        <v>17</v>
      </c>
      <c r="S10" s="58">
        <v>18</v>
      </c>
      <c r="T10" s="58">
        <v>19</v>
      </c>
      <c r="U10" s="58">
        <v>20</v>
      </c>
      <c r="V10" s="58">
        <v>21</v>
      </c>
      <c r="W10" s="58">
        <v>22</v>
      </c>
      <c r="X10" s="58">
        <v>23</v>
      </c>
      <c r="Y10" s="58">
        <v>24</v>
      </c>
      <c r="Z10" s="58">
        <v>25</v>
      </c>
      <c r="AA10" s="58">
        <v>26</v>
      </c>
      <c r="AB10" s="58">
        <v>27</v>
      </c>
      <c r="AC10" s="58">
        <v>28</v>
      </c>
      <c r="AD10" s="58">
        <v>29</v>
      </c>
      <c r="AE10" s="59">
        <v>30</v>
      </c>
      <c r="AF10" s="24" t="s">
        <v>36</v>
      </c>
      <c r="AG10" s="11"/>
      <c r="AH10" s="298" t="s">
        <v>37</v>
      </c>
      <c r="AI10" s="299"/>
      <c r="AJ10" s="299"/>
      <c r="AK10" s="299"/>
      <c r="AL10" s="299"/>
      <c r="AM10" s="299"/>
      <c r="AN10" s="299"/>
      <c r="AO10" s="299"/>
      <c r="AP10" s="299"/>
      <c r="AQ10" s="299"/>
      <c r="AR10" s="299"/>
      <c r="AS10" s="299"/>
      <c r="AT10" s="299"/>
      <c r="AU10" s="299"/>
      <c r="AV10" s="299"/>
      <c r="AW10" s="300"/>
      <c r="AX10" s="11"/>
      <c r="AY10" s="11"/>
      <c r="AZ10" s="25" t="str">
        <f>IF($AN$12="", "", $AN$12)</f>
        <v>Created date</v>
      </c>
      <c r="BA10" s="25" t="str">
        <f>IF($AN$14="", "", $AN$14)</f>
        <v>Impressions</v>
      </c>
      <c r="BB10" s="25" t="str">
        <f>IF($AN$16="", "", $AN$16)</f>
        <v>Clicks</v>
      </c>
      <c r="BC10" s="25" t="str">
        <f>IF($AN$18="", "", $AN$18)</f>
        <v>Likes</v>
      </c>
      <c r="BD10" s="25" t="str">
        <f>IF($AN$20="", "", $AN$20)</f>
        <v>Comments</v>
      </c>
      <c r="BE10" s="25" t="str">
        <f>IF($AN$22="", "", $AN$22)</f>
        <v>Reposts</v>
      </c>
      <c r="BF10" s="11"/>
      <c r="BG10" s="25" t="str">
        <f>IF($AN$24="", "", $AN$24)</f>
        <v>Post title</v>
      </c>
      <c r="BH10" s="11"/>
      <c r="BI10" s="25" t="str">
        <f>IF($AN$26="", "", $AN$26)</f>
        <v>Post link</v>
      </c>
      <c r="BJ10" s="11"/>
      <c r="BQ10" s="21" t="str">
        <f>$AP$4</f>
        <v>M</v>
      </c>
      <c r="BR10" s="22" t="str">
        <f>$AS$4</f>
        <v>D</v>
      </c>
      <c r="BS10" s="23" t="str">
        <f>$AV$4</f>
        <v>Y</v>
      </c>
      <c r="BV10" s="20" t="s">
        <v>38</v>
      </c>
    </row>
    <row r="11" spans="1:98" x14ac:dyDescent="0.25">
      <c r="A11" s="24" t="s">
        <v>36</v>
      </c>
      <c r="B11" s="26" t="s">
        <v>39</v>
      </c>
      <c r="C11" s="27" t="s">
        <v>40</v>
      </c>
      <c r="D11" s="27" t="s">
        <v>205</v>
      </c>
      <c r="E11" s="27" t="s">
        <v>206</v>
      </c>
      <c r="F11" s="27" t="s">
        <v>207</v>
      </c>
      <c r="G11" s="27" t="s">
        <v>41</v>
      </c>
      <c r="H11" s="27" t="s">
        <v>208</v>
      </c>
      <c r="I11" s="27" t="s">
        <v>209</v>
      </c>
      <c r="J11" s="27" t="s">
        <v>210</v>
      </c>
      <c r="K11" s="27" t="s">
        <v>8</v>
      </c>
      <c r="L11" s="27" t="s">
        <v>211</v>
      </c>
      <c r="M11" s="27" t="s">
        <v>212</v>
      </c>
      <c r="N11" s="27" t="s">
        <v>9</v>
      </c>
      <c r="O11" s="27" t="s">
        <v>213</v>
      </c>
      <c r="P11" s="27" t="s">
        <v>42</v>
      </c>
      <c r="Q11" s="27" t="s">
        <v>11</v>
      </c>
      <c r="R11" s="27" t="s">
        <v>12</v>
      </c>
      <c r="S11" s="27" t="s">
        <v>214</v>
      </c>
      <c r="T11" s="27" t="s">
        <v>215</v>
      </c>
      <c r="U11" s="27" t="s">
        <v>216</v>
      </c>
      <c r="V11" s="27"/>
      <c r="W11" s="27"/>
      <c r="X11" s="27"/>
      <c r="Y11" s="27"/>
      <c r="Z11" s="27"/>
      <c r="AA11" s="27"/>
      <c r="AB11" s="27"/>
      <c r="AC11" s="27"/>
      <c r="AD11" s="27"/>
      <c r="AE11" s="28"/>
      <c r="AF11" s="24" t="s">
        <v>36</v>
      </c>
      <c r="AG11" s="11"/>
      <c r="AH11" s="11"/>
      <c r="AI11" s="11"/>
      <c r="AJ11" s="11"/>
      <c r="AK11" s="11"/>
      <c r="AL11" s="11"/>
      <c r="AM11" s="11"/>
      <c r="AN11" s="11"/>
      <c r="AO11" s="11"/>
      <c r="AP11" s="11"/>
      <c r="AQ11" s="11"/>
      <c r="AR11" s="11"/>
      <c r="AS11" s="11"/>
      <c r="AT11" s="11"/>
      <c r="AU11" s="11"/>
      <c r="AV11" s="11"/>
      <c r="AW11" s="11"/>
      <c r="AX11" s="11"/>
      <c r="AY11" s="11"/>
      <c r="AZ11" s="60" t="str">
        <f>$AH$12</f>
        <v>Date</v>
      </c>
      <c r="BA11" s="61" t="str">
        <f>$AH$14</f>
        <v>Impressions</v>
      </c>
      <c r="BB11" s="61" t="str">
        <f>$AH$16</f>
        <v>Clicks</v>
      </c>
      <c r="BC11" s="61" t="str">
        <f>$AH$18</f>
        <v>Reactions</v>
      </c>
      <c r="BD11" s="61" t="str">
        <f>$AH$20</f>
        <v>Comments</v>
      </c>
      <c r="BE11" s="62" t="str">
        <f>$AH$22</f>
        <v>Reposts</v>
      </c>
      <c r="BF11" s="11"/>
      <c r="BG11" s="63" t="s">
        <v>43</v>
      </c>
      <c r="BH11" s="11"/>
      <c r="BI11" s="63" t="s">
        <v>55</v>
      </c>
      <c r="BJ11" s="11"/>
      <c r="BL11" s="16"/>
      <c r="BN11" s="20" t="s">
        <v>44</v>
      </c>
      <c r="BO11" s="20"/>
      <c r="BP11" s="20"/>
      <c r="BQ11" s="20">
        <v>1</v>
      </c>
      <c r="BR11" s="20">
        <v>2</v>
      </c>
      <c r="BS11" s="20">
        <v>3</v>
      </c>
      <c r="BT11" s="20" t="s">
        <v>2</v>
      </c>
      <c r="BV11" s="15" t="str">
        <f>IF(COUNTIF($B11:$AE11, "")=30, "", "X")</f>
        <v>X</v>
      </c>
      <c r="BX11" s="20" t="s">
        <v>45</v>
      </c>
      <c r="BZ11" s="20" t="str">
        <f>'Intro &amp; Setup'!$B$19</f>
        <v>Impressions</v>
      </c>
      <c r="CA11" s="20" t="str">
        <f>'Intro &amp; Setup'!$B$21</f>
        <v>Clicks</v>
      </c>
      <c r="CB11" s="20" t="str">
        <f>'Intro &amp; Setup'!$B$23</f>
        <v>Reactions</v>
      </c>
      <c r="CC11" s="20" t="str">
        <f>'Intro &amp; Setup'!$B$25</f>
        <v>Comments</v>
      </c>
      <c r="CD11" s="20" t="str">
        <f>'Intro &amp; Setup'!$B$27</f>
        <v>Reposts</v>
      </c>
      <c r="CF11" s="20" t="s">
        <v>46</v>
      </c>
      <c r="CH11" s="20" t="s">
        <v>23</v>
      </c>
      <c r="CJ11" s="20" t="s">
        <v>47</v>
      </c>
      <c r="CL11" s="20" t="s">
        <v>48</v>
      </c>
      <c r="CP11" s="15">
        <v>0</v>
      </c>
      <c r="CT11" s="20" t="s">
        <v>69</v>
      </c>
    </row>
    <row r="12" spans="1:98" x14ac:dyDescent="0.25">
      <c r="A12" s="24" t="s">
        <v>36</v>
      </c>
      <c r="B12" s="29" t="s">
        <v>220</v>
      </c>
      <c r="C12" s="30" t="s">
        <v>221</v>
      </c>
      <c r="D12" s="30" t="s">
        <v>217</v>
      </c>
      <c r="E12" s="30" t="s">
        <v>204</v>
      </c>
      <c r="F12" s="30" t="s">
        <v>218</v>
      </c>
      <c r="G12" s="30" t="s">
        <v>222</v>
      </c>
      <c r="H12" s="30" t="s">
        <v>204</v>
      </c>
      <c r="I12" s="30" t="s">
        <v>204</v>
      </c>
      <c r="J12" s="30" t="s">
        <v>219</v>
      </c>
      <c r="K12" s="30">
        <v>74</v>
      </c>
      <c r="L12" s="30">
        <v>130</v>
      </c>
      <c r="M12" s="30" t="s">
        <v>204</v>
      </c>
      <c r="N12" s="30">
        <v>3</v>
      </c>
      <c r="O12" s="30">
        <v>4.0540538728237152E-2</v>
      </c>
      <c r="P12" s="30">
        <v>0</v>
      </c>
      <c r="Q12" s="30">
        <v>0</v>
      </c>
      <c r="R12" s="30">
        <v>1</v>
      </c>
      <c r="S12" s="30" t="s">
        <v>204</v>
      </c>
      <c r="T12" s="30">
        <v>5.4054055362939835E-2</v>
      </c>
      <c r="U12" s="30" t="s">
        <v>52</v>
      </c>
      <c r="V12" s="30"/>
      <c r="W12" s="30"/>
      <c r="X12" s="30"/>
      <c r="Y12" s="30"/>
      <c r="Z12" s="30"/>
      <c r="AA12" s="30"/>
      <c r="AB12" s="30"/>
      <c r="AC12" s="30"/>
      <c r="AD12" s="30"/>
      <c r="AE12" s="31"/>
      <c r="AF12" s="24" t="s">
        <v>36</v>
      </c>
      <c r="AG12" s="11"/>
      <c r="AH12" s="219" t="s">
        <v>2</v>
      </c>
      <c r="AI12" s="220"/>
      <c r="AJ12" s="220"/>
      <c r="AK12" s="220"/>
      <c r="AL12" s="220"/>
      <c r="AM12" s="221"/>
      <c r="AN12" s="222" t="s">
        <v>41</v>
      </c>
      <c r="AO12" s="223"/>
      <c r="AP12" s="223"/>
      <c r="AQ12" s="223"/>
      <c r="AR12" s="223"/>
      <c r="AS12" s="223"/>
      <c r="AT12" s="223"/>
      <c r="AU12" s="223"/>
      <c r="AV12" s="223"/>
      <c r="AW12" s="224"/>
      <c r="AX12" s="14" t="str">
        <f>IF($BL$7=FALSE, "", IF(OR($AN12="", COUNTIF($BL$12:$BL$41, $AN12)=0), $BL$4, $BL$3))</f>
        <v>✓</v>
      </c>
      <c r="AY12" s="11"/>
      <c r="AZ12" s="32">
        <f>$BT12</f>
        <v>45051</v>
      </c>
      <c r="BA12" s="13" cm="1">
        <f t="array" ref="BA12">IF(BA$10="", "", IF(IFERROR(INDEX($B12:$AE12, $BK12, MATCH(BA$10, $B$11:$AE$11, 0)), "")="", "", IFERROR(VALUE(INDEX($B12:$AE12, $BK12, MATCH(BA$10, $B$11:$AE$11, 0))), "")))</f>
        <v>74</v>
      </c>
      <c r="BB12" s="13" cm="1">
        <f t="array" ref="BB12">IF(BB$10="", "", IF(IFERROR(INDEX($B12:$AE12, $BK12, MATCH(BB$10, $B$11:$AE$11, 0)), "")="", "", IFERROR(VALUE(INDEX($B12:$AE12, $BK12, MATCH(BB$10, $B$11:$AE$11, 0))), "")))</f>
        <v>3</v>
      </c>
      <c r="BC12" s="13" cm="1">
        <f t="array" ref="BC12">IF(BC$10="", "", IF(IFERROR(INDEX($B12:$AE12, $BK12, MATCH(BC$10, $B$11:$AE$11, 0)), "")="", "", IFERROR(VALUE(INDEX($B12:$AE12, $BK12, MATCH(BC$10, $B$11:$AE$11, 0))), "")))</f>
        <v>0</v>
      </c>
      <c r="BD12" s="13" cm="1">
        <f t="array" ref="BD12">IF(BD$10="", "", IF(IFERROR(INDEX($B12:$AE12, $BK12, MATCH(BD$10, $B$11:$AE$11, 0)), "")="", "", IFERROR(VALUE(INDEX($B12:$AE12, $BK12, MATCH(BD$10, $B$11:$AE$11, 0))), "")))</f>
        <v>0</v>
      </c>
      <c r="BE12" s="33" cm="1">
        <f t="array" ref="BE12">IF(BE$10="", "", IF(IFERROR(INDEX($B12:$AE12, $BK12, MATCH(BE$10, $B$11:$AE$11, 0)), "")="", "", IFERROR(VALUE(INDEX($B12:$AE12, $BK12, MATCH(BE$10, $B$11:$AE$11, 0))), "")))</f>
        <v>1</v>
      </c>
      <c r="BF12" s="11"/>
      <c r="BG12" s="34" t="str" cm="1">
        <f t="array" ref="BG12">IF(BG$10="", "", IF(IFERROR(INDEX($B12:$AE12, $BK12, MATCH(BG$10, $B$11:$AE$11, 0)), "")="", "", IFERROR(LEFT(INDEX($B12:$AE12, $BK12, MATCH(BG$10, $B$11:$AE$11, 0)), 70), "")))</f>
        <v>We often get asked how we make spreadsheets, why we hide some cells, a</v>
      </c>
      <c r="BH12" s="11"/>
      <c r="BI12" s="64">
        <f>IFERROR(VALUE(MID($CN12, FIND($CN$9, $CN12)+LEN($CN$9), LEN($CN12))), "")</f>
        <v>7.0638001853735096E+18</v>
      </c>
      <c r="BJ12" s="11"/>
      <c r="BL12" s="16" t="str">
        <f>IF($B$11="", "", $B$11)</f>
        <v>Post title</v>
      </c>
      <c r="BN12" s="16" t="str" cm="1">
        <f t="array" ref="BN12">IF($AZ$10="", "", IF(IFERROR(INDEX($B12:$AE12, $BK12, MATCH($AZ$10, $B$11:$AE$11, 0)), "")="", "", IFERROR(INDEX($B12:$AE12, $BK12, MATCH($AZ$10, $B$11:$AE$11, 0)), "")))</f>
        <v>05/05/2023</v>
      </c>
      <c r="BO12" s="16">
        <f>IF($BN12="", "", IFERROR(FIND("/", $BN12), ""))</f>
        <v>3</v>
      </c>
      <c r="BP12" s="16">
        <f>IF(OR($BN12="", $BO12=""), "", IFERROR(FIND("/", $BN12, $BO12+1), ""))</f>
        <v>6</v>
      </c>
      <c r="BQ12" s="16">
        <f>IF($BN12="", "", IFERROR(VALUE(LEFT($BN12, $BO12-1)), ""))</f>
        <v>5</v>
      </c>
      <c r="BR12" s="35">
        <f>IF($BN12="", "", IFERROR(VALUE(MID($BN12, $BO12+1, (BP12-BO12-1))), ""))</f>
        <v>5</v>
      </c>
      <c r="BS12" s="16">
        <f>IF($BN12="", "", IFERROR(VALUE(MID($BN12, $BP12+1, (LEN(BN12)-BP12))), ""))</f>
        <v>2023</v>
      </c>
      <c r="BT12" s="36" cm="1">
        <f t="array" ref="BT12">IFERROR(DATE(INDEX($BQ12:$BS12, $BK12, MATCH($BN$5, $BQ$10:$BS$10, 0)), INDEX($BQ12:$BS12, $BK12, MATCH($BN$4, $BQ$10:$BS$10, 0)), INDEX($BQ12:$BS12, $BK12, MATCH($BN$3, $BQ$10:$BS$10, 0))), "")</f>
        <v>45051</v>
      </c>
      <c r="BV12" s="16" t="str">
        <f>IF(COUNTIF($B12:$AE12, "")=30, "", "X")</f>
        <v>X</v>
      </c>
      <c r="BX12" s="16" t="str">
        <f>IF($BI12="", "", IF(COUNTIF($BI$12:$BI$511, $BI12)&gt;1, "X", ""))</f>
        <v/>
      </c>
      <c r="BZ12" s="35">
        <f t="shared" ref="BZ12:CD27" si="0">IF(BA12="", "", IFERROR(ROUNDDOWN(BA12/BZ$9, 0)*BZ$8, ""))</f>
        <v>7</v>
      </c>
      <c r="CA12" s="37">
        <f t="shared" si="0"/>
        <v>12</v>
      </c>
      <c r="CB12" s="37">
        <f t="shared" si="0"/>
        <v>0</v>
      </c>
      <c r="CC12" s="37">
        <f t="shared" si="0"/>
        <v>0</v>
      </c>
      <c r="CD12" s="38">
        <f t="shared" si="0"/>
        <v>3</v>
      </c>
      <c r="CF12" s="39">
        <f>IF($BV12="", "", IFERROR(SUM($BZ12:$CD12), ""))</f>
        <v>22</v>
      </c>
      <c r="CH12" s="16">
        <f>IF($CF12="", "", COUNTIF($CF$12:$CF$511, "&gt;"&amp;$CF12)+1+COUNTIF($CF$12:$CF12, $CF12)-1)</f>
        <v>7</v>
      </c>
      <c r="CJ12" s="16" t="str">
        <f>IF($BT12="", "", IFERROR(TEXT($BT12, "mmm yyyy"), ""))</f>
        <v>May 2023</v>
      </c>
      <c r="CL12" s="40">
        <f>IF($BV12="", "", IFERROR(SUM($BB12:$BE12)/$BA12, ""))</f>
        <v>5.4054054054054057E-2</v>
      </c>
      <c r="CN12" s="34" t="str" cm="1">
        <f t="array" ref="CN12">IF($BV12="", "", IF(IFERROR(INDEX($B12:$AE12, $BK12, MATCH(BI$10, $B$11:$AE$11, 0)), "")="", "", IFERROR(INDEX($B12:$AE12, $BK12, MATCH(BI$10, $B$11:$AE$11, 0)), "")))</f>
        <v>https://www.linkedin.com/feed/update/urn:li:activity:7063800185373511680</v>
      </c>
      <c r="CP12" s="16" t="str">
        <f>IF(OR($BL$7=FALSE, $BI12=""), "", IF(COUNTIF('LinkedIn Posts'!$AV$11:$AV$510, $BI12)=0, MAX($CP$11:$CP11)+1, ""))</f>
        <v/>
      </c>
      <c r="CR12" s="16">
        <v>1</v>
      </c>
      <c r="CT12" s="64">
        <f>IFERROR(INDEX($BI$12:$BI$511, MATCH($CR12, $CP$12:$CP$511, 0)), "")</f>
        <v>7.0623638508131297E+18</v>
      </c>
    </row>
    <row r="13" spans="1:98" x14ac:dyDescent="0.25">
      <c r="A13" s="24" t="s">
        <v>36</v>
      </c>
      <c r="B13" s="29" t="s">
        <v>223</v>
      </c>
      <c r="C13" s="30" t="s">
        <v>224</v>
      </c>
      <c r="D13" s="30" t="s">
        <v>217</v>
      </c>
      <c r="E13" s="30" t="s">
        <v>204</v>
      </c>
      <c r="F13" s="30" t="s">
        <v>218</v>
      </c>
      <c r="G13" s="30" t="s">
        <v>225</v>
      </c>
      <c r="H13" s="30" t="s">
        <v>204</v>
      </c>
      <c r="I13" s="30" t="s">
        <v>204</v>
      </c>
      <c r="J13" s="30" t="s">
        <v>219</v>
      </c>
      <c r="K13" s="30">
        <v>69</v>
      </c>
      <c r="L13" s="30" t="s">
        <v>204</v>
      </c>
      <c r="M13" s="30" t="s">
        <v>204</v>
      </c>
      <c r="N13" s="30">
        <v>1</v>
      </c>
      <c r="O13" s="30">
        <v>1.4492753893136978E-2</v>
      </c>
      <c r="P13" s="30">
        <v>1</v>
      </c>
      <c r="Q13" s="30">
        <v>0</v>
      </c>
      <c r="R13" s="30">
        <v>0</v>
      </c>
      <c r="S13" s="30" t="s">
        <v>204</v>
      </c>
      <c r="T13" s="30">
        <v>2.8985507786273956E-2</v>
      </c>
      <c r="U13" s="30" t="s">
        <v>204</v>
      </c>
      <c r="V13" s="30"/>
      <c r="W13" s="30"/>
      <c r="X13" s="30"/>
      <c r="Y13" s="30"/>
      <c r="Z13" s="30"/>
      <c r="AA13" s="30"/>
      <c r="AB13" s="30"/>
      <c r="AC13" s="30"/>
      <c r="AD13" s="30"/>
      <c r="AE13" s="31"/>
      <c r="AF13" s="24" t="s">
        <v>36</v>
      </c>
      <c r="AG13" s="11"/>
      <c r="AH13" s="11"/>
      <c r="AI13" s="11"/>
      <c r="AJ13" s="11"/>
      <c r="AK13" s="11"/>
      <c r="AL13" s="11"/>
      <c r="AM13" s="11"/>
      <c r="AN13" s="11"/>
      <c r="AO13" s="11"/>
      <c r="AP13" s="11"/>
      <c r="AQ13" s="11"/>
      <c r="AR13" s="11"/>
      <c r="AS13" s="11"/>
      <c r="AT13" s="11"/>
      <c r="AU13" s="11"/>
      <c r="AV13" s="11"/>
      <c r="AW13" s="11"/>
      <c r="AX13" s="11"/>
      <c r="AY13" s="11"/>
      <c r="AZ13" s="32">
        <f t="shared" ref="AZ13:AZ76" si="1">$BT13</f>
        <v>45057</v>
      </c>
      <c r="BA13" s="13" cm="1">
        <f t="array" ref="BA13">IF(BA$10="", "", IF(IFERROR(INDEX($B13:$AE13, $BK13, MATCH(BA$10, $B$11:$AE$11, 0)), "")="", "", IFERROR(VALUE(INDEX($B13:$AE13, $BK13, MATCH(BA$10, $B$11:$AE$11, 0))), "")))</f>
        <v>69</v>
      </c>
      <c r="BB13" s="13" cm="1">
        <f t="array" ref="BB13">IF(BB$10="", "", IF(IFERROR(INDEX($B13:$AE13, $BK13, MATCH(BB$10, $B$11:$AE$11, 0)), "")="", "", IFERROR(VALUE(INDEX($B13:$AE13, $BK13, MATCH(BB$10, $B$11:$AE$11, 0))), "")))</f>
        <v>1</v>
      </c>
      <c r="BC13" s="13" cm="1">
        <f t="array" ref="BC13">IF(BC$10="", "", IF(IFERROR(INDEX($B13:$AE13, $BK13, MATCH(BC$10, $B$11:$AE$11, 0)), "")="", "", IFERROR(VALUE(INDEX($B13:$AE13, $BK13, MATCH(BC$10, $B$11:$AE$11, 0))), "")))</f>
        <v>1</v>
      </c>
      <c r="BD13" s="13" cm="1">
        <f t="array" ref="BD13">IF(BD$10="", "", IF(IFERROR(INDEX($B13:$AE13, $BK13, MATCH(BD$10, $B$11:$AE$11, 0)), "")="", "", IFERROR(VALUE(INDEX($B13:$AE13, $BK13, MATCH(BD$10, $B$11:$AE$11, 0))), "")))</f>
        <v>0</v>
      </c>
      <c r="BE13" s="33" cm="1">
        <f t="array" ref="BE13">IF(BE$10="", "", IF(IFERROR(INDEX($B13:$AE13, $BK13, MATCH(BE$10, $B$11:$AE$11, 0)), "")="", "", IFERROR(VALUE(INDEX($B13:$AE13, $BK13, MATCH(BE$10, $B$11:$AE$11, 0))), "")))</f>
        <v>0</v>
      </c>
      <c r="BF13" s="11"/>
      <c r="BG13" s="41" t="str" cm="1">
        <f t="array" ref="BG13">IF(BG$10="", "", IF(IFERROR(INDEX($B13:$AE13, $BK13, MATCH(BG$10, $B$11:$AE$11, 0)), "")="", "", IFERROR(LEFT(INDEX($B13:$AE13, $BK13, MATCH(BG$10, $B$11:$AE$11, 0)), 70), "")))</f>
        <v xml:space="preserve">Fall in love with your spreadsheets.. 😍
Just because you use them at </v>
      </c>
      <c r="BH13" s="11"/>
      <c r="BI13" s="65">
        <f t="shared" ref="BI13:BI76" si="2">IFERROR(VALUE(MID($CN13, FIND($CN$9, $CN13)+LEN($CN$9), LEN($CN13))), "")</f>
        <v>7.0623638508131297E+18</v>
      </c>
      <c r="BJ13" s="11"/>
      <c r="BL13" s="19" t="str">
        <f>IF($C$11="", "", $C$11)</f>
        <v>Post link</v>
      </c>
      <c r="BN13" s="19" t="str" cm="1">
        <f t="array" ref="BN13">IF($AZ$10="", "", IF(IFERROR(INDEX($B13:$AE13, $BK13, MATCH($AZ$10, $B$11:$AE$11, 0)), "")="", "", IFERROR(INDEX($B13:$AE13, $BK13, MATCH($AZ$10, $B$11:$AE$11, 0)), "")))</f>
        <v>05/11/2023</v>
      </c>
      <c r="BO13" s="19">
        <f t="shared" ref="BO13:BO76" si="3">IF($BN13="", "", IFERROR(FIND("/", $BN13), ""))</f>
        <v>3</v>
      </c>
      <c r="BP13" s="19">
        <f t="shared" ref="BP13:BP76" si="4">IF(OR($BN13="", $BO13=""), "", IFERROR(FIND("/", $BN13, $BO13+1), ""))</f>
        <v>6</v>
      </c>
      <c r="BQ13" s="19">
        <f t="shared" ref="BQ13:BQ76" si="5">IF($BN13="", "", IFERROR(VALUE(LEFT($BN13, $BO13-1)), ""))</f>
        <v>5</v>
      </c>
      <c r="BR13" s="42">
        <f t="shared" ref="BR13:BR76" si="6">IF($BN13="", "", IFERROR(VALUE(MID($BN13, $BO13+1, (BP13-BO13-1))), ""))</f>
        <v>11</v>
      </c>
      <c r="BS13" s="19">
        <f t="shared" ref="BS13:BS76" si="7">IF($BN13="", "", IFERROR(VALUE(MID($BN13, $BP13+1, (LEN(BN13)-BP13))), ""))</f>
        <v>2023</v>
      </c>
      <c r="BT13" s="43" cm="1">
        <f t="array" ref="BT13">IFERROR(DATE(INDEX($BQ13:$BS13, $BK13, MATCH($BN$5, $BQ$10:$BS$10, 0)), INDEX($BQ13:$BS13, $BK13, MATCH($BN$4, $BQ$10:$BS$10, 0)), INDEX($BQ13:$BS13, $BK13, MATCH($BN$3, $BQ$10:$BS$10, 0))), "")</f>
        <v>45057</v>
      </c>
      <c r="BV13" s="19" t="str">
        <f t="shared" ref="BV13:BV76" si="8">IF(COUNTIF($B13:$AE13, "")=30, "", "X")</f>
        <v>X</v>
      </c>
      <c r="BX13" s="19" t="str">
        <f t="shared" ref="BX13:BX75" si="9">IF($BI13="", "", IF(COUNTIF($BI$12:$BI$511, $BI13)&gt;1, "X", ""))</f>
        <v/>
      </c>
      <c r="BZ13" s="42">
        <f t="shared" si="0"/>
        <v>6</v>
      </c>
      <c r="CA13" s="13">
        <f>IF(BB13="", "", IFERROR(ROUNDDOWN(BB13/CA$9, 0)*CA$8, ""))</f>
        <v>4</v>
      </c>
      <c r="CB13" s="13">
        <f t="shared" si="0"/>
        <v>1</v>
      </c>
      <c r="CC13" s="13">
        <f t="shared" si="0"/>
        <v>0</v>
      </c>
      <c r="CD13" s="33">
        <f t="shared" si="0"/>
        <v>0</v>
      </c>
      <c r="CF13" s="44">
        <f t="shared" ref="CF13:CF76" si="10">IF($BV13="", "", IFERROR(SUM($BZ13:$CD13), ""))</f>
        <v>11</v>
      </c>
      <c r="CH13" s="19">
        <f>IF($CF13="", "", COUNTIF($CF$12:$CF$511, "&gt;"&amp;$CF13)+1+COUNTIF($CF$12:$CF13, $CF13)-1)</f>
        <v>16</v>
      </c>
      <c r="CJ13" s="19" t="str">
        <f t="shared" ref="CJ13:CJ76" si="11">IF($BT13="", "", IFERROR(TEXT($BT13, "mmm yyyy"), ""))</f>
        <v>May 2023</v>
      </c>
      <c r="CL13" s="45">
        <f t="shared" ref="CL13:CL76" si="12">IF($BV13="", "", IFERROR(SUM($BB13:$BE13)/$BA13, ""))</f>
        <v>2.8985507246376812E-2</v>
      </c>
      <c r="CN13" s="41" t="str" cm="1">
        <f t="array" ref="CN13">IF($BV13="", "", IF(IFERROR(INDEX($B13:$AE13, $BK13, MATCH(BI$10, $B$11:$AE$11, 0)), "")="", "", IFERROR(INDEX($B13:$AE13, $BK13, MATCH(BI$10, $B$11:$AE$11, 0)), "")))</f>
        <v>https://www.linkedin.com/feed/update/urn:li:activity:7062363850813136896</v>
      </c>
      <c r="CP13" s="19">
        <f>IF(OR($BL$7=FALSE, $BI13=""), "", IF(COUNTIF('LinkedIn Posts'!$AV$11:$AV$510, $BI13)=0, MAX($CP$11:$CP12)+1, ""))</f>
        <v>1</v>
      </c>
      <c r="CR13" s="19">
        <v>2</v>
      </c>
      <c r="CT13" s="65">
        <f t="shared" ref="CT13:CT76" si="13">IFERROR(INDEX($BI$12:$BI$511, MATCH($CR13, $CP$12:$CP$511, 0)), "")</f>
        <v>7.0507542223167498E+18</v>
      </c>
    </row>
    <row r="14" spans="1:98" x14ac:dyDescent="0.25">
      <c r="A14" s="24" t="s">
        <v>36</v>
      </c>
      <c r="B14" s="29" t="s">
        <v>226</v>
      </c>
      <c r="C14" s="30" t="s">
        <v>227</v>
      </c>
      <c r="D14" s="30" t="s">
        <v>217</v>
      </c>
      <c r="E14" s="30" t="s">
        <v>204</v>
      </c>
      <c r="F14" s="30" t="s">
        <v>218</v>
      </c>
      <c r="G14" s="30" t="s">
        <v>222</v>
      </c>
      <c r="H14" s="30" t="s">
        <v>204</v>
      </c>
      <c r="I14" s="30" t="s">
        <v>204</v>
      </c>
      <c r="J14" s="30" t="s">
        <v>219</v>
      </c>
      <c r="K14" s="30">
        <v>46</v>
      </c>
      <c r="L14" s="30" t="s">
        <v>204</v>
      </c>
      <c r="M14" s="30" t="s">
        <v>204</v>
      </c>
      <c r="N14" s="30">
        <v>1</v>
      </c>
      <c r="O14" s="30">
        <v>2.1739130839705467E-2</v>
      </c>
      <c r="P14" s="30">
        <v>0</v>
      </c>
      <c r="Q14" s="30">
        <v>0</v>
      </c>
      <c r="R14" s="30">
        <v>0</v>
      </c>
      <c r="S14" s="30" t="s">
        <v>204</v>
      </c>
      <c r="T14" s="30">
        <v>2.1739130839705467E-2</v>
      </c>
      <c r="U14" s="30" t="s">
        <v>204</v>
      </c>
      <c r="V14" s="30"/>
      <c r="W14" s="30"/>
      <c r="X14" s="30"/>
      <c r="Y14" s="30"/>
      <c r="Z14" s="30"/>
      <c r="AA14" s="30"/>
      <c r="AB14" s="30"/>
      <c r="AC14" s="30"/>
      <c r="AD14" s="30"/>
      <c r="AE14" s="31"/>
      <c r="AF14" s="24" t="s">
        <v>36</v>
      </c>
      <c r="AG14" s="11"/>
      <c r="AH14" s="219" t="s">
        <v>8</v>
      </c>
      <c r="AI14" s="220"/>
      <c r="AJ14" s="220"/>
      <c r="AK14" s="220"/>
      <c r="AL14" s="220"/>
      <c r="AM14" s="221"/>
      <c r="AN14" s="222" t="s">
        <v>8</v>
      </c>
      <c r="AO14" s="223"/>
      <c r="AP14" s="223"/>
      <c r="AQ14" s="223"/>
      <c r="AR14" s="223"/>
      <c r="AS14" s="223"/>
      <c r="AT14" s="223"/>
      <c r="AU14" s="223"/>
      <c r="AV14" s="223"/>
      <c r="AW14" s="224"/>
      <c r="AX14" s="14" t="str">
        <f>IF($BL$7=FALSE, "", IF(OR($AN14="", COUNTIF($BL$12:$BL$41, $AN14)=0), $BL$4, $BL$3))</f>
        <v>✓</v>
      </c>
      <c r="AY14" s="11"/>
      <c r="AZ14" s="32">
        <f t="shared" si="1"/>
        <v>45051</v>
      </c>
      <c r="BA14" s="13" cm="1">
        <f t="array" ref="BA14">IF(BA$10="", "", IF(IFERROR(INDEX($B14:$AE14, $BK14, MATCH(BA$10, $B$11:$AE$11, 0)), "")="", "", IFERROR(VALUE(INDEX($B14:$AE14, $BK14, MATCH(BA$10, $B$11:$AE$11, 0))), "")))</f>
        <v>46</v>
      </c>
      <c r="BB14" s="13" cm="1">
        <f t="array" ref="BB14">IF(BB$10="", "", IF(IFERROR(INDEX($B14:$AE14, $BK14, MATCH(BB$10, $B$11:$AE$11, 0)), "")="", "", IFERROR(VALUE(INDEX($B14:$AE14, $BK14, MATCH(BB$10, $B$11:$AE$11, 0))), "")))</f>
        <v>1</v>
      </c>
      <c r="BC14" s="13" cm="1">
        <f t="array" ref="BC14">IF(BC$10="", "", IF(IFERROR(INDEX($B14:$AE14, $BK14, MATCH(BC$10, $B$11:$AE$11, 0)), "")="", "", IFERROR(VALUE(INDEX($B14:$AE14, $BK14, MATCH(BC$10, $B$11:$AE$11, 0))), "")))</f>
        <v>0</v>
      </c>
      <c r="BD14" s="13" cm="1">
        <f t="array" ref="BD14">IF(BD$10="", "", IF(IFERROR(INDEX($B14:$AE14, $BK14, MATCH(BD$10, $B$11:$AE$11, 0)), "")="", "", IFERROR(VALUE(INDEX($B14:$AE14, $BK14, MATCH(BD$10, $B$11:$AE$11, 0))), "")))</f>
        <v>0</v>
      </c>
      <c r="BE14" s="33" cm="1">
        <f t="array" ref="BE14">IF(BE$10="", "", IF(IFERROR(INDEX($B14:$AE14, $BK14, MATCH(BE$10, $B$11:$AE$11, 0)), "")="", "", IFERROR(VALUE(INDEX($B14:$AE14, $BK14, MATCH(BE$10, $B$11:$AE$11, 0))), "")))</f>
        <v>0</v>
      </c>
      <c r="BF14" s="11"/>
      <c r="BG14" s="41" t="str" cm="1">
        <f t="array" ref="BG14">IF(BG$10="", "", IF(IFERROR(INDEX($B14:$AE14, $BK14, MATCH(BG$10, $B$11:$AE$11, 0)), "")="", "", IFERROR(LEFT(INDEX($B14:$AE14, $BK14, MATCH(BG$10, $B$11:$AE$11, 0)), 70), "")))</f>
        <v>Spreadsheets have been around almost as long as I have, and yet most b</v>
      </c>
      <c r="BH14" s="11"/>
      <c r="BI14" s="65">
        <f t="shared" si="2"/>
        <v>7.0612634636202004E+18</v>
      </c>
      <c r="BJ14" s="11"/>
      <c r="BL14" s="19" t="str">
        <f>IF($D$11="", "", $D$11)</f>
        <v>Post type</v>
      </c>
      <c r="BN14" s="19" t="str" cm="1">
        <f t="array" ref="BN14">IF($AZ$10="", "", IF(IFERROR(INDEX($B14:$AE14, $BK14, MATCH($AZ$10, $B$11:$AE$11, 0)), "")="", "", IFERROR(INDEX($B14:$AE14, $BK14, MATCH($AZ$10, $B$11:$AE$11, 0)), "")))</f>
        <v>05/05/2023</v>
      </c>
      <c r="BO14" s="19">
        <f t="shared" si="3"/>
        <v>3</v>
      </c>
      <c r="BP14" s="19">
        <f t="shared" si="4"/>
        <v>6</v>
      </c>
      <c r="BQ14" s="19">
        <f t="shared" si="5"/>
        <v>5</v>
      </c>
      <c r="BR14" s="42">
        <f t="shared" si="6"/>
        <v>5</v>
      </c>
      <c r="BS14" s="19">
        <f t="shared" si="7"/>
        <v>2023</v>
      </c>
      <c r="BT14" s="43" cm="1">
        <f t="array" ref="BT14">IFERROR(DATE(INDEX($BQ14:$BS14, $BK14, MATCH($BN$5, $BQ$10:$BS$10, 0)), INDEX($BQ14:$BS14, $BK14, MATCH($BN$4, $BQ$10:$BS$10, 0)), INDEX($BQ14:$BS14, $BK14, MATCH($BN$3, $BQ$10:$BS$10, 0))), "")</f>
        <v>45051</v>
      </c>
      <c r="BV14" s="19" t="str">
        <f t="shared" si="8"/>
        <v>X</v>
      </c>
      <c r="BX14" s="19" t="str">
        <f t="shared" si="9"/>
        <v/>
      </c>
      <c r="BZ14" s="42">
        <f t="shared" si="0"/>
        <v>4</v>
      </c>
      <c r="CA14" s="13">
        <f t="shared" si="0"/>
        <v>4</v>
      </c>
      <c r="CB14" s="13">
        <f t="shared" si="0"/>
        <v>0</v>
      </c>
      <c r="CC14" s="13">
        <f t="shared" si="0"/>
        <v>0</v>
      </c>
      <c r="CD14" s="33">
        <f t="shared" si="0"/>
        <v>0</v>
      </c>
      <c r="CF14" s="44">
        <f t="shared" si="10"/>
        <v>8</v>
      </c>
      <c r="CH14" s="19">
        <f>IF($CF14="", "", COUNTIF($CF$12:$CF$511, "&gt;"&amp;$CF14)+1+COUNTIF($CF$12:$CF14, $CF14)-1)</f>
        <v>20</v>
      </c>
      <c r="CJ14" s="19" t="str">
        <f t="shared" si="11"/>
        <v>May 2023</v>
      </c>
      <c r="CL14" s="45">
        <f t="shared" si="12"/>
        <v>2.1739130434782608E-2</v>
      </c>
      <c r="CN14" s="41" t="str" cm="1">
        <f t="array" ref="CN14">IF($BV14="", "", IF(IFERROR(INDEX($B14:$AE14, $BK14, MATCH(BI$10, $B$11:$AE$11, 0)), "")="", "", IFERROR(INDEX($B14:$AE14, $BK14, MATCH(BI$10, $B$11:$AE$11, 0)), "")))</f>
        <v>https://www.linkedin.com/feed/update/urn:li:activity:7061263463620202497</v>
      </c>
      <c r="CP14" s="19" t="str">
        <f>IF(OR($BL$7=FALSE, $BI14=""), "", IF(COUNTIF('LinkedIn Posts'!$AV$11:$AV$510, $BI14)=0, MAX($CP$11:$CP13)+1, ""))</f>
        <v/>
      </c>
      <c r="CR14" s="19">
        <v>3</v>
      </c>
      <c r="CT14" s="65">
        <f t="shared" si="13"/>
        <v>7.0443349140868598E+18</v>
      </c>
    </row>
    <row r="15" spans="1:98" x14ac:dyDescent="0.25">
      <c r="A15" s="24" t="s">
        <v>36</v>
      </c>
      <c r="B15" s="29" t="s">
        <v>228</v>
      </c>
      <c r="C15" s="30" t="s">
        <v>229</v>
      </c>
      <c r="D15" s="30" t="s">
        <v>217</v>
      </c>
      <c r="E15" s="30" t="s">
        <v>204</v>
      </c>
      <c r="F15" s="30" t="s">
        <v>218</v>
      </c>
      <c r="G15" s="30" t="s">
        <v>230</v>
      </c>
      <c r="H15" s="30" t="s">
        <v>204</v>
      </c>
      <c r="I15" s="30" t="s">
        <v>204</v>
      </c>
      <c r="J15" s="30" t="s">
        <v>219</v>
      </c>
      <c r="K15" s="30">
        <v>66</v>
      </c>
      <c r="L15" s="30" t="s">
        <v>204</v>
      </c>
      <c r="M15" s="30" t="s">
        <v>204</v>
      </c>
      <c r="N15" s="30">
        <v>0</v>
      </c>
      <c r="O15" s="30">
        <v>0</v>
      </c>
      <c r="P15" s="30">
        <v>1</v>
      </c>
      <c r="Q15" s="30">
        <v>0</v>
      </c>
      <c r="R15" s="30">
        <v>0</v>
      </c>
      <c r="S15" s="30" t="s">
        <v>204</v>
      </c>
      <c r="T15" s="30">
        <v>1.5151515603065491E-2</v>
      </c>
      <c r="U15" s="30" t="s">
        <v>204</v>
      </c>
      <c r="V15" s="30"/>
      <c r="W15" s="30"/>
      <c r="X15" s="30"/>
      <c r="Y15" s="30"/>
      <c r="Z15" s="30"/>
      <c r="AA15" s="30"/>
      <c r="AB15" s="30"/>
      <c r="AC15" s="30"/>
      <c r="AD15" s="30"/>
      <c r="AE15" s="31"/>
      <c r="AF15" s="24" t="s">
        <v>36</v>
      </c>
      <c r="AG15" s="11"/>
      <c r="AH15" s="11"/>
      <c r="AI15" s="11"/>
      <c r="AJ15" s="11"/>
      <c r="AK15" s="11"/>
      <c r="AL15" s="11"/>
      <c r="AM15" s="11"/>
      <c r="AN15" s="11"/>
      <c r="AO15" s="11"/>
      <c r="AP15" s="11"/>
      <c r="AQ15" s="11"/>
      <c r="AR15" s="11"/>
      <c r="AS15" s="11"/>
      <c r="AT15" s="11"/>
      <c r="AU15" s="11"/>
      <c r="AV15" s="11"/>
      <c r="AW15" s="11"/>
      <c r="AX15" s="11"/>
      <c r="AY15" s="11"/>
      <c r="AZ15" s="32">
        <f t="shared" si="1"/>
        <v>45048</v>
      </c>
      <c r="BA15" s="13" cm="1">
        <f t="array" ref="BA15">IF(BA$10="", "", IF(IFERROR(INDEX($B15:$AE15, $BK15, MATCH(BA$10, $B$11:$AE$11, 0)), "")="", "", IFERROR(VALUE(INDEX($B15:$AE15, $BK15, MATCH(BA$10, $B$11:$AE$11, 0))), "")))</f>
        <v>66</v>
      </c>
      <c r="BB15" s="13" cm="1">
        <f t="array" ref="BB15">IF(BB$10="", "", IF(IFERROR(INDEX($B15:$AE15, $BK15, MATCH(BB$10, $B$11:$AE$11, 0)), "")="", "", IFERROR(VALUE(INDEX($B15:$AE15, $BK15, MATCH(BB$10, $B$11:$AE$11, 0))), "")))</f>
        <v>0</v>
      </c>
      <c r="BC15" s="13" cm="1">
        <f t="array" ref="BC15">IF(BC$10="", "", IF(IFERROR(INDEX($B15:$AE15, $BK15, MATCH(BC$10, $B$11:$AE$11, 0)), "")="", "", IFERROR(VALUE(INDEX($B15:$AE15, $BK15, MATCH(BC$10, $B$11:$AE$11, 0))), "")))</f>
        <v>1</v>
      </c>
      <c r="BD15" s="13" cm="1">
        <f t="array" ref="BD15">IF(BD$10="", "", IF(IFERROR(INDEX($B15:$AE15, $BK15, MATCH(BD$10, $B$11:$AE$11, 0)), "")="", "", IFERROR(VALUE(INDEX($B15:$AE15, $BK15, MATCH(BD$10, $B$11:$AE$11, 0))), "")))</f>
        <v>0</v>
      </c>
      <c r="BE15" s="33" cm="1">
        <f t="array" ref="BE15">IF(BE$10="", "", IF(IFERROR(INDEX($B15:$AE15, $BK15, MATCH(BE$10, $B$11:$AE$11, 0)), "")="", "", IFERROR(VALUE(INDEX($B15:$AE15, $BK15, MATCH(BE$10, $B$11:$AE$11, 0))), "")))</f>
        <v>0</v>
      </c>
      <c r="BF15" s="11"/>
      <c r="BG15" s="41" t="str" cm="1">
        <f t="array" ref="BG15">IF(BG$10="", "", IF(IFERROR(INDEX($B15:$AE15, $BK15, MATCH(BG$10, $B$11:$AE$11, 0)), "")="", "", IFERROR(LEFT(INDEX($B15:$AE15, $BK15, MATCH(BG$10, $B$11:$AE$11, 0)), 70), "")))</f>
        <v>Fancy an eBook? We've written a few, some about spreadsheets, and othe</v>
      </c>
      <c r="BH15" s="11"/>
      <c r="BI15" s="65">
        <f t="shared" si="2"/>
        <v>7.0590784708987003E+18</v>
      </c>
      <c r="BJ15" s="11"/>
      <c r="BL15" s="19" t="str">
        <f>IF($E$11="", "", $E$11)</f>
        <v>Campaign name</v>
      </c>
      <c r="BN15" s="19" t="str" cm="1">
        <f t="array" ref="BN15">IF($AZ$10="", "", IF(IFERROR(INDEX($B15:$AE15, $BK15, MATCH($AZ$10, $B$11:$AE$11, 0)), "")="", "", IFERROR(INDEX($B15:$AE15, $BK15, MATCH($AZ$10, $B$11:$AE$11, 0)), "")))</f>
        <v>05/02/2023</v>
      </c>
      <c r="BO15" s="19">
        <f t="shared" si="3"/>
        <v>3</v>
      </c>
      <c r="BP15" s="19">
        <f t="shared" si="4"/>
        <v>6</v>
      </c>
      <c r="BQ15" s="19">
        <f t="shared" si="5"/>
        <v>5</v>
      </c>
      <c r="BR15" s="42">
        <f t="shared" si="6"/>
        <v>2</v>
      </c>
      <c r="BS15" s="19">
        <f t="shared" si="7"/>
        <v>2023</v>
      </c>
      <c r="BT15" s="43" cm="1">
        <f t="array" ref="BT15">IFERROR(DATE(INDEX($BQ15:$BS15, $BK15, MATCH($BN$5, $BQ$10:$BS$10, 0)), INDEX($BQ15:$BS15, $BK15, MATCH($BN$4, $BQ$10:$BS$10, 0)), INDEX($BQ15:$BS15, $BK15, MATCH($BN$3, $BQ$10:$BS$10, 0))), "")</f>
        <v>45048</v>
      </c>
      <c r="BV15" s="19" t="str">
        <f t="shared" si="8"/>
        <v>X</v>
      </c>
      <c r="BX15" s="19" t="str">
        <f t="shared" si="9"/>
        <v/>
      </c>
      <c r="BZ15" s="42">
        <f t="shared" si="0"/>
        <v>6</v>
      </c>
      <c r="CA15" s="13">
        <f t="shared" si="0"/>
        <v>0</v>
      </c>
      <c r="CB15" s="13">
        <f t="shared" si="0"/>
        <v>1</v>
      </c>
      <c r="CC15" s="13">
        <f t="shared" si="0"/>
        <v>0</v>
      </c>
      <c r="CD15" s="33">
        <f t="shared" si="0"/>
        <v>0</v>
      </c>
      <c r="CF15" s="44">
        <f t="shared" si="10"/>
        <v>7</v>
      </c>
      <c r="CH15" s="19">
        <f>IF($CF15="", "", COUNTIF($CF$12:$CF$511, "&gt;"&amp;$CF15)+1+COUNTIF($CF$12:$CF15, $CF15)-1)</f>
        <v>22</v>
      </c>
      <c r="CJ15" s="19" t="str">
        <f t="shared" si="11"/>
        <v>May 2023</v>
      </c>
      <c r="CL15" s="45">
        <f t="shared" si="12"/>
        <v>1.5151515151515152E-2</v>
      </c>
      <c r="CN15" s="41" t="str" cm="1">
        <f t="array" ref="CN15">IF($BV15="", "", IF(IFERROR(INDEX($B15:$AE15, $BK15, MATCH(BI$10, $B$11:$AE$11, 0)), "")="", "", IFERROR(INDEX($B15:$AE15, $BK15, MATCH(BI$10, $B$11:$AE$11, 0)), "")))</f>
        <v>https://www.linkedin.com/feed/update/urn:li:activity:7059078470898708480</v>
      </c>
      <c r="CP15" s="19" t="str">
        <f>IF(OR($BL$7=FALSE, $BI15=""), "", IF(COUNTIF('LinkedIn Posts'!$AV$11:$AV$510, $BI15)=0, MAX($CP$11:$CP14)+1, ""))</f>
        <v/>
      </c>
      <c r="CR15" s="19">
        <v>4</v>
      </c>
      <c r="CT15" s="65">
        <f t="shared" si="13"/>
        <v>7.0384663334196695E+18</v>
      </c>
    </row>
    <row r="16" spans="1:98" x14ac:dyDescent="0.25">
      <c r="A16" s="24" t="s">
        <v>36</v>
      </c>
      <c r="B16" s="29" t="s">
        <v>231</v>
      </c>
      <c r="C16" s="30" t="s">
        <v>232</v>
      </c>
      <c r="D16" s="30" t="s">
        <v>217</v>
      </c>
      <c r="E16" s="30" t="s">
        <v>204</v>
      </c>
      <c r="F16" s="30" t="s">
        <v>218</v>
      </c>
      <c r="G16" s="30" t="s">
        <v>233</v>
      </c>
      <c r="H16" s="30" t="s">
        <v>204</v>
      </c>
      <c r="I16" s="30" t="s">
        <v>204</v>
      </c>
      <c r="J16" s="30" t="s">
        <v>219</v>
      </c>
      <c r="K16" s="30">
        <v>64</v>
      </c>
      <c r="L16" s="30" t="s">
        <v>204</v>
      </c>
      <c r="M16" s="30" t="s">
        <v>204</v>
      </c>
      <c r="N16" s="30">
        <v>5</v>
      </c>
      <c r="O16" s="30">
        <v>7.8125E-2</v>
      </c>
      <c r="P16" s="30">
        <v>0</v>
      </c>
      <c r="Q16" s="30">
        <v>0</v>
      </c>
      <c r="R16" s="30">
        <v>1</v>
      </c>
      <c r="S16" s="30" t="s">
        <v>204</v>
      </c>
      <c r="T16" s="30">
        <v>9.375E-2</v>
      </c>
      <c r="U16" s="30" t="s">
        <v>204</v>
      </c>
      <c r="V16" s="30"/>
      <c r="W16" s="30"/>
      <c r="X16" s="30"/>
      <c r="Y16" s="30"/>
      <c r="Z16" s="30"/>
      <c r="AA16" s="30"/>
      <c r="AB16" s="30"/>
      <c r="AC16" s="30"/>
      <c r="AD16" s="30"/>
      <c r="AE16" s="31"/>
      <c r="AF16" s="24" t="s">
        <v>36</v>
      </c>
      <c r="AG16" s="11"/>
      <c r="AH16" s="219" t="s">
        <v>9</v>
      </c>
      <c r="AI16" s="220"/>
      <c r="AJ16" s="220"/>
      <c r="AK16" s="220"/>
      <c r="AL16" s="220"/>
      <c r="AM16" s="221"/>
      <c r="AN16" s="222" t="s">
        <v>9</v>
      </c>
      <c r="AO16" s="223"/>
      <c r="AP16" s="223"/>
      <c r="AQ16" s="223"/>
      <c r="AR16" s="223"/>
      <c r="AS16" s="223"/>
      <c r="AT16" s="223"/>
      <c r="AU16" s="223"/>
      <c r="AV16" s="223"/>
      <c r="AW16" s="224"/>
      <c r="AX16" s="14" t="str">
        <f>IF($BL$7=FALSE, "", IF(OR($AN16="", COUNTIF($BL$12:$BL$41, $AN16)=0), $BL$4, $BL$3))</f>
        <v>✓</v>
      </c>
      <c r="AY16" s="11"/>
      <c r="AZ16" s="32">
        <f t="shared" si="1"/>
        <v>45041</v>
      </c>
      <c r="BA16" s="13" cm="1">
        <f t="array" ref="BA16">IF(BA$10="", "", IF(IFERROR(INDEX($B16:$AE16, $BK16, MATCH(BA$10, $B$11:$AE$11, 0)), "")="", "", IFERROR(VALUE(INDEX($B16:$AE16, $BK16, MATCH(BA$10, $B$11:$AE$11, 0))), "")))</f>
        <v>64</v>
      </c>
      <c r="BB16" s="13" cm="1">
        <f t="array" ref="BB16">IF(BB$10="", "", IF(IFERROR(INDEX($B16:$AE16, $BK16, MATCH(BB$10, $B$11:$AE$11, 0)), "")="", "", IFERROR(VALUE(INDEX($B16:$AE16, $BK16, MATCH(BB$10, $B$11:$AE$11, 0))), "")))</f>
        <v>5</v>
      </c>
      <c r="BC16" s="13" cm="1">
        <f t="array" ref="BC16">IF(BC$10="", "", IF(IFERROR(INDEX($B16:$AE16, $BK16, MATCH(BC$10, $B$11:$AE$11, 0)), "")="", "", IFERROR(VALUE(INDEX($B16:$AE16, $BK16, MATCH(BC$10, $B$11:$AE$11, 0))), "")))</f>
        <v>0</v>
      </c>
      <c r="BD16" s="13" cm="1">
        <f t="array" ref="BD16">IF(BD$10="", "", IF(IFERROR(INDEX($B16:$AE16, $BK16, MATCH(BD$10, $B$11:$AE$11, 0)), "")="", "", IFERROR(VALUE(INDEX($B16:$AE16, $BK16, MATCH(BD$10, $B$11:$AE$11, 0))), "")))</f>
        <v>0</v>
      </c>
      <c r="BE16" s="33" cm="1">
        <f t="array" ref="BE16">IF(BE$10="", "", IF(IFERROR(INDEX($B16:$AE16, $BK16, MATCH(BE$10, $B$11:$AE$11, 0)), "")="", "", IFERROR(VALUE(INDEX($B16:$AE16, $BK16, MATCH(BE$10, $B$11:$AE$11, 0))), "")))</f>
        <v>1</v>
      </c>
      <c r="BF16" s="11"/>
      <c r="BG16" s="41" t="str" cm="1">
        <f t="array" ref="BG16">IF(BG$10="", "", IF(IFERROR(INDEX($B16:$AE16, $BK16, MATCH(BG$10, $B$11:$AE$11, 0)), "")="", "", IFERROR(LEFT(INDEX($B16:$AE16, $BK16, MATCH(BG$10, $B$11:$AE$11, 0)), 70), "")))</f>
        <v xml:space="preserve">Are you considering using a spreadsheet for your business, but you've </v>
      </c>
      <c r="BH16" s="11"/>
      <c r="BI16" s="65">
        <f t="shared" si="2"/>
        <v>7.0565518754409697E+18</v>
      </c>
      <c r="BJ16" s="11"/>
      <c r="BL16" s="19" t="str">
        <f>IF($F$11="", "", $F$11)</f>
        <v>Posted by</v>
      </c>
      <c r="BN16" s="19" t="str" cm="1">
        <f t="array" ref="BN16">IF($AZ$10="", "", IF(IFERROR(INDEX($B16:$AE16, $BK16, MATCH($AZ$10, $B$11:$AE$11, 0)), "")="", "", IFERROR(INDEX($B16:$AE16, $BK16, MATCH($AZ$10, $B$11:$AE$11, 0)), "")))</f>
        <v>04/25/2023</v>
      </c>
      <c r="BO16" s="19">
        <f t="shared" si="3"/>
        <v>3</v>
      </c>
      <c r="BP16" s="19">
        <f t="shared" si="4"/>
        <v>6</v>
      </c>
      <c r="BQ16" s="19">
        <f t="shared" si="5"/>
        <v>4</v>
      </c>
      <c r="BR16" s="42">
        <f t="shared" si="6"/>
        <v>25</v>
      </c>
      <c r="BS16" s="19">
        <f t="shared" si="7"/>
        <v>2023</v>
      </c>
      <c r="BT16" s="43" cm="1">
        <f t="array" ref="BT16">IFERROR(DATE(INDEX($BQ16:$BS16, $BK16, MATCH($BN$5, $BQ$10:$BS$10, 0)), INDEX($BQ16:$BS16, $BK16, MATCH($BN$4, $BQ$10:$BS$10, 0)), INDEX($BQ16:$BS16, $BK16, MATCH($BN$3, $BQ$10:$BS$10, 0))), "")</f>
        <v>45041</v>
      </c>
      <c r="BV16" s="19" t="str">
        <f t="shared" si="8"/>
        <v>X</v>
      </c>
      <c r="BX16" s="19" t="str">
        <f t="shared" si="9"/>
        <v/>
      </c>
      <c r="BZ16" s="42">
        <f t="shared" si="0"/>
        <v>6</v>
      </c>
      <c r="CA16" s="13">
        <f t="shared" si="0"/>
        <v>20</v>
      </c>
      <c r="CB16" s="13">
        <f t="shared" si="0"/>
        <v>0</v>
      </c>
      <c r="CC16" s="13">
        <f t="shared" si="0"/>
        <v>0</v>
      </c>
      <c r="CD16" s="33">
        <f t="shared" si="0"/>
        <v>3</v>
      </c>
      <c r="CF16" s="44">
        <f t="shared" si="10"/>
        <v>29</v>
      </c>
      <c r="CH16" s="19">
        <f>IF($CF16="", "", COUNTIF($CF$12:$CF$511, "&gt;"&amp;$CF16)+1+COUNTIF($CF$12:$CF16, $CF16)-1)</f>
        <v>4</v>
      </c>
      <c r="CJ16" s="19" t="str">
        <f t="shared" si="11"/>
        <v>Apr 2023</v>
      </c>
      <c r="CL16" s="45">
        <f t="shared" si="12"/>
        <v>9.375E-2</v>
      </c>
      <c r="CN16" s="41" t="str" cm="1">
        <f t="array" ref="CN16">IF($BV16="", "", IF(IFERROR(INDEX($B16:$AE16, $BK16, MATCH(BI$10, $B$11:$AE$11, 0)), "")="", "", IFERROR(INDEX($B16:$AE16, $BK16, MATCH(BI$10, $B$11:$AE$11, 0)), "")))</f>
        <v>https://www.linkedin.com/feed/update/urn:li:activity:7056551875440979969</v>
      </c>
      <c r="CP16" s="19" t="str">
        <f>IF(OR($BL$7=FALSE, $BI16=""), "", IF(COUNTIF('LinkedIn Posts'!$AV$11:$AV$510, $BI16)=0, MAX($CP$11:$CP15)+1, ""))</f>
        <v/>
      </c>
      <c r="CR16" s="19">
        <v>5</v>
      </c>
      <c r="CT16" s="65">
        <f t="shared" si="13"/>
        <v>7.0239575553368904E+18</v>
      </c>
    </row>
    <row r="17" spans="1:98" x14ac:dyDescent="0.25">
      <c r="A17" s="24" t="s">
        <v>36</v>
      </c>
      <c r="B17" s="29" t="s">
        <v>234</v>
      </c>
      <c r="C17" s="30" t="s">
        <v>235</v>
      </c>
      <c r="D17" s="30" t="s">
        <v>217</v>
      </c>
      <c r="E17" s="30" t="s">
        <v>204</v>
      </c>
      <c r="F17" s="30" t="s">
        <v>218</v>
      </c>
      <c r="G17" s="30" t="s">
        <v>236</v>
      </c>
      <c r="H17" s="30" t="s">
        <v>204</v>
      </c>
      <c r="I17" s="30" t="s">
        <v>204</v>
      </c>
      <c r="J17" s="30" t="s">
        <v>219</v>
      </c>
      <c r="K17" s="30">
        <v>55</v>
      </c>
      <c r="L17" s="30" t="s">
        <v>204</v>
      </c>
      <c r="M17" s="30" t="s">
        <v>204</v>
      </c>
      <c r="N17" s="30">
        <v>1</v>
      </c>
      <c r="O17" s="30">
        <v>1.8181817606091499E-2</v>
      </c>
      <c r="P17" s="30">
        <v>0</v>
      </c>
      <c r="Q17" s="30">
        <v>0</v>
      </c>
      <c r="R17" s="30">
        <v>0</v>
      </c>
      <c r="S17" s="30" t="s">
        <v>204</v>
      </c>
      <c r="T17" s="30">
        <v>1.8181817606091499E-2</v>
      </c>
      <c r="U17" s="30" t="s">
        <v>204</v>
      </c>
      <c r="V17" s="30"/>
      <c r="W17" s="30"/>
      <c r="X17" s="30"/>
      <c r="Y17" s="30"/>
      <c r="Z17" s="30"/>
      <c r="AA17" s="30"/>
      <c r="AB17" s="30"/>
      <c r="AC17" s="30"/>
      <c r="AD17" s="30"/>
      <c r="AE17" s="31"/>
      <c r="AF17" s="24" t="s">
        <v>36</v>
      </c>
      <c r="AG17" s="11"/>
      <c r="AH17" s="11"/>
      <c r="AI17" s="11"/>
      <c r="AJ17" s="11"/>
      <c r="AK17" s="11"/>
      <c r="AL17" s="11"/>
      <c r="AM17" s="11"/>
      <c r="AN17" s="11"/>
      <c r="AO17" s="11"/>
      <c r="AP17" s="11"/>
      <c r="AQ17" s="11"/>
      <c r="AR17" s="11"/>
      <c r="AS17" s="11"/>
      <c r="AT17" s="11"/>
      <c r="AU17" s="11"/>
      <c r="AV17" s="11"/>
      <c r="AW17" s="11"/>
      <c r="AX17" s="11"/>
      <c r="AY17" s="11"/>
      <c r="AZ17" s="32">
        <f t="shared" si="1"/>
        <v>45033</v>
      </c>
      <c r="BA17" s="13" cm="1">
        <f t="array" ref="BA17">IF(BA$10="", "", IF(IFERROR(INDEX($B17:$AE17, $BK17, MATCH(BA$10, $B$11:$AE$11, 0)), "")="", "", IFERROR(VALUE(INDEX($B17:$AE17, $BK17, MATCH(BA$10, $B$11:$AE$11, 0))), "")))</f>
        <v>55</v>
      </c>
      <c r="BB17" s="13" cm="1">
        <f t="array" ref="BB17">IF(BB$10="", "", IF(IFERROR(INDEX($B17:$AE17, $BK17, MATCH(BB$10, $B$11:$AE$11, 0)), "")="", "", IFERROR(VALUE(INDEX($B17:$AE17, $BK17, MATCH(BB$10, $B$11:$AE$11, 0))), "")))</f>
        <v>1</v>
      </c>
      <c r="BC17" s="13" cm="1">
        <f t="array" ref="BC17">IF(BC$10="", "", IF(IFERROR(INDEX($B17:$AE17, $BK17, MATCH(BC$10, $B$11:$AE$11, 0)), "")="", "", IFERROR(VALUE(INDEX($B17:$AE17, $BK17, MATCH(BC$10, $B$11:$AE$11, 0))), "")))</f>
        <v>0</v>
      </c>
      <c r="BD17" s="13" cm="1">
        <f t="array" ref="BD17">IF(BD$10="", "", IF(IFERROR(INDEX($B17:$AE17, $BK17, MATCH(BD$10, $B$11:$AE$11, 0)), "")="", "", IFERROR(VALUE(INDEX($B17:$AE17, $BK17, MATCH(BD$10, $B$11:$AE$11, 0))), "")))</f>
        <v>0</v>
      </c>
      <c r="BE17" s="33" cm="1">
        <f t="array" ref="BE17">IF(BE$10="", "", IF(IFERROR(INDEX($B17:$AE17, $BK17, MATCH(BE$10, $B$11:$AE$11, 0)), "")="", "", IFERROR(VALUE(INDEX($B17:$AE17, $BK17, MATCH(BE$10, $B$11:$AE$11, 0))), "")))</f>
        <v>0</v>
      </c>
      <c r="BF17" s="11"/>
      <c r="BG17" s="41" t="str" cm="1">
        <f t="array" ref="BG17">IF(BG$10="", "", IF(IFERROR(INDEX($B17:$AE17, $BK17, MATCH(BG$10, $B$11:$AE$11, 0)), "")="", "", IFERROR(LEFT(INDEX($B17:$AE17, $BK17, MATCH(BG$10, $B$11:$AE$11, 0)), 70), "")))</f>
        <v>Fancy some free stuff? We all love to get something for nothing, and w</v>
      </c>
      <c r="BH17" s="11"/>
      <c r="BI17" s="65">
        <f t="shared" si="2"/>
        <v>7.0536390819933798E+18</v>
      </c>
      <c r="BJ17" s="11"/>
      <c r="BL17" s="19" t="str">
        <f>IF($G$11="", "", $G$11)</f>
        <v>Created date</v>
      </c>
      <c r="BN17" s="19" t="str" cm="1">
        <f t="array" ref="BN17">IF($AZ$10="", "", IF(IFERROR(INDEX($B17:$AE17, $BK17, MATCH($AZ$10, $B$11:$AE$11, 0)), "")="", "", IFERROR(INDEX($B17:$AE17, $BK17, MATCH($AZ$10, $B$11:$AE$11, 0)), "")))</f>
        <v>04/17/2023</v>
      </c>
      <c r="BO17" s="19">
        <f t="shared" si="3"/>
        <v>3</v>
      </c>
      <c r="BP17" s="19">
        <f t="shared" si="4"/>
        <v>6</v>
      </c>
      <c r="BQ17" s="19">
        <f t="shared" si="5"/>
        <v>4</v>
      </c>
      <c r="BR17" s="42">
        <f t="shared" si="6"/>
        <v>17</v>
      </c>
      <c r="BS17" s="19">
        <f t="shared" si="7"/>
        <v>2023</v>
      </c>
      <c r="BT17" s="43" cm="1">
        <f t="array" ref="BT17">IFERROR(DATE(INDEX($BQ17:$BS17, $BK17, MATCH($BN$5, $BQ$10:$BS$10, 0)), INDEX($BQ17:$BS17, $BK17, MATCH($BN$4, $BQ$10:$BS$10, 0)), INDEX($BQ17:$BS17, $BK17, MATCH($BN$3, $BQ$10:$BS$10, 0))), "")</f>
        <v>45033</v>
      </c>
      <c r="BV17" s="19" t="str">
        <f t="shared" si="8"/>
        <v>X</v>
      </c>
      <c r="BX17" s="19" t="str">
        <f t="shared" si="9"/>
        <v/>
      </c>
      <c r="BZ17" s="42">
        <f t="shared" si="0"/>
        <v>5</v>
      </c>
      <c r="CA17" s="13">
        <f t="shared" si="0"/>
        <v>4</v>
      </c>
      <c r="CB17" s="13">
        <f t="shared" si="0"/>
        <v>0</v>
      </c>
      <c r="CC17" s="13">
        <f t="shared" si="0"/>
        <v>0</v>
      </c>
      <c r="CD17" s="33">
        <f t="shared" si="0"/>
        <v>0</v>
      </c>
      <c r="CF17" s="44">
        <f t="shared" si="10"/>
        <v>9</v>
      </c>
      <c r="CH17" s="19">
        <f>IF($CF17="", "", COUNTIF($CF$12:$CF$511, "&gt;"&amp;$CF17)+1+COUNTIF($CF$12:$CF17, $CF17)-1)</f>
        <v>19</v>
      </c>
      <c r="CJ17" s="19" t="str">
        <f t="shared" si="11"/>
        <v>Apr 2023</v>
      </c>
      <c r="CL17" s="45">
        <f t="shared" si="12"/>
        <v>1.8181818181818181E-2</v>
      </c>
      <c r="CN17" s="41" t="str" cm="1">
        <f t="array" ref="CN17">IF($BV17="", "", IF(IFERROR(INDEX($B17:$AE17, $BK17, MATCH(BI$10, $B$11:$AE$11, 0)), "")="", "", IFERROR(INDEX($B17:$AE17, $BK17, MATCH(BI$10, $B$11:$AE$11, 0)), "")))</f>
        <v>https://www.linkedin.com/feed/update/urn:li:activity:7053639081993383936</v>
      </c>
      <c r="CP17" s="19" t="str">
        <f>IF(OR($BL$7=FALSE, $BI17=""), "", IF(COUNTIF('LinkedIn Posts'!$AV$11:$AV$510, $BI17)=0, MAX($CP$11:$CP16)+1, ""))</f>
        <v/>
      </c>
      <c r="CR17" s="19">
        <v>6</v>
      </c>
      <c r="CT17" s="65" t="str">
        <f t="shared" si="13"/>
        <v/>
      </c>
    </row>
    <row r="18" spans="1:98" x14ac:dyDescent="0.25">
      <c r="A18" s="24" t="s">
        <v>36</v>
      </c>
      <c r="B18" s="29" t="s">
        <v>237</v>
      </c>
      <c r="C18" s="30" t="s">
        <v>238</v>
      </c>
      <c r="D18" s="30" t="s">
        <v>217</v>
      </c>
      <c r="E18" s="30" t="s">
        <v>204</v>
      </c>
      <c r="F18" s="30" t="s">
        <v>218</v>
      </c>
      <c r="G18" s="30" t="s">
        <v>239</v>
      </c>
      <c r="H18" s="30" t="s">
        <v>204</v>
      </c>
      <c r="I18" s="30" t="s">
        <v>204</v>
      </c>
      <c r="J18" s="30" t="s">
        <v>219</v>
      </c>
      <c r="K18" s="30">
        <v>74</v>
      </c>
      <c r="L18" s="30" t="s">
        <v>204</v>
      </c>
      <c r="M18" s="30" t="s">
        <v>204</v>
      </c>
      <c r="N18" s="30">
        <v>1</v>
      </c>
      <c r="O18" s="30">
        <v>1.3513513840734959E-2</v>
      </c>
      <c r="P18" s="30">
        <v>1</v>
      </c>
      <c r="Q18" s="30">
        <v>0</v>
      </c>
      <c r="R18" s="30">
        <v>0</v>
      </c>
      <c r="S18" s="30" t="s">
        <v>204</v>
      </c>
      <c r="T18" s="30">
        <v>2.7027027681469917E-2</v>
      </c>
      <c r="U18" s="30" t="s">
        <v>204</v>
      </c>
      <c r="V18" s="30"/>
      <c r="W18" s="30"/>
      <c r="X18" s="30"/>
      <c r="Y18" s="30"/>
      <c r="Z18" s="30"/>
      <c r="AA18" s="30"/>
      <c r="AB18" s="30"/>
      <c r="AC18" s="30"/>
      <c r="AD18" s="30"/>
      <c r="AE18" s="31"/>
      <c r="AF18" s="24" t="s">
        <v>36</v>
      </c>
      <c r="AG18" s="11"/>
      <c r="AH18" s="219" t="s">
        <v>10</v>
      </c>
      <c r="AI18" s="220"/>
      <c r="AJ18" s="220"/>
      <c r="AK18" s="220"/>
      <c r="AL18" s="220"/>
      <c r="AM18" s="221"/>
      <c r="AN18" s="222" t="s">
        <v>42</v>
      </c>
      <c r="AO18" s="223"/>
      <c r="AP18" s="223"/>
      <c r="AQ18" s="223"/>
      <c r="AR18" s="223"/>
      <c r="AS18" s="223"/>
      <c r="AT18" s="223"/>
      <c r="AU18" s="223"/>
      <c r="AV18" s="223"/>
      <c r="AW18" s="224"/>
      <c r="AX18" s="14" t="str">
        <f>IF($BL$7=FALSE, "", IF(OR($AN18="", COUNTIF($BL$12:$BL$41, $AN18)=0), $BL$4, $BL$3))</f>
        <v>✓</v>
      </c>
      <c r="AY18" s="11"/>
      <c r="AZ18" s="32">
        <f t="shared" si="1"/>
        <v>45026</v>
      </c>
      <c r="BA18" s="13" cm="1">
        <f t="array" ref="BA18">IF(BA$10="", "", IF(IFERROR(INDEX($B18:$AE18, $BK18, MATCH(BA$10, $B$11:$AE$11, 0)), "")="", "", IFERROR(VALUE(INDEX($B18:$AE18, $BK18, MATCH(BA$10, $B$11:$AE$11, 0))), "")))</f>
        <v>74</v>
      </c>
      <c r="BB18" s="13" cm="1">
        <f t="array" ref="BB18">IF(BB$10="", "", IF(IFERROR(INDEX($B18:$AE18, $BK18, MATCH(BB$10, $B$11:$AE$11, 0)), "")="", "", IFERROR(VALUE(INDEX($B18:$AE18, $BK18, MATCH(BB$10, $B$11:$AE$11, 0))), "")))</f>
        <v>1</v>
      </c>
      <c r="BC18" s="13" cm="1">
        <f t="array" ref="BC18">IF(BC$10="", "", IF(IFERROR(INDEX($B18:$AE18, $BK18, MATCH(BC$10, $B$11:$AE$11, 0)), "")="", "", IFERROR(VALUE(INDEX($B18:$AE18, $BK18, MATCH(BC$10, $B$11:$AE$11, 0))), "")))</f>
        <v>1</v>
      </c>
      <c r="BD18" s="13" cm="1">
        <f t="array" ref="BD18">IF(BD$10="", "", IF(IFERROR(INDEX($B18:$AE18, $BK18, MATCH(BD$10, $B$11:$AE$11, 0)), "")="", "", IFERROR(VALUE(INDEX($B18:$AE18, $BK18, MATCH(BD$10, $B$11:$AE$11, 0))), "")))</f>
        <v>0</v>
      </c>
      <c r="BE18" s="33" cm="1">
        <f t="array" ref="BE18">IF(BE$10="", "", IF(IFERROR(INDEX($B18:$AE18, $BK18, MATCH(BE$10, $B$11:$AE$11, 0)), "")="", "", IFERROR(VALUE(INDEX($B18:$AE18, $BK18, MATCH(BE$10, $B$11:$AE$11, 0))), "")))</f>
        <v>0</v>
      </c>
      <c r="BF18" s="11"/>
      <c r="BG18" s="41" t="str" cm="1">
        <f t="array" ref="BG18">IF(BG$10="", "", IF(IFERROR(INDEX($B18:$AE18, $BK18, MATCH(BG$10, $B$11:$AE$11, 0)), "")="", "", IFERROR(LEFT(INDEX($B18:$AE18, $BK18, MATCH(BG$10, $B$11:$AE$11, 0)), 70), "")))</f>
        <v>What should you expect when you want a custom spreadsheet? Some people</v>
      </c>
      <c r="BH18" s="11"/>
      <c r="BI18" s="65">
        <f t="shared" si="2"/>
        <v>7.0511018905954499E+18</v>
      </c>
      <c r="BJ18" s="11"/>
      <c r="BL18" s="19" t="str">
        <f>IF($H$11="", "", $H$11)</f>
        <v>Campaign start date</v>
      </c>
      <c r="BN18" s="19" t="str" cm="1">
        <f t="array" ref="BN18">IF($AZ$10="", "", IF(IFERROR(INDEX($B18:$AE18, $BK18, MATCH($AZ$10, $B$11:$AE$11, 0)), "")="", "", IFERROR(INDEX($B18:$AE18, $BK18, MATCH($AZ$10, $B$11:$AE$11, 0)), "")))</f>
        <v>04/10/2023</v>
      </c>
      <c r="BO18" s="19">
        <f t="shared" si="3"/>
        <v>3</v>
      </c>
      <c r="BP18" s="19">
        <f t="shared" si="4"/>
        <v>6</v>
      </c>
      <c r="BQ18" s="19">
        <f t="shared" si="5"/>
        <v>4</v>
      </c>
      <c r="BR18" s="42">
        <f t="shared" si="6"/>
        <v>10</v>
      </c>
      <c r="BS18" s="19">
        <f t="shared" si="7"/>
        <v>2023</v>
      </c>
      <c r="BT18" s="43" cm="1">
        <f t="array" ref="BT18">IFERROR(DATE(INDEX($BQ18:$BS18, $BK18, MATCH($BN$5, $BQ$10:$BS$10, 0)), INDEX($BQ18:$BS18, $BK18, MATCH($BN$4, $BQ$10:$BS$10, 0)), INDEX($BQ18:$BS18, $BK18, MATCH($BN$3, $BQ$10:$BS$10, 0))), "")</f>
        <v>45026</v>
      </c>
      <c r="BV18" s="19" t="str">
        <f t="shared" si="8"/>
        <v>X</v>
      </c>
      <c r="BX18" s="19" t="str">
        <f t="shared" si="9"/>
        <v/>
      </c>
      <c r="BZ18" s="42">
        <f t="shared" si="0"/>
        <v>7</v>
      </c>
      <c r="CA18" s="13">
        <f t="shared" si="0"/>
        <v>4</v>
      </c>
      <c r="CB18" s="13">
        <f t="shared" si="0"/>
        <v>1</v>
      </c>
      <c r="CC18" s="13">
        <f t="shared" si="0"/>
        <v>0</v>
      </c>
      <c r="CD18" s="33">
        <f t="shared" si="0"/>
        <v>0</v>
      </c>
      <c r="CF18" s="44">
        <f t="shared" si="10"/>
        <v>12</v>
      </c>
      <c r="CH18" s="19">
        <f>IF($CF18="", "", COUNTIF($CF$12:$CF$511, "&gt;"&amp;$CF18)+1+COUNTIF($CF$12:$CF18, $CF18)-1)</f>
        <v>14</v>
      </c>
      <c r="CJ18" s="19" t="str">
        <f t="shared" si="11"/>
        <v>Apr 2023</v>
      </c>
      <c r="CL18" s="45">
        <f t="shared" si="12"/>
        <v>2.7027027027027029E-2</v>
      </c>
      <c r="CN18" s="41" t="str" cm="1">
        <f t="array" ref="CN18">IF($BV18="", "", IF(IFERROR(INDEX($B18:$AE18, $BK18, MATCH(BI$10, $B$11:$AE$11, 0)), "")="", "", IFERROR(INDEX($B18:$AE18, $BK18, MATCH(BI$10, $B$11:$AE$11, 0)), "")))</f>
        <v>https://www.linkedin.com/feed/update/urn:li:activity:7051101890595450880</v>
      </c>
      <c r="CP18" s="19" t="str">
        <f>IF(OR($BL$7=FALSE, $BI18=""), "", IF(COUNTIF('LinkedIn Posts'!$AV$11:$AV$510, $BI18)=0, MAX($CP$11:$CP17)+1, ""))</f>
        <v/>
      </c>
      <c r="CR18" s="19">
        <v>7</v>
      </c>
      <c r="CT18" s="65" t="str">
        <f t="shared" si="13"/>
        <v/>
      </c>
    </row>
    <row r="19" spans="1:98" x14ac:dyDescent="0.25">
      <c r="A19" s="24" t="s">
        <v>36</v>
      </c>
      <c r="B19" s="29" t="s">
        <v>240</v>
      </c>
      <c r="C19" s="30" t="s">
        <v>241</v>
      </c>
      <c r="D19" s="30" t="s">
        <v>217</v>
      </c>
      <c r="E19" s="30" t="s">
        <v>204</v>
      </c>
      <c r="F19" s="30" t="s">
        <v>218</v>
      </c>
      <c r="G19" s="30" t="s">
        <v>242</v>
      </c>
      <c r="H19" s="30" t="s">
        <v>204</v>
      </c>
      <c r="I19" s="30" t="s">
        <v>204</v>
      </c>
      <c r="J19" s="30" t="s">
        <v>219</v>
      </c>
      <c r="K19" s="30">
        <v>87</v>
      </c>
      <c r="L19" s="30" t="s">
        <v>204</v>
      </c>
      <c r="M19" s="30" t="s">
        <v>204</v>
      </c>
      <c r="N19" s="30">
        <v>7</v>
      </c>
      <c r="O19" s="30">
        <v>8.0459773540496826E-2</v>
      </c>
      <c r="P19" s="30">
        <v>1</v>
      </c>
      <c r="Q19" s="30">
        <v>2</v>
      </c>
      <c r="R19" s="30">
        <v>0</v>
      </c>
      <c r="S19" s="30" t="s">
        <v>204</v>
      </c>
      <c r="T19" s="30">
        <v>0.10344827920198441</v>
      </c>
      <c r="U19" s="30" t="s">
        <v>204</v>
      </c>
      <c r="V19" s="30"/>
      <c r="W19" s="30"/>
      <c r="X19" s="30"/>
      <c r="Y19" s="30"/>
      <c r="Z19" s="30"/>
      <c r="AA19" s="30"/>
      <c r="AB19" s="30"/>
      <c r="AC19" s="30"/>
      <c r="AD19" s="30"/>
      <c r="AE19" s="31"/>
      <c r="AF19" s="24" t="s">
        <v>36</v>
      </c>
      <c r="AG19" s="11"/>
      <c r="AH19" s="11"/>
      <c r="AI19" s="11"/>
      <c r="AJ19" s="11"/>
      <c r="AK19" s="11"/>
      <c r="AL19" s="11"/>
      <c r="AM19" s="11"/>
      <c r="AN19" s="11"/>
      <c r="AO19" s="11"/>
      <c r="AP19" s="11"/>
      <c r="AQ19" s="11"/>
      <c r="AR19" s="11"/>
      <c r="AS19" s="11"/>
      <c r="AT19" s="11"/>
      <c r="AU19" s="11"/>
      <c r="AV19" s="11"/>
      <c r="AW19" s="11"/>
      <c r="AX19" s="11"/>
      <c r="AY19" s="11"/>
      <c r="AZ19" s="32">
        <f t="shared" si="1"/>
        <v>45020</v>
      </c>
      <c r="BA19" s="13" cm="1">
        <f t="array" ref="BA19">IF(BA$10="", "", IF(IFERROR(INDEX($B19:$AE19, $BK19, MATCH(BA$10, $B$11:$AE$11, 0)), "")="", "", IFERROR(VALUE(INDEX($B19:$AE19, $BK19, MATCH(BA$10, $B$11:$AE$11, 0))), "")))</f>
        <v>87</v>
      </c>
      <c r="BB19" s="13" cm="1">
        <f t="array" ref="BB19">IF(BB$10="", "", IF(IFERROR(INDEX($B19:$AE19, $BK19, MATCH(BB$10, $B$11:$AE$11, 0)), "")="", "", IFERROR(VALUE(INDEX($B19:$AE19, $BK19, MATCH(BB$10, $B$11:$AE$11, 0))), "")))</f>
        <v>7</v>
      </c>
      <c r="BC19" s="13" cm="1">
        <f t="array" ref="BC19">IF(BC$10="", "", IF(IFERROR(INDEX($B19:$AE19, $BK19, MATCH(BC$10, $B$11:$AE$11, 0)), "")="", "", IFERROR(VALUE(INDEX($B19:$AE19, $BK19, MATCH(BC$10, $B$11:$AE$11, 0))), "")))</f>
        <v>1</v>
      </c>
      <c r="BD19" s="13" cm="1">
        <f t="array" ref="BD19">IF(BD$10="", "", IF(IFERROR(INDEX($B19:$AE19, $BK19, MATCH(BD$10, $B$11:$AE$11, 0)), "")="", "", IFERROR(VALUE(INDEX($B19:$AE19, $BK19, MATCH(BD$10, $B$11:$AE$11, 0))), "")))</f>
        <v>2</v>
      </c>
      <c r="BE19" s="33" cm="1">
        <f t="array" ref="BE19">IF(BE$10="", "", IF(IFERROR(INDEX($B19:$AE19, $BK19, MATCH(BE$10, $B$11:$AE$11, 0)), "")="", "", IFERROR(VALUE(INDEX($B19:$AE19, $BK19, MATCH(BE$10, $B$11:$AE$11, 0))), "")))</f>
        <v>0</v>
      </c>
      <c r="BF19" s="11"/>
      <c r="BG19" s="41" t="str" cm="1">
        <f t="array" ref="BG19">IF(BG$10="", "", IF(IFERROR(INDEX($B19:$AE19, $BK19, MATCH(BG$10, $B$11:$AE$11, 0)), "")="", "", IFERROR(LEFT(INDEX($B19:$AE19, $BK19, MATCH(BG$10, $B$11:$AE$11, 0)), 70), "")))</f>
        <v>IT'S OUR BIRTHDAY TODAY!
10 Years ago today, Richard Sumner started S</v>
      </c>
      <c r="BH19" s="11"/>
      <c r="BI19" s="65">
        <f t="shared" si="2"/>
        <v>7.0507542223167498E+18</v>
      </c>
      <c r="BJ19" s="11"/>
      <c r="BL19" s="19" t="str">
        <f>IF($I$11="", "", $I$11)</f>
        <v>Campaign end date</v>
      </c>
      <c r="BN19" s="19" t="str" cm="1">
        <f t="array" ref="BN19">IF($AZ$10="", "", IF(IFERROR(INDEX($B19:$AE19, $BK19, MATCH($AZ$10, $B$11:$AE$11, 0)), "")="", "", IFERROR(INDEX($B19:$AE19, $BK19, MATCH($AZ$10, $B$11:$AE$11, 0)), "")))</f>
        <v>04/04/2023</v>
      </c>
      <c r="BO19" s="19">
        <f t="shared" si="3"/>
        <v>3</v>
      </c>
      <c r="BP19" s="19">
        <f t="shared" si="4"/>
        <v>6</v>
      </c>
      <c r="BQ19" s="19">
        <f t="shared" si="5"/>
        <v>4</v>
      </c>
      <c r="BR19" s="42">
        <f t="shared" si="6"/>
        <v>4</v>
      </c>
      <c r="BS19" s="19">
        <f t="shared" si="7"/>
        <v>2023</v>
      </c>
      <c r="BT19" s="43" cm="1">
        <f t="array" ref="BT19">IFERROR(DATE(INDEX($BQ19:$BS19, $BK19, MATCH($BN$5, $BQ$10:$BS$10, 0)), INDEX($BQ19:$BS19, $BK19, MATCH($BN$4, $BQ$10:$BS$10, 0)), INDEX($BQ19:$BS19, $BK19, MATCH($BN$3, $BQ$10:$BS$10, 0))), "")</f>
        <v>45020</v>
      </c>
      <c r="BV19" s="19" t="str">
        <f t="shared" si="8"/>
        <v>X</v>
      </c>
      <c r="BX19" s="19" t="str">
        <f t="shared" si="9"/>
        <v/>
      </c>
      <c r="BZ19" s="42">
        <f t="shared" si="0"/>
        <v>8</v>
      </c>
      <c r="CA19" s="13">
        <f t="shared" si="0"/>
        <v>28</v>
      </c>
      <c r="CB19" s="13">
        <f t="shared" si="0"/>
        <v>1</v>
      </c>
      <c r="CC19" s="13">
        <f t="shared" si="0"/>
        <v>4</v>
      </c>
      <c r="CD19" s="33">
        <f t="shared" si="0"/>
        <v>0</v>
      </c>
      <c r="CF19" s="44">
        <f t="shared" si="10"/>
        <v>41</v>
      </c>
      <c r="CH19" s="19">
        <f>IF($CF19="", "", COUNTIF($CF$12:$CF$511, "&gt;"&amp;$CF19)+1+COUNTIF($CF$12:$CF19, $CF19)-1)</f>
        <v>1</v>
      </c>
      <c r="CJ19" s="19" t="str">
        <f t="shared" si="11"/>
        <v>Apr 2023</v>
      </c>
      <c r="CL19" s="45">
        <f t="shared" si="12"/>
        <v>0.11494252873563218</v>
      </c>
      <c r="CN19" s="41" t="str" cm="1">
        <f t="array" ref="CN19">IF($BV19="", "", IF(IFERROR(INDEX($B19:$AE19, $BK19, MATCH(BI$10, $B$11:$AE$11, 0)), "")="", "", IFERROR(INDEX($B19:$AE19, $BK19, MATCH(BI$10, $B$11:$AE$11, 0)), "")))</f>
        <v>https://www.linkedin.com/feed/update/urn:li:activity:7050754222316752896</v>
      </c>
      <c r="CP19" s="19">
        <f>IF(OR($BL$7=FALSE, $BI19=""), "", IF(COUNTIF('LinkedIn Posts'!$AV$11:$AV$510, $BI19)=0, MAX($CP$11:$CP18)+1, ""))</f>
        <v>2</v>
      </c>
      <c r="CR19" s="19">
        <v>8</v>
      </c>
      <c r="CT19" s="65" t="str">
        <f t="shared" si="13"/>
        <v/>
      </c>
    </row>
    <row r="20" spans="1:98" x14ac:dyDescent="0.25">
      <c r="A20" s="24" t="s">
        <v>36</v>
      </c>
      <c r="B20" s="29" t="s">
        <v>243</v>
      </c>
      <c r="C20" s="30" t="s">
        <v>244</v>
      </c>
      <c r="D20" s="30" t="s">
        <v>217</v>
      </c>
      <c r="E20" s="30" t="s">
        <v>204</v>
      </c>
      <c r="F20" s="30" t="s">
        <v>218</v>
      </c>
      <c r="G20" s="30" t="s">
        <v>245</v>
      </c>
      <c r="H20" s="30" t="s">
        <v>204</v>
      </c>
      <c r="I20" s="30" t="s">
        <v>204</v>
      </c>
      <c r="J20" s="30" t="s">
        <v>219</v>
      </c>
      <c r="K20" s="30">
        <v>36</v>
      </c>
      <c r="L20" s="30">
        <v>8</v>
      </c>
      <c r="M20" s="30" t="s">
        <v>204</v>
      </c>
      <c r="N20" s="30">
        <v>1</v>
      </c>
      <c r="O20" s="30">
        <v>2.777777798473835E-2</v>
      </c>
      <c r="P20" s="30">
        <v>0</v>
      </c>
      <c r="Q20" s="30">
        <v>0</v>
      </c>
      <c r="R20" s="30">
        <v>0</v>
      </c>
      <c r="S20" s="30" t="s">
        <v>204</v>
      </c>
      <c r="T20" s="30">
        <v>2.777777798473835E-2</v>
      </c>
      <c r="U20" s="30" t="s">
        <v>52</v>
      </c>
      <c r="V20" s="30"/>
      <c r="W20" s="30"/>
      <c r="X20" s="30"/>
      <c r="Y20" s="30"/>
      <c r="Z20" s="30"/>
      <c r="AA20" s="30"/>
      <c r="AB20" s="30"/>
      <c r="AC20" s="30"/>
      <c r="AD20" s="30"/>
      <c r="AE20" s="31"/>
      <c r="AF20" s="24" t="s">
        <v>36</v>
      </c>
      <c r="AG20" s="11"/>
      <c r="AH20" s="219" t="s">
        <v>11</v>
      </c>
      <c r="AI20" s="220"/>
      <c r="AJ20" s="220"/>
      <c r="AK20" s="220"/>
      <c r="AL20" s="220"/>
      <c r="AM20" s="221"/>
      <c r="AN20" s="222" t="s">
        <v>11</v>
      </c>
      <c r="AO20" s="223"/>
      <c r="AP20" s="223"/>
      <c r="AQ20" s="223"/>
      <c r="AR20" s="223"/>
      <c r="AS20" s="223"/>
      <c r="AT20" s="223"/>
      <c r="AU20" s="223"/>
      <c r="AV20" s="223"/>
      <c r="AW20" s="224"/>
      <c r="AX20" s="14" t="str">
        <f>IF($BL$7=FALSE, "", IF(OR($AN20="", COUNTIF($BL$12:$BL$41, $AN20)=0), $BL$4, $BL$3))</f>
        <v>✓</v>
      </c>
      <c r="AY20" s="11"/>
      <c r="AZ20" s="32">
        <f t="shared" si="1"/>
        <v>45019</v>
      </c>
      <c r="BA20" s="13" cm="1">
        <f t="array" ref="BA20">IF(BA$10="", "", IF(IFERROR(INDEX($B20:$AE20, $BK20, MATCH(BA$10, $B$11:$AE$11, 0)), "")="", "", IFERROR(VALUE(INDEX($B20:$AE20, $BK20, MATCH(BA$10, $B$11:$AE$11, 0))), "")))</f>
        <v>36</v>
      </c>
      <c r="BB20" s="13" cm="1">
        <f t="array" ref="BB20">IF(BB$10="", "", IF(IFERROR(INDEX($B20:$AE20, $BK20, MATCH(BB$10, $B$11:$AE$11, 0)), "")="", "", IFERROR(VALUE(INDEX($B20:$AE20, $BK20, MATCH(BB$10, $B$11:$AE$11, 0))), "")))</f>
        <v>1</v>
      </c>
      <c r="BC20" s="13" cm="1">
        <f t="array" ref="BC20">IF(BC$10="", "", IF(IFERROR(INDEX($B20:$AE20, $BK20, MATCH(BC$10, $B$11:$AE$11, 0)), "")="", "", IFERROR(VALUE(INDEX($B20:$AE20, $BK20, MATCH(BC$10, $B$11:$AE$11, 0))), "")))</f>
        <v>0</v>
      </c>
      <c r="BD20" s="13" cm="1">
        <f t="array" ref="BD20">IF(BD$10="", "", IF(IFERROR(INDEX($B20:$AE20, $BK20, MATCH(BD$10, $B$11:$AE$11, 0)), "")="", "", IFERROR(VALUE(INDEX($B20:$AE20, $BK20, MATCH(BD$10, $B$11:$AE$11, 0))), "")))</f>
        <v>0</v>
      </c>
      <c r="BE20" s="33" cm="1">
        <f t="array" ref="BE20">IF(BE$10="", "", IF(IFERROR(INDEX($B20:$AE20, $BK20, MATCH(BE$10, $B$11:$AE$11, 0)), "")="", "", IFERROR(VALUE(INDEX($B20:$AE20, $BK20, MATCH(BE$10, $B$11:$AE$11, 0))), "")))</f>
        <v>0</v>
      </c>
      <c r="BF20" s="11"/>
      <c r="BG20" s="41" t="str" cm="1">
        <f t="array" ref="BG20">IF(BG$10="", "", IF(IFERROR(INDEX($B20:$AE20, $BK20, MATCH(BG$10, $B$11:$AE$11, 0)), "")="", "", IFERROR(LEFT(INDEX($B20:$AE20, $BK20, MATCH(BG$10, $B$11:$AE$11, 0)), 70), "")))</f>
        <v>Do you use spreadsheets for your business? If so, you may be wasting t</v>
      </c>
      <c r="BH20" s="11"/>
      <c r="BI20" s="65">
        <f t="shared" si="2"/>
        <v>7.0485812283917404E+18</v>
      </c>
      <c r="BJ20" s="11"/>
      <c r="BL20" s="19" t="str">
        <f>IF($J$11="", "", $J$11)</f>
        <v>Audience</v>
      </c>
      <c r="BN20" s="19" t="str" cm="1">
        <f t="array" ref="BN20">IF($AZ$10="", "", IF(IFERROR(INDEX($B20:$AE20, $BK20, MATCH($AZ$10, $B$11:$AE$11, 0)), "")="", "", IFERROR(INDEX($B20:$AE20, $BK20, MATCH($AZ$10, $B$11:$AE$11, 0)), "")))</f>
        <v>04/03/2023</v>
      </c>
      <c r="BO20" s="19">
        <f t="shared" si="3"/>
        <v>3</v>
      </c>
      <c r="BP20" s="19">
        <f t="shared" si="4"/>
        <v>6</v>
      </c>
      <c r="BQ20" s="19">
        <f t="shared" si="5"/>
        <v>4</v>
      </c>
      <c r="BR20" s="42">
        <f t="shared" si="6"/>
        <v>3</v>
      </c>
      <c r="BS20" s="19">
        <f t="shared" si="7"/>
        <v>2023</v>
      </c>
      <c r="BT20" s="43" cm="1">
        <f t="array" ref="BT20">IFERROR(DATE(INDEX($BQ20:$BS20, $BK20, MATCH($BN$5, $BQ$10:$BS$10, 0)), INDEX($BQ20:$BS20, $BK20, MATCH($BN$4, $BQ$10:$BS$10, 0)), INDEX($BQ20:$BS20, $BK20, MATCH($BN$3, $BQ$10:$BS$10, 0))), "")</f>
        <v>45019</v>
      </c>
      <c r="BV20" s="19" t="str">
        <f t="shared" si="8"/>
        <v>X</v>
      </c>
      <c r="BX20" s="19" t="str">
        <f t="shared" si="9"/>
        <v/>
      </c>
      <c r="BZ20" s="42">
        <f t="shared" si="0"/>
        <v>3</v>
      </c>
      <c r="CA20" s="13">
        <f t="shared" si="0"/>
        <v>4</v>
      </c>
      <c r="CB20" s="13">
        <f t="shared" si="0"/>
        <v>0</v>
      </c>
      <c r="CC20" s="13">
        <f t="shared" si="0"/>
        <v>0</v>
      </c>
      <c r="CD20" s="33">
        <f t="shared" si="0"/>
        <v>0</v>
      </c>
      <c r="CF20" s="44">
        <f t="shared" si="10"/>
        <v>7</v>
      </c>
      <c r="CH20" s="19">
        <f>IF($CF20="", "", COUNTIF($CF$12:$CF$511, "&gt;"&amp;$CF20)+1+COUNTIF($CF$12:$CF20, $CF20)-1)</f>
        <v>23</v>
      </c>
      <c r="CJ20" s="19" t="str">
        <f t="shared" si="11"/>
        <v>Apr 2023</v>
      </c>
      <c r="CL20" s="45">
        <f t="shared" si="12"/>
        <v>2.7777777777777776E-2</v>
      </c>
      <c r="CN20" s="41" t="str" cm="1">
        <f t="array" ref="CN20">IF($BV20="", "", IF(IFERROR(INDEX($B20:$AE20, $BK20, MATCH(BI$10, $B$11:$AE$11, 0)), "")="", "", IFERROR(INDEX($B20:$AE20, $BK20, MATCH(BI$10, $B$11:$AE$11, 0)), "")))</f>
        <v>https://www.linkedin.com/feed/update/urn:li:activity:7048581228391747584</v>
      </c>
      <c r="CP20" s="19" t="str">
        <f>IF(OR($BL$7=FALSE, $BI20=""), "", IF(COUNTIF('LinkedIn Posts'!$AV$11:$AV$510, $BI20)=0, MAX($CP$11:$CP19)+1, ""))</f>
        <v/>
      </c>
      <c r="CR20" s="19">
        <v>9</v>
      </c>
      <c r="CT20" s="65" t="str">
        <f t="shared" si="13"/>
        <v/>
      </c>
    </row>
    <row r="21" spans="1:98" x14ac:dyDescent="0.25">
      <c r="A21" s="24" t="s">
        <v>36</v>
      </c>
      <c r="B21" s="29" t="s">
        <v>246</v>
      </c>
      <c r="C21" s="30" t="s">
        <v>247</v>
      </c>
      <c r="D21" s="30" t="s">
        <v>217</v>
      </c>
      <c r="E21" s="30" t="s">
        <v>204</v>
      </c>
      <c r="F21" s="30" t="s">
        <v>218</v>
      </c>
      <c r="G21" s="30" t="s">
        <v>248</v>
      </c>
      <c r="H21" s="30" t="s">
        <v>204</v>
      </c>
      <c r="I21" s="30" t="s">
        <v>204</v>
      </c>
      <c r="J21" s="30" t="s">
        <v>219</v>
      </c>
      <c r="K21" s="30">
        <v>59</v>
      </c>
      <c r="L21" s="30" t="s">
        <v>204</v>
      </c>
      <c r="M21" s="30" t="s">
        <v>204</v>
      </c>
      <c r="N21" s="30">
        <v>2</v>
      </c>
      <c r="O21" s="30">
        <v>3.3898305147886276E-2</v>
      </c>
      <c r="P21" s="30">
        <v>3</v>
      </c>
      <c r="Q21" s="30">
        <v>0</v>
      </c>
      <c r="R21" s="30">
        <v>1</v>
      </c>
      <c r="S21" s="30" t="s">
        <v>204</v>
      </c>
      <c r="T21" s="30">
        <v>0.10169491171836853</v>
      </c>
      <c r="U21" s="30" t="s">
        <v>204</v>
      </c>
      <c r="V21" s="30"/>
      <c r="W21" s="30"/>
      <c r="X21" s="30"/>
      <c r="Y21" s="30"/>
      <c r="Z21" s="30"/>
      <c r="AA21" s="30"/>
      <c r="AB21" s="30"/>
      <c r="AC21" s="30"/>
      <c r="AD21" s="30"/>
      <c r="AE21" s="31"/>
      <c r="AF21" s="24" t="s">
        <v>36</v>
      </c>
      <c r="AG21" s="11"/>
      <c r="AH21" s="11"/>
      <c r="AI21" s="11"/>
      <c r="AJ21" s="11"/>
      <c r="AK21" s="11"/>
      <c r="AL21" s="11"/>
      <c r="AM21" s="11"/>
      <c r="AN21" s="11"/>
      <c r="AO21" s="11"/>
      <c r="AP21" s="11"/>
      <c r="AQ21" s="11"/>
      <c r="AR21" s="11"/>
      <c r="AS21" s="11"/>
      <c r="AT21" s="11"/>
      <c r="AU21" s="11"/>
      <c r="AV21" s="11"/>
      <c r="AW21" s="11"/>
      <c r="AX21" s="11"/>
      <c r="AY21" s="11"/>
      <c r="AZ21" s="32">
        <f t="shared" si="1"/>
        <v>45012</v>
      </c>
      <c r="BA21" s="13" cm="1">
        <f t="array" ref="BA21">IF(BA$10="", "", IF(IFERROR(INDEX($B21:$AE21, $BK21, MATCH(BA$10, $B$11:$AE$11, 0)), "")="", "", IFERROR(VALUE(INDEX($B21:$AE21, $BK21, MATCH(BA$10, $B$11:$AE$11, 0))), "")))</f>
        <v>59</v>
      </c>
      <c r="BB21" s="13" cm="1">
        <f t="array" ref="BB21">IF(BB$10="", "", IF(IFERROR(INDEX($B21:$AE21, $BK21, MATCH(BB$10, $B$11:$AE$11, 0)), "")="", "", IFERROR(VALUE(INDEX($B21:$AE21, $BK21, MATCH(BB$10, $B$11:$AE$11, 0))), "")))</f>
        <v>2</v>
      </c>
      <c r="BC21" s="13" cm="1">
        <f t="array" ref="BC21">IF(BC$10="", "", IF(IFERROR(INDEX($B21:$AE21, $BK21, MATCH(BC$10, $B$11:$AE$11, 0)), "")="", "", IFERROR(VALUE(INDEX($B21:$AE21, $BK21, MATCH(BC$10, $B$11:$AE$11, 0))), "")))</f>
        <v>3</v>
      </c>
      <c r="BD21" s="13" cm="1">
        <f t="array" ref="BD21">IF(BD$10="", "", IF(IFERROR(INDEX($B21:$AE21, $BK21, MATCH(BD$10, $B$11:$AE$11, 0)), "")="", "", IFERROR(VALUE(INDEX($B21:$AE21, $BK21, MATCH(BD$10, $B$11:$AE$11, 0))), "")))</f>
        <v>0</v>
      </c>
      <c r="BE21" s="33" cm="1">
        <f t="array" ref="BE21">IF(BE$10="", "", IF(IFERROR(INDEX($B21:$AE21, $BK21, MATCH(BE$10, $B$11:$AE$11, 0)), "")="", "", IFERROR(VALUE(INDEX($B21:$AE21, $BK21, MATCH(BE$10, $B$11:$AE$11, 0))), "")))</f>
        <v>1</v>
      </c>
      <c r="BF21" s="11"/>
      <c r="BG21" s="41" t="str" cm="1">
        <f t="array" ref="BG21">IF(BG$10="", "", IF(IFERROR(INDEX($B21:$AE21, $BK21, MATCH(BG$10, $B$11:$AE$11, 0)), "")="", "", IFERROR(LEFT(INDEX($B21:$AE21, $BK21, MATCH(BG$10, $B$11:$AE$11, 0)), 70), "")))</f>
        <v>We've made over 200 ready-made spreadsheets, and even more bespoke sol</v>
      </c>
      <c r="BH21" s="11"/>
      <c r="BI21" s="65">
        <f t="shared" si="2"/>
        <v>7.0460322703646996E+18</v>
      </c>
      <c r="BJ21" s="11"/>
      <c r="BL21" s="19" t="str">
        <f>IF($K$11="", "", $K$11)</f>
        <v>Impressions</v>
      </c>
      <c r="BN21" s="19" t="str" cm="1">
        <f t="array" ref="BN21">IF($AZ$10="", "", IF(IFERROR(INDEX($B21:$AE21, $BK21, MATCH($AZ$10, $B$11:$AE$11, 0)), "")="", "", IFERROR(INDEX($B21:$AE21, $BK21, MATCH($AZ$10, $B$11:$AE$11, 0)), "")))</f>
        <v>03/27/2023</v>
      </c>
      <c r="BO21" s="19">
        <f t="shared" si="3"/>
        <v>3</v>
      </c>
      <c r="BP21" s="19">
        <f t="shared" si="4"/>
        <v>6</v>
      </c>
      <c r="BQ21" s="19">
        <f t="shared" si="5"/>
        <v>3</v>
      </c>
      <c r="BR21" s="42">
        <f t="shared" si="6"/>
        <v>27</v>
      </c>
      <c r="BS21" s="19">
        <f t="shared" si="7"/>
        <v>2023</v>
      </c>
      <c r="BT21" s="43" cm="1">
        <f t="array" ref="BT21">IFERROR(DATE(INDEX($BQ21:$BS21, $BK21, MATCH($BN$5, $BQ$10:$BS$10, 0)), INDEX($BQ21:$BS21, $BK21, MATCH($BN$4, $BQ$10:$BS$10, 0)), INDEX($BQ21:$BS21, $BK21, MATCH($BN$3, $BQ$10:$BS$10, 0))), "")</f>
        <v>45012</v>
      </c>
      <c r="BV21" s="19" t="str">
        <f t="shared" si="8"/>
        <v>X</v>
      </c>
      <c r="BX21" s="19" t="str">
        <f t="shared" si="9"/>
        <v/>
      </c>
      <c r="BZ21" s="42">
        <f t="shared" si="0"/>
        <v>5</v>
      </c>
      <c r="CA21" s="13">
        <f t="shared" si="0"/>
        <v>8</v>
      </c>
      <c r="CB21" s="13">
        <f t="shared" si="0"/>
        <v>3</v>
      </c>
      <c r="CC21" s="13">
        <f t="shared" si="0"/>
        <v>0</v>
      </c>
      <c r="CD21" s="33">
        <f t="shared" si="0"/>
        <v>3</v>
      </c>
      <c r="CF21" s="44">
        <f t="shared" si="10"/>
        <v>19</v>
      </c>
      <c r="CH21" s="19">
        <f>IF($CF21="", "", COUNTIF($CF$12:$CF$511, "&gt;"&amp;$CF21)+1+COUNTIF($CF$12:$CF21, $CF21)-1)</f>
        <v>11</v>
      </c>
      <c r="CJ21" s="19" t="str">
        <f t="shared" si="11"/>
        <v>Mar 2023</v>
      </c>
      <c r="CL21" s="45">
        <f t="shared" si="12"/>
        <v>0.10169491525423729</v>
      </c>
      <c r="CN21" s="41" t="str" cm="1">
        <f t="array" ref="CN21">IF($BV21="", "", IF(IFERROR(INDEX($B21:$AE21, $BK21, MATCH(BI$10, $B$11:$AE$11, 0)), "")="", "", IFERROR(INDEX($B21:$AE21, $BK21, MATCH(BI$10, $B$11:$AE$11, 0)), "")))</f>
        <v>https://www.linkedin.com/feed/update/urn:li:activity:7046032270364708865</v>
      </c>
      <c r="CP21" s="19" t="str">
        <f>IF(OR($BL$7=FALSE, $BI21=""), "", IF(COUNTIF('LinkedIn Posts'!$AV$11:$AV$510, $BI21)=0, MAX($CP$11:$CP20)+1, ""))</f>
        <v/>
      </c>
      <c r="CR21" s="19">
        <v>10</v>
      </c>
      <c r="CT21" s="65" t="str">
        <f t="shared" si="13"/>
        <v/>
      </c>
    </row>
    <row r="22" spans="1:98" x14ac:dyDescent="0.25">
      <c r="A22" s="24" t="s">
        <v>36</v>
      </c>
      <c r="B22" s="29" t="s">
        <v>249</v>
      </c>
      <c r="C22" s="30" t="s">
        <v>250</v>
      </c>
      <c r="D22" s="30" t="s">
        <v>217</v>
      </c>
      <c r="E22" s="30" t="s">
        <v>204</v>
      </c>
      <c r="F22" s="30" t="s">
        <v>218</v>
      </c>
      <c r="G22" s="30" t="s">
        <v>251</v>
      </c>
      <c r="H22" s="30" t="s">
        <v>204</v>
      </c>
      <c r="I22" s="30" t="s">
        <v>204</v>
      </c>
      <c r="J22" s="30" t="s">
        <v>219</v>
      </c>
      <c r="K22" s="30">
        <v>40</v>
      </c>
      <c r="L22" s="30" t="s">
        <v>204</v>
      </c>
      <c r="M22" s="30" t="s">
        <v>204</v>
      </c>
      <c r="N22" s="30">
        <v>3</v>
      </c>
      <c r="O22" s="30">
        <v>7.5000002980232239E-2</v>
      </c>
      <c r="P22" s="30">
        <v>0</v>
      </c>
      <c r="Q22" s="30">
        <v>0</v>
      </c>
      <c r="R22" s="30">
        <v>0</v>
      </c>
      <c r="S22" s="30" t="s">
        <v>204</v>
      </c>
      <c r="T22" s="30">
        <v>7.5000002980232239E-2</v>
      </c>
      <c r="U22" s="30" t="s">
        <v>204</v>
      </c>
      <c r="V22" s="30"/>
      <c r="W22" s="30"/>
      <c r="X22" s="30"/>
      <c r="Y22" s="30"/>
      <c r="Z22" s="30"/>
      <c r="AA22" s="30"/>
      <c r="AB22" s="30"/>
      <c r="AC22" s="30"/>
      <c r="AD22" s="30"/>
      <c r="AE22" s="31"/>
      <c r="AF22" s="24" t="s">
        <v>36</v>
      </c>
      <c r="AG22" s="11"/>
      <c r="AH22" s="219" t="s">
        <v>12</v>
      </c>
      <c r="AI22" s="220"/>
      <c r="AJ22" s="220"/>
      <c r="AK22" s="220"/>
      <c r="AL22" s="220"/>
      <c r="AM22" s="221"/>
      <c r="AN22" s="222" t="s">
        <v>12</v>
      </c>
      <c r="AO22" s="223"/>
      <c r="AP22" s="223"/>
      <c r="AQ22" s="223"/>
      <c r="AR22" s="223"/>
      <c r="AS22" s="223"/>
      <c r="AT22" s="223"/>
      <c r="AU22" s="223"/>
      <c r="AV22" s="223"/>
      <c r="AW22" s="224"/>
      <c r="AX22" s="14" t="str">
        <f>IF($BL$7=FALSE, "", IF(OR($AN22="", COUNTIF($BL$12:$BL$41, $AN22)=0), $BL$4, $BL$3))</f>
        <v>✓</v>
      </c>
      <c r="AY22" s="11"/>
      <c r="AZ22" s="32">
        <f t="shared" si="1"/>
        <v>45007</v>
      </c>
      <c r="BA22" s="13" cm="1">
        <f t="array" ref="BA22">IF(BA$10="", "", IF(IFERROR(INDEX($B22:$AE22, $BK22, MATCH(BA$10, $B$11:$AE$11, 0)), "")="", "", IFERROR(VALUE(INDEX($B22:$AE22, $BK22, MATCH(BA$10, $B$11:$AE$11, 0))), "")))</f>
        <v>40</v>
      </c>
      <c r="BB22" s="13" cm="1">
        <f t="array" ref="BB22">IF(BB$10="", "", IF(IFERROR(INDEX($B22:$AE22, $BK22, MATCH(BB$10, $B$11:$AE$11, 0)), "")="", "", IFERROR(VALUE(INDEX($B22:$AE22, $BK22, MATCH(BB$10, $B$11:$AE$11, 0))), "")))</f>
        <v>3</v>
      </c>
      <c r="BC22" s="13" cm="1">
        <f t="array" ref="BC22">IF(BC$10="", "", IF(IFERROR(INDEX($B22:$AE22, $BK22, MATCH(BC$10, $B$11:$AE$11, 0)), "")="", "", IFERROR(VALUE(INDEX($B22:$AE22, $BK22, MATCH(BC$10, $B$11:$AE$11, 0))), "")))</f>
        <v>0</v>
      </c>
      <c r="BD22" s="13" cm="1">
        <f t="array" ref="BD22">IF(BD$10="", "", IF(IFERROR(INDEX($B22:$AE22, $BK22, MATCH(BD$10, $B$11:$AE$11, 0)), "")="", "", IFERROR(VALUE(INDEX($B22:$AE22, $BK22, MATCH(BD$10, $B$11:$AE$11, 0))), "")))</f>
        <v>0</v>
      </c>
      <c r="BE22" s="33" cm="1">
        <f t="array" ref="BE22">IF(BE$10="", "", IF(IFERROR(INDEX($B22:$AE22, $BK22, MATCH(BE$10, $B$11:$AE$11, 0)), "")="", "", IFERROR(VALUE(INDEX($B22:$AE22, $BK22, MATCH(BE$10, $B$11:$AE$11, 0))), "")))</f>
        <v>0</v>
      </c>
      <c r="BF22" s="11"/>
      <c r="BG22" s="41" t="str" cm="1">
        <f t="array" ref="BG22">IF(BG$10="", "", IF(IFERROR(INDEX($B22:$AE22, $BK22, MATCH(BG$10, $B$11:$AE$11, 0)), "")="", "", IFERROR(LEFT(INDEX($B22:$AE22, $BK22, MATCH(BG$10, $B$11:$AE$11, 0)), 70), "")))</f>
        <v>True story.
If you want #BetterSpreadsheets get hold of us.
#Spreads</v>
      </c>
      <c r="BH22" s="11"/>
      <c r="BI22" s="65">
        <f t="shared" si="2"/>
        <v>7.0443349140868598E+18</v>
      </c>
      <c r="BJ22" s="11"/>
      <c r="BL22" s="19" t="str">
        <f>IF($L$11="", "", $L$11)</f>
        <v>Views (Excluding offsite video views)</v>
      </c>
      <c r="BN22" s="19" t="str" cm="1">
        <f t="array" ref="BN22">IF($AZ$10="", "", IF(IFERROR(INDEX($B22:$AE22, $BK22, MATCH($AZ$10, $B$11:$AE$11, 0)), "")="", "", IFERROR(INDEX($B22:$AE22, $BK22, MATCH($AZ$10, $B$11:$AE$11, 0)), "")))</f>
        <v>03/22/2023</v>
      </c>
      <c r="BO22" s="19">
        <f t="shared" si="3"/>
        <v>3</v>
      </c>
      <c r="BP22" s="19">
        <f t="shared" si="4"/>
        <v>6</v>
      </c>
      <c r="BQ22" s="19">
        <f t="shared" si="5"/>
        <v>3</v>
      </c>
      <c r="BR22" s="42">
        <f t="shared" si="6"/>
        <v>22</v>
      </c>
      <c r="BS22" s="19">
        <f t="shared" si="7"/>
        <v>2023</v>
      </c>
      <c r="BT22" s="43" cm="1">
        <f t="array" ref="BT22">IFERROR(DATE(INDEX($BQ22:$BS22, $BK22, MATCH($BN$5, $BQ$10:$BS$10, 0)), INDEX($BQ22:$BS22, $BK22, MATCH($BN$4, $BQ$10:$BS$10, 0)), INDEX($BQ22:$BS22, $BK22, MATCH($BN$3, $BQ$10:$BS$10, 0))), "")</f>
        <v>45007</v>
      </c>
      <c r="BV22" s="19" t="str">
        <f t="shared" si="8"/>
        <v>X</v>
      </c>
      <c r="BX22" s="19" t="str">
        <f t="shared" si="9"/>
        <v/>
      </c>
      <c r="BZ22" s="42">
        <f t="shared" si="0"/>
        <v>4</v>
      </c>
      <c r="CA22" s="13">
        <f t="shared" si="0"/>
        <v>12</v>
      </c>
      <c r="CB22" s="13">
        <f t="shared" si="0"/>
        <v>0</v>
      </c>
      <c r="CC22" s="13">
        <f t="shared" si="0"/>
        <v>0</v>
      </c>
      <c r="CD22" s="33">
        <f t="shared" si="0"/>
        <v>0</v>
      </c>
      <c r="CF22" s="44">
        <f t="shared" si="10"/>
        <v>16</v>
      </c>
      <c r="CH22" s="19">
        <f>IF($CF22="", "", COUNTIF($CF$12:$CF$511, "&gt;"&amp;$CF22)+1+COUNTIF($CF$12:$CF22, $CF22)-1)</f>
        <v>13</v>
      </c>
      <c r="CJ22" s="19" t="str">
        <f t="shared" si="11"/>
        <v>Mar 2023</v>
      </c>
      <c r="CL22" s="45">
        <f t="shared" si="12"/>
        <v>7.4999999999999997E-2</v>
      </c>
      <c r="CN22" s="41" t="str" cm="1">
        <f t="array" ref="CN22">IF($BV22="", "", IF(IFERROR(INDEX($B22:$AE22, $BK22, MATCH(BI$10, $B$11:$AE$11, 0)), "")="", "", IFERROR(INDEX($B22:$AE22, $BK22, MATCH(BI$10, $B$11:$AE$11, 0)), "")))</f>
        <v>https://www.linkedin.com/feed/update/urn:li:activity:7044334914086862848</v>
      </c>
      <c r="CP22" s="19">
        <f>IF(OR($BL$7=FALSE, $BI22=""), "", IF(COUNTIF('LinkedIn Posts'!$AV$11:$AV$510, $BI22)=0, MAX($CP$11:$CP21)+1, ""))</f>
        <v>3</v>
      </c>
      <c r="CR22" s="19">
        <v>11</v>
      </c>
      <c r="CT22" s="65" t="str">
        <f t="shared" si="13"/>
        <v/>
      </c>
    </row>
    <row r="23" spans="1:98" x14ac:dyDescent="0.25">
      <c r="A23" s="24" t="s">
        <v>36</v>
      </c>
      <c r="B23" s="29" t="s">
        <v>252</v>
      </c>
      <c r="C23" s="30" t="s">
        <v>253</v>
      </c>
      <c r="D23" s="30" t="s">
        <v>217</v>
      </c>
      <c r="E23" s="30" t="s">
        <v>204</v>
      </c>
      <c r="F23" s="30" t="s">
        <v>218</v>
      </c>
      <c r="G23" s="30" t="s">
        <v>254</v>
      </c>
      <c r="H23" s="30" t="s">
        <v>204</v>
      </c>
      <c r="I23" s="30" t="s">
        <v>204</v>
      </c>
      <c r="J23" s="30" t="s">
        <v>219</v>
      </c>
      <c r="K23" s="30">
        <v>57</v>
      </c>
      <c r="L23" s="30" t="s">
        <v>204</v>
      </c>
      <c r="M23" s="30" t="s">
        <v>204</v>
      </c>
      <c r="N23" s="30">
        <v>3</v>
      </c>
      <c r="O23" s="30">
        <v>5.2631579339504242E-2</v>
      </c>
      <c r="P23" s="30">
        <v>0</v>
      </c>
      <c r="Q23" s="30">
        <v>0</v>
      </c>
      <c r="R23" s="30">
        <v>0</v>
      </c>
      <c r="S23" s="30" t="s">
        <v>204</v>
      </c>
      <c r="T23" s="30">
        <v>5.2631579339504242E-2</v>
      </c>
      <c r="U23" s="30" t="s">
        <v>204</v>
      </c>
      <c r="V23" s="30"/>
      <c r="W23" s="30"/>
      <c r="X23" s="30"/>
      <c r="Y23" s="30"/>
      <c r="Z23" s="30"/>
      <c r="AA23" s="30"/>
      <c r="AB23" s="30"/>
      <c r="AC23" s="30"/>
      <c r="AD23" s="30"/>
      <c r="AE23" s="31"/>
      <c r="AF23" s="24" t="s">
        <v>36</v>
      </c>
      <c r="AG23" s="11"/>
      <c r="AH23" s="11"/>
      <c r="AI23" s="11"/>
      <c r="AJ23" s="11"/>
      <c r="AK23" s="11"/>
      <c r="AL23" s="11"/>
      <c r="AM23" s="11"/>
      <c r="AN23" s="11"/>
      <c r="AO23" s="11"/>
      <c r="AP23" s="11"/>
      <c r="AQ23" s="11"/>
      <c r="AR23" s="11"/>
      <c r="AS23" s="11"/>
      <c r="AT23" s="11"/>
      <c r="AU23" s="11"/>
      <c r="AV23" s="11"/>
      <c r="AW23" s="11"/>
      <c r="AX23" s="11"/>
      <c r="AY23" s="11"/>
      <c r="AZ23" s="32">
        <f t="shared" si="1"/>
        <v>45005</v>
      </c>
      <c r="BA23" s="13" cm="1">
        <f t="array" ref="BA23">IF(BA$10="", "", IF(IFERROR(INDEX($B23:$AE23, $BK23, MATCH(BA$10, $B$11:$AE$11, 0)), "")="", "", IFERROR(VALUE(INDEX($B23:$AE23, $BK23, MATCH(BA$10, $B$11:$AE$11, 0))), "")))</f>
        <v>57</v>
      </c>
      <c r="BB23" s="13" cm="1">
        <f t="array" ref="BB23">IF(BB$10="", "", IF(IFERROR(INDEX($B23:$AE23, $BK23, MATCH(BB$10, $B$11:$AE$11, 0)), "")="", "", IFERROR(VALUE(INDEX($B23:$AE23, $BK23, MATCH(BB$10, $B$11:$AE$11, 0))), "")))</f>
        <v>3</v>
      </c>
      <c r="BC23" s="13" cm="1">
        <f t="array" ref="BC23">IF(BC$10="", "", IF(IFERROR(INDEX($B23:$AE23, $BK23, MATCH(BC$10, $B$11:$AE$11, 0)), "")="", "", IFERROR(VALUE(INDEX($B23:$AE23, $BK23, MATCH(BC$10, $B$11:$AE$11, 0))), "")))</f>
        <v>0</v>
      </c>
      <c r="BD23" s="13" cm="1">
        <f t="array" ref="BD23">IF(BD$10="", "", IF(IFERROR(INDEX($B23:$AE23, $BK23, MATCH(BD$10, $B$11:$AE$11, 0)), "")="", "", IFERROR(VALUE(INDEX($B23:$AE23, $BK23, MATCH(BD$10, $B$11:$AE$11, 0))), "")))</f>
        <v>0</v>
      </c>
      <c r="BE23" s="33" cm="1">
        <f t="array" ref="BE23">IF(BE$10="", "", IF(IFERROR(INDEX($B23:$AE23, $BK23, MATCH(BE$10, $B$11:$AE$11, 0)), "")="", "", IFERROR(VALUE(INDEX($B23:$AE23, $BK23, MATCH(BE$10, $B$11:$AE$11, 0))), "")))</f>
        <v>0</v>
      </c>
      <c r="BF23" s="11"/>
      <c r="BG23" s="41" t="str" cm="1">
        <f t="array" ref="BG23">IF(BG$10="", "", IF(IFERROR(INDEX($B23:$AE23, $BK23, MATCH(BG$10, $B$11:$AE$11, 0)), "")="", "", IFERROR(LEFT(INDEX($B23:$AE23, $BK23, MATCH(BG$10, $B$11:$AE$11, 0)), 70), "")))</f>
        <v>What do our clients have to say about us? We have many testimonials on</v>
      </c>
      <c r="BH23" s="11"/>
      <c r="BI23" s="65">
        <f t="shared" si="2"/>
        <v>7.0435105313950802E+18</v>
      </c>
      <c r="BJ23" s="11"/>
      <c r="BL23" s="19" t="str">
        <f>IF($M$11="", "", $M$11)</f>
        <v>Offsite Views</v>
      </c>
      <c r="BN23" s="19" t="str" cm="1">
        <f t="array" ref="BN23">IF($AZ$10="", "", IF(IFERROR(INDEX($B23:$AE23, $BK23, MATCH($AZ$10, $B$11:$AE$11, 0)), "")="", "", IFERROR(INDEX($B23:$AE23, $BK23, MATCH($AZ$10, $B$11:$AE$11, 0)), "")))</f>
        <v>03/20/2023</v>
      </c>
      <c r="BO23" s="19">
        <f t="shared" si="3"/>
        <v>3</v>
      </c>
      <c r="BP23" s="19">
        <f t="shared" si="4"/>
        <v>6</v>
      </c>
      <c r="BQ23" s="19">
        <f t="shared" si="5"/>
        <v>3</v>
      </c>
      <c r="BR23" s="42">
        <f t="shared" si="6"/>
        <v>20</v>
      </c>
      <c r="BS23" s="19">
        <f t="shared" si="7"/>
        <v>2023</v>
      </c>
      <c r="BT23" s="43" cm="1">
        <f t="array" ref="BT23">IFERROR(DATE(INDEX($BQ23:$BS23, $BK23, MATCH($BN$5, $BQ$10:$BS$10, 0)), INDEX($BQ23:$BS23, $BK23, MATCH($BN$4, $BQ$10:$BS$10, 0)), INDEX($BQ23:$BS23, $BK23, MATCH($BN$3, $BQ$10:$BS$10, 0))), "")</f>
        <v>45005</v>
      </c>
      <c r="BV23" s="19" t="str">
        <f t="shared" si="8"/>
        <v>X</v>
      </c>
      <c r="BX23" s="19" t="str">
        <f t="shared" si="9"/>
        <v/>
      </c>
      <c r="BZ23" s="42">
        <f t="shared" si="0"/>
        <v>5</v>
      </c>
      <c r="CA23" s="13">
        <f t="shared" si="0"/>
        <v>12</v>
      </c>
      <c r="CB23" s="13">
        <f t="shared" si="0"/>
        <v>0</v>
      </c>
      <c r="CC23" s="13">
        <f t="shared" si="0"/>
        <v>0</v>
      </c>
      <c r="CD23" s="33">
        <f t="shared" si="0"/>
        <v>0</v>
      </c>
      <c r="CF23" s="44">
        <f t="shared" si="10"/>
        <v>17</v>
      </c>
      <c r="CH23" s="19">
        <f>IF($CF23="", "", COUNTIF($CF$12:$CF$511, "&gt;"&amp;$CF23)+1+COUNTIF($CF$12:$CF23, $CF23)-1)</f>
        <v>12</v>
      </c>
      <c r="CJ23" s="19" t="str">
        <f t="shared" si="11"/>
        <v>Mar 2023</v>
      </c>
      <c r="CL23" s="45">
        <f t="shared" si="12"/>
        <v>5.2631578947368418E-2</v>
      </c>
      <c r="CN23" s="41" t="str" cm="1">
        <f t="array" ref="CN23">IF($BV23="", "", IF(IFERROR(INDEX($B23:$AE23, $BK23, MATCH(BI$10, $B$11:$AE$11, 0)), "")="", "", IFERROR(INDEX($B23:$AE23, $BK23, MATCH(BI$10, $B$11:$AE$11, 0)), "")))</f>
        <v>https://www.linkedin.com/feed/update/urn:li:activity:7043510531395088384</v>
      </c>
      <c r="CP23" s="19" t="str">
        <f>IF(OR($BL$7=FALSE, $BI23=""), "", IF(COUNTIF('LinkedIn Posts'!$AV$11:$AV$510, $BI23)=0, MAX($CP$11:$CP22)+1, ""))</f>
        <v/>
      </c>
      <c r="CR23" s="19">
        <v>12</v>
      </c>
      <c r="CT23" s="65" t="str">
        <f t="shared" si="13"/>
        <v/>
      </c>
    </row>
    <row r="24" spans="1:98" x14ac:dyDescent="0.25">
      <c r="A24" s="24" t="s">
        <v>36</v>
      </c>
      <c r="B24" s="29" t="s">
        <v>255</v>
      </c>
      <c r="C24" s="30" t="s">
        <v>256</v>
      </c>
      <c r="D24" s="30" t="s">
        <v>217</v>
      </c>
      <c r="E24" s="30" t="s">
        <v>204</v>
      </c>
      <c r="F24" s="30" t="s">
        <v>218</v>
      </c>
      <c r="G24" s="30" t="s">
        <v>257</v>
      </c>
      <c r="H24" s="30" t="s">
        <v>204</v>
      </c>
      <c r="I24" s="30" t="s">
        <v>204</v>
      </c>
      <c r="J24" s="30" t="s">
        <v>219</v>
      </c>
      <c r="K24" s="30">
        <v>36</v>
      </c>
      <c r="L24" s="30" t="s">
        <v>204</v>
      </c>
      <c r="M24" s="30" t="s">
        <v>204</v>
      </c>
      <c r="N24" s="30">
        <v>1</v>
      </c>
      <c r="O24" s="30">
        <v>2.777777798473835E-2</v>
      </c>
      <c r="P24" s="30">
        <v>1</v>
      </c>
      <c r="Q24" s="30">
        <v>0</v>
      </c>
      <c r="R24" s="30">
        <v>0</v>
      </c>
      <c r="S24" s="30" t="s">
        <v>204</v>
      </c>
      <c r="T24" s="30">
        <v>5.55555559694767E-2</v>
      </c>
      <c r="U24" s="30" t="s">
        <v>204</v>
      </c>
      <c r="V24" s="30"/>
      <c r="W24" s="30"/>
      <c r="X24" s="30"/>
      <c r="Y24" s="30"/>
      <c r="Z24" s="30"/>
      <c r="AA24" s="30"/>
      <c r="AB24" s="30"/>
      <c r="AC24" s="30"/>
      <c r="AD24" s="30"/>
      <c r="AE24" s="31"/>
      <c r="AF24" s="24" t="s">
        <v>36</v>
      </c>
      <c r="AG24" s="11"/>
      <c r="AH24" s="219" t="s">
        <v>49</v>
      </c>
      <c r="AI24" s="220"/>
      <c r="AJ24" s="220"/>
      <c r="AK24" s="220"/>
      <c r="AL24" s="220"/>
      <c r="AM24" s="221"/>
      <c r="AN24" s="222" t="s">
        <v>39</v>
      </c>
      <c r="AO24" s="223"/>
      <c r="AP24" s="223"/>
      <c r="AQ24" s="223"/>
      <c r="AR24" s="223"/>
      <c r="AS24" s="223"/>
      <c r="AT24" s="223"/>
      <c r="AU24" s="223"/>
      <c r="AV24" s="223"/>
      <c r="AW24" s="224"/>
      <c r="AX24" s="14" t="str">
        <f>IF($BL$7=FALSE, "", IF(OR($AN24="", COUNTIF($BL$12:$BL$41, $AN24)=0), $BL$4, $BL$3))</f>
        <v>✓</v>
      </c>
      <c r="AY24" s="11"/>
      <c r="AZ24" s="32">
        <f t="shared" si="1"/>
        <v>44998</v>
      </c>
      <c r="BA24" s="13" cm="1">
        <f t="array" ref="BA24">IF(BA$10="", "", IF(IFERROR(INDEX($B24:$AE24, $BK24, MATCH(BA$10, $B$11:$AE$11, 0)), "")="", "", IFERROR(VALUE(INDEX($B24:$AE24, $BK24, MATCH(BA$10, $B$11:$AE$11, 0))), "")))</f>
        <v>36</v>
      </c>
      <c r="BB24" s="13" cm="1">
        <f t="array" ref="BB24">IF(BB$10="", "", IF(IFERROR(INDEX($B24:$AE24, $BK24, MATCH(BB$10, $B$11:$AE$11, 0)), "")="", "", IFERROR(VALUE(INDEX($B24:$AE24, $BK24, MATCH(BB$10, $B$11:$AE$11, 0))), "")))</f>
        <v>1</v>
      </c>
      <c r="BC24" s="13" cm="1">
        <f t="array" ref="BC24">IF(BC$10="", "", IF(IFERROR(INDEX($B24:$AE24, $BK24, MATCH(BC$10, $B$11:$AE$11, 0)), "")="", "", IFERROR(VALUE(INDEX($B24:$AE24, $BK24, MATCH(BC$10, $B$11:$AE$11, 0))), "")))</f>
        <v>1</v>
      </c>
      <c r="BD24" s="13" cm="1">
        <f t="array" ref="BD24">IF(BD$10="", "", IF(IFERROR(INDEX($B24:$AE24, $BK24, MATCH(BD$10, $B$11:$AE$11, 0)), "")="", "", IFERROR(VALUE(INDEX($B24:$AE24, $BK24, MATCH(BD$10, $B$11:$AE$11, 0))), "")))</f>
        <v>0</v>
      </c>
      <c r="BE24" s="33" cm="1">
        <f t="array" ref="BE24">IF(BE$10="", "", IF(IFERROR(INDEX($B24:$AE24, $BK24, MATCH(BE$10, $B$11:$AE$11, 0)), "")="", "", IFERROR(VALUE(INDEX($B24:$AE24, $BK24, MATCH(BE$10, $B$11:$AE$11, 0))), "")))</f>
        <v>0</v>
      </c>
      <c r="BF24" s="11"/>
      <c r="BG24" s="41" t="str" cm="1">
        <f t="array" ref="BG24">IF(BG$10="", "", IF(IFERROR(INDEX($B24:$AE24, $BK24, MATCH(BG$10, $B$11:$AE$11, 0)), "")="", "", IFERROR(LEFT(INDEX($B24:$AE24, $BK24, MATCH(BG$10, $B$11:$AE$11, 0)), 70), "")))</f>
        <v xml:space="preserve">Are you spending ages trying to find the right formula for Excel? Are </v>
      </c>
      <c r="BH24" s="11"/>
      <c r="BI24" s="65">
        <f t="shared" si="2"/>
        <v>7.0409844023648696E+18</v>
      </c>
      <c r="BJ24" s="11"/>
      <c r="BL24" s="19" t="str">
        <f>IF($N$11="", "", $N$11)</f>
        <v>Clicks</v>
      </c>
      <c r="BN24" s="19" t="str" cm="1">
        <f t="array" ref="BN24">IF($AZ$10="", "", IF(IFERROR(INDEX($B24:$AE24, $BK24, MATCH($AZ$10, $B$11:$AE$11, 0)), "")="", "", IFERROR(INDEX($B24:$AE24, $BK24, MATCH($AZ$10, $B$11:$AE$11, 0)), "")))</f>
        <v>03/13/2023</v>
      </c>
      <c r="BO24" s="19">
        <f t="shared" si="3"/>
        <v>3</v>
      </c>
      <c r="BP24" s="19">
        <f t="shared" si="4"/>
        <v>6</v>
      </c>
      <c r="BQ24" s="19">
        <f t="shared" si="5"/>
        <v>3</v>
      </c>
      <c r="BR24" s="42">
        <f t="shared" si="6"/>
        <v>13</v>
      </c>
      <c r="BS24" s="19">
        <f t="shared" si="7"/>
        <v>2023</v>
      </c>
      <c r="BT24" s="43" cm="1">
        <f t="array" ref="BT24">IFERROR(DATE(INDEX($BQ24:$BS24, $BK24, MATCH($BN$5, $BQ$10:$BS$10, 0)), INDEX($BQ24:$BS24, $BK24, MATCH($BN$4, $BQ$10:$BS$10, 0)), INDEX($BQ24:$BS24, $BK24, MATCH($BN$3, $BQ$10:$BS$10, 0))), "")</f>
        <v>44998</v>
      </c>
      <c r="BV24" s="19" t="str">
        <f t="shared" si="8"/>
        <v>X</v>
      </c>
      <c r="BX24" s="19" t="str">
        <f t="shared" si="9"/>
        <v/>
      </c>
      <c r="BZ24" s="42">
        <f t="shared" si="0"/>
        <v>3</v>
      </c>
      <c r="CA24" s="13">
        <f t="shared" si="0"/>
        <v>4</v>
      </c>
      <c r="CB24" s="13">
        <f t="shared" si="0"/>
        <v>1</v>
      </c>
      <c r="CC24" s="13">
        <f t="shared" si="0"/>
        <v>0</v>
      </c>
      <c r="CD24" s="33">
        <f t="shared" si="0"/>
        <v>0</v>
      </c>
      <c r="CF24" s="44">
        <f t="shared" si="10"/>
        <v>8</v>
      </c>
      <c r="CH24" s="19">
        <f>IF($CF24="", "", COUNTIF($CF$12:$CF$511, "&gt;"&amp;$CF24)+1+COUNTIF($CF$12:$CF24, $CF24)-1)</f>
        <v>21</v>
      </c>
      <c r="CJ24" s="19" t="str">
        <f t="shared" si="11"/>
        <v>Mar 2023</v>
      </c>
      <c r="CL24" s="45">
        <f t="shared" si="12"/>
        <v>5.5555555555555552E-2</v>
      </c>
      <c r="CN24" s="41" t="str" cm="1">
        <f t="array" ref="CN24">IF($BV24="", "", IF(IFERROR(INDEX($B24:$AE24, $BK24, MATCH(BI$10, $B$11:$AE$11, 0)), "")="", "", IFERROR(INDEX($B24:$AE24, $BK24, MATCH(BI$10, $B$11:$AE$11, 0)), "")))</f>
        <v>https://www.linkedin.com/feed/update/urn:li:activity:7040984402364878848</v>
      </c>
      <c r="CP24" s="19" t="str">
        <f>IF(OR($BL$7=FALSE, $BI24=""), "", IF(COUNTIF('LinkedIn Posts'!$AV$11:$AV$510, $BI24)=0, MAX($CP$11:$CP23)+1, ""))</f>
        <v/>
      </c>
      <c r="CR24" s="19">
        <v>13</v>
      </c>
      <c r="CT24" s="65" t="str">
        <f t="shared" si="13"/>
        <v/>
      </c>
    </row>
    <row r="25" spans="1:98" x14ac:dyDescent="0.25">
      <c r="A25" s="24" t="s">
        <v>36</v>
      </c>
      <c r="B25" s="29" t="s">
        <v>258</v>
      </c>
      <c r="C25" s="30" t="s">
        <v>259</v>
      </c>
      <c r="D25" s="30" t="s">
        <v>217</v>
      </c>
      <c r="E25" s="30" t="s">
        <v>204</v>
      </c>
      <c r="F25" s="30" t="s">
        <v>218</v>
      </c>
      <c r="G25" s="30" t="s">
        <v>260</v>
      </c>
      <c r="H25" s="30" t="s">
        <v>204</v>
      </c>
      <c r="I25" s="30" t="s">
        <v>204</v>
      </c>
      <c r="J25" s="30" t="s">
        <v>219</v>
      </c>
      <c r="K25" s="30">
        <v>47</v>
      </c>
      <c r="L25" s="30" t="s">
        <v>204</v>
      </c>
      <c r="M25" s="30" t="s">
        <v>204</v>
      </c>
      <c r="N25" s="30">
        <v>2</v>
      </c>
      <c r="O25" s="30">
        <v>4.2553190141916275E-2</v>
      </c>
      <c r="P25" s="30">
        <v>3</v>
      </c>
      <c r="Q25" s="30">
        <v>0</v>
      </c>
      <c r="R25" s="30">
        <v>2</v>
      </c>
      <c r="S25" s="30" t="s">
        <v>204</v>
      </c>
      <c r="T25" s="30">
        <v>0.14893616735935211</v>
      </c>
      <c r="U25" s="30" t="s">
        <v>204</v>
      </c>
      <c r="V25" s="30"/>
      <c r="W25" s="30"/>
      <c r="X25" s="30"/>
      <c r="Y25" s="30"/>
      <c r="Z25" s="30"/>
      <c r="AA25" s="30"/>
      <c r="AB25" s="30"/>
      <c r="AC25" s="30"/>
      <c r="AD25" s="30"/>
      <c r="AE25" s="31"/>
      <c r="AF25" s="24" t="s">
        <v>36</v>
      </c>
      <c r="AG25" s="11"/>
      <c r="AH25" s="11"/>
      <c r="AI25" s="11"/>
      <c r="AJ25" s="11"/>
      <c r="AK25" s="11"/>
      <c r="AL25" s="11"/>
      <c r="AM25" s="11"/>
      <c r="AN25" s="11"/>
      <c r="AO25" s="11"/>
      <c r="AP25" s="11"/>
      <c r="AQ25" s="11"/>
      <c r="AR25" s="11"/>
      <c r="AS25" s="11"/>
      <c r="AT25" s="11"/>
      <c r="AU25" s="11"/>
      <c r="AV25" s="11"/>
      <c r="AW25" s="11"/>
      <c r="AX25" s="11"/>
      <c r="AY25" s="11"/>
      <c r="AZ25" s="32">
        <f t="shared" si="1"/>
        <v>44991</v>
      </c>
      <c r="BA25" s="13" cm="1">
        <f t="array" ref="BA25">IF(BA$10="", "", IF(IFERROR(INDEX($B25:$AE25, $BK25, MATCH(BA$10, $B$11:$AE$11, 0)), "")="", "", IFERROR(VALUE(INDEX($B25:$AE25, $BK25, MATCH(BA$10, $B$11:$AE$11, 0))), "")))</f>
        <v>47</v>
      </c>
      <c r="BB25" s="13" cm="1">
        <f t="array" ref="BB25">IF(BB$10="", "", IF(IFERROR(INDEX($B25:$AE25, $BK25, MATCH(BB$10, $B$11:$AE$11, 0)), "")="", "", IFERROR(VALUE(INDEX($B25:$AE25, $BK25, MATCH(BB$10, $B$11:$AE$11, 0))), "")))</f>
        <v>2</v>
      </c>
      <c r="BC25" s="13" cm="1">
        <f t="array" ref="BC25">IF(BC$10="", "", IF(IFERROR(INDEX($B25:$AE25, $BK25, MATCH(BC$10, $B$11:$AE$11, 0)), "")="", "", IFERROR(VALUE(INDEX($B25:$AE25, $BK25, MATCH(BC$10, $B$11:$AE$11, 0))), "")))</f>
        <v>3</v>
      </c>
      <c r="BD25" s="13" cm="1">
        <f t="array" ref="BD25">IF(BD$10="", "", IF(IFERROR(INDEX($B25:$AE25, $BK25, MATCH(BD$10, $B$11:$AE$11, 0)), "")="", "", IFERROR(VALUE(INDEX($B25:$AE25, $BK25, MATCH(BD$10, $B$11:$AE$11, 0))), "")))</f>
        <v>0</v>
      </c>
      <c r="BE25" s="33" cm="1">
        <f t="array" ref="BE25">IF(BE$10="", "", IF(IFERROR(INDEX($B25:$AE25, $BK25, MATCH(BE$10, $B$11:$AE$11, 0)), "")="", "", IFERROR(VALUE(INDEX($B25:$AE25, $BK25, MATCH(BE$10, $B$11:$AE$11, 0))), "")))</f>
        <v>2</v>
      </c>
      <c r="BF25" s="11"/>
      <c r="BG25" s="41" t="str" cm="1">
        <f t="array" ref="BG25">IF(BG$10="", "", IF(IFERROR(INDEX($B25:$AE25, $BK25, MATCH(BG$10, $B$11:$AE$11, 0)), "")="", "", IFERROR(LEFT(INDEX($B25:$AE25, $BK25, MATCH(BG$10, $B$11:$AE$11, 0)), 70), "")))</f>
        <v>We have a free-to-download spreadsheet that can take the analytics dat</v>
      </c>
      <c r="BH25" s="11"/>
      <c r="BI25" s="65">
        <f t="shared" si="2"/>
        <v>7.0384663334196695E+18</v>
      </c>
      <c r="BJ25" s="11"/>
      <c r="BL25" s="19" t="str">
        <f>IF($O$11="", "", $O$11)</f>
        <v>Click through rate (CTR)</v>
      </c>
      <c r="BN25" s="19" t="str" cm="1">
        <f t="array" ref="BN25">IF($AZ$10="", "", IF(IFERROR(INDEX($B25:$AE25, $BK25, MATCH($AZ$10, $B$11:$AE$11, 0)), "")="", "", IFERROR(INDEX($B25:$AE25, $BK25, MATCH($AZ$10, $B$11:$AE$11, 0)), "")))</f>
        <v>03/06/2023</v>
      </c>
      <c r="BO25" s="19">
        <f t="shared" si="3"/>
        <v>3</v>
      </c>
      <c r="BP25" s="19">
        <f t="shared" si="4"/>
        <v>6</v>
      </c>
      <c r="BQ25" s="19">
        <f t="shared" si="5"/>
        <v>3</v>
      </c>
      <c r="BR25" s="42">
        <f t="shared" si="6"/>
        <v>6</v>
      </c>
      <c r="BS25" s="19">
        <f t="shared" si="7"/>
        <v>2023</v>
      </c>
      <c r="BT25" s="43" cm="1">
        <f t="array" ref="BT25">IFERROR(DATE(INDEX($BQ25:$BS25, $BK25, MATCH($BN$5, $BQ$10:$BS$10, 0)), INDEX($BQ25:$BS25, $BK25, MATCH($BN$4, $BQ$10:$BS$10, 0)), INDEX($BQ25:$BS25, $BK25, MATCH($BN$3, $BQ$10:$BS$10, 0))), "")</f>
        <v>44991</v>
      </c>
      <c r="BV25" s="19" t="str">
        <f t="shared" si="8"/>
        <v>X</v>
      </c>
      <c r="BX25" s="19" t="str">
        <f t="shared" si="9"/>
        <v/>
      </c>
      <c r="BZ25" s="42">
        <f t="shared" si="0"/>
        <v>4</v>
      </c>
      <c r="CA25" s="13">
        <f t="shared" si="0"/>
        <v>8</v>
      </c>
      <c r="CB25" s="13">
        <f t="shared" si="0"/>
        <v>3</v>
      </c>
      <c r="CC25" s="13">
        <f t="shared" si="0"/>
        <v>0</v>
      </c>
      <c r="CD25" s="33">
        <f t="shared" si="0"/>
        <v>6</v>
      </c>
      <c r="CF25" s="44">
        <f t="shared" si="10"/>
        <v>21</v>
      </c>
      <c r="CH25" s="19">
        <f>IF($CF25="", "", COUNTIF($CF$12:$CF$511, "&gt;"&amp;$CF25)+1+COUNTIF($CF$12:$CF25, $CF25)-1)</f>
        <v>8</v>
      </c>
      <c r="CJ25" s="19" t="str">
        <f t="shared" si="11"/>
        <v>Mar 2023</v>
      </c>
      <c r="CL25" s="45">
        <f t="shared" si="12"/>
        <v>0.14893617021276595</v>
      </c>
      <c r="CN25" s="41" t="str" cm="1">
        <f t="array" ref="CN25">IF($BV25="", "", IF(IFERROR(INDEX($B25:$AE25, $BK25, MATCH(BI$10, $B$11:$AE$11, 0)), "")="", "", IFERROR(INDEX($B25:$AE25, $BK25, MATCH(BI$10, $B$11:$AE$11, 0)), "")))</f>
        <v>https://www.linkedin.com/feed/update/urn:li:activity:7038466333419675648</v>
      </c>
      <c r="CP25" s="19">
        <f>IF(OR($BL$7=FALSE, $BI25=""), "", IF(COUNTIF('LinkedIn Posts'!$AV$11:$AV$510, $BI25)=0, MAX($CP$11:$CP24)+1, ""))</f>
        <v>4</v>
      </c>
      <c r="CR25" s="19">
        <v>14</v>
      </c>
      <c r="CT25" s="65" t="str">
        <f t="shared" si="13"/>
        <v/>
      </c>
    </row>
    <row r="26" spans="1:98" x14ac:dyDescent="0.25">
      <c r="A26" s="24" t="s">
        <v>36</v>
      </c>
      <c r="B26" s="29" t="s">
        <v>261</v>
      </c>
      <c r="C26" s="30" t="s">
        <v>262</v>
      </c>
      <c r="D26" s="30" t="s">
        <v>217</v>
      </c>
      <c r="E26" s="30" t="s">
        <v>204</v>
      </c>
      <c r="F26" s="30" t="s">
        <v>218</v>
      </c>
      <c r="G26" s="30" t="s">
        <v>260</v>
      </c>
      <c r="H26" s="30" t="s">
        <v>204</v>
      </c>
      <c r="I26" s="30" t="s">
        <v>204</v>
      </c>
      <c r="J26" s="30" t="s">
        <v>219</v>
      </c>
      <c r="K26" s="30">
        <v>65</v>
      </c>
      <c r="L26" s="30" t="s">
        <v>204</v>
      </c>
      <c r="M26" s="30" t="s">
        <v>204</v>
      </c>
      <c r="N26" s="30">
        <v>1</v>
      </c>
      <c r="O26" s="30">
        <v>1.5384615398943424E-2</v>
      </c>
      <c r="P26" s="30">
        <v>1</v>
      </c>
      <c r="Q26" s="30">
        <v>0</v>
      </c>
      <c r="R26" s="30">
        <v>0</v>
      </c>
      <c r="S26" s="30" t="s">
        <v>204</v>
      </c>
      <c r="T26" s="30">
        <v>1.5384615398943424E-2</v>
      </c>
      <c r="U26" s="30" t="s">
        <v>204</v>
      </c>
      <c r="V26" s="30"/>
      <c r="W26" s="30"/>
      <c r="X26" s="30"/>
      <c r="Y26" s="30"/>
      <c r="Z26" s="30"/>
      <c r="AA26" s="30"/>
      <c r="AB26" s="30"/>
      <c r="AC26" s="30"/>
      <c r="AD26" s="30"/>
      <c r="AE26" s="31"/>
      <c r="AF26" s="24" t="s">
        <v>36</v>
      </c>
      <c r="AG26" s="11"/>
      <c r="AH26" s="219" t="s">
        <v>50</v>
      </c>
      <c r="AI26" s="220"/>
      <c r="AJ26" s="220"/>
      <c r="AK26" s="220"/>
      <c r="AL26" s="220"/>
      <c r="AM26" s="221"/>
      <c r="AN26" s="222" t="s">
        <v>40</v>
      </c>
      <c r="AO26" s="223"/>
      <c r="AP26" s="223"/>
      <c r="AQ26" s="223"/>
      <c r="AR26" s="223"/>
      <c r="AS26" s="223"/>
      <c r="AT26" s="223"/>
      <c r="AU26" s="223"/>
      <c r="AV26" s="223"/>
      <c r="AW26" s="224"/>
      <c r="AX26" s="14" t="str">
        <f>IF($BL$7=FALSE, "", IF(OR($AN26="", COUNTIF($BL$12:$BL$41, $AN26)=0), $BL$4, $BL$3))</f>
        <v>✓</v>
      </c>
      <c r="AY26" s="11"/>
      <c r="AZ26" s="32">
        <f t="shared" si="1"/>
        <v>44991</v>
      </c>
      <c r="BA26" s="13" cm="1">
        <f t="array" ref="BA26">IF(BA$10="", "", IF(IFERROR(INDEX($B26:$AE26, $BK26, MATCH(BA$10, $B$11:$AE$11, 0)), "")="", "", IFERROR(VALUE(INDEX($B26:$AE26, $BK26, MATCH(BA$10, $B$11:$AE$11, 0))), "")))</f>
        <v>65</v>
      </c>
      <c r="BB26" s="13" cm="1">
        <f t="array" ref="BB26">IF(BB$10="", "", IF(IFERROR(INDEX($B26:$AE26, $BK26, MATCH(BB$10, $B$11:$AE$11, 0)), "")="", "", IFERROR(VALUE(INDEX($B26:$AE26, $BK26, MATCH(BB$10, $B$11:$AE$11, 0))), "")))</f>
        <v>1</v>
      </c>
      <c r="BC26" s="13" cm="1">
        <f t="array" ref="BC26">IF(BC$10="", "", IF(IFERROR(INDEX($B26:$AE26, $BK26, MATCH(BC$10, $B$11:$AE$11, 0)), "")="", "", IFERROR(VALUE(INDEX($B26:$AE26, $BK26, MATCH(BC$10, $B$11:$AE$11, 0))), "")))</f>
        <v>1</v>
      </c>
      <c r="BD26" s="13" cm="1">
        <f t="array" ref="BD26">IF(BD$10="", "", IF(IFERROR(INDEX($B26:$AE26, $BK26, MATCH(BD$10, $B$11:$AE$11, 0)), "")="", "", IFERROR(VALUE(INDEX($B26:$AE26, $BK26, MATCH(BD$10, $B$11:$AE$11, 0))), "")))</f>
        <v>0</v>
      </c>
      <c r="BE26" s="33" cm="1">
        <f t="array" ref="BE26">IF(BE$10="", "", IF(IFERROR(INDEX($B26:$AE26, $BK26, MATCH(BE$10, $B$11:$AE$11, 0)), "")="", "", IFERROR(VALUE(INDEX($B26:$AE26, $BK26, MATCH(BE$10, $B$11:$AE$11, 0))), "")))</f>
        <v>0</v>
      </c>
      <c r="BF26" s="11"/>
      <c r="BG26" s="41" t="str" cm="1">
        <f t="array" ref="BG26">IF(BG$10="", "", IF(IFERROR(INDEX($B26:$AE26, $BK26, MATCH(BG$10, $B$11:$AE$11, 0)), "")="", "", IFERROR(LEFT(INDEX($B26:$AE26, $BK26, MATCH(BG$10, $B$11:$AE$11, 0)), 70), "")))</f>
        <v>Your business is doing fine. You've heard that spreadsheets can be use</v>
      </c>
      <c r="BH26" s="11"/>
      <c r="BI26" s="65">
        <f t="shared" si="2"/>
        <v>7.0384359862209597E+18</v>
      </c>
      <c r="BJ26" s="11"/>
      <c r="BL26" s="19" t="str">
        <f>IF($P$11="", "", $P$11)</f>
        <v>Likes</v>
      </c>
      <c r="BN26" s="19" t="str" cm="1">
        <f t="array" ref="BN26">IF($AZ$10="", "", IF(IFERROR(INDEX($B26:$AE26, $BK26, MATCH($AZ$10, $B$11:$AE$11, 0)), "")="", "", IFERROR(INDEX($B26:$AE26, $BK26, MATCH($AZ$10, $B$11:$AE$11, 0)), "")))</f>
        <v>03/06/2023</v>
      </c>
      <c r="BO26" s="19">
        <f t="shared" si="3"/>
        <v>3</v>
      </c>
      <c r="BP26" s="19">
        <f t="shared" si="4"/>
        <v>6</v>
      </c>
      <c r="BQ26" s="19">
        <f t="shared" si="5"/>
        <v>3</v>
      </c>
      <c r="BR26" s="42">
        <f t="shared" si="6"/>
        <v>6</v>
      </c>
      <c r="BS26" s="19">
        <f t="shared" si="7"/>
        <v>2023</v>
      </c>
      <c r="BT26" s="43" cm="1">
        <f t="array" ref="BT26">IFERROR(DATE(INDEX($BQ26:$BS26, $BK26, MATCH($BN$5, $BQ$10:$BS$10, 0)), INDEX($BQ26:$BS26, $BK26, MATCH($BN$4, $BQ$10:$BS$10, 0)), INDEX($BQ26:$BS26, $BK26, MATCH($BN$3, $BQ$10:$BS$10, 0))), "")</f>
        <v>44991</v>
      </c>
      <c r="BV26" s="19" t="str">
        <f t="shared" si="8"/>
        <v>X</v>
      </c>
      <c r="BX26" s="19" t="str">
        <f t="shared" si="9"/>
        <v/>
      </c>
      <c r="BZ26" s="42">
        <f t="shared" si="0"/>
        <v>6</v>
      </c>
      <c r="CA26" s="13">
        <f t="shared" si="0"/>
        <v>4</v>
      </c>
      <c r="CB26" s="13">
        <f t="shared" si="0"/>
        <v>1</v>
      </c>
      <c r="CC26" s="13">
        <f t="shared" si="0"/>
        <v>0</v>
      </c>
      <c r="CD26" s="33">
        <f t="shared" si="0"/>
        <v>0</v>
      </c>
      <c r="CF26" s="44">
        <f t="shared" si="10"/>
        <v>11</v>
      </c>
      <c r="CH26" s="19">
        <f>IF($CF26="", "", COUNTIF($CF$12:$CF$511, "&gt;"&amp;$CF26)+1+COUNTIF($CF$12:$CF26, $CF26)-1)</f>
        <v>17</v>
      </c>
      <c r="CJ26" s="19" t="str">
        <f t="shared" si="11"/>
        <v>Mar 2023</v>
      </c>
      <c r="CL26" s="45">
        <f t="shared" si="12"/>
        <v>3.0769230769230771E-2</v>
      </c>
      <c r="CN26" s="41" t="str" cm="1">
        <f t="array" ref="CN26">IF($BV26="", "", IF(IFERROR(INDEX($B26:$AE26, $BK26, MATCH(BI$10, $B$11:$AE$11, 0)), "")="", "", IFERROR(INDEX($B26:$AE26, $BK26, MATCH(BI$10, $B$11:$AE$11, 0)), "")))</f>
        <v>https://www.linkedin.com/feed/update/urn:li:activity:7038435986220965888</v>
      </c>
      <c r="CP26" s="19" t="str">
        <f>IF(OR($BL$7=FALSE, $BI26=""), "", IF(COUNTIF('LinkedIn Posts'!$AV$11:$AV$510, $BI26)=0, MAX($CP$11:$CP25)+1, ""))</f>
        <v/>
      </c>
      <c r="CR26" s="19">
        <v>15</v>
      </c>
      <c r="CT26" s="65" t="str">
        <f t="shared" si="13"/>
        <v/>
      </c>
    </row>
    <row r="27" spans="1:98" x14ac:dyDescent="0.25">
      <c r="A27" s="24" t="s">
        <v>36</v>
      </c>
      <c r="B27" s="29" t="s">
        <v>263</v>
      </c>
      <c r="C27" s="30" t="s">
        <v>264</v>
      </c>
      <c r="D27" s="30" t="s">
        <v>217</v>
      </c>
      <c r="E27" s="30" t="s">
        <v>204</v>
      </c>
      <c r="F27" s="30" t="s">
        <v>218</v>
      </c>
      <c r="G27" s="30" t="s">
        <v>265</v>
      </c>
      <c r="H27" s="30" t="s">
        <v>204</v>
      </c>
      <c r="I27" s="30" t="s">
        <v>204</v>
      </c>
      <c r="J27" s="30" t="s">
        <v>219</v>
      </c>
      <c r="K27" s="30">
        <v>105</v>
      </c>
      <c r="L27" s="30" t="s">
        <v>204</v>
      </c>
      <c r="M27" s="30" t="s">
        <v>204</v>
      </c>
      <c r="N27" s="30">
        <v>2</v>
      </c>
      <c r="O27" s="30">
        <v>1.904761977493763E-2</v>
      </c>
      <c r="P27" s="30">
        <v>0</v>
      </c>
      <c r="Q27" s="30">
        <v>0</v>
      </c>
      <c r="R27" s="30">
        <v>1</v>
      </c>
      <c r="S27" s="30" t="s">
        <v>204</v>
      </c>
      <c r="T27" s="30">
        <v>2.857142873108387E-2</v>
      </c>
      <c r="U27" s="30" t="s">
        <v>204</v>
      </c>
      <c r="V27" s="30"/>
      <c r="W27" s="30"/>
      <c r="X27" s="30"/>
      <c r="Y27" s="30"/>
      <c r="Z27" s="30"/>
      <c r="AA27" s="30"/>
      <c r="AB27" s="30"/>
      <c r="AC27" s="30"/>
      <c r="AD27" s="30"/>
      <c r="AE27" s="31"/>
      <c r="AF27" s="24" t="s">
        <v>36</v>
      </c>
      <c r="AG27" s="11"/>
      <c r="AH27" s="312" t="s">
        <v>51</v>
      </c>
      <c r="AI27" s="312"/>
      <c r="AJ27" s="312"/>
      <c r="AK27" s="312"/>
      <c r="AL27" s="312"/>
      <c r="AM27" s="312"/>
      <c r="AN27" s="11"/>
      <c r="AO27" s="11"/>
      <c r="AP27" s="11"/>
      <c r="AQ27" s="11"/>
      <c r="AR27" s="11"/>
      <c r="AS27" s="11"/>
      <c r="AT27" s="11"/>
      <c r="AU27" s="11"/>
      <c r="AV27" s="11"/>
      <c r="AW27" s="11"/>
      <c r="AX27" s="11"/>
      <c r="AY27" s="11"/>
      <c r="AZ27" s="32">
        <f t="shared" si="1"/>
        <v>44984</v>
      </c>
      <c r="BA27" s="13" cm="1">
        <f t="array" ref="BA27">IF(BA$10="", "", IF(IFERROR(INDEX($B27:$AE27, $BK27, MATCH(BA$10, $B$11:$AE$11, 0)), "")="", "", IFERROR(VALUE(INDEX($B27:$AE27, $BK27, MATCH(BA$10, $B$11:$AE$11, 0))), "")))</f>
        <v>105</v>
      </c>
      <c r="BB27" s="13" cm="1">
        <f t="array" ref="BB27">IF(BB$10="", "", IF(IFERROR(INDEX($B27:$AE27, $BK27, MATCH(BB$10, $B$11:$AE$11, 0)), "")="", "", IFERROR(VALUE(INDEX($B27:$AE27, $BK27, MATCH(BB$10, $B$11:$AE$11, 0))), "")))</f>
        <v>2</v>
      </c>
      <c r="BC27" s="13" cm="1">
        <f t="array" ref="BC27">IF(BC$10="", "", IF(IFERROR(INDEX($B27:$AE27, $BK27, MATCH(BC$10, $B$11:$AE$11, 0)), "")="", "", IFERROR(VALUE(INDEX($B27:$AE27, $BK27, MATCH(BC$10, $B$11:$AE$11, 0))), "")))</f>
        <v>0</v>
      </c>
      <c r="BD27" s="13" cm="1">
        <f t="array" ref="BD27">IF(BD$10="", "", IF(IFERROR(INDEX($B27:$AE27, $BK27, MATCH(BD$10, $B$11:$AE$11, 0)), "")="", "", IFERROR(VALUE(INDEX($B27:$AE27, $BK27, MATCH(BD$10, $B$11:$AE$11, 0))), "")))</f>
        <v>0</v>
      </c>
      <c r="BE27" s="33" cm="1">
        <f t="array" ref="BE27">IF(BE$10="", "", IF(IFERROR(INDEX($B27:$AE27, $BK27, MATCH(BE$10, $B$11:$AE$11, 0)), "")="", "", IFERROR(VALUE(INDEX($B27:$AE27, $BK27, MATCH(BE$10, $B$11:$AE$11, 0))), "")))</f>
        <v>1</v>
      </c>
      <c r="BF27" s="11"/>
      <c r="BG27" s="41" t="str" cm="1">
        <f t="array" ref="BG27">IF(BG$10="", "", IF(IFERROR(INDEX($B27:$AE27, $BK27, MATCH(BG$10, $B$11:$AE$11, 0)), "")="", "", IFERROR(LEFT(INDEX($B27:$AE27, $BK27, MATCH(BG$10, $B$11:$AE$11, 0)), 70), "")))</f>
        <v>Why should you get someone to make your spreadsheets for you, when you</v>
      </c>
      <c r="BH27" s="11"/>
      <c r="BI27" s="65">
        <f t="shared" si="2"/>
        <v>7.0359015441893202E+18</v>
      </c>
      <c r="BJ27" s="11"/>
      <c r="BL27" s="19" t="str">
        <f>IF($Q$11="", "", $Q$11)</f>
        <v>Comments</v>
      </c>
      <c r="BN27" s="19" t="str" cm="1">
        <f t="array" ref="BN27">IF($AZ$10="", "", IF(IFERROR(INDEX($B27:$AE27, $BK27, MATCH($AZ$10, $B$11:$AE$11, 0)), "")="", "", IFERROR(INDEX($B27:$AE27, $BK27, MATCH($AZ$10, $B$11:$AE$11, 0)), "")))</f>
        <v>02/27/2023</v>
      </c>
      <c r="BO27" s="19">
        <f t="shared" si="3"/>
        <v>3</v>
      </c>
      <c r="BP27" s="19">
        <f t="shared" si="4"/>
        <v>6</v>
      </c>
      <c r="BQ27" s="19">
        <f t="shared" si="5"/>
        <v>2</v>
      </c>
      <c r="BR27" s="42">
        <f t="shared" si="6"/>
        <v>27</v>
      </c>
      <c r="BS27" s="19">
        <f t="shared" si="7"/>
        <v>2023</v>
      </c>
      <c r="BT27" s="43" cm="1">
        <f t="array" ref="BT27">IFERROR(DATE(INDEX($BQ27:$BS27, $BK27, MATCH($BN$5, $BQ$10:$BS$10, 0)), INDEX($BQ27:$BS27, $BK27, MATCH($BN$4, $BQ$10:$BS$10, 0)), INDEX($BQ27:$BS27, $BK27, MATCH($BN$3, $BQ$10:$BS$10, 0))), "")</f>
        <v>44984</v>
      </c>
      <c r="BV27" s="19" t="str">
        <f t="shared" si="8"/>
        <v>X</v>
      </c>
      <c r="BX27" s="19" t="str">
        <f t="shared" si="9"/>
        <v/>
      </c>
      <c r="BZ27" s="42">
        <f t="shared" si="0"/>
        <v>10</v>
      </c>
      <c r="CA27" s="13">
        <f t="shared" si="0"/>
        <v>8</v>
      </c>
      <c r="CB27" s="13">
        <f t="shared" si="0"/>
        <v>0</v>
      </c>
      <c r="CC27" s="13">
        <f t="shared" si="0"/>
        <v>0</v>
      </c>
      <c r="CD27" s="33">
        <f t="shared" si="0"/>
        <v>3</v>
      </c>
      <c r="CF27" s="44">
        <f t="shared" si="10"/>
        <v>21</v>
      </c>
      <c r="CH27" s="19">
        <f>IF($CF27="", "", COUNTIF($CF$12:$CF$511, "&gt;"&amp;$CF27)+1+COUNTIF($CF$12:$CF27, $CF27)-1)</f>
        <v>9</v>
      </c>
      <c r="CJ27" s="19" t="str">
        <f t="shared" si="11"/>
        <v>Feb 2023</v>
      </c>
      <c r="CL27" s="45">
        <f t="shared" si="12"/>
        <v>2.8571428571428571E-2</v>
      </c>
      <c r="CN27" s="41" t="str" cm="1">
        <f t="array" ref="CN27">IF($BV27="", "", IF(IFERROR(INDEX($B27:$AE27, $BK27, MATCH(BI$10, $B$11:$AE$11, 0)), "")="", "", IFERROR(INDEX($B27:$AE27, $BK27, MATCH(BI$10, $B$11:$AE$11, 0)), "")))</f>
        <v>https://www.linkedin.com/feed/update/urn:li:activity:7035901544189325313</v>
      </c>
      <c r="CP27" s="19" t="str">
        <f>IF(OR($BL$7=FALSE, $BI27=""), "", IF(COUNTIF('LinkedIn Posts'!$AV$11:$AV$510, $BI27)=0, MAX($CP$11:$CP26)+1, ""))</f>
        <v/>
      </c>
      <c r="CR27" s="19">
        <v>16</v>
      </c>
      <c r="CT27" s="65" t="str">
        <f t="shared" si="13"/>
        <v/>
      </c>
    </row>
    <row r="28" spans="1:98" x14ac:dyDescent="0.25">
      <c r="A28" s="24" t="s">
        <v>36</v>
      </c>
      <c r="B28" s="29" t="s">
        <v>266</v>
      </c>
      <c r="C28" s="30" t="s">
        <v>267</v>
      </c>
      <c r="D28" s="30" t="s">
        <v>217</v>
      </c>
      <c r="E28" s="30" t="s">
        <v>204</v>
      </c>
      <c r="F28" s="30" t="s">
        <v>218</v>
      </c>
      <c r="G28" s="30" t="s">
        <v>268</v>
      </c>
      <c r="H28" s="30" t="s">
        <v>204</v>
      </c>
      <c r="I28" s="30" t="s">
        <v>204</v>
      </c>
      <c r="J28" s="30" t="s">
        <v>219</v>
      </c>
      <c r="K28" s="30">
        <v>90</v>
      </c>
      <c r="L28" s="30" t="s">
        <v>204</v>
      </c>
      <c r="M28" s="30" t="s">
        <v>204</v>
      </c>
      <c r="N28" s="30">
        <v>5</v>
      </c>
      <c r="O28" s="30">
        <v>5.55555559694767E-2</v>
      </c>
      <c r="P28" s="30">
        <v>1</v>
      </c>
      <c r="Q28" s="30">
        <v>0</v>
      </c>
      <c r="R28" s="30">
        <v>1</v>
      </c>
      <c r="S28" s="30" t="s">
        <v>204</v>
      </c>
      <c r="T28" s="30">
        <v>7.7777780592441559E-2</v>
      </c>
      <c r="U28" s="30" t="s">
        <v>204</v>
      </c>
      <c r="V28" s="30"/>
      <c r="W28" s="30"/>
      <c r="X28" s="30"/>
      <c r="Y28" s="30"/>
      <c r="Z28" s="30"/>
      <c r="AA28" s="30"/>
      <c r="AB28" s="30"/>
      <c r="AC28" s="30"/>
      <c r="AD28" s="30"/>
      <c r="AE28" s="31"/>
      <c r="AF28" s="24" t="s">
        <v>36</v>
      </c>
      <c r="AG28" s="11"/>
      <c r="AH28" s="11"/>
      <c r="AI28" s="11"/>
      <c r="AJ28" s="11"/>
      <c r="AK28" s="11"/>
      <c r="AL28" s="11"/>
      <c r="AM28" s="11"/>
      <c r="AN28" s="11"/>
      <c r="AO28" s="11"/>
      <c r="AP28" s="11"/>
      <c r="AQ28" s="11"/>
      <c r="AR28" s="11"/>
      <c r="AS28" s="11"/>
      <c r="AT28" s="11"/>
      <c r="AU28" s="11"/>
      <c r="AV28" s="11"/>
      <c r="AW28" s="11"/>
      <c r="AX28" s="11"/>
      <c r="AY28" s="11"/>
      <c r="AZ28" s="32">
        <f t="shared" si="1"/>
        <v>44977</v>
      </c>
      <c r="BA28" s="13" cm="1">
        <f t="array" ref="BA28">IF(BA$10="", "", IF(IFERROR(INDEX($B28:$AE28, $BK28, MATCH(BA$10, $B$11:$AE$11, 0)), "")="", "", IFERROR(VALUE(INDEX($B28:$AE28, $BK28, MATCH(BA$10, $B$11:$AE$11, 0))), "")))</f>
        <v>90</v>
      </c>
      <c r="BB28" s="13" cm="1">
        <f t="array" ref="BB28">IF(BB$10="", "", IF(IFERROR(INDEX($B28:$AE28, $BK28, MATCH(BB$10, $B$11:$AE$11, 0)), "")="", "", IFERROR(VALUE(INDEX($B28:$AE28, $BK28, MATCH(BB$10, $B$11:$AE$11, 0))), "")))</f>
        <v>5</v>
      </c>
      <c r="BC28" s="13" cm="1">
        <f t="array" ref="BC28">IF(BC$10="", "", IF(IFERROR(INDEX($B28:$AE28, $BK28, MATCH(BC$10, $B$11:$AE$11, 0)), "")="", "", IFERROR(VALUE(INDEX($B28:$AE28, $BK28, MATCH(BC$10, $B$11:$AE$11, 0))), "")))</f>
        <v>1</v>
      </c>
      <c r="BD28" s="13" cm="1">
        <f t="array" ref="BD28">IF(BD$10="", "", IF(IFERROR(INDEX($B28:$AE28, $BK28, MATCH(BD$10, $B$11:$AE$11, 0)), "")="", "", IFERROR(VALUE(INDEX($B28:$AE28, $BK28, MATCH(BD$10, $B$11:$AE$11, 0))), "")))</f>
        <v>0</v>
      </c>
      <c r="BE28" s="33" cm="1">
        <f t="array" ref="BE28">IF(BE$10="", "", IF(IFERROR(INDEX($B28:$AE28, $BK28, MATCH(BE$10, $B$11:$AE$11, 0)), "")="", "", IFERROR(VALUE(INDEX($B28:$AE28, $BK28, MATCH(BE$10, $B$11:$AE$11, 0))), "")))</f>
        <v>1</v>
      </c>
      <c r="BF28" s="11"/>
      <c r="BG28" s="41" t="str" cm="1">
        <f t="array" ref="BG28">IF(BG$10="", "", IF(IFERROR(INDEX($B28:$AE28, $BK28, MATCH(BG$10, $B$11:$AE$11, 0)), "")="", "", IFERROR(LEFT(INDEX($B28:$AE28, $BK28, MATCH(BG$10, $B$11:$AE$11, 0)), 70), "")))</f>
        <v>Who would you get to make your spreadsheets? Most would waste valuable</v>
      </c>
      <c r="BH28" s="11"/>
      <c r="BI28" s="65">
        <f t="shared" si="2"/>
        <v>7.0333661387344302E+18</v>
      </c>
      <c r="BJ28" s="11"/>
      <c r="BL28" s="19" t="str">
        <f>IF($R$11="", "", $R$11)</f>
        <v>Reposts</v>
      </c>
      <c r="BN28" s="19" t="str" cm="1">
        <f t="array" ref="BN28">IF($AZ$10="", "", IF(IFERROR(INDEX($B28:$AE28, $BK28, MATCH($AZ$10, $B$11:$AE$11, 0)), "")="", "", IFERROR(INDEX($B28:$AE28, $BK28, MATCH($AZ$10, $B$11:$AE$11, 0)), "")))</f>
        <v>02/20/2023</v>
      </c>
      <c r="BO28" s="19">
        <f t="shared" si="3"/>
        <v>3</v>
      </c>
      <c r="BP28" s="19">
        <f t="shared" si="4"/>
        <v>6</v>
      </c>
      <c r="BQ28" s="19">
        <f t="shared" si="5"/>
        <v>2</v>
      </c>
      <c r="BR28" s="42">
        <f t="shared" si="6"/>
        <v>20</v>
      </c>
      <c r="BS28" s="19">
        <f t="shared" si="7"/>
        <v>2023</v>
      </c>
      <c r="BT28" s="43" cm="1">
        <f t="array" ref="BT28">IFERROR(DATE(INDEX($BQ28:$BS28, $BK28, MATCH($BN$5, $BQ$10:$BS$10, 0)), INDEX($BQ28:$BS28, $BK28, MATCH($BN$4, $BQ$10:$BS$10, 0)), INDEX($BQ28:$BS28, $BK28, MATCH($BN$3, $BQ$10:$BS$10, 0))), "")</f>
        <v>44977</v>
      </c>
      <c r="BV28" s="19" t="str">
        <f t="shared" si="8"/>
        <v>X</v>
      </c>
      <c r="BX28" s="19" t="str">
        <f t="shared" si="9"/>
        <v/>
      </c>
      <c r="BZ28" s="42">
        <f t="shared" ref="BZ28:CD79" si="14">IF(BA28="", "", IFERROR(ROUNDDOWN(BA28/BZ$9, 0)*BZ$8, ""))</f>
        <v>9</v>
      </c>
      <c r="CA28" s="13">
        <f t="shared" si="14"/>
        <v>20</v>
      </c>
      <c r="CB28" s="13">
        <f t="shared" si="14"/>
        <v>1</v>
      </c>
      <c r="CC28" s="13">
        <f t="shared" si="14"/>
        <v>0</v>
      </c>
      <c r="CD28" s="33">
        <f t="shared" si="14"/>
        <v>3</v>
      </c>
      <c r="CF28" s="44">
        <f t="shared" si="10"/>
        <v>33</v>
      </c>
      <c r="CH28" s="19">
        <f>IF($CF28="", "", COUNTIF($CF$12:$CF$511, "&gt;"&amp;$CF28)+1+COUNTIF($CF$12:$CF28, $CF28)-1)</f>
        <v>2</v>
      </c>
      <c r="CJ28" s="19" t="str">
        <f t="shared" si="11"/>
        <v>Feb 2023</v>
      </c>
      <c r="CL28" s="45">
        <f t="shared" si="12"/>
        <v>7.7777777777777779E-2</v>
      </c>
      <c r="CN28" s="41" t="str" cm="1">
        <f t="array" ref="CN28">IF($BV28="", "", IF(IFERROR(INDEX($B28:$AE28, $BK28, MATCH(BI$10, $B$11:$AE$11, 0)), "")="", "", IFERROR(INDEX($B28:$AE28, $BK28, MATCH(BI$10, $B$11:$AE$11, 0)), "")))</f>
        <v>https://www.linkedin.com/feed/update/urn:li:activity:7033366138734436353</v>
      </c>
      <c r="CP28" s="19" t="str">
        <f>IF(OR($BL$7=FALSE, $BI28=""), "", IF(COUNTIF('LinkedIn Posts'!$AV$11:$AV$510, $BI28)=0, MAX($CP$11:$CP27)+1, ""))</f>
        <v/>
      </c>
      <c r="CR28" s="19">
        <v>17</v>
      </c>
      <c r="CT28" s="65" t="str">
        <f t="shared" si="13"/>
        <v/>
      </c>
    </row>
    <row r="29" spans="1:98" x14ac:dyDescent="0.25">
      <c r="A29" s="24" t="s">
        <v>36</v>
      </c>
      <c r="B29" s="29" t="s">
        <v>269</v>
      </c>
      <c r="C29" s="30" t="s">
        <v>270</v>
      </c>
      <c r="D29" s="30" t="s">
        <v>217</v>
      </c>
      <c r="E29" s="30" t="s">
        <v>204</v>
      </c>
      <c r="F29" s="30" t="s">
        <v>218</v>
      </c>
      <c r="G29" s="30" t="s">
        <v>271</v>
      </c>
      <c r="H29" s="30" t="s">
        <v>204</v>
      </c>
      <c r="I29" s="30" t="s">
        <v>204</v>
      </c>
      <c r="J29" s="30" t="s">
        <v>219</v>
      </c>
      <c r="K29" s="30">
        <v>35</v>
      </c>
      <c r="L29" s="30" t="s">
        <v>204</v>
      </c>
      <c r="M29" s="30" t="s">
        <v>204</v>
      </c>
      <c r="N29" s="30">
        <v>1</v>
      </c>
      <c r="O29" s="30">
        <v>2.857142873108387E-2</v>
      </c>
      <c r="P29" s="30">
        <v>0</v>
      </c>
      <c r="Q29" s="30">
        <v>0</v>
      </c>
      <c r="R29" s="30">
        <v>1</v>
      </c>
      <c r="S29" s="30" t="s">
        <v>204</v>
      </c>
      <c r="T29" s="30">
        <v>5.714285746216774E-2</v>
      </c>
      <c r="U29" s="30" t="s">
        <v>204</v>
      </c>
      <c r="V29" s="30"/>
      <c r="W29" s="30"/>
      <c r="X29" s="30"/>
      <c r="Y29" s="30"/>
      <c r="Z29" s="30"/>
      <c r="AA29" s="30"/>
      <c r="AB29" s="30"/>
      <c r="AC29" s="30"/>
      <c r="AD29" s="30"/>
      <c r="AE29" s="31"/>
      <c r="AF29" s="24" t="s">
        <v>36</v>
      </c>
      <c r="AG29" s="11"/>
      <c r="AH29" s="11"/>
      <c r="AI29" s="11"/>
      <c r="AJ29" s="11"/>
      <c r="AK29" s="11"/>
      <c r="AL29" s="11"/>
      <c r="AM29" s="11"/>
      <c r="AN29" s="11"/>
      <c r="AO29" s="11"/>
      <c r="AP29" s="11"/>
      <c r="AQ29" s="11"/>
      <c r="AR29" s="11"/>
      <c r="AS29" s="11"/>
      <c r="AT29" s="11"/>
      <c r="AU29" s="11"/>
      <c r="AV29" s="11"/>
      <c r="AW29" s="11"/>
      <c r="AX29" s="11"/>
      <c r="AY29" s="11"/>
      <c r="AZ29" s="32">
        <f t="shared" si="1"/>
        <v>44970</v>
      </c>
      <c r="BA29" s="13" cm="1">
        <f t="array" ref="BA29">IF(BA$10="", "", IF(IFERROR(INDEX($B29:$AE29, $BK29, MATCH(BA$10, $B$11:$AE$11, 0)), "")="", "", IFERROR(VALUE(INDEX($B29:$AE29, $BK29, MATCH(BA$10, $B$11:$AE$11, 0))), "")))</f>
        <v>35</v>
      </c>
      <c r="BB29" s="13" cm="1">
        <f t="array" ref="BB29">IF(BB$10="", "", IF(IFERROR(INDEX($B29:$AE29, $BK29, MATCH(BB$10, $B$11:$AE$11, 0)), "")="", "", IFERROR(VALUE(INDEX($B29:$AE29, $BK29, MATCH(BB$10, $B$11:$AE$11, 0))), "")))</f>
        <v>1</v>
      </c>
      <c r="BC29" s="13" cm="1">
        <f t="array" ref="BC29">IF(BC$10="", "", IF(IFERROR(INDEX($B29:$AE29, $BK29, MATCH(BC$10, $B$11:$AE$11, 0)), "")="", "", IFERROR(VALUE(INDEX($B29:$AE29, $BK29, MATCH(BC$10, $B$11:$AE$11, 0))), "")))</f>
        <v>0</v>
      </c>
      <c r="BD29" s="13" cm="1">
        <f t="array" ref="BD29">IF(BD$10="", "", IF(IFERROR(INDEX($B29:$AE29, $BK29, MATCH(BD$10, $B$11:$AE$11, 0)), "")="", "", IFERROR(VALUE(INDEX($B29:$AE29, $BK29, MATCH(BD$10, $B$11:$AE$11, 0))), "")))</f>
        <v>0</v>
      </c>
      <c r="BE29" s="33" cm="1">
        <f t="array" ref="BE29">IF(BE$10="", "", IF(IFERROR(INDEX($B29:$AE29, $BK29, MATCH(BE$10, $B$11:$AE$11, 0)), "")="", "", IFERROR(VALUE(INDEX($B29:$AE29, $BK29, MATCH(BE$10, $B$11:$AE$11, 0))), "")))</f>
        <v>1</v>
      </c>
      <c r="BF29" s="11"/>
      <c r="BG29" s="41" t="str" cm="1">
        <f t="array" ref="BG29">IF(BG$10="", "", IF(IFERROR(INDEX($B29:$AE29, $BK29, MATCH(BG$10, $B$11:$AE$11, 0)), "")="", "", IFERROR(LEFT(INDEX($B29:$AE29, $BK29, MATCH(BG$10, $B$11:$AE$11, 0)), 70), "")))</f>
        <v xml:space="preserve">What do you expect your software to do for your business? Let us know </v>
      </c>
      <c r="BH29" s="11"/>
      <c r="BI29" s="65">
        <f t="shared" si="2"/>
        <v>7.0308280301345096E+18</v>
      </c>
      <c r="BJ29" s="11"/>
      <c r="BL29" s="19" t="str">
        <f>IF($S$11="", "", $S$11)</f>
        <v>Follows</v>
      </c>
      <c r="BN29" s="19" t="str" cm="1">
        <f t="array" ref="BN29">IF($AZ$10="", "", IF(IFERROR(INDEX($B29:$AE29, $BK29, MATCH($AZ$10, $B$11:$AE$11, 0)), "")="", "", IFERROR(INDEX($B29:$AE29, $BK29, MATCH($AZ$10, $B$11:$AE$11, 0)), "")))</f>
        <v>02/13/2023</v>
      </c>
      <c r="BO29" s="19">
        <f t="shared" si="3"/>
        <v>3</v>
      </c>
      <c r="BP29" s="19">
        <f t="shared" si="4"/>
        <v>6</v>
      </c>
      <c r="BQ29" s="19">
        <f t="shared" si="5"/>
        <v>2</v>
      </c>
      <c r="BR29" s="42">
        <f t="shared" si="6"/>
        <v>13</v>
      </c>
      <c r="BS29" s="19">
        <f t="shared" si="7"/>
        <v>2023</v>
      </c>
      <c r="BT29" s="43" cm="1">
        <f t="array" ref="BT29">IFERROR(DATE(INDEX($BQ29:$BS29, $BK29, MATCH($BN$5, $BQ$10:$BS$10, 0)), INDEX($BQ29:$BS29, $BK29, MATCH($BN$4, $BQ$10:$BS$10, 0)), INDEX($BQ29:$BS29, $BK29, MATCH($BN$3, $BQ$10:$BS$10, 0))), "")</f>
        <v>44970</v>
      </c>
      <c r="BV29" s="19" t="str">
        <f t="shared" si="8"/>
        <v>X</v>
      </c>
      <c r="BX29" s="19" t="str">
        <f t="shared" si="9"/>
        <v/>
      </c>
      <c r="BZ29" s="42">
        <f t="shared" si="14"/>
        <v>3</v>
      </c>
      <c r="CA29" s="13">
        <f t="shared" si="14"/>
        <v>4</v>
      </c>
      <c r="CB29" s="13">
        <f t="shared" si="14"/>
        <v>0</v>
      </c>
      <c r="CC29" s="13">
        <f t="shared" si="14"/>
        <v>0</v>
      </c>
      <c r="CD29" s="33">
        <f t="shared" si="14"/>
        <v>3</v>
      </c>
      <c r="CF29" s="44">
        <f t="shared" si="10"/>
        <v>10</v>
      </c>
      <c r="CH29" s="19">
        <f>IF($CF29="", "", COUNTIF($CF$12:$CF$511, "&gt;"&amp;$CF29)+1+COUNTIF($CF$12:$CF29, $CF29)-1)</f>
        <v>18</v>
      </c>
      <c r="CJ29" s="19" t="str">
        <f t="shared" si="11"/>
        <v>Feb 2023</v>
      </c>
      <c r="CL29" s="45">
        <f t="shared" si="12"/>
        <v>5.7142857142857141E-2</v>
      </c>
      <c r="CN29" s="41" t="str" cm="1">
        <f t="array" ref="CN29">IF($BV29="", "", IF(IFERROR(INDEX($B29:$AE29, $BK29, MATCH(BI$10, $B$11:$AE$11, 0)), "")="", "", IFERROR(INDEX($B29:$AE29, $BK29, MATCH(BI$10, $B$11:$AE$11, 0)), "")))</f>
        <v>https://www.linkedin.com/feed/update/urn:li:activity:7030828030134513664</v>
      </c>
      <c r="CP29" s="19" t="str">
        <f>IF(OR($BL$7=FALSE, $BI29=""), "", IF(COUNTIF('LinkedIn Posts'!$AV$11:$AV$510, $BI29)=0, MAX($CP$11:$CP28)+1, ""))</f>
        <v/>
      </c>
      <c r="CR29" s="19">
        <v>18</v>
      </c>
      <c r="CT29" s="65" t="str">
        <f t="shared" si="13"/>
        <v/>
      </c>
    </row>
    <row r="30" spans="1:98" x14ac:dyDescent="0.25">
      <c r="A30" s="24" t="s">
        <v>36</v>
      </c>
      <c r="B30" s="29" t="s">
        <v>272</v>
      </c>
      <c r="C30" s="30" t="s">
        <v>273</v>
      </c>
      <c r="D30" s="30" t="s">
        <v>217</v>
      </c>
      <c r="E30" s="30" t="s">
        <v>204</v>
      </c>
      <c r="F30" s="30" t="s">
        <v>218</v>
      </c>
      <c r="G30" s="30" t="s">
        <v>274</v>
      </c>
      <c r="H30" s="30" t="s">
        <v>204</v>
      </c>
      <c r="I30" s="30" t="s">
        <v>204</v>
      </c>
      <c r="J30" s="30" t="s">
        <v>219</v>
      </c>
      <c r="K30" s="30">
        <v>50</v>
      </c>
      <c r="L30" s="30" t="s">
        <v>204</v>
      </c>
      <c r="M30" s="30" t="s">
        <v>204</v>
      </c>
      <c r="N30" s="30">
        <v>1</v>
      </c>
      <c r="O30" s="30">
        <v>1.9999999552965164E-2</v>
      </c>
      <c r="P30" s="30">
        <v>0</v>
      </c>
      <c r="Q30" s="30">
        <v>0</v>
      </c>
      <c r="R30" s="30">
        <v>1</v>
      </c>
      <c r="S30" s="30" t="s">
        <v>204</v>
      </c>
      <c r="T30" s="30">
        <v>3.9999999105930328E-2</v>
      </c>
      <c r="U30" s="30" t="s">
        <v>204</v>
      </c>
      <c r="V30" s="30"/>
      <c r="W30" s="30"/>
      <c r="X30" s="30"/>
      <c r="Y30" s="30"/>
      <c r="Z30" s="30"/>
      <c r="AA30" s="30"/>
      <c r="AB30" s="30"/>
      <c r="AC30" s="30"/>
      <c r="AD30" s="30"/>
      <c r="AE30" s="31"/>
      <c r="AF30" s="24" t="s">
        <v>36</v>
      </c>
      <c r="AG30" s="11"/>
      <c r="AH30" s="11"/>
      <c r="AI30" s="11"/>
      <c r="AJ30" s="11"/>
      <c r="AK30" s="11"/>
      <c r="AL30" s="11"/>
      <c r="AM30" s="11"/>
      <c r="AN30" s="11"/>
      <c r="AO30" s="11"/>
      <c r="AP30" s="11"/>
      <c r="AQ30" s="11"/>
      <c r="AR30" s="11"/>
      <c r="AS30" s="11"/>
      <c r="AT30" s="11"/>
      <c r="AU30" s="11"/>
      <c r="AV30" s="11"/>
      <c r="AW30" s="11"/>
      <c r="AX30" s="11"/>
      <c r="AY30" s="11"/>
      <c r="AZ30" s="32">
        <f t="shared" si="1"/>
        <v>44963</v>
      </c>
      <c r="BA30" s="13" cm="1">
        <f t="array" ref="BA30">IF(BA$10="", "", IF(IFERROR(INDEX($B30:$AE30, $BK30, MATCH(BA$10, $B$11:$AE$11, 0)), "")="", "", IFERROR(VALUE(INDEX($B30:$AE30, $BK30, MATCH(BA$10, $B$11:$AE$11, 0))), "")))</f>
        <v>50</v>
      </c>
      <c r="BB30" s="13" cm="1">
        <f t="array" ref="BB30">IF(BB$10="", "", IF(IFERROR(INDEX($B30:$AE30, $BK30, MATCH(BB$10, $B$11:$AE$11, 0)), "")="", "", IFERROR(VALUE(INDEX($B30:$AE30, $BK30, MATCH(BB$10, $B$11:$AE$11, 0))), "")))</f>
        <v>1</v>
      </c>
      <c r="BC30" s="13" cm="1">
        <f t="array" ref="BC30">IF(BC$10="", "", IF(IFERROR(INDEX($B30:$AE30, $BK30, MATCH(BC$10, $B$11:$AE$11, 0)), "")="", "", IFERROR(VALUE(INDEX($B30:$AE30, $BK30, MATCH(BC$10, $B$11:$AE$11, 0))), "")))</f>
        <v>0</v>
      </c>
      <c r="BD30" s="13" cm="1">
        <f t="array" ref="BD30">IF(BD$10="", "", IF(IFERROR(INDEX($B30:$AE30, $BK30, MATCH(BD$10, $B$11:$AE$11, 0)), "")="", "", IFERROR(VALUE(INDEX($B30:$AE30, $BK30, MATCH(BD$10, $B$11:$AE$11, 0))), "")))</f>
        <v>0</v>
      </c>
      <c r="BE30" s="33" cm="1">
        <f t="array" ref="BE30">IF(BE$10="", "", IF(IFERROR(INDEX($B30:$AE30, $BK30, MATCH(BE$10, $B$11:$AE$11, 0)), "")="", "", IFERROR(VALUE(INDEX($B30:$AE30, $BK30, MATCH(BE$10, $B$11:$AE$11, 0))), "")))</f>
        <v>1</v>
      </c>
      <c r="BF30" s="11"/>
      <c r="BG30" s="41" t="str" cm="1">
        <f t="array" ref="BG30">IF(BG$10="", "", IF(IFERROR(INDEX($B30:$AE30, $BK30, MATCH(BG$10, $B$11:$AE$11, 0)), "")="", "", IFERROR(LEFT(INDEX($B30:$AE30, $BK30, MATCH(BG$10, $B$11:$AE$11, 0)), 70), "")))</f>
        <v>So, you want a cracking spreadsheet. You're not quite sure how you wan</v>
      </c>
      <c r="BH30" s="11"/>
      <c r="BI30" s="65">
        <f t="shared" si="2"/>
        <v>7.02829297948416E+18</v>
      </c>
      <c r="BJ30" s="11"/>
      <c r="BL30" s="19" t="str">
        <f>IF($T$11="", "", $T$11)</f>
        <v>Engagement rate</v>
      </c>
      <c r="BN30" s="19" t="str" cm="1">
        <f t="array" ref="BN30">IF($AZ$10="", "", IF(IFERROR(INDEX($B30:$AE30, $BK30, MATCH($AZ$10, $B$11:$AE$11, 0)), "")="", "", IFERROR(INDEX($B30:$AE30, $BK30, MATCH($AZ$10, $B$11:$AE$11, 0)), "")))</f>
        <v>02/06/2023</v>
      </c>
      <c r="BO30" s="19">
        <f t="shared" si="3"/>
        <v>3</v>
      </c>
      <c r="BP30" s="19">
        <f t="shared" si="4"/>
        <v>6</v>
      </c>
      <c r="BQ30" s="19">
        <f t="shared" si="5"/>
        <v>2</v>
      </c>
      <c r="BR30" s="42">
        <f t="shared" si="6"/>
        <v>6</v>
      </c>
      <c r="BS30" s="19">
        <f t="shared" si="7"/>
        <v>2023</v>
      </c>
      <c r="BT30" s="43" cm="1">
        <f t="array" ref="BT30">IFERROR(DATE(INDEX($BQ30:$BS30, $BK30, MATCH($BN$5, $BQ$10:$BS$10, 0)), INDEX($BQ30:$BS30, $BK30, MATCH($BN$4, $BQ$10:$BS$10, 0)), INDEX($BQ30:$BS30, $BK30, MATCH($BN$3, $BQ$10:$BS$10, 0))), "")</f>
        <v>44963</v>
      </c>
      <c r="BV30" s="19" t="str">
        <f t="shared" si="8"/>
        <v>X</v>
      </c>
      <c r="BX30" s="19" t="str">
        <f t="shared" si="9"/>
        <v/>
      </c>
      <c r="BZ30" s="42">
        <f t="shared" si="14"/>
        <v>5</v>
      </c>
      <c r="CA30" s="13">
        <f t="shared" si="14"/>
        <v>4</v>
      </c>
      <c r="CB30" s="13">
        <f t="shared" si="14"/>
        <v>0</v>
      </c>
      <c r="CC30" s="13">
        <f t="shared" si="14"/>
        <v>0</v>
      </c>
      <c r="CD30" s="33">
        <f t="shared" si="14"/>
        <v>3</v>
      </c>
      <c r="CF30" s="44">
        <f t="shared" si="10"/>
        <v>12</v>
      </c>
      <c r="CH30" s="19">
        <f>IF($CF30="", "", COUNTIF($CF$12:$CF$511, "&gt;"&amp;$CF30)+1+COUNTIF($CF$12:$CF30, $CF30)-1)</f>
        <v>15</v>
      </c>
      <c r="CJ30" s="19" t="str">
        <f t="shared" si="11"/>
        <v>Feb 2023</v>
      </c>
      <c r="CL30" s="45">
        <f t="shared" si="12"/>
        <v>0.04</v>
      </c>
      <c r="CN30" s="41" t="str" cm="1">
        <f t="array" ref="CN30">IF($BV30="", "", IF(IFERROR(INDEX($B30:$AE30, $BK30, MATCH(BI$10, $B$11:$AE$11, 0)), "")="", "", IFERROR(INDEX($B30:$AE30, $BK30, MATCH(BI$10, $B$11:$AE$11, 0)), "")))</f>
        <v>https://www.linkedin.com/feed/update/urn:li:activity:7028292979484160001</v>
      </c>
      <c r="CP30" s="19" t="str">
        <f>IF(OR($BL$7=FALSE, $BI30=""), "", IF(COUNTIF('LinkedIn Posts'!$AV$11:$AV$510, $BI30)=0, MAX($CP$11:$CP29)+1, ""))</f>
        <v/>
      </c>
      <c r="CR30" s="19">
        <v>19</v>
      </c>
      <c r="CT30" s="65" t="str">
        <f t="shared" si="13"/>
        <v/>
      </c>
    </row>
    <row r="31" spans="1:98" x14ac:dyDescent="0.25">
      <c r="A31" s="24" t="s">
        <v>36</v>
      </c>
      <c r="B31" s="29" t="s">
        <v>275</v>
      </c>
      <c r="C31" s="30" t="s">
        <v>276</v>
      </c>
      <c r="D31" s="30" t="s">
        <v>217</v>
      </c>
      <c r="E31" s="30" t="s">
        <v>204</v>
      </c>
      <c r="F31" s="30" t="s">
        <v>218</v>
      </c>
      <c r="G31" s="30" t="s">
        <v>277</v>
      </c>
      <c r="H31" s="30" t="s">
        <v>204</v>
      </c>
      <c r="I31" s="30" t="s">
        <v>204</v>
      </c>
      <c r="J31" s="30" t="s">
        <v>219</v>
      </c>
      <c r="K31" s="30">
        <v>73</v>
      </c>
      <c r="L31" s="30" t="s">
        <v>204</v>
      </c>
      <c r="M31" s="30" t="s">
        <v>204</v>
      </c>
      <c r="N31" s="30">
        <v>3</v>
      </c>
      <c r="O31" s="30">
        <v>4.109589010477066E-2</v>
      </c>
      <c r="P31" s="30">
        <v>2</v>
      </c>
      <c r="Q31" s="30">
        <v>0</v>
      </c>
      <c r="R31" s="30">
        <v>1</v>
      </c>
      <c r="S31" s="30" t="s">
        <v>204</v>
      </c>
      <c r="T31" s="30">
        <v>8.2191780209541321E-2</v>
      </c>
      <c r="U31" s="30" t="s">
        <v>204</v>
      </c>
      <c r="V31" s="30"/>
      <c r="W31" s="30"/>
      <c r="X31" s="30"/>
      <c r="Y31" s="30"/>
      <c r="Z31" s="30"/>
      <c r="AA31" s="30"/>
      <c r="AB31" s="30"/>
      <c r="AC31" s="30"/>
      <c r="AD31" s="30"/>
      <c r="AE31" s="31"/>
      <c r="AF31" s="24" t="s">
        <v>36</v>
      </c>
      <c r="AG31" s="11"/>
      <c r="AH31" s="11"/>
      <c r="AI31" s="11"/>
      <c r="AJ31" s="11"/>
      <c r="AK31" s="11"/>
      <c r="AL31" s="11"/>
      <c r="AM31" s="11"/>
      <c r="AN31" s="11"/>
      <c r="AO31" s="11"/>
      <c r="AP31" s="11"/>
      <c r="AQ31" s="11"/>
      <c r="AR31" s="11"/>
      <c r="AS31" s="11"/>
      <c r="AT31" s="11"/>
      <c r="AU31" s="11"/>
      <c r="AV31" s="11"/>
      <c r="AW31" s="11"/>
      <c r="AX31" s="11"/>
      <c r="AY31" s="11"/>
      <c r="AZ31" s="32">
        <f t="shared" si="1"/>
        <v>44956</v>
      </c>
      <c r="BA31" s="13" cm="1">
        <f t="array" ref="BA31">IF(BA$10="", "", IF(IFERROR(INDEX($B31:$AE31, $BK31, MATCH(BA$10, $B$11:$AE$11, 0)), "")="", "", IFERROR(VALUE(INDEX($B31:$AE31, $BK31, MATCH(BA$10, $B$11:$AE$11, 0))), "")))</f>
        <v>73</v>
      </c>
      <c r="BB31" s="13" cm="1">
        <f t="array" ref="BB31">IF(BB$10="", "", IF(IFERROR(INDEX($B31:$AE31, $BK31, MATCH(BB$10, $B$11:$AE$11, 0)), "")="", "", IFERROR(VALUE(INDEX($B31:$AE31, $BK31, MATCH(BB$10, $B$11:$AE$11, 0))), "")))</f>
        <v>3</v>
      </c>
      <c r="BC31" s="13" cm="1">
        <f t="array" ref="BC31">IF(BC$10="", "", IF(IFERROR(INDEX($B31:$AE31, $BK31, MATCH(BC$10, $B$11:$AE$11, 0)), "")="", "", IFERROR(VALUE(INDEX($B31:$AE31, $BK31, MATCH(BC$10, $B$11:$AE$11, 0))), "")))</f>
        <v>2</v>
      </c>
      <c r="BD31" s="13" cm="1">
        <f t="array" ref="BD31">IF(BD$10="", "", IF(IFERROR(INDEX($B31:$AE31, $BK31, MATCH(BD$10, $B$11:$AE$11, 0)), "")="", "", IFERROR(VALUE(INDEX($B31:$AE31, $BK31, MATCH(BD$10, $B$11:$AE$11, 0))), "")))</f>
        <v>0</v>
      </c>
      <c r="BE31" s="33" cm="1">
        <f t="array" ref="BE31">IF(BE$10="", "", IF(IFERROR(INDEX($B31:$AE31, $BK31, MATCH(BE$10, $B$11:$AE$11, 0)), "")="", "", IFERROR(VALUE(INDEX($B31:$AE31, $BK31, MATCH(BE$10, $B$11:$AE$11, 0))), "")))</f>
        <v>1</v>
      </c>
      <c r="BF31" s="11"/>
      <c r="BG31" s="41" t="str" cm="1">
        <f t="array" ref="BG31">IF(BG$10="", "", IF(IFERROR(INDEX($B31:$AE31, $BK31, MATCH(BG$10, $B$11:$AE$11, 0)), "")="", "", IFERROR(LEFT(INDEX($B31:$AE31, $BK31, MATCH(BG$10, $B$11:$AE$11, 0)), 70), "")))</f>
        <v>We've made hundreds of spreadsheets, and most have been bespoke soluti</v>
      </c>
      <c r="BH31" s="11"/>
      <c r="BI31" s="65">
        <f t="shared" si="2"/>
        <v>7.0257914539225201E+18</v>
      </c>
      <c r="BJ31" s="11"/>
      <c r="BL31" s="19" t="str">
        <f>IF($U$11="", "", $U$11)</f>
        <v>Content Type</v>
      </c>
      <c r="BN31" s="19" t="str" cm="1">
        <f t="array" ref="BN31">IF($AZ$10="", "", IF(IFERROR(INDEX($B31:$AE31, $BK31, MATCH($AZ$10, $B$11:$AE$11, 0)), "")="", "", IFERROR(INDEX($B31:$AE31, $BK31, MATCH($AZ$10, $B$11:$AE$11, 0)), "")))</f>
        <v>01/30/2023</v>
      </c>
      <c r="BO31" s="19">
        <f t="shared" si="3"/>
        <v>3</v>
      </c>
      <c r="BP31" s="19">
        <f t="shared" si="4"/>
        <v>6</v>
      </c>
      <c r="BQ31" s="19">
        <f t="shared" si="5"/>
        <v>1</v>
      </c>
      <c r="BR31" s="42">
        <f t="shared" si="6"/>
        <v>30</v>
      </c>
      <c r="BS31" s="19">
        <f t="shared" si="7"/>
        <v>2023</v>
      </c>
      <c r="BT31" s="43" cm="1">
        <f t="array" ref="BT31">IFERROR(DATE(INDEX($BQ31:$BS31, $BK31, MATCH($BN$5, $BQ$10:$BS$10, 0)), INDEX($BQ31:$BS31, $BK31, MATCH($BN$4, $BQ$10:$BS$10, 0)), INDEX($BQ31:$BS31, $BK31, MATCH($BN$3, $BQ$10:$BS$10, 0))), "")</f>
        <v>44956</v>
      </c>
      <c r="BV31" s="19" t="str">
        <f t="shared" si="8"/>
        <v>X</v>
      </c>
      <c r="BX31" s="19" t="str">
        <f t="shared" si="9"/>
        <v/>
      </c>
      <c r="BZ31" s="42">
        <f t="shared" si="14"/>
        <v>7</v>
      </c>
      <c r="CA31" s="13">
        <f t="shared" si="14"/>
        <v>12</v>
      </c>
      <c r="CB31" s="13">
        <f t="shared" si="14"/>
        <v>2</v>
      </c>
      <c r="CC31" s="13">
        <f t="shared" si="14"/>
        <v>0</v>
      </c>
      <c r="CD31" s="33">
        <f t="shared" si="14"/>
        <v>3</v>
      </c>
      <c r="CF31" s="44">
        <f t="shared" si="10"/>
        <v>24</v>
      </c>
      <c r="CH31" s="19">
        <f>IF($CF31="", "", COUNTIF($CF$12:$CF$511, "&gt;"&amp;$CF31)+1+COUNTIF($CF$12:$CF31, $CF31)-1)</f>
        <v>6</v>
      </c>
      <c r="CJ31" s="19" t="str">
        <f t="shared" si="11"/>
        <v>Jan 2023</v>
      </c>
      <c r="CL31" s="45">
        <f t="shared" si="12"/>
        <v>8.2191780821917804E-2</v>
      </c>
      <c r="CN31" s="41" t="str" cm="1">
        <f t="array" ref="CN31">IF($BV31="", "", IF(IFERROR(INDEX($B31:$AE31, $BK31, MATCH(BI$10, $B$11:$AE$11, 0)), "")="", "", IFERROR(INDEX($B31:$AE31, $BK31, MATCH(BI$10, $B$11:$AE$11, 0)), "")))</f>
        <v>https://www.linkedin.com/feed/update/urn:li:activity:7025791453922521089</v>
      </c>
      <c r="CP31" s="19" t="str">
        <f>IF(OR($BL$7=FALSE, $BI31=""), "", IF(COUNTIF('LinkedIn Posts'!$AV$11:$AV$510, $BI31)=0, MAX($CP$11:$CP30)+1, ""))</f>
        <v/>
      </c>
      <c r="CR31" s="19">
        <v>20</v>
      </c>
      <c r="CT31" s="65" t="str">
        <f t="shared" si="13"/>
        <v/>
      </c>
    </row>
    <row r="32" spans="1:98" x14ac:dyDescent="0.25">
      <c r="A32" s="24" t="s">
        <v>36</v>
      </c>
      <c r="B32" s="29" t="s">
        <v>278</v>
      </c>
      <c r="C32" s="30" t="s">
        <v>279</v>
      </c>
      <c r="D32" s="30" t="s">
        <v>217</v>
      </c>
      <c r="E32" s="30" t="s">
        <v>204</v>
      </c>
      <c r="F32" s="30" t="s">
        <v>218</v>
      </c>
      <c r="G32" s="30" t="s">
        <v>280</v>
      </c>
      <c r="H32" s="30" t="s">
        <v>204</v>
      </c>
      <c r="I32" s="30" t="s">
        <v>204</v>
      </c>
      <c r="J32" s="30" t="s">
        <v>219</v>
      </c>
      <c r="K32" s="30">
        <v>57</v>
      </c>
      <c r="L32" s="30" t="s">
        <v>204</v>
      </c>
      <c r="M32" s="30" t="s">
        <v>204</v>
      </c>
      <c r="N32" s="30">
        <v>4</v>
      </c>
      <c r="O32" s="30">
        <v>7.0175439119338989E-2</v>
      </c>
      <c r="P32" s="30">
        <v>0</v>
      </c>
      <c r="Q32" s="30">
        <v>0</v>
      </c>
      <c r="R32" s="30">
        <v>0</v>
      </c>
      <c r="S32" s="30" t="s">
        <v>204</v>
      </c>
      <c r="T32" s="30">
        <v>7.0175439119338989E-2</v>
      </c>
      <c r="U32" s="30" t="s">
        <v>204</v>
      </c>
      <c r="V32" s="30"/>
      <c r="W32" s="30"/>
      <c r="X32" s="30"/>
      <c r="Y32" s="30"/>
      <c r="Z32" s="30"/>
      <c r="AA32" s="30"/>
      <c r="AB32" s="30"/>
      <c r="AC32" s="30"/>
      <c r="AD32" s="30"/>
      <c r="AE32" s="31"/>
      <c r="AF32" s="24" t="s">
        <v>36</v>
      </c>
      <c r="AG32" s="11"/>
      <c r="AH32" s="11"/>
      <c r="AI32" s="11"/>
      <c r="AJ32" s="11"/>
      <c r="AK32" s="11"/>
      <c r="AL32" s="11"/>
      <c r="AM32" s="11"/>
      <c r="AN32" s="11"/>
      <c r="AO32" s="11"/>
      <c r="AP32" s="11"/>
      <c r="AQ32" s="11"/>
      <c r="AR32" s="11"/>
      <c r="AS32" s="11"/>
      <c r="AT32" s="11"/>
      <c r="AU32" s="11"/>
      <c r="AV32" s="11"/>
      <c r="AW32" s="11"/>
      <c r="AX32" s="11"/>
      <c r="AY32" s="11"/>
      <c r="AZ32" s="32">
        <f t="shared" si="1"/>
        <v>44951</v>
      </c>
      <c r="BA32" s="13" cm="1">
        <f t="array" ref="BA32">IF(BA$10="", "", IF(IFERROR(INDEX($B32:$AE32, $BK32, MATCH(BA$10, $B$11:$AE$11, 0)), "")="", "", IFERROR(VALUE(INDEX($B32:$AE32, $BK32, MATCH(BA$10, $B$11:$AE$11, 0))), "")))</f>
        <v>57</v>
      </c>
      <c r="BB32" s="13" cm="1">
        <f t="array" ref="BB32">IF(BB$10="", "", IF(IFERROR(INDEX($B32:$AE32, $BK32, MATCH(BB$10, $B$11:$AE$11, 0)), "")="", "", IFERROR(VALUE(INDEX($B32:$AE32, $BK32, MATCH(BB$10, $B$11:$AE$11, 0))), "")))</f>
        <v>4</v>
      </c>
      <c r="BC32" s="13" cm="1">
        <f t="array" ref="BC32">IF(BC$10="", "", IF(IFERROR(INDEX($B32:$AE32, $BK32, MATCH(BC$10, $B$11:$AE$11, 0)), "")="", "", IFERROR(VALUE(INDEX($B32:$AE32, $BK32, MATCH(BC$10, $B$11:$AE$11, 0))), "")))</f>
        <v>0</v>
      </c>
      <c r="BD32" s="13" cm="1">
        <f t="array" ref="BD32">IF(BD$10="", "", IF(IFERROR(INDEX($B32:$AE32, $BK32, MATCH(BD$10, $B$11:$AE$11, 0)), "")="", "", IFERROR(VALUE(INDEX($B32:$AE32, $BK32, MATCH(BD$10, $B$11:$AE$11, 0))), "")))</f>
        <v>0</v>
      </c>
      <c r="BE32" s="33" cm="1">
        <f t="array" ref="BE32">IF(BE$10="", "", IF(IFERROR(INDEX($B32:$AE32, $BK32, MATCH(BE$10, $B$11:$AE$11, 0)), "")="", "", IFERROR(VALUE(INDEX($B32:$AE32, $BK32, MATCH(BE$10, $B$11:$AE$11, 0))), "")))</f>
        <v>0</v>
      </c>
      <c r="BF32" s="11"/>
      <c r="BG32" s="41" t="str" cm="1">
        <f t="array" ref="BG32">IF(BG$10="", "", IF(IFERROR(INDEX($B32:$AE32, $BK32, MATCH(BG$10, $B$11:$AE$11, 0)), "")="", "", IFERROR(LEFT(INDEX($B32:$AE32, $BK32, MATCH(BG$10, $B$11:$AE$11, 0)), 70), "")))</f>
        <v>Finally got some #BrandedMerch so that Richard can look the part..</v>
      </c>
      <c r="BH32" s="11"/>
      <c r="BI32" s="65">
        <f t="shared" si="2"/>
        <v>7.0239575553368904E+18</v>
      </c>
      <c r="BJ32" s="11"/>
      <c r="BL32" s="19" t="str">
        <f>IF($V$11="", "", $V$11)</f>
        <v/>
      </c>
      <c r="BN32" s="19" t="str" cm="1">
        <f t="array" ref="BN32">IF($AZ$10="", "", IF(IFERROR(INDEX($B32:$AE32, $BK32, MATCH($AZ$10, $B$11:$AE$11, 0)), "")="", "", IFERROR(INDEX($B32:$AE32, $BK32, MATCH($AZ$10, $B$11:$AE$11, 0)), "")))</f>
        <v>01/25/2023</v>
      </c>
      <c r="BO32" s="19">
        <f t="shared" si="3"/>
        <v>3</v>
      </c>
      <c r="BP32" s="19">
        <f t="shared" si="4"/>
        <v>6</v>
      </c>
      <c r="BQ32" s="19">
        <f t="shared" si="5"/>
        <v>1</v>
      </c>
      <c r="BR32" s="42">
        <f t="shared" si="6"/>
        <v>25</v>
      </c>
      <c r="BS32" s="19">
        <f t="shared" si="7"/>
        <v>2023</v>
      </c>
      <c r="BT32" s="43" cm="1">
        <f t="array" ref="BT32">IFERROR(DATE(INDEX($BQ32:$BS32, $BK32, MATCH($BN$5, $BQ$10:$BS$10, 0)), INDEX($BQ32:$BS32, $BK32, MATCH($BN$4, $BQ$10:$BS$10, 0)), INDEX($BQ32:$BS32, $BK32, MATCH($BN$3, $BQ$10:$BS$10, 0))), "")</f>
        <v>44951</v>
      </c>
      <c r="BV32" s="19" t="str">
        <f t="shared" si="8"/>
        <v>X</v>
      </c>
      <c r="BX32" s="19" t="str">
        <f t="shared" si="9"/>
        <v/>
      </c>
      <c r="BZ32" s="42">
        <f t="shared" si="14"/>
        <v>5</v>
      </c>
      <c r="CA32" s="13">
        <f t="shared" si="14"/>
        <v>16</v>
      </c>
      <c r="CB32" s="13">
        <f t="shared" si="14"/>
        <v>0</v>
      </c>
      <c r="CC32" s="13">
        <f t="shared" si="14"/>
        <v>0</v>
      </c>
      <c r="CD32" s="33">
        <f t="shared" si="14"/>
        <v>0</v>
      </c>
      <c r="CF32" s="44">
        <f t="shared" si="10"/>
        <v>21</v>
      </c>
      <c r="CH32" s="19">
        <f>IF($CF32="", "", COUNTIF($CF$12:$CF$511, "&gt;"&amp;$CF32)+1+COUNTIF($CF$12:$CF32, $CF32)-1)</f>
        <v>10</v>
      </c>
      <c r="CJ32" s="19" t="str">
        <f t="shared" si="11"/>
        <v>Jan 2023</v>
      </c>
      <c r="CL32" s="45">
        <f t="shared" si="12"/>
        <v>7.0175438596491224E-2</v>
      </c>
      <c r="CN32" s="41" t="str" cm="1">
        <f t="array" ref="CN32">IF($BV32="", "", IF(IFERROR(INDEX($B32:$AE32, $BK32, MATCH(BI$10, $B$11:$AE$11, 0)), "")="", "", IFERROR(INDEX($B32:$AE32, $BK32, MATCH(BI$10, $B$11:$AE$11, 0)), "")))</f>
        <v>https://www.linkedin.com/feed/update/urn:li:activity:7023957555336896512</v>
      </c>
      <c r="CP32" s="19">
        <f>IF(OR($BL$7=FALSE, $BI32=""), "", IF(COUNTIF('LinkedIn Posts'!$AV$11:$AV$510, $BI32)=0, MAX($CP$11:$CP31)+1, ""))</f>
        <v>5</v>
      </c>
      <c r="CR32" s="19">
        <v>21</v>
      </c>
      <c r="CT32" s="65" t="str">
        <f t="shared" si="13"/>
        <v/>
      </c>
    </row>
    <row r="33" spans="1:98" x14ac:dyDescent="0.25">
      <c r="A33" s="24" t="s">
        <v>36</v>
      </c>
      <c r="B33" s="29" t="s">
        <v>281</v>
      </c>
      <c r="C33" s="30" t="s">
        <v>282</v>
      </c>
      <c r="D33" s="30" t="s">
        <v>217</v>
      </c>
      <c r="E33" s="30" t="s">
        <v>204</v>
      </c>
      <c r="F33" s="30" t="s">
        <v>218</v>
      </c>
      <c r="G33" s="30" t="s">
        <v>283</v>
      </c>
      <c r="H33" s="30" t="s">
        <v>204</v>
      </c>
      <c r="I33" s="30" t="s">
        <v>204</v>
      </c>
      <c r="J33" s="30" t="s">
        <v>219</v>
      </c>
      <c r="K33" s="30">
        <v>33</v>
      </c>
      <c r="L33" s="30" t="s">
        <v>204</v>
      </c>
      <c r="M33" s="30" t="s">
        <v>204</v>
      </c>
      <c r="N33" s="30">
        <v>0</v>
      </c>
      <c r="O33" s="30">
        <v>0</v>
      </c>
      <c r="P33" s="30">
        <v>0</v>
      </c>
      <c r="Q33" s="30">
        <v>0</v>
      </c>
      <c r="R33" s="30">
        <v>0</v>
      </c>
      <c r="S33" s="30" t="s">
        <v>204</v>
      </c>
      <c r="T33" s="30">
        <v>0</v>
      </c>
      <c r="U33" s="30" t="s">
        <v>204</v>
      </c>
      <c r="V33" s="30"/>
      <c r="W33" s="30"/>
      <c r="X33" s="30"/>
      <c r="Y33" s="30"/>
      <c r="Z33" s="30"/>
      <c r="AA33" s="30"/>
      <c r="AB33" s="30"/>
      <c r="AC33" s="30"/>
      <c r="AD33" s="30"/>
      <c r="AE33" s="31"/>
      <c r="AF33" s="24" t="s">
        <v>36</v>
      </c>
      <c r="AG33" s="11"/>
      <c r="AH33" s="11"/>
      <c r="AI33" s="11"/>
      <c r="AJ33" s="11"/>
      <c r="AK33" s="11"/>
      <c r="AL33" s="11"/>
      <c r="AM33" s="11"/>
      <c r="AN33" s="11"/>
      <c r="AO33" s="11"/>
      <c r="AP33" s="11"/>
      <c r="AQ33" s="11"/>
      <c r="AR33" s="11"/>
      <c r="AS33" s="11"/>
      <c r="AT33" s="11"/>
      <c r="AU33" s="11"/>
      <c r="AV33" s="11"/>
      <c r="AW33" s="11"/>
      <c r="AX33" s="11"/>
      <c r="AY33" s="11"/>
      <c r="AZ33" s="32">
        <f t="shared" si="1"/>
        <v>44949</v>
      </c>
      <c r="BA33" s="13" cm="1">
        <f t="array" ref="BA33">IF(BA$10="", "", IF(IFERROR(INDEX($B33:$AE33, $BK33, MATCH(BA$10, $B$11:$AE$11, 0)), "")="", "", IFERROR(VALUE(INDEX($B33:$AE33, $BK33, MATCH(BA$10, $B$11:$AE$11, 0))), "")))</f>
        <v>33</v>
      </c>
      <c r="BB33" s="13" cm="1">
        <f t="array" ref="BB33">IF(BB$10="", "", IF(IFERROR(INDEX($B33:$AE33, $BK33, MATCH(BB$10, $B$11:$AE$11, 0)), "")="", "", IFERROR(VALUE(INDEX($B33:$AE33, $BK33, MATCH(BB$10, $B$11:$AE$11, 0))), "")))</f>
        <v>0</v>
      </c>
      <c r="BC33" s="13" cm="1">
        <f t="array" ref="BC33">IF(BC$10="", "", IF(IFERROR(INDEX($B33:$AE33, $BK33, MATCH(BC$10, $B$11:$AE$11, 0)), "")="", "", IFERROR(VALUE(INDEX($B33:$AE33, $BK33, MATCH(BC$10, $B$11:$AE$11, 0))), "")))</f>
        <v>0</v>
      </c>
      <c r="BD33" s="13" cm="1">
        <f t="array" ref="BD33">IF(BD$10="", "", IF(IFERROR(INDEX($B33:$AE33, $BK33, MATCH(BD$10, $B$11:$AE$11, 0)), "")="", "", IFERROR(VALUE(INDEX($B33:$AE33, $BK33, MATCH(BD$10, $B$11:$AE$11, 0))), "")))</f>
        <v>0</v>
      </c>
      <c r="BE33" s="33" cm="1">
        <f t="array" ref="BE33">IF(BE$10="", "", IF(IFERROR(INDEX($B33:$AE33, $BK33, MATCH(BE$10, $B$11:$AE$11, 0)), "")="", "", IFERROR(VALUE(INDEX($B33:$AE33, $BK33, MATCH(BE$10, $B$11:$AE$11, 0))), "")))</f>
        <v>0</v>
      </c>
      <c r="BF33" s="11"/>
      <c r="BG33" s="41" t="str" cm="1">
        <f t="array" ref="BG33">IF(BG$10="", "", IF(IFERROR(INDEX($B33:$AE33, $BK33, MATCH(BG$10, $B$11:$AE$11, 0)), "")="", "", IFERROR(LEFT(INDEX($B33:$AE33, $BK33, MATCH(BG$10, $B$11:$AE$11, 0)), 70), "")))</f>
        <v xml:space="preserve">We asked people what aspect of their business they would most like to </v>
      </c>
      <c r="BH33" s="11"/>
      <c r="BI33" s="65">
        <f t="shared" si="2"/>
        <v>7.0232194917485998E+18</v>
      </c>
      <c r="BJ33" s="11"/>
      <c r="BL33" s="19" t="str">
        <f>IF($W$11="", "", $W$11)</f>
        <v/>
      </c>
      <c r="BN33" s="19" t="str" cm="1">
        <f t="array" ref="BN33">IF($AZ$10="", "", IF(IFERROR(INDEX($B33:$AE33, $BK33, MATCH($AZ$10, $B$11:$AE$11, 0)), "")="", "", IFERROR(INDEX($B33:$AE33, $BK33, MATCH($AZ$10, $B$11:$AE$11, 0)), "")))</f>
        <v>01/23/2023</v>
      </c>
      <c r="BO33" s="19">
        <f t="shared" si="3"/>
        <v>3</v>
      </c>
      <c r="BP33" s="19">
        <f t="shared" si="4"/>
        <v>6</v>
      </c>
      <c r="BQ33" s="19">
        <f t="shared" si="5"/>
        <v>1</v>
      </c>
      <c r="BR33" s="42">
        <f t="shared" si="6"/>
        <v>23</v>
      </c>
      <c r="BS33" s="19">
        <f t="shared" si="7"/>
        <v>2023</v>
      </c>
      <c r="BT33" s="43" cm="1">
        <f t="array" ref="BT33">IFERROR(DATE(INDEX($BQ33:$BS33, $BK33, MATCH($BN$5, $BQ$10:$BS$10, 0)), INDEX($BQ33:$BS33, $BK33, MATCH($BN$4, $BQ$10:$BS$10, 0)), INDEX($BQ33:$BS33, $BK33, MATCH($BN$3, $BQ$10:$BS$10, 0))), "")</f>
        <v>44949</v>
      </c>
      <c r="BV33" s="19" t="str">
        <f t="shared" si="8"/>
        <v>X</v>
      </c>
      <c r="BX33" s="19" t="str">
        <f t="shared" si="9"/>
        <v/>
      </c>
      <c r="BZ33" s="42">
        <f t="shared" si="14"/>
        <v>3</v>
      </c>
      <c r="CA33" s="13">
        <f t="shared" si="14"/>
        <v>0</v>
      </c>
      <c r="CB33" s="13">
        <f t="shared" si="14"/>
        <v>0</v>
      </c>
      <c r="CC33" s="13">
        <f t="shared" si="14"/>
        <v>0</v>
      </c>
      <c r="CD33" s="33">
        <f t="shared" si="14"/>
        <v>0</v>
      </c>
      <c r="CF33" s="44">
        <f t="shared" si="10"/>
        <v>3</v>
      </c>
      <c r="CH33" s="19">
        <f>IF($CF33="", "", COUNTIF($CF$12:$CF$511, "&gt;"&amp;$CF33)+1+COUNTIF($CF$12:$CF33, $CF33)-1)</f>
        <v>24</v>
      </c>
      <c r="CJ33" s="19" t="str">
        <f t="shared" si="11"/>
        <v>Jan 2023</v>
      </c>
      <c r="CL33" s="45">
        <f t="shared" si="12"/>
        <v>0</v>
      </c>
      <c r="CN33" s="41" t="str" cm="1">
        <f t="array" ref="CN33">IF($BV33="", "", IF(IFERROR(INDEX($B33:$AE33, $BK33, MATCH(BI$10, $B$11:$AE$11, 0)), "")="", "", IFERROR(INDEX($B33:$AE33, $BK33, MATCH(BI$10, $B$11:$AE$11, 0)), "")))</f>
        <v>https://www.linkedin.com/feed/update/urn:li:activity:7023219491748605952</v>
      </c>
      <c r="CP33" s="19" t="str">
        <f>IF(OR($BL$7=FALSE, $BI33=""), "", IF(COUNTIF('LinkedIn Posts'!$AV$11:$AV$510, $BI33)=0, MAX($CP$11:$CP32)+1, ""))</f>
        <v/>
      </c>
      <c r="CR33" s="19">
        <v>22</v>
      </c>
      <c r="CT33" s="65" t="str">
        <f t="shared" si="13"/>
        <v/>
      </c>
    </row>
    <row r="34" spans="1:98" x14ac:dyDescent="0.25">
      <c r="A34" s="24" t="s">
        <v>36</v>
      </c>
      <c r="B34" s="29" t="s">
        <v>284</v>
      </c>
      <c r="C34" s="30" t="s">
        <v>285</v>
      </c>
      <c r="D34" s="30" t="s">
        <v>217</v>
      </c>
      <c r="E34" s="30" t="s">
        <v>204</v>
      </c>
      <c r="F34" s="30" t="s">
        <v>218</v>
      </c>
      <c r="G34" s="30" t="s">
        <v>286</v>
      </c>
      <c r="H34" s="30" t="s">
        <v>204</v>
      </c>
      <c r="I34" s="30" t="s">
        <v>204</v>
      </c>
      <c r="J34" s="30" t="s">
        <v>219</v>
      </c>
      <c r="K34" s="30">
        <v>29</v>
      </c>
      <c r="L34" s="30" t="s">
        <v>204</v>
      </c>
      <c r="M34" s="30" t="s">
        <v>204</v>
      </c>
      <c r="N34" s="30">
        <v>0</v>
      </c>
      <c r="O34" s="30">
        <v>0</v>
      </c>
      <c r="P34" s="30">
        <v>1</v>
      </c>
      <c r="Q34" s="30">
        <v>0</v>
      </c>
      <c r="R34" s="30">
        <v>0</v>
      </c>
      <c r="S34" s="30" t="s">
        <v>204</v>
      </c>
      <c r="T34" s="30">
        <v>3.4482758492231369E-2</v>
      </c>
      <c r="U34" s="30" t="s">
        <v>204</v>
      </c>
      <c r="V34" s="30"/>
      <c r="W34" s="30"/>
      <c r="X34" s="30"/>
      <c r="Y34" s="30"/>
      <c r="Z34" s="30"/>
      <c r="AA34" s="30"/>
      <c r="AB34" s="30"/>
      <c r="AC34" s="30"/>
      <c r="AD34" s="30"/>
      <c r="AE34" s="31"/>
      <c r="AF34" s="24" t="s">
        <v>36</v>
      </c>
      <c r="AG34" s="11"/>
      <c r="AH34" s="11"/>
      <c r="AI34" s="11"/>
      <c r="AJ34" s="11"/>
      <c r="AK34" s="11"/>
      <c r="AL34" s="11"/>
      <c r="AM34" s="11"/>
      <c r="AN34" s="11"/>
      <c r="AO34" s="11"/>
      <c r="AP34" s="11"/>
      <c r="AQ34" s="11"/>
      <c r="AR34" s="11"/>
      <c r="AS34" s="11"/>
      <c r="AT34" s="11"/>
      <c r="AU34" s="11"/>
      <c r="AV34" s="11"/>
      <c r="AW34" s="11"/>
      <c r="AX34" s="11"/>
      <c r="AY34" s="11"/>
      <c r="AZ34" s="32">
        <f t="shared" si="1"/>
        <v>44942</v>
      </c>
      <c r="BA34" s="13" cm="1">
        <f t="array" ref="BA34">IF(BA$10="", "", IF(IFERROR(INDEX($B34:$AE34, $BK34, MATCH(BA$10, $B$11:$AE$11, 0)), "")="", "", IFERROR(VALUE(INDEX($B34:$AE34, $BK34, MATCH(BA$10, $B$11:$AE$11, 0))), "")))</f>
        <v>29</v>
      </c>
      <c r="BB34" s="13" cm="1">
        <f t="array" ref="BB34">IF(BB$10="", "", IF(IFERROR(INDEX($B34:$AE34, $BK34, MATCH(BB$10, $B$11:$AE$11, 0)), "")="", "", IFERROR(VALUE(INDEX($B34:$AE34, $BK34, MATCH(BB$10, $B$11:$AE$11, 0))), "")))</f>
        <v>0</v>
      </c>
      <c r="BC34" s="13" cm="1">
        <f t="array" ref="BC34">IF(BC$10="", "", IF(IFERROR(INDEX($B34:$AE34, $BK34, MATCH(BC$10, $B$11:$AE$11, 0)), "")="", "", IFERROR(VALUE(INDEX($B34:$AE34, $BK34, MATCH(BC$10, $B$11:$AE$11, 0))), "")))</f>
        <v>1</v>
      </c>
      <c r="BD34" s="13" cm="1">
        <f t="array" ref="BD34">IF(BD$10="", "", IF(IFERROR(INDEX($B34:$AE34, $BK34, MATCH(BD$10, $B$11:$AE$11, 0)), "")="", "", IFERROR(VALUE(INDEX($B34:$AE34, $BK34, MATCH(BD$10, $B$11:$AE$11, 0))), "")))</f>
        <v>0</v>
      </c>
      <c r="BE34" s="33" cm="1">
        <f t="array" ref="BE34">IF(BE$10="", "", IF(IFERROR(INDEX($B34:$AE34, $BK34, MATCH(BE$10, $B$11:$AE$11, 0)), "")="", "", IFERROR(VALUE(INDEX($B34:$AE34, $BK34, MATCH(BE$10, $B$11:$AE$11, 0))), "")))</f>
        <v>0</v>
      </c>
      <c r="BF34" s="11"/>
      <c r="BG34" s="41" t="str" cm="1">
        <f t="array" ref="BG34">IF(BG$10="", "", IF(IFERROR(INDEX($B34:$AE34, $BK34, MATCH(BG$10, $B$11:$AE$11, 0)), "")="", "", IFERROR(LEFT(INDEX($B34:$AE34, $BK34, MATCH(BG$10, $B$11:$AE$11, 0)), 70), "")))</f>
        <v>We don't really understand why you want to struggle to make your own s</v>
      </c>
      <c r="BH34" s="11"/>
      <c r="BI34" s="65">
        <f t="shared" si="2"/>
        <v>7.0206839010900603E+18</v>
      </c>
      <c r="BJ34" s="11"/>
      <c r="BL34" s="19" t="str">
        <f>IF($X$11="", "", $X$11)</f>
        <v/>
      </c>
      <c r="BN34" s="19" t="str" cm="1">
        <f t="array" ref="BN34">IF($AZ$10="", "", IF(IFERROR(INDEX($B34:$AE34, $BK34, MATCH($AZ$10, $B$11:$AE$11, 0)), "")="", "", IFERROR(INDEX($B34:$AE34, $BK34, MATCH($AZ$10, $B$11:$AE$11, 0)), "")))</f>
        <v>01/16/2023</v>
      </c>
      <c r="BO34" s="19">
        <f t="shared" si="3"/>
        <v>3</v>
      </c>
      <c r="BP34" s="19">
        <f t="shared" si="4"/>
        <v>6</v>
      </c>
      <c r="BQ34" s="19">
        <f t="shared" si="5"/>
        <v>1</v>
      </c>
      <c r="BR34" s="42">
        <f t="shared" si="6"/>
        <v>16</v>
      </c>
      <c r="BS34" s="19">
        <f t="shared" si="7"/>
        <v>2023</v>
      </c>
      <c r="BT34" s="43" cm="1">
        <f t="array" ref="BT34">IFERROR(DATE(INDEX($BQ34:$BS34, $BK34, MATCH($BN$5, $BQ$10:$BS$10, 0)), INDEX($BQ34:$BS34, $BK34, MATCH($BN$4, $BQ$10:$BS$10, 0)), INDEX($BQ34:$BS34, $BK34, MATCH($BN$3, $BQ$10:$BS$10, 0))), "")</f>
        <v>44942</v>
      </c>
      <c r="BV34" s="19" t="str">
        <f t="shared" si="8"/>
        <v>X</v>
      </c>
      <c r="BX34" s="19" t="str">
        <f t="shared" si="9"/>
        <v/>
      </c>
      <c r="BZ34" s="42">
        <f t="shared" si="14"/>
        <v>2</v>
      </c>
      <c r="CA34" s="13">
        <f t="shared" si="14"/>
        <v>0</v>
      </c>
      <c r="CB34" s="13">
        <f t="shared" si="14"/>
        <v>1</v>
      </c>
      <c r="CC34" s="13">
        <f t="shared" si="14"/>
        <v>0</v>
      </c>
      <c r="CD34" s="33">
        <f t="shared" si="14"/>
        <v>0</v>
      </c>
      <c r="CF34" s="44">
        <f t="shared" si="10"/>
        <v>3</v>
      </c>
      <c r="CH34" s="19">
        <f>IF($CF34="", "", COUNTIF($CF$12:$CF$511, "&gt;"&amp;$CF34)+1+COUNTIF($CF$12:$CF34, $CF34)-1)</f>
        <v>25</v>
      </c>
      <c r="CJ34" s="19" t="str">
        <f t="shared" si="11"/>
        <v>Jan 2023</v>
      </c>
      <c r="CL34" s="45">
        <f t="shared" si="12"/>
        <v>3.4482758620689655E-2</v>
      </c>
      <c r="CN34" s="41" t="str" cm="1">
        <f t="array" ref="CN34">IF($BV34="", "", IF(IFERROR(INDEX($B34:$AE34, $BK34, MATCH(BI$10, $B$11:$AE$11, 0)), "")="", "", IFERROR(INDEX($B34:$AE34, $BK34, MATCH(BI$10, $B$11:$AE$11, 0)), "")))</f>
        <v>https://www.linkedin.com/feed/update/urn:li:activity:7020683901090066432</v>
      </c>
      <c r="CP34" s="19" t="str">
        <f>IF(OR($BL$7=FALSE, $BI34=""), "", IF(COUNTIF('LinkedIn Posts'!$AV$11:$AV$510, $BI34)=0, MAX($CP$11:$CP33)+1, ""))</f>
        <v/>
      </c>
      <c r="CR34" s="19">
        <v>23</v>
      </c>
      <c r="CT34" s="65" t="str">
        <f t="shared" si="13"/>
        <v/>
      </c>
    </row>
    <row r="35" spans="1:98" x14ac:dyDescent="0.25">
      <c r="A35" s="24" t="s">
        <v>36</v>
      </c>
      <c r="B35" s="29" t="s">
        <v>287</v>
      </c>
      <c r="C35" s="30" t="s">
        <v>288</v>
      </c>
      <c r="D35" s="30" t="s">
        <v>217</v>
      </c>
      <c r="E35" s="30" t="s">
        <v>204</v>
      </c>
      <c r="F35" s="30" t="s">
        <v>218</v>
      </c>
      <c r="G35" s="30" t="s">
        <v>289</v>
      </c>
      <c r="H35" s="30" t="s">
        <v>204</v>
      </c>
      <c r="I35" s="30" t="s">
        <v>204</v>
      </c>
      <c r="J35" s="30" t="s">
        <v>219</v>
      </c>
      <c r="K35" s="30">
        <v>110</v>
      </c>
      <c r="L35" s="30" t="s">
        <v>204</v>
      </c>
      <c r="M35" s="30" t="s">
        <v>204</v>
      </c>
      <c r="N35" s="30">
        <v>3</v>
      </c>
      <c r="O35" s="30">
        <v>2.7272727340459824E-2</v>
      </c>
      <c r="P35" s="30">
        <v>0</v>
      </c>
      <c r="Q35" s="30">
        <v>0</v>
      </c>
      <c r="R35" s="30">
        <v>1</v>
      </c>
      <c r="S35" s="30" t="s">
        <v>204</v>
      </c>
      <c r="T35" s="30">
        <v>3.6363635212182999E-2</v>
      </c>
      <c r="U35" s="30" t="s">
        <v>204</v>
      </c>
      <c r="V35" s="30"/>
      <c r="W35" s="30"/>
      <c r="X35" s="30"/>
      <c r="Y35" s="30"/>
      <c r="Z35" s="30"/>
      <c r="AA35" s="30"/>
      <c r="AB35" s="30"/>
      <c r="AC35" s="30"/>
      <c r="AD35" s="30"/>
      <c r="AE35" s="31"/>
      <c r="AF35" s="24" t="s">
        <v>36</v>
      </c>
      <c r="AG35" s="11"/>
      <c r="AH35" s="11"/>
      <c r="AI35" s="11"/>
      <c r="AJ35" s="11"/>
      <c r="AK35" s="11"/>
      <c r="AL35" s="11"/>
      <c r="AM35" s="11"/>
      <c r="AN35" s="11"/>
      <c r="AO35" s="11"/>
      <c r="AP35" s="11"/>
      <c r="AQ35" s="11"/>
      <c r="AR35" s="11"/>
      <c r="AS35" s="11"/>
      <c r="AT35" s="11"/>
      <c r="AU35" s="11"/>
      <c r="AV35" s="11"/>
      <c r="AW35" s="11"/>
      <c r="AX35" s="11"/>
      <c r="AY35" s="11"/>
      <c r="AZ35" s="32">
        <f t="shared" si="1"/>
        <v>44935</v>
      </c>
      <c r="BA35" s="13" cm="1">
        <f t="array" ref="BA35">IF(BA$10="", "", IF(IFERROR(INDEX($B35:$AE35, $BK35, MATCH(BA$10, $B$11:$AE$11, 0)), "")="", "", IFERROR(VALUE(INDEX($B35:$AE35, $BK35, MATCH(BA$10, $B$11:$AE$11, 0))), "")))</f>
        <v>110</v>
      </c>
      <c r="BB35" s="13" cm="1">
        <f t="array" ref="BB35">IF(BB$10="", "", IF(IFERROR(INDEX($B35:$AE35, $BK35, MATCH(BB$10, $B$11:$AE$11, 0)), "")="", "", IFERROR(VALUE(INDEX($B35:$AE35, $BK35, MATCH(BB$10, $B$11:$AE$11, 0))), "")))</f>
        <v>3</v>
      </c>
      <c r="BC35" s="13" cm="1">
        <f t="array" ref="BC35">IF(BC$10="", "", IF(IFERROR(INDEX($B35:$AE35, $BK35, MATCH(BC$10, $B$11:$AE$11, 0)), "")="", "", IFERROR(VALUE(INDEX($B35:$AE35, $BK35, MATCH(BC$10, $B$11:$AE$11, 0))), "")))</f>
        <v>0</v>
      </c>
      <c r="BD35" s="13" cm="1">
        <f t="array" ref="BD35">IF(BD$10="", "", IF(IFERROR(INDEX($B35:$AE35, $BK35, MATCH(BD$10, $B$11:$AE$11, 0)), "")="", "", IFERROR(VALUE(INDEX($B35:$AE35, $BK35, MATCH(BD$10, $B$11:$AE$11, 0))), "")))</f>
        <v>0</v>
      </c>
      <c r="BE35" s="33" cm="1">
        <f t="array" ref="BE35">IF(BE$10="", "", IF(IFERROR(INDEX($B35:$AE35, $BK35, MATCH(BE$10, $B$11:$AE$11, 0)), "")="", "", IFERROR(VALUE(INDEX($B35:$AE35, $BK35, MATCH(BE$10, $B$11:$AE$11, 0))), "")))</f>
        <v>1</v>
      </c>
      <c r="BF35" s="11"/>
      <c r="BG35" s="41" t="str" cm="1">
        <f t="array" ref="BG35">IF(BG$10="", "", IF(IFERROR(INDEX($B35:$AE35, $BK35, MATCH(BG$10, $B$11:$AE$11, 0)), "")="", "", IFERROR(LEFT(INDEX($B35:$AE35, $BK35, MATCH(BG$10, $B$11:$AE$11, 0)), 70), "")))</f>
        <v>Are you wondering if your spreadsheets could be better? Here we give y</v>
      </c>
      <c r="BH35" s="11"/>
      <c r="BI35" s="65">
        <f t="shared" si="2"/>
        <v>7.0181449867056005E+18</v>
      </c>
      <c r="BJ35" s="11"/>
      <c r="BL35" s="19" t="str">
        <f>IF($Y$11="", "", $Y$11)</f>
        <v/>
      </c>
      <c r="BN35" s="19" t="str" cm="1">
        <f t="array" ref="BN35">IF($AZ$10="", "", IF(IFERROR(INDEX($B35:$AE35, $BK35, MATCH($AZ$10, $B$11:$AE$11, 0)), "")="", "", IFERROR(INDEX($B35:$AE35, $BK35, MATCH($AZ$10, $B$11:$AE$11, 0)), "")))</f>
        <v>01/09/2023</v>
      </c>
      <c r="BO35" s="19">
        <f t="shared" si="3"/>
        <v>3</v>
      </c>
      <c r="BP35" s="19">
        <f t="shared" si="4"/>
        <v>6</v>
      </c>
      <c r="BQ35" s="19">
        <f t="shared" si="5"/>
        <v>1</v>
      </c>
      <c r="BR35" s="42">
        <f t="shared" si="6"/>
        <v>9</v>
      </c>
      <c r="BS35" s="19">
        <f t="shared" si="7"/>
        <v>2023</v>
      </c>
      <c r="BT35" s="43" cm="1">
        <f t="array" ref="BT35">IFERROR(DATE(INDEX($BQ35:$BS35, $BK35, MATCH($BN$5, $BQ$10:$BS$10, 0)), INDEX($BQ35:$BS35, $BK35, MATCH($BN$4, $BQ$10:$BS$10, 0)), INDEX($BQ35:$BS35, $BK35, MATCH($BN$3, $BQ$10:$BS$10, 0))), "")</f>
        <v>44935</v>
      </c>
      <c r="BV35" s="19" t="str">
        <f t="shared" si="8"/>
        <v>X</v>
      </c>
      <c r="BX35" s="19" t="str">
        <f t="shared" si="9"/>
        <v/>
      </c>
      <c r="BZ35" s="42">
        <f t="shared" si="14"/>
        <v>11</v>
      </c>
      <c r="CA35" s="13">
        <f t="shared" si="14"/>
        <v>12</v>
      </c>
      <c r="CB35" s="13">
        <f t="shared" si="14"/>
        <v>0</v>
      </c>
      <c r="CC35" s="13">
        <f t="shared" si="14"/>
        <v>0</v>
      </c>
      <c r="CD35" s="33">
        <f t="shared" si="14"/>
        <v>3</v>
      </c>
      <c r="CF35" s="44">
        <f t="shared" si="10"/>
        <v>26</v>
      </c>
      <c r="CH35" s="19">
        <f>IF($CF35="", "", COUNTIF($CF$12:$CF$511, "&gt;"&amp;$CF35)+1+COUNTIF($CF$12:$CF35, $CF35)-1)</f>
        <v>5</v>
      </c>
      <c r="CJ35" s="19" t="str">
        <f t="shared" si="11"/>
        <v>Jan 2023</v>
      </c>
      <c r="CL35" s="45">
        <f t="shared" si="12"/>
        <v>3.6363636363636362E-2</v>
      </c>
      <c r="CN35" s="41" t="str" cm="1">
        <f t="array" ref="CN35">IF($BV35="", "", IF(IFERROR(INDEX($B35:$AE35, $BK35, MATCH(BI$10, $B$11:$AE$11, 0)), "")="", "", IFERROR(INDEX($B35:$AE35, $BK35, MATCH(BI$10, $B$11:$AE$11, 0)), "")))</f>
        <v>https://www.linkedin.com/feed/update/urn:li:activity:7018144986705600512</v>
      </c>
      <c r="CP35" s="19" t="str">
        <f>IF(OR($BL$7=FALSE, $BI35=""), "", IF(COUNTIF('LinkedIn Posts'!$AV$11:$AV$510, $BI35)=0, MAX($CP$11:$CP34)+1, ""))</f>
        <v/>
      </c>
      <c r="CR35" s="19">
        <v>24</v>
      </c>
      <c r="CT35" s="65" t="str">
        <f t="shared" si="13"/>
        <v/>
      </c>
    </row>
    <row r="36" spans="1:98" x14ac:dyDescent="0.25">
      <c r="A36" s="24" t="s">
        <v>36</v>
      </c>
      <c r="B36" s="29" t="s">
        <v>290</v>
      </c>
      <c r="C36" s="30" t="s">
        <v>291</v>
      </c>
      <c r="D36" s="30" t="s">
        <v>217</v>
      </c>
      <c r="E36" s="30" t="s">
        <v>204</v>
      </c>
      <c r="F36" s="30" t="s">
        <v>218</v>
      </c>
      <c r="G36" s="30" t="s">
        <v>292</v>
      </c>
      <c r="H36" s="30" t="s">
        <v>204</v>
      </c>
      <c r="I36" s="30" t="s">
        <v>204</v>
      </c>
      <c r="J36" s="30" t="s">
        <v>219</v>
      </c>
      <c r="K36" s="30">
        <v>68</v>
      </c>
      <c r="L36" s="30" t="s">
        <v>204</v>
      </c>
      <c r="M36" s="30" t="s">
        <v>204</v>
      </c>
      <c r="N36" s="30">
        <v>5</v>
      </c>
      <c r="O36" s="30">
        <v>7.352941483259201E-2</v>
      </c>
      <c r="P36" s="30">
        <v>1</v>
      </c>
      <c r="Q36" s="30">
        <v>0</v>
      </c>
      <c r="R36" s="30">
        <v>1</v>
      </c>
      <c r="S36" s="30" t="s">
        <v>204</v>
      </c>
      <c r="T36" s="30">
        <v>0.10294117778539658</v>
      </c>
      <c r="U36" s="30" t="s">
        <v>204</v>
      </c>
      <c r="V36" s="30"/>
      <c r="W36" s="30"/>
      <c r="X36" s="30"/>
      <c r="Y36" s="30"/>
      <c r="Z36" s="30"/>
      <c r="AA36" s="30"/>
      <c r="AB36" s="30"/>
      <c r="AC36" s="30"/>
      <c r="AD36" s="30"/>
      <c r="AE36" s="31"/>
      <c r="AF36" s="24" t="s">
        <v>36</v>
      </c>
      <c r="AG36" s="11"/>
      <c r="AH36" s="11"/>
      <c r="AI36" s="11"/>
      <c r="AJ36" s="11"/>
      <c r="AK36" s="11"/>
      <c r="AL36" s="11"/>
      <c r="AM36" s="11"/>
      <c r="AN36" s="11"/>
      <c r="AO36" s="11"/>
      <c r="AP36" s="11"/>
      <c r="AQ36" s="11"/>
      <c r="AR36" s="11"/>
      <c r="AS36" s="11"/>
      <c r="AT36" s="11"/>
      <c r="AU36" s="11"/>
      <c r="AV36" s="11"/>
      <c r="AW36" s="11"/>
      <c r="AX36" s="11"/>
      <c r="AY36" s="11"/>
      <c r="AZ36" s="32">
        <f t="shared" si="1"/>
        <v>44928</v>
      </c>
      <c r="BA36" s="13" cm="1">
        <f t="array" ref="BA36">IF(BA$10="", "", IF(IFERROR(INDEX($B36:$AE36, $BK36, MATCH(BA$10, $B$11:$AE$11, 0)), "")="", "", IFERROR(VALUE(INDEX($B36:$AE36, $BK36, MATCH(BA$10, $B$11:$AE$11, 0))), "")))</f>
        <v>68</v>
      </c>
      <c r="BB36" s="13" cm="1">
        <f t="array" ref="BB36">IF(BB$10="", "", IF(IFERROR(INDEX($B36:$AE36, $BK36, MATCH(BB$10, $B$11:$AE$11, 0)), "")="", "", IFERROR(VALUE(INDEX($B36:$AE36, $BK36, MATCH(BB$10, $B$11:$AE$11, 0))), "")))</f>
        <v>5</v>
      </c>
      <c r="BC36" s="13" cm="1">
        <f t="array" ref="BC36">IF(BC$10="", "", IF(IFERROR(INDEX($B36:$AE36, $BK36, MATCH(BC$10, $B$11:$AE$11, 0)), "")="", "", IFERROR(VALUE(INDEX($B36:$AE36, $BK36, MATCH(BC$10, $B$11:$AE$11, 0))), "")))</f>
        <v>1</v>
      </c>
      <c r="BD36" s="13" cm="1">
        <f t="array" ref="BD36">IF(BD$10="", "", IF(IFERROR(INDEX($B36:$AE36, $BK36, MATCH(BD$10, $B$11:$AE$11, 0)), "")="", "", IFERROR(VALUE(INDEX($B36:$AE36, $BK36, MATCH(BD$10, $B$11:$AE$11, 0))), "")))</f>
        <v>0</v>
      </c>
      <c r="BE36" s="33" cm="1">
        <f t="array" ref="BE36">IF(BE$10="", "", IF(IFERROR(INDEX($B36:$AE36, $BK36, MATCH(BE$10, $B$11:$AE$11, 0)), "")="", "", IFERROR(VALUE(INDEX($B36:$AE36, $BK36, MATCH(BE$10, $B$11:$AE$11, 0))), "")))</f>
        <v>1</v>
      </c>
      <c r="BF36" s="11"/>
      <c r="BG36" s="41" t="str" cm="1">
        <f t="array" ref="BG36">IF(BG$10="", "", IF(IFERROR(INDEX($B36:$AE36, $BK36, MATCH(BG$10, $B$11:$AE$11, 0)), "")="", "", IFERROR(LEFT(INDEX($B36:$AE36, $BK36, MATCH(BG$10, $B$11:$AE$11, 0)), 70), "")))</f>
        <v xml:space="preserve">We know how long it takes to learn how to use Excel properly, we have </v>
      </c>
      <c r="BH36" s="11"/>
      <c r="BI36" s="65">
        <f t="shared" si="2"/>
        <v>7.0156086781205903E+18</v>
      </c>
      <c r="BJ36" s="11"/>
      <c r="BL36" s="19" t="str">
        <f>IF($Z$11="", "", $Z$11)</f>
        <v/>
      </c>
      <c r="BN36" s="19" t="str" cm="1">
        <f t="array" ref="BN36">IF($AZ$10="", "", IF(IFERROR(INDEX($B36:$AE36, $BK36, MATCH($AZ$10, $B$11:$AE$11, 0)), "")="", "", IFERROR(INDEX($B36:$AE36, $BK36, MATCH($AZ$10, $B$11:$AE$11, 0)), "")))</f>
        <v>01/02/2023</v>
      </c>
      <c r="BO36" s="19">
        <f t="shared" si="3"/>
        <v>3</v>
      </c>
      <c r="BP36" s="19">
        <f t="shared" si="4"/>
        <v>6</v>
      </c>
      <c r="BQ36" s="19">
        <f t="shared" si="5"/>
        <v>1</v>
      </c>
      <c r="BR36" s="42">
        <f t="shared" si="6"/>
        <v>2</v>
      </c>
      <c r="BS36" s="19">
        <f t="shared" si="7"/>
        <v>2023</v>
      </c>
      <c r="BT36" s="43" cm="1">
        <f t="array" ref="BT36">IFERROR(DATE(INDEX($BQ36:$BS36, $BK36, MATCH($BN$5, $BQ$10:$BS$10, 0)), INDEX($BQ36:$BS36, $BK36, MATCH($BN$4, $BQ$10:$BS$10, 0)), INDEX($BQ36:$BS36, $BK36, MATCH($BN$3, $BQ$10:$BS$10, 0))), "")</f>
        <v>44928</v>
      </c>
      <c r="BV36" s="19" t="str">
        <f t="shared" si="8"/>
        <v>X</v>
      </c>
      <c r="BX36" s="19" t="str">
        <f t="shared" si="9"/>
        <v/>
      </c>
      <c r="BZ36" s="42">
        <f t="shared" si="14"/>
        <v>6</v>
      </c>
      <c r="CA36" s="13">
        <f t="shared" si="14"/>
        <v>20</v>
      </c>
      <c r="CB36" s="13">
        <f t="shared" si="14"/>
        <v>1</v>
      </c>
      <c r="CC36" s="13">
        <f t="shared" si="14"/>
        <v>0</v>
      </c>
      <c r="CD36" s="33">
        <f t="shared" si="14"/>
        <v>3</v>
      </c>
      <c r="CF36" s="44">
        <f t="shared" si="10"/>
        <v>30</v>
      </c>
      <c r="CH36" s="19">
        <f>IF($CF36="", "", COUNTIF($CF$12:$CF$511, "&gt;"&amp;$CF36)+1+COUNTIF($CF$12:$CF36, $CF36)-1)</f>
        <v>3</v>
      </c>
      <c r="CJ36" s="19" t="str">
        <f t="shared" si="11"/>
        <v>Jan 2023</v>
      </c>
      <c r="CL36" s="45">
        <f t="shared" si="12"/>
        <v>0.10294117647058823</v>
      </c>
      <c r="CN36" s="41" t="str" cm="1">
        <f t="array" ref="CN36">IF($BV36="", "", IF(IFERROR(INDEX($B36:$AE36, $BK36, MATCH(BI$10, $B$11:$AE$11, 0)), "")="", "", IFERROR(INDEX($B36:$AE36, $BK36, MATCH(BI$10, $B$11:$AE$11, 0)), "")))</f>
        <v>https://www.linkedin.com/feed/update/urn:li:activity:7015608678120595456</v>
      </c>
      <c r="CP36" s="19" t="str">
        <f>IF(OR($BL$7=FALSE, $BI36=""), "", IF(COUNTIF('LinkedIn Posts'!$AV$11:$AV$510, $BI36)=0, MAX($CP$11:$CP35)+1, ""))</f>
        <v/>
      </c>
      <c r="CR36" s="19">
        <v>25</v>
      </c>
      <c r="CT36" s="65" t="str">
        <f t="shared" si="13"/>
        <v/>
      </c>
    </row>
    <row r="37" spans="1:98" x14ac:dyDescent="0.25">
      <c r="A37" s="24" t="s">
        <v>36</v>
      </c>
      <c r="B37" s="29"/>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1"/>
      <c r="AF37" s="24" t="s">
        <v>36</v>
      </c>
      <c r="AG37" s="11"/>
      <c r="AH37" s="11"/>
      <c r="AI37" s="11"/>
      <c r="AJ37" s="11"/>
      <c r="AK37" s="11"/>
      <c r="AL37" s="11"/>
      <c r="AM37" s="11"/>
      <c r="AN37" s="11"/>
      <c r="AO37" s="11"/>
      <c r="AP37" s="11"/>
      <c r="AQ37" s="11"/>
      <c r="AR37" s="11"/>
      <c r="AS37" s="11"/>
      <c r="AT37" s="11"/>
      <c r="AU37" s="11"/>
      <c r="AV37" s="11"/>
      <c r="AW37" s="11"/>
      <c r="AX37" s="11"/>
      <c r="AY37" s="11"/>
      <c r="AZ37" s="32" t="str">
        <f t="shared" si="1"/>
        <v/>
      </c>
      <c r="BA37" s="13" t="str" cm="1">
        <f t="array" ref="BA37">IF(BA$10="", "", IF(IFERROR(INDEX($B37:$AE37, $BK37, MATCH(BA$10, $B$11:$AE$11, 0)), "")="", "", IFERROR(VALUE(INDEX($B37:$AE37, $BK37, MATCH(BA$10, $B$11:$AE$11, 0))), "")))</f>
        <v/>
      </c>
      <c r="BB37" s="13" t="str" cm="1">
        <f t="array" ref="BB37">IF(BB$10="", "", IF(IFERROR(INDEX($B37:$AE37, $BK37, MATCH(BB$10, $B$11:$AE$11, 0)), "")="", "", IFERROR(VALUE(INDEX($B37:$AE37, $BK37, MATCH(BB$10, $B$11:$AE$11, 0))), "")))</f>
        <v/>
      </c>
      <c r="BC37" s="13" t="str" cm="1">
        <f t="array" ref="BC37">IF(BC$10="", "", IF(IFERROR(INDEX($B37:$AE37, $BK37, MATCH(BC$10, $B$11:$AE$11, 0)), "")="", "", IFERROR(VALUE(INDEX($B37:$AE37, $BK37, MATCH(BC$10, $B$11:$AE$11, 0))), "")))</f>
        <v/>
      </c>
      <c r="BD37" s="13" t="str" cm="1">
        <f t="array" ref="BD37">IF(BD$10="", "", IF(IFERROR(INDEX($B37:$AE37, $BK37, MATCH(BD$10, $B$11:$AE$11, 0)), "")="", "", IFERROR(VALUE(INDEX($B37:$AE37, $BK37, MATCH(BD$10, $B$11:$AE$11, 0))), "")))</f>
        <v/>
      </c>
      <c r="BE37" s="33" t="str" cm="1">
        <f t="array" ref="BE37">IF(BE$10="", "", IF(IFERROR(INDEX($B37:$AE37, $BK37, MATCH(BE$10, $B$11:$AE$11, 0)), "")="", "", IFERROR(VALUE(INDEX($B37:$AE37, $BK37, MATCH(BE$10, $B$11:$AE$11, 0))), "")))</f>
        <v/>
      </c>
      <c r="BF37" s="11"/>
      <c r="BG37" s="41" t="str" cm="1">
        <f t="array" ref="BG37">IF(BG$10="", "", IF(IFERROR(INDEX($B37:$AE37, $BK37, MATCH(BG$10, $B$11:$AE$11, 0)), "")="", "", IFERROR(LEFT(INDEX($B37:$AE37, $BK37, MATCH(BG$10, $B$11:$AE$11, 0)), 70), "")))</f>
        <v/>
      </c>
      <c r="BH37" s="11"/>
      <c r="BI37" s="65" t="str">
        <f t="shared" si="2"/>
        <v/>
      </c>
      <c r="BJ37" s="11"/>
      <c r="BL37" s="19" t="str">
        <f>IF($AA$11="", "", $AA$11)</f>
        <v/>
      </c>
      <c r="BN37" s="19" t="str" cm="1">
        <f t="array" ref="BN37">IF($AZ$10="", "", IF(IFERROR(INDEX($B37:$AE37, $BK37, MATCH($AZ$10, $B$11:$AE$11, 0)), "")="", "", IFERROR(INDEX($B37:$AE37, $BK37, MATCH($AZ$10, $B$11:$AE$11, 0)), "")))</f>
        <v/>
      </c>
      <c r="BO37" s="19" t="str">
        <f t="shared" si="3"/>
        <v/>
      </c>
      <c r="BP37" s="19" t="str">
        <f t="shared" si="4"/>
        <v/>
      </c>
      <c r="BQ37" s="19" t="str">
        <f t="shared" si="5"/>
        <v/>
      </c>
      <c r="BR37" s="42" t="str">
        <f t="shared" si="6"/>
        <v/>
      </c>
      <c r="BS37" s="19" t="str">
        <f t="shared" si="7"/>
        <v/>
      </c>
      <c r="BT37" s="43" t="str" cm="1">
        <f t="array" ref="BT37">IFERROR(DATE(INDEX($BQ37:$BS37, $BK37, MATCH($BN$5, $BQ$10:$BS$10, 0)), INDEX($BQ37:$BS37, $BK37, MATCH($BN$4, $BQ$10:$BS$10, 0)), INDEX($BQ37:$BS37, $BK37, MATCH($BN$3, $BQ$10:$BS$10, 0))), "")</f>
        <v/>
      </c>
      <c r="BV37" s="19" t="str">
        <f t="shared" si="8"/>
        <v/>
      </c>
      <c r="BX37" s="19" t="str">
        <f t="shared" si="9"/>
        <v/>
      </c>
      <c r="BZ37" s="42" t="str">
        <f t="shared" si="14"/>
        <v/>
      </c>
      <c r="CA37" s="13" t="str">
        <f t="shared" si="14"/>
        <v/>
      </c>
      <c r="CB37" s="13" t="str">
        <f t="shared" si="14"/>
        <v/>
      </c>
      <c r="CC37" s="13" t="str">
        <f t="shared" si="14"/>
        <v/>
      </c>
      <c r="CD37" s="33" t="str">
        <f t="shared" si="14"/>
        <v/>
      </c>
      <c r="CF37" s="44" t="str">
        <f t="shared" si="10"/>
        <v/>
      </c>
      <c r="CH37" s="19" t="str">
        <f>IF($CF37="", "", COUNTIF($CF$12:$CF$511, "&gt;"&amp;$CF37)+1+COUNTIF($CF$12:$CF37, $CF37)-1)</f>
        <v/>
      </c>
      <c r="CJ37" s="19" t="str">
        <f t="shared" si="11"/>
        <v/>
      </c>
      <c r="CL37" s="45" t="str">
        <f t="shared" si="12"/>
        <v/>
      </c>
      <c r="CN37" s="41" t="str" cm="1">
        <f t="array" ref="CN37">IF($BV37="", "", IF(IFERROR(INDEX($B37:$AE37, $BK37, MATCH(BI$10, $B$11:$AE$11, 0)), "")="", "", IFERROR(INDEX($B37:$AE37, $BK37, MATCH(BI$10, $B$11:$AE$11, 0)), "")))</f>
        <v/>
      </c>
      <c r="CP37" s="19" t="str">
        <f>IF(OR($BL$7=FALSE, $BI37=""), "", IF(COUNTIF('LinkedIn Posts'!$AV$11:$AV$510, $BI37)=0, MAX($CP$11:$CP36)+1, ""))</f>
        <v/>
      </c>
      <c r="CR37" s="19">
        <v>26</v>
      </c>
      <c r="CT37" s="65" t="str">
        <f t="shared" si="13"/>
        <v/>
      </c>
    </row>
    <row r="38" spans="1:98" x14ac:dyDescent="0.25">
      <c r="A38" s="24" t="s">
        <v>36</v>
      </c>
      <c r="B38" s="29"/>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1"/>
      <c r="AF38" s="24" t="s">
        <v>36</v>
      </c>
      <c r="AG38" s="11"/>
      <c r="AH38" s="11"/>
      <c r="AI38" s="11"/>
      <c r="AJ38" s="11"/>
      <c r="AK38" s="11"/>
      <c r="AL38" s="11"/>
      <c r="AM38" s="11"/>
      <c r="AN38" s="11"/>
      <c r="AO38" s="11"/>
      <c r="AP38" s="11"/>
      <c r="AQ38" s="11"/>
      <c r="AR38" s="11"/>
      <c r="AS38" s="11"/>
      <c r="AT38" s="11"/>
      <c r="AU38" s="11"/>
      <c r="AV38" s="11"/>
      <c r="AW38" s="11"/>
      <c r="AX38" s="11"/>
      <c r="AY38" s="11"/>
      <c r="AZ38" s="32" t="str">
        <f t="shared" si="1"/>
        <v/>
      </c>
      <c r="BA38" s="13" t="str" cm="1">
        <f t="array" ref="BA38">IF(BA$10="", "", IF(IFERROR(INDEX($B38:$AE38, $BK38, MATCH(BA$10, $B$11:$AE$11, 0)), "")="", "", IFERROR(VALUE(INDEX($B38:$AE38, $BK38, MATCH(BA$10, $B$11:$AE$11, 0))), "")))</f>
        <v/>
      </c>
      <c r="BB38" s="13" t="str" cm="1">
        <f t="array" ref="BB38">IF(BB$10="", "", IF(IFERROR(INDEX($B38:$AE38, $BK38, MATCH(BB$10, $B$11:$AE$11, 0)), "")="", "", IFERROR(VALUE(INDEX($B38:$AE38, $BK38, MATCH(BB$10, $B$11:$AE$11, 0))), "")))</f>
        <v/>
      </c>
      <c r="BC38" s="13" t="str" cm="1">
        <f t="array" ref="BC38">IF(BC$10="", "", IF(IFERROR(INDEX($B38:$AE38, $BK38, MATCH(BC$10, $B$11:$AE$11, 0)), "")="", "", IFERROR(VALUE(INDEX($B38:$AE38, $BK38, MATCH(BC$10, $B$11:$AE$11, 0))), "")))</f>
        <v/>
      </c>
      <c r="BD38" s="13" t="str" cm="1">
        <f t="array" ref="BD38">IF(BD$10="", "", IF(IFERROR(INDEX($B38:$AE38, $BK38, MATCH(BD$10, $B$11:$AE$11, 0)), "")="", "", IFERROR(VALUE(INDEX($B38:$AE38, $BK38, MATCH(BD$10, $B$11:$AE$11, 0))), "")))</f>
        <v/>
      </c>
      <c r="BE38" s="33" t="str" cm="1">
        <f t="array" ref="BE38">IF(BE$10="", "", IF(IFERROR(INDEX($B38:$AE38, $BK38, MATCH(BE$10, $B$11:$AE$11, 0)), "")="", "", IFERROR(VALUE(INDEX($B38:$AE38, $BK38, MATCH(BE$10, $B$11:$AE$11, 0))), "")))</f>
        <v/>
      </c>
      <c r="BF38" s="11"/>
      <c r="BG38" s="41" t="str" cm="1">
        <f t="array" ref="BG38">IF(BG$10="", "", IF(IFERROR(INDEX($B38:$AE38, $BK38, MATCH(BG$10, $B$11:$AE$11, 0)), "")="", "", IFERROR(LEFT(INDEX($B38:$AE38, $BK38, MATCH(BG$10, $B$11:$AE$11, 0)), 70), "")))</f>
        <v/>
      </c>
      <c r="BH38" s="11"/>
      <c r="BI38" s="65" t="str">
        <f t="shared" si="2"/>
        <v/>
      </c>
      <c r="BJ38" s="11"/>
      <c r="BL38" s="19" t="str">
        <f>IF($AB$11="", "", $AB$11)</f>
        <v/>
      </c>
      <c r="BN38" s="19" t="str" cm="1">
        <f t="array" ref="BN38">IF($AZ$10="", "", IF(IFERROR(INDEX($B38:$AE38, $BK38, MATCH($AZ$10, $B$11:$AE$11, 0)), "")="", "", IFERROR(INDEX($B38:$AE38, $BK38, MATCH($AZ$10, $B$11:$AE$11, 0)), "")))</f>
        <v/>
      </c>
      <c r="BO38" s="19" t="str">
        <f t="shared" si="3"/>
        <v/>
      </c>
      <c r="BP38" s="19" t="str">
        <f t="shared" si="4"/>
        <v/>
      </c>
      <c r="BQ38" s="19" t="str">
        <f t="shared" si="5"/>
        <v/>
      </c>
      <c r="BR38" s="42" t="str">
        <f t="shared" si="6"/>
        <v/>
      </c>
      <c r="BS38" s="19" t="str">
        <f t="shared" si="7"/>
        <v/>
      </c>
      <c r="BT38" s="43" t="str" cm="1">
        <f t="array" ref="BT38">IFERROR(DATE(INDEX($BQ38:$BS38, $BK38, MATCH($BN$5, $BQ$10:$BS$10, 0)), INDEX($BQ38:$BS38, $BK38, MATCH($BN$4, $BQ$10:$BS$10, 0)), INDEX($BQ38:$BS38, $BK38, MATCH($BN$3, $BQ$10:$BS$10, 0))), "")</f>
        <v/>
      </c>
      <c r="BV38" s="19" t="str">
        <f t="shared" si="8"/>
        <v/>
      </c>
      <c r="BX38" s="19" t="str">
        <f t="shared" si="9"/>
        <v/>
      </c>
      <c r="BZ38" s="42" t="str">
        <f t="shared" si="14"/>
        <v/>
      </c>
      <c r="CA38" s="13" t="str">
        <f t="shared" si="14"/>
        <v/>
      </c>
      <c r="CB38" s="13" t="str">
        <f t="shared" si="14"/>
        <v/>
      </c>
      <c r="CC38" s="13" t="str">
        <f t="shared" si="14"/>
        <v/>
      </c>
      <c r="CD38" s="33" t="str">
        <f t="shared" si="14"/>
        <v/>
      </c>
      <c r="CF38" s="44" t="str">
        <f t="shared" si="10"/>
        <v/>
      </c>
      <c r="CH38" s="19" t="str">
        <f>IF($CF38="", "", COUNTIF($CF$12:$CF$511, "&gt;"&amp;$CF38)+1+COUNTIF($CF$12:$CF38, $CF38)-1)</f>
        <v/>
      </c>
      <c r="CJ38" s="19" t="str">
        <f t="shared" si="11"/>
        <v/>
      </c>
      <c r="CL38" s="45" t="str">
        <f t="shared" si="12"/>
        <v/>
      </c>
      <c r="CN38" s="41" t="str" cm="1">
        <f t="array" ref="CN38">IF($BV38="", "", IF(IFERROR(INDEX($B38:$AE38, $BK38, MATCH(BI$10, $B$11:$AE$11, 0)), "")="", "", IFERROR(INDEX($B38:$AE38, $BK38, MATCH(BI$10, $B$11:$AE$11, 0)), "")))</f>
        <v/>
      </c>
      <c r="CP38" s="19" t="str">
        <f>IF(OR($BL$7=FALSE, $BI38=""), "", IF(COUNTIF('LinkedIn Posts'!$AV$11:$AV$510, $BI38)=0, MAX($CP$11:$CP37)+1, ""))</f>
        <v/>
      </c>
      <c r="CR38" s="19">
        <v>27</v>
      </c>
      <c r="CT38" s="65" t="str">
        <f t="shared" si="13"/>
        <v/>
      </c>
    </row>
    <row r="39" spans="1:98" x14ac:dyDescent="0.25">
      <c r="A39" s="24" t="s">
        <v>36</v>
      </c>
      <c r="B39" s="29"/>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1"/>
      <c r="AF39" s="24" t="s">
        <v>36</v>
      </c>
      <c r="AG39" s="11"/>
      <c r="AH39" s="11"/>
      <c r="AI39" s="11"/>
      <c r="AJ39" s="11"/>
      <c r="AK39" s="11"/>
      <c r="AL39" s="11"/>
      <c r="AM39" s="11"/>
      <c r="AN39" s="11"/>
      <c r="AO39" s="11"/>
      <c r="AP39" s="11"/>
      <c r="AQ39" s="11"/>
      <c r="AR39" s="11"/>
      <c r="AS39" s="11"/>
      <c r="AT39" s="11"/>
      <c r="AU39" s="11"/>
      <c r="AV39" s="11"/>
      <c r="AW39" s="11"/>
      <c r="AX39" s="11"/>
      <c r="AY39" s="11"/>
      <c r="AZ39" s="32" t="str">
        <f t="shared" si="1"/>
        <v/>
      </c>
      <c r="BA39" s="13" t="str" cm="1">
        <f t="array" ref="BA39">IF(BA$10="", "", IF(IFERROR(INDEX($B39:$AE39, $BK39, MATCH(BA$10, $B$11:$AE$11, 0)), "")="", "", IFERROR(VALUE(INDEX($B39:$AE39, $BK39, MATCH(BA$10, $B$11:$AE$11, 0))), "")))</f>
        <v/>
      </c>
      <c r="BB39" s="13" t="str" cm="1">
        <f t="array" ref="BB39">IF(BB$10="", "", IF(IFERROR(INDEX($B39:$AE39, $BK39, MATCH(BB$10, $B$11:$AE$11, 0)), "")="", "", IFERROR(VALUE(INDEX($B39:$AE39, $BK39, MATCH(BB$10, $B$11:$AE$11, 0))), "")))</f>
        <v/>
      </c>
      <c r="BC39" s="13" t="str" cm="1">
        <f t="array" ref="BC39">IF(BC$10="", "", IF(IFERROR(INDEX($B39:$AE39, $BK39, MATCH(BC$10, $B$11:$AE$11, 0)), "")="", "", IFERROR(VALUE(INDEX($B39:$AE39, $BK39, MATCH(BC$10, $B$11:$AE$11, 0))), "")))</f>
        <v/>
      </c>
      <c r="BD39" s="13" t="str" cm="1">
        <f t="array" ref="BD39">IF(BD$10="", "", IF(IFERROR(INDEX($B39:$AE39, $BK39, MATCH(BD$10, $B$11:$AE$11, 0)), "")="", "", IFERROR(VALUE(INDEX($B39:$AE39, $BK39, MATCH(BD$10, $B$11:$AE$11, 0))), "")))</f>
        <v/>
      </c>
      <c r="BE39" s="33" t="str" cm="1">
        <f t="array" ref="BE39">IF(BE$10="", "", IF(IFERROR(INDEX($B39:$AE39, $BK39, MATCH(BE$10, $B$11:$AE$11, 0)), "")="", "", IFERROR(VALUE(INDEX($B39:$AE39, $BK39, MATCH(BE$10, $B$11:$AE$11, 0))), "")))</f>
        <v/>
      </c>
      <c r="BF39" s="11"/>
      <c r="BG39" s="41" t="str" cm="1">
        <f t="array" ref="BG39">IF(BG$10="", "", IF(IFERROR(INDEX($B39:$AE39, $BK39, MATCH(BG$10, $B$11:$AE$11, 0)), "")="", "", IFERROR(LEFT(INDEX($B39:$AE39, $BK39, MATCH(BG$10, $B$11:$AE$11, 0)), 70), "")))</f>
        <v/>
      </c>
      <c r="BH39" s="11"/>
      <c r="BI39" s="65" t="str">
        <f t="shared" si="2"/>
        <v/>
      </c>
      <c r="BJ39" s="11"/>
      <c r="BL39" s="19" t="str">
        <f>IF($AC$11="", "", $AC$11)</f>
        <v/>
      </c>
      <c r="BN39" s="19" t="str" cm="1">
        <f t="array" ref="BN39">IF($AZ$10="", "", IF(IFERROR(INDEX($B39:$AE39, $BK39, MATCH($AZ$10, $B$11:$AE$11, 0)), "")="", "", IFERROR(INDEX($B39:$AE39, $BK39, MATCH($AZ$10, $B$11:$AE$11, 0)), "")))</f>
        <v/>
      </c>
      <c r="BO39" s="19" t="str">
        <f t="shared" si="3"/>
        <v/>
      </c>
      <c r="BP39" s="19" t="str">
        <f t="shared" si="4"/>
        <v/>
      </c>
      <c r="BQ39" s="19" t="str">
        <f t="shared" si="5"/>
        <v/>
      </c>
      <c r="BR39" s="42" t="str">
        <f t="shared" si="6"/>
        <v/>
      </c>
      <c r="BS39" s="19" t="str">
        <f t="shared" si="7"/>
        <v/>
      </c>
      <c r="BT39" s="43" t="str" cm="1">
        <f t="array" ref="BT39">IFERROR(DATE(INDEX($BQ39:$BS39, $BK39, MATCH($BN$5, $BQ$10:$BS$10, 0)), INDEX($BQ39:$BS39, $BK39, MATCH($BN$4, $BQ$10:$BS$10, 0)), INDEX($BQ39:$BS39, $BK39, MATCH($BN$3, $BQ$10:$BS$10, 0))), "")</f>
        <v/>
      </c>
      <c r="BV39" s="19" t="str">
        <f t="shared" si="8"/>
        <v/>
      </c>
      <c r="BX39" s="19" t="str">
        <f t="shared" si="9"/>
        <v/>
      </c>
      <c r="BZ39" s="42" t="str">
        <f t="shared" si="14"/>
        <v/>
      </c>
      <c r="CA39" s="13" t="str">
        <f t="shared" si="14"/>
        <v/>
      </c>
      <c r="CB39" s="13" t="str">
        <f t="shared" si="14"/>
        <v/>
      </c>
      <c r="CC39" s="13" t="str">
        <f t="shared" si="14"/>
        <v/>
      </c>
      <c r="CD39" s="33" t="str">
        <f t="shared" si="14"/>
        <v/>
      </c>
      <c r="CF39" s="44" t="str">
        <f t="shared" si="10"/>
        <v/>
      </c>
      <c r="CH39" s="19" t="str">
        <f>IF($CF39="", "", COUNTIF($CF$12:$CF$511, "&gt;"&amp;$CF39)+1+COUNTIF($CF$12:$CF39, $CF39)-1)</f>
        <v/>
      </c>
      <c r="CJ39" s="19" t="str">
        <f t="shared" si="11"/>
        <v/>
      </c>
      <c r="CL39" s="45" t="str">
        <f t="shared" si="12"/>
        <v/>
      </c>
      <c r="CN39" s="41" t="str" cm="1">
        <f t="array" ref="CN39">IF($BV39="", "", IF(IFERROR(INDEX($B39:$AE39, $BK39, MATCH(BI$10, $B$11:$AE$11, 0)), "")="", "", IFERROR(INDEX($B39:$AE39, $BK39, MATCH(BI$10, $B$11:$AE$11, 0)), "")))</f>
        <v/>
      </c>
      <c r="CP39" s="19" t="str">
        <f>IF(OR($BL$7=FALSE, $BI39=""), "", IF(COUNTIF('LinkedIn Posts'!$AV$11:$AV$510, $BI39)=0, MAX($CP$11:$CP38)+1, ""))</f>
        <v/>
      </c>
      <c r="CR39" s="19">
        <v>28</v>
      </c>
      <c r="CT39" s="65" t="str">
        <f t="shared" si="13"/>
        <v/>
      </c>
    </row>
    <row r="40" spans="1:98" x14ac:dyDescent="0.25">
      <c r="A40" s="24" t="s">
        <v>36</v>
      </c>
      <c r="B40" s="29"/>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1"/>
      <c r="AF40" s="24" t="s">
        <v>36</v>
      </c>
      <c r="AG40" s="11"/>
      <c r="AH40" s="11"/>
      <c r="AI40" s="11"/>
      <c r="AJ40" s="11"/>
      <c r="AK40" s="11"/>
      <c r="AL40" s="11"/>
      <c r="AM40" s="11"/>
      <c r="AN40" s="11"/>
      <c r="AO40" s="11"/>
      <c r="AP40" s="11"/>
      <c r="AQ40" s="11"/>
      <c r="AR40" s="11"/>
      <c r="AS40" s="11"/>
      <c r="AT40" s="11"/>
      <c r="AU40" s="11"/>
      <c r="AV40" s="11"/>
      <c r="AW40" s="11"/>
      <c r="AX40" s="11"/>
      <c r="AY40" s="11"/>
      <c r="AZ40" s="32" t="str">
        <f t="shared" si="1"/>
        <v/>
      </c>
      <c r="BA40" s="13" t="str" cm="1">
        <f t="array" ref="BA40">IF(BA$10="", "", IF(IFERROR(INDEX($B40:$AE40, $BK40, MATCH(BA$10, $B$11:$AE$11, 0)), "")="", "", IFERROR(VALUE(INDEX($B40:$AE40, $BK40, MATCH(BA$10, $B$11:$AE$11, 0))), "")))</f>
        <v/>
      </c>
      <c r="BB40" s="13" t="str" cm="1">
        <f t="array" ref="BB40">IF(BB$10="", "", IF(IFERROR(INDEX($B40:$AE40, $BK40, MATCH(BB$10, $B$11:$AE$11, 0)), "")="", "", IFERROR(VALUE(INDEX($B40:$AE40, $BK40, MATCH(BB$10, $B$11:$AE$11, 0))), "")))</f>
        <v/>
      </c>
      <c r="BC40" s="13" t="str" cm="1">
        <f t="array" ref="BC40">IF(BC$10="", "", IF(IFERROR(INDEX($B40:$AE40, $BK40, MATCH(BC$10, $B$11:$AE$11, 0)), "")="", "", IFERROR(VALUE(INDEX($B40:$AE40, $BK40, MATCH(BC$10, $B$11:$AE$11, 0))), "")))</f>
        <v/>
      </c>
      <c r="BD40" s="13" t="str" cm="1">
        <f t="array" ref="BD40">IF(BD$10="", "", IF(IFERROR(INDEX($B40:$AE40, $BK40, MATCH(BD$10, $B$11:$AE$11, 0)), "")="", "", IFERROR(VALUE(INDEX($B40:$AE40, $BK40, MATCH(BD$10, $B$11:$AE$11, 0))), "")))</f>
        <v/>
      </c>
      <c r="BE40" s="33" t="str" cm="1">
        <f t="array" ref="BE40">IF(BE$10="", "", IF(IFERROR(INDEX($B40:$AE40, $BK40, MATCH(BE$10, $B$11:$AE$11, 0)), "")="", "", IFERROR(VALUE(INDEX($B40:$AE40, $BK40, MATCH(BE$10, $B$11:$AE$11, 0))), "")))</f>
        <v/>
      </c>
      <c r="BF40" s="11"/>
      <c r="BG40" s="41" t="str" cm="1">
        <f t="array" ref="BG40">IF(BG$10="", "", IF(IFERROR(INDEX($B40:$AE40, $BK40, MATCH(BG$10, $B$11:$AE$11, 0)), "")="", "", IFERROR(LEFT(INDEX($B40:$AE40, $BK40, MATCH(BG$10, $B$11:$AE$11, 0)), 70), "")))</f>
        <v/>
      </c>
      <c r="BH40" s="11"/>
      <c r="BI40" s="65" t="str">
        <f t="shared" si="2"/>
        <v/>
      </c>
      <c r="BJ40" s="11"/>
      <c r="BL40" s="19" t="str">
        <f>IF($AD$11="", "", $AD$11)</f>
        <v/>
      </c>
      <c r="BN40" s="19" t="str" cm="1">
        <f t="array" ref="BN40">IF($AZ$10="", "", IF(IFERROR(INDEX($B40:$AE40, $BK40, MATCH($AZ$10, $B$11:$AE$11, 0)), "")="", "", IFERROR(INDEX($B40:$AE40, $BK40, MATCH($AZ$10, $B$11:$AE$11, 0)), "")))</f>
        <v/>
      </c>
      <c r="BO40" s="19" t="str">
        <f t="shared" si="3"/>
        <v/>
      </c>
      <c r="BP40" s="19" t="str">
        <f t="shared" si="4"/>
        <v/>
      </c>
      <c r="BQ40" s="19" t="str">
        <f t="shared" si="5"/>
        <v/>
      </c>
      <c r="BR40" s="42" t="str">
        <f t="shared" si="6"/>
        <v/>
      </c>
      <c r="BS40" s="19" t="str">
        <f t="shared" si="7"/>
        <v/>
      </c>
      <c r="BT40" s="43" t="str" cm="1">
        <f t="array" ref="BT40">IFERROR(DATE(INDEX($BQ40:$BS40, $BK40, MATCH($BN$5, $BQ$10:$BS$10, 0)), INDEX($BQ40:$BS40, $BK40, MATCH($BN$4, $BQ$10:$BS$10, 0)), INDEX($BQ40:$BS40, $BK40, MATCH($BN$3, $BQ$10:$BS$10, 0))), "")</f>
        <v/>
      </c>
      <c r="BV40" s="19" t="str">
        <f t="shared" si="8"/>
        <v/>
      </c>
      <c r="BX40" s="19" t="str">
        <f t="shared" si="9"/>
        <v/>
      </c>
      <c r="BZ40" s="42" t="str">
        <f t="shared" si="14"/>
        <v/>
      </c>
      <c r="CA40" s="13" t="str">
        <f t="shared" si="14"/>
        <v/>
      </c>
      <c r="CB40" s="13" t="str">
        <f t="shared" si="14"/>
        <v/>
      </c>
      <c r="CC40" s="13" t="str">
        <f t="shared" si="14"/>
        <v/>
      </c>
      <c r="CD40" s="33" t="str">
        <f t="shared" si="14"/>
        <v/>
      </c>
      <c r="CF40" s="44" t="str">
        <f t="shared" si="10"/>
        <v/>
      </c>
      <c r="CH40" s="19" t="str">
        <f>IF($CF40="", "", COUNTIF($CF$12:$CF$511, "&gt;"&amp;$CF40)+1+COUNTIF($CF$12:$CF40, $CF40)-1)</f>
        <v/>
      </c>
      <c r="CJ40" s="19" t="str">
        <f t="shared" si="11"/>
        <v/>
      </c>
      <c r="CL40" s="45" t="str">
        <f t="shared" si="12"/>
        <v/>
      </c>
      <c r="CN40" s="41" t="str" cm="1">
        <f t="array" ref="CN40">IF($BV40="", "", IF(IFERROR(INDEX($B40:$AE40, $BK40, MATCH(BI$10, $B$11:$AE$11, 0)), "")="", "", IFERROR(INDEX($B40:$AE40, $BK40, MATCH(BI$10, $B$11:$AE$11, 0)), "")))</f>
        <v/>
      </c>
      <c r="CP40" s="19" t="str">
        <f>IF(OR($BL$7=FALSE, $BI40=""), "", IF(COUNTIF('LinkedIn Posts'!$AV$11:$AV$510, $BI40)=0, MAX($CP$11:$CP39)+1, ""))</f>
        <v/>
      </c>
      <c r="CR40" s="19">
        <v>29</v>
      </c>
      <c r="CT40" s="65" t="str">
        <f t="shared" si="13"/>
        <v/>
      </c>
    </row>
    <row r="41" spans="1:98" x14ac:dyDescent="0.25">
      <c r="A41" s="24" t="s">
        <v>36</v>
      </c>
      <c r="B41" s="29"/>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1"/>
      <c r="AF41" s="24" t="s">
        <v>36</v>
      </c>
      <c r="AG41" s="11"/>
      <c r="AH41" s="11"/>
      <c r="AI41" s="11"/>
      <c r="AJ41" s="11"/>
      <c r="AK41" s="11"/>
      <c r="AL41" s="11"/>
      <c r="AM41" s="11"/>
      <c r="AN41" s="11"/>
      <c r="AO41" s="11"/>
      <c r="AP41" s="11"/>
      <c r="AQ41" s="11"/>
      <c r="AR41" s="11"/>
      <c r="AS41" s="11"/>
      <c r="AT41" s="11"/>
      <c r="AU41" s="11"/>
      <c r="AV41" s="11"/>
      <c r="AW41" s="11"/>
      <c r="AX41" s="11"/>
      <c r="AY41" s="11"/>
      <c r="AZ41" s="32" t="str">
        <f t="shared" si="1"/>
        <v/>
      </c>
      <c r="BA41" s="13" t="str" cm="1">
        <f t="array" ref="BA41">IF(BA$10="", "", IF(IFERROR(INDEX($B41:$AE41, $BK41, MATCH(BA$10, $B$11:$AE$11, 0)), "")="", "", IFERROR(VALUE(INDEX($B41:$AE41, $BK41, MATCH(BA$10, $B$11:$AE$11, 0))), "")))</f>
        <v/>
      </c>
      <c r="BB41" s="13" t="str" cm="1">
        <f t="array" ref="BB41">IF(BB$10="", "", IF(IFERROR(INDEX($B41:$AE41, $BK41, MATCH(BB$10, $B$11:$AE$11, 0)), "")="", "", IFERROR(VALUE(INDEX($B41:$AE41, $BK41, MATCH(BB$10, $B$11:$AE$11, 0))), "")))</f>
        <v/>
      </c>
      <c r="BC41" s="13" t="str" cm="1">
        <f t="array" ref="BC41">IF(BC$10="", "", IF(IFERROR(INDEX($B41:$AE41, $BK41, MATCH(BC$10, $B$11:$AE$11, 0)), "")="", "", IFERROR(VALUE(INDEX($B41:$AE41, $BK41, MATCH(BC$10, $B$11:$AE$11, 0))), "")))</f>
        <v/>
      </c>
      <c r="BD41" s="13" t="str" cm="1">
        <f t="array" ref="BD41">IF(BD$10="", "", IF(IFERROR(INDEX($B41:$AE41, $BK41, MATCH(BD$10, $B$11:$AE$11, 0)), "")="", "", IFERROR(VALUE(INDEX($B41:$AE41, $BK41, MATCH(BD$10, $B$11:$AE$11, 0))), "")))</f>
        <v/>
      </c>
      <c r="BE41" s="33" t="str" cm="1">
        <f t="array" ref="BE41">IF(BE$10="", "", IF(IFERROR(INDEX($B41:$AE41, $BK41, MATCH(BE$10, $B$11:$AE$11, 0)), "")="", "", IFERROR(VALUE(INDEX($B41:$AE41, $BK41, MATCH(BE$10, $B$11:$AE$11, 0))), "")))</f>
        <v/>
      </c>
      <c r="BF41" s="11"/>
      <c r="BG41" s="41" t="str" cm="1">
        <f t="array" ref="BG41">IF(BG$10="", "", IF(IFERROR(INDEX($B41:$AE41, $BK41, MATCH(BG$10, $B$11:$AE$11, 0)), "")="", "", IFERROR(LEFT(INDEX($B41:$AE41, $BK41, MATCH(BG$10, $B$11:$AE$11, 0)), 70), "")))</f>
        <v/>
      </c>
      <c r="BH41" s="11"/>
      <c r="BI41" s="65" t="str">
        <f t="shared" si="2"/>
        <v/>
      </c>
      <c r="BJ41" s="11"/>
      <c r="BL41" s="18" t="str">
        <f>IF($AE$11="", "", $AE$11)</f>
        <v/>
      </c>
      <c r="BN41" s="19" t="str" cm="1">
        <f t="array" ref="BN41">IF($AZ$10="", "", IF(IFERROR(INDEX($B41:$AE41, $BK41, MATCH($AZ$10, $B$11:$AE$11, 0)), "")="", "", IFERROR(INDEX($B41:$AE41, $BK41, MATCH($AZ$10, $B$11:$AE$11, 0)), "")))</f>
        <v/>
      </c>
      <c r="BO41" s="19" t="str">
        <f t="shared" si="3"/>
        <v/>
      </c>
      <c r="BP41" s="19" t="str">
        <f t="shared" si="4"/>
        <v/>
      </c>
      <c r="BQ41" s="19" t="str">
        <f t="shared" si="5"/>
        <v/>
      </c>
      <c r="BR41" s="42" t="str">
        <f t="shared" si="6"/>
        <v/>
      </c>
      <c r="BS41" s="19" t="str">
        <f t="shared" si="7"/>
        <v/>
      </c>
      <c r="BT41" s="43" t="str" cm="1">
        <f t="array" ref="BT41">IFERROR(DATE(INDEX($BQ41:$BS41, $BK41, MATCH($BN$5, $BQ$10:$BS$10, 0)), INDEX($BQ41:$BS41, $BK41, MATCH($BN$4, $BQ$10:$BS$10, 0)), INDEX($BQ41:$BS41, $BK41, MATCH($BN$3, $BQ$10:$BS$10, 0))), "")</f>
        <v/>
      </c>
      <c r="BV41" s="19" t="str">
        <f t="shared" si="8"/>
        <v/>
      </c>
      <c r="BX41" s="19" t="str">
        <f t="shared" si="9"/>
        <v/>
      </c>
      <c r="BZ41" s="42" t="str">
        <f t="shared" si="14"/>
        <v/>
      </c>
      <c r="CA41" s="13" t="str">
        <f t="shared" si="14"/>
        <v/>
      </c>
      <c r="CB41" s="13" t="str">
        <f t="shared" si="14"/>
        <v/>
      </c>
      <c r="CC41" s="13" t="str">
        <f t="shared" si="14"/>
        <v/>
      </c>
      <c r="CD41" s="33" t="str">
        <f t="shared" si="14"/>
        <v/>
      </c>
      <c r="CF41" s="44" t="str">
        <f t="shared" si="10"/>
        <v/>
      </c>
      <c r="CH41" s="19" t="str">
        <f>IF($CF41="", "", COUNTIF($CF$12:$CF$511, "&gt;"&amp;$CF41)+1+COUNTIF($CF$12:$CF41, $CF41)-1)</f>
        <v/>
      </c>
      <c r="CJ41" s="19" t="str">
        <f t="shared" si="11"/>
        <v/>
      </c>
      <c r="CL41" s="45" t="str">
        <f t="shared" si="12"/>
        <v/>
      </c>
      <c r="CN41" s="41" t="str" cm="1">
        <f t="array" ref="CN41">IF($BV41="", "", IF(IFERROR(INDEX($B41:$AE41, $BK41, MATCH(BI$10, $B$11:$AE$11, 0)), "")="", "", IFERROR(INDEX($B41:$AE41, $BK41, MATCH(BI$10, $B$11:$AE$11, 0)), "")))</f>
        <v/>
      </c>
      <c r="CP41" s="19" t="str">
        <f>IF(OR($BL$7=FALSE, $BI41=""), "", IF(COUNTIF('LinkedIn Posts'!$AV$11:$AV$510, $BI41)=0, MAX($CP$11:$CP40)+1, ""))</f>
        <v/>
      </c>
      <c r="CR41" s="19">
        <v>30</v>
      </c>
      <c r="CT41" s="65" t="str">
        <f t="shared" si="13"/>
        <v/>
      </c>
    </row>
    <row r="42" spans="1:98" x14ac:dyDescent="0.25">
      <c r="A42" s="24" t="s">
        <v>36</v>
      </c>
      <c r="B42" s="29"/>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1"/>
      <c r="AF42" s="24" t="s">
        <v>36</v>
      </c>
      <c r="AG42" s="11"/>
      <c r="AH42" s="11"/>
      <c r="AI42" s="11"/>
      <c r="AJ42" s="11"/>
      <c r="AK42" s="11"/>
      <c r="AL42" s="11"/>
      <c r="AM42" s="11"/>
      <c r="AN42" s="11"/>
      <c r="AO42" s="11"/>
      <c r="AP42" s="11"/>
      <c r="AQ42" s="11"/>
      <c r="AR42" s="11"/>
      <c r="AS42" s="11"/>
      <c r="AT42" s="11"/>
      <c r="AU42" s="11"/>
      <c r="AV42" s="11"/>
      <c r="AW42" s="11"/>
      <c r="AX42" s="11"/>
      <c r="AY42" s="11"/>
      <c r="AZ42" s="32" t="str">
        <f t="shared" si="1"/>
        <v/>
      </c>
      <c r="BA42" s="13" t="str" cm="1">
        <f t="array" ref="BA42">IF(BA$10="", "", IF(IFERROR(INDEX($B42:$AE42, $BK42, MATCH(BA$10, $B$11:$AE$11, 0)), "")="", "", IFERROR(VALUE(INDEX($B42:$AE42, $BK42, MATCH(BA$10, $B$11:$AE$11, 0))), "")))</f>
        <v/>
      </c>
      <c r="BB42" s="13" t="str" cm="1">
        <f t="array" ref="BB42">IF(BB$10="", "", IF(IFERROR(INDEX($B42:$AE42, $BK42, MATCH(BB$10, $B$11:$AE$11, 0)), "")="", "", IFERROR(VALUE(INDEX($B42:$AE42, $BK42, MATCH(BB$10, $B$11:$AE$11, 0))), "")))</f>
        <v/>
      </c>
      <c r="BC42" s="13" t="str" cm="1">
        <f t="array" ref="BC42">IF(BC$10="", "", IF(IFERROR(INDEX($B42:$AE42, $BK42, MATCH(BC$10, $B$11:$AE$11, 0)), "")="", "", IFERROR(VALUE(INDEX($B42:$AE42, $BK42, MATCH(BC$10, $B$11:$AE$11, 0))), "")))</f>
        <v/>
      </c>
      <c r="BD42" s="13" t="str" cm="1">
        <f t="array" ref="BD42">IF(BD$10="", "", IF(IFERROR(INDEX($B42:$AE42, $BK42, MATCH(BD$10, $B$11:$AE$11, 0)), "")="", "", IFERROR(VALUE(INDEX($B42:$AE42, $BK42, MATCH(BD$10, $B$11:$AE$11, 0))), "")))</f>
        <v/>
      </c>
      <c r="BE42" s="33" t="str" cm="1">
        <f t="array" ref="BE42">IF(BE$10="", "", IF(IFERROR(INDEX($B42:$AE42, $BK42, MATCH(BE$10, $B$11:$AE$11, 0)), "")="", "", IFERROR(VALUE(INDEX($B42:$AE42, $BK42, MATCH(BE$10, $B$11:$AE$11, 0))), "")))</f>
        <v/>
      </c>
      <c r="BF42" s="11"/>
      <c r="BG42" s="41" t="str" cm="1">
        <f t="array" ref="BG42">IF(BG$10="", "", IF(IFERROR(INDEX($B42:$AE42, $BK42, MATCH(BG$10, $B$11:$AE$11, 0)), "")="", "", IFERROR(LEFT(INDEX($B42:$AE42, $BK42, MATCH(BG$10, $B$11:$AE$11, 0)), 70), "")))</f>
        <v/>
      </c>
      <c r="BH42" s="11"/>
      <c r="BI42" s="65" t="str">
        <f t="shared" si="2"/>
        <v/>
      </c>
      <c r="BJ42" s="11"/>
      <c r="BN42" s="19" t="str" cm="1">
        <f t="array" ref="BN42">IF($AZ$10="", "", IF(IFERROR(INDEX($B42:$AE42, $BK42, MATCH($AZ$10, $B$11:$AE$11, 0)), "")="", "", IFERROR(INDEX($B42:$AE42, $BK42, MATCH($AZ$10, $B$11:$AE$11, 0)), "")))</f>
        <v/>
      </c>
      <c r="BO42" s="19" t="str">
        <f t="shared" si="3"/>
        <v/>
      </c>
      <c r="BP42" s="19" t="str">
        <f t="shared" si="4"/>
        <v/>
      </c>
      <c r="BQ42" s="19" t="str">
        <f t="shared" si="5"/>
        <v/>
      </c>
      <c r="BR42" s="42" t="str">
        <f t="shared" si="6"/>
        <v/>
      </c>
      <c r="BS42" s="19" t="str">
        <f t="shared" si="7"/>
        <v/>
      </c>
      <c r="BT42" s="43" t="str" cm="1">
        <f t="array" ref="BT42">IFERROR(DATE(INDEX($BQ42:$BS42, $BK42, MATCH($BN$5, $BQ$10:$BS$10, 0)), INDEX($BQ42:$BS42, $BK42, MATCH($BN$4, $BQ$10:$BS$10, 0)), INDEX($BQ42:$BS42, $BK42, MATCH($BN$3, $BQ$10:$BS$10, 0))), "")</f>
        <v/>
      </c>
      <c r="BV42" s="19" t="str">
        <f t="shared" si="8"/>
        <v/>
      </c>
      <c r="BX42" s="19" t="str">
        <f t="shared" si="9"/>
        <v/>
      </c>
      <c r="BZ42" s="42" t="str">
        <f t="shared" si="14"/>
        <v/>
      </c>
      <c r="CA42" s="13" t="str">
        <f t="shared" si="14"/>
        <v/>
      </c>
      <c r="CB42" s="13" t="str">
        <f t="shared" si="14"/>
        <v/>
      </c>
      <c r="CC42" s="13" t="str">
        <f t="shared" si="14"/>
        <v/>
      </c>
      <c r="CD42" s="33" t="str">
        <f t="shared" si="14"/>
        <v/>
      </c>
      <c r="CF42" s="44" t="str">
        <f t="shared" si="10"/>
        <v/>
      </c>
      <c r="CH42" s="19" t="str">
        <f>IF($CF42="", "", COUNTIF($CF$12:$CF$511, "&gt;"&amp;$CF42)+1+COUNTIF($CF$12:$CF42, $CF42)-1)</f>
        <v/>
      </c>
      <c r="CJ42" s="19" t="str">
        <f t="shared" si="11"/>
        <v/>
      </c>
      <c r="CL42" s="45" t="str">
        <f t="shared" si="12"/>
        <v/>
      </c>
      <c r="CN42" s="41" t="str" cm="1">
        <f t="array" ref="CN42">IF($BV42="", "", IF(IFERROR(INDEX($B42:$AE42, $BK42, MATCH(BI$10, $B$11:$AE$11, 0)), "")="", "", IFERROR(INDEX($B42:$AE42, $BK42, MATCH(BI$10, $B$11:$AE$11, 0)), "")))</f>
        <v/>
      </c>
      <c r="CP42" s="19" t="str">
        <f>IF(OR($BL$7=FALSE, $BI42=""), "", IF(COUNTIF('LinkedIn Posts'!$AV$11:$AV$510, $BI42)=0, MAX($CP$11:$CP41)+1, ""))</f>
        <v/>
      </c>
      <c r="CR42" s="19">
        <v>31</v>
      </c>
      <c r="CT42" s="65" t="str">
        <f t="shared" si="13"/>
        <v/>
      </c>
    </row>
    <row r="43" spans="1:98" x14ac:dyDescent="0.25">
      <c r="A43" s="24" t="s">
        <v>36</v>
      </c>
      <c r="B43" s="29"/>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1"/>
      <c r="AF43" s="24" t="s">
        <v>36</v>
      </c>
      <c r="AG43" s="11"/>
      <c r="AH43" s="11"/>
      <c r="AI43" s="11"/>
      <c r="AJ43" s="11"/>
      <c r="AK43" s="11"/>
      <c r="AL43" s="11"/>
      <c r="AM43" s="11"/>
      <c r="AN43" s="11"/>
      <c r="AO43" s="11"/>
      <c r="AP43" s="11"/>
      <c r="AQ43" s="11"/>
      <c r="AR43" s="11"/>
      <c r="AS43" s="11"/>
      <c r="AT43" s="11"/>
      <c r="AU43" s="11"/>
      <c r="AV43" s="11"/>
      <c r="AW43" s="11"/>
      <c r="AX43" s="11"/>
      <c r="AY43" s="11"/>
      <c r="AZ43" s="32" t="str">
        <f t="shared" si="1"/>
        <v/>
      </c>
      <c r="BA43" s="13" t="str" cm="1">
        <f t="array" ref="BA43">IF(BA$10="", "", IF(IFERROR(INDEX($B43:$AE43, $BK43, MATCH(BA$10, $B$11:$AE$11, 0)), "")="", "", IFERROR(VALUE(INDEX($B43:$AE43, $BK43, MATCH(BA$10, $B$11:$AE$11, 0))), "")))</f>
        <v/>
      </c>
      <c r="BB43" s="13" t="str" cm="1">
        <f t="array" ref="BB43">IF(BB$10="", "", IF(IFERROR(INDEX($B43:$AE43, $BK43, MATCH(BB$10, $B$11:$AE$11, 0)), "")="", "", IFERROR(VALUE(INDEX($B43:$AE43, $BK43, MATCH(BB$10, $B$11:$AE$11, 0))), "")))</f>
        <v/>
      </c>
      <c r="BC43" s="13" t="str" cm="1">
        <f t="array" ref="BC43">IF(BC$10="", "", IF(IFERROR(INDEX($B43:$AE43, $BK43, MATCH(BC$10, $B$11:$AE$11, 0)), "")="", "", IFERROR(VALUE(INDEX($B43:$AE43, $BK43, MATCH(BC$10, $B$11:$AE$11, 0))), "")))</f>
        <v/>
      </c>
      <c r="BD43" s="13" t="str" cm="1">
        <f t="array" ref="BD43">IF(BD$10="", "", IF(IFERROR(INDEX($B43:$AE43, $BK43, MATCH(BD$10, $B$11:$AE$11, 0)), "")="", "", IFERROR(VALUE(INDEX($B43:$AE43, $BK43, MATCH(BD$10, $B$11:$AE$11, 0))), "")))</f>
        <v/>
      </c>
      <c r="BE43" s="33" t="str" cm="1">
        <f t="array" ref="BE43">IF(BE$10="", "", IF(IFERROR(INDEX($B43:$AE43, $BK43, MATCH(BE$10, $B$11:$AE$11, 0)), "")="", "", IFERROR(VALUE(INDEX($B43:$AE43, $BK43, MATCH(BE$10, $B$11:$AE$11, 0))), "")))</f>
        <v/>
      </c>
      <c r="BF43" s="11"/>
      <c r="BG43" s="41" t="str" cm="1">
        <f t="array" ref="BG43">IF(BG$10="", "", IF(IFERROR(INDEX($B43:$AE43, $BK43, MATCH(BG$10, $B$11:$AE$11, 0)), "")="", "", IFERROR(LEFT(INDEX($B43:$AE43, $BK43, MATCH(BG$10, $B$11:$AE$11, 0)), 70), "")))</f>
        <v/>
      </c>
      <c r="BH43" s="11"/>
      <c r="BI43" s="65" t="str">
        <f t="shared" si="2"/>
        <v/>
      </c>
      <c r="BJ43" s="11"/>
      <c r="BN43" s="19" t="str" cm="1">
        <f t="array" ref="BN43">IF($AZ$10="", "", IF(IFERROR(INDEX($B43:$AE43, $BK43, MATCH($AZ$10, $B$11:$AE$11, 0)), "")="", "", IFERROR(INDEX($B43:$AE43, $BK43, MATCH($AZ$10, $B$11:$AE$11, 0)), "")))</f>
        <v/>
      </c>
      <c r="BO43" s="19" t="str">
        <f t="shared" si="3"/>
        <v/>
      </c>
      <c r="BP43" s="19" t="str">
        <f t="shared" si="4"/>
        <v/>
      </c>
      <c r="BQ43" s="19" t="str">
        <f t="shared" si="5"/>
        <v/>
      </c>
      <c r="BR43" s="42" t="str">
        <f t="shared" si="6"/>
        <v/>
      </c>
      <c r="BS43" s="19" t="str">
        <f t="shared" si="7"/>
        <v/>
      </c>
      <c r="BT43" s="43" t="str" cm="1">
        <f t="array" ref="BT43">IFERROR(DATE(INDEX($BQ43:$BS43, $BK43, MATCH($BN$5, $BQ$10:$BS$10, 0)), INDEX($BQ43:$BS43, $BK43, MATCH($BN$4, $BQ$10:$BS$10, 0)), INDEX($BQ43:$BS43, $BK43, MATCH($BN$3, $BQ$10:$BS$10, 0))), "")</f>
        <v/>
      </c>
      <c r="BV43" s="19" t="str">
        <f t="shared" si="8"/>
        <v/>
      </c>
      <c r="BX43" s="19" t="str">
        <f t="shared" si="9"/>
        <v/>
      </c>
      <c r="BZ43" s="42" t="str">
        <f t="shared" si="14"/>
        <v/>
      </c>
      <c r="CA43" s="13" t="str">
        <f t="shared" si="14"/>
        <v/>
      </c>
      <c r="CB43" s="13" t="str">
        <f t="shared" si="14"/>
        <v/>
      </c>
      <c r="CC43" s="13" t="str">
        <f t="shared" si="14"/>
        <v/>
      </c>
      <c r="CD43" s="33" t="str">
        <f t="shared" si="14"/>
        <v/>
      </c>
      <c r="CF43" s="44" t="str">
        <f t="shared" si="10"/>
        <v/>
      </c>
      <c r="CH43" s="19" t="str">
        <f>IF($CF43="", "", COUNTIF($CF$12:$CF$511, "&gt;"&amp;$CF43)+1+COUNTIF($CF$12:$CF43, $CF43)-1)</f>
        <v/>
      </c>
      <c r="CJ43" s="19" t="str">
        <f t="shared" si="11"/>
        <v/>
      </c>
      <c r="CL43" s="45" t="str">
        <f t="shared" si="12"/>
        <v/>
      </c>
      <c r="CN43" s="41" t="str" cm="1">
        <f t="array" ref="CN43">IF($BV43="", "", IF(IFERROR(INDEX($B43:$AE43, $BK43, MATCH(BI$10, $B$11:$AE$11, 0)), "")="", "", IFERROR(INDEX($B43:$AE43, $BK43, MATCH(BI$10, $B$11:$AE$11, 0)), "")))</f>
        <v/>
      </c>
      <c r="CP43" s="19" t="str">
        <f>IF(OR($BL$7=FALSE, $BI43=""), "", IF(COUNTIF('LinkedIn Posts'!$AV$11:$AV$510, $BI43)=0, MAX($CP$11:$CP42)+1, ""))</f>
        <v/>
      </c>
      <c r="CR43" s="19">
        <v>32</v>
      </c>
      <c r="CT43" s="65" t="str">
        <f t="shared" si="13"/>
        <v/>
      </c>
    </row>
    <row r="44" spans="1:98" x14ac:dyDescent="0.25">
      <c r="A44" s="24" t="s">
        <v>36</v>
      </c>
      <c r="B44" s="29"/>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1"/>
      <c r="AF44" s="24" t="s">
        <v>36</v>
      </c>
      <c r="AG44" s="11"/>
      <c r="AH44" s="11"/>
      <c r="AI44" s="11"/>
      <c r="AJ44" s="11"/>
      <c r="AK44" s="11"/>
      <c r="AL44" s="11"/>
      <c r="AM44" s="11"/>
      <c r="AN44" s="11"/>
      <c r="AO44" s="11"/>
      <c r="AP44" s="11"/>
      <c r="AQ44" s="11"/>
      <c r="AR44" s="11"/>
      <c r="AS44" s="11"/>
      <c r="AT44" s="11"/>
      <c r="AU44" s="11"/>
      <c r="AV44" s="11"/>
      <c r="AW44" s="11"/>
      <c r="AX44" s="11"/>
      <c r="AY44" s="11"/>
      <c r="AZ44" s="32" t="str">
        <f t="shared" si="1"/>
        <v/>
      </c>
      <c r="BA44" s="13" t="str" cm="1">
        <f t="array" ref="BA44">IF(BA$10="", "", IF(IFERROR(INDEX($B44:$AE44, $BK44, MATCH(BA$10, $B$11:$AE$11, 0)), "")="", "", IFERROR(VALUE(INDEX($B44:$AE44, $BK44, MATCH(BA$10, $B$11:$AE$11, 0))), "")))</f>
        <v/>
      </c>
      <c r="BB44" s="13" t="str" cm="1">
        <f t="array" ref="BB44">IF(BB$10="", "", IF(IFERROR(INDEX($B44:$AE44, $BK44, MATCH(BB$10, $B$11:$AE$11, 0)), "")="", "", IFERROR(VALUE(INDEX($B44:$AE44, $BK44, MATCH(BB$10, $B$11:$AE$11, 0))), "")))</f>
        <v/>
      </c>
      <c r="BC44" s="13" t="str" cm="1">
        <f t="array" ref="BC44">IF(BC$10="", "", IF(IFERROR(INDEX($B44:$AE44, $BK44, MATCH(BC$10, $B$11:$AE$11, 0)), "")="", "", IFERROR(VALUE(INDEX($B44:$AE44, $BK44, MATCH(BC$10, $B$11:$AE$11, 0))), "")))</f>
        <v/>
      </c>
      <c r="BD44" s="13" t="str" cm="1">
        <f t="array" ref="BD44">IF(BD$10="", "", IF(IFERROR(INDEX($B44:$AE44, $BK44, MATCH(BD$10, $B$11:$AE$11, 0)), "")="", "", IFERROR(VALUE(INDEX($B44:$AE44, $BK44, MATCH(BD$10, $B$11:$AE$11, 0))), "")))</f>
        <v/>
      </c>
      <c r="BE44" s="33" t="str" cm="1">
        <f t="array" ref="BE44">IF(BE$10="", "", IF(IFERROR(INDEX($B44:$AE44, $BK44, MATCH(BE$10, $B$11:$AE$11, 0)), "")="", "", IFERROR(VALUE(INDEX($B44:$AE44, $BK44, MATCH(BE$10, $B$11:$AE$11, 0))), "")))</f>
        <v/>
      </c>
      <c r="BF44" s="11"/>
      <c r="BG44" s="41" t="str" cm="1">
        <f t="array" ref="BG44">IF(BG$10="", "", IF(IFERROR(INDEX($B44:$AE44, $BK44, MATCH(BG$10, $B$11:$AE$11, 0)), "")="", "", IFERROR(LEFT(INDEX($B44:$AE44, $BK44, MATCH(BG$10, $B$11:$AE$11, 0)), 70), "")))</f>
        <v/>
      </c>
      <c r="BH44" s="11"/>
      <c r="BI44" s="65" t="str">
        <f t="shared" si="2"/>
        <v/>
      </c>
      <c r="BJ44" s="11"/>
      <c r="BN44" s="19" t="str" cm="1">
        <f t="array" ref="BN44">IF($AZ$10="", "", IF(IFERROR(INDEX($B44:$AE44, $BK44, MATCH($AZ$10, $B$11:$AE$11, 0)), "")="", "", IFERROR(INDEX($B44:$AE44, $BK44, MATCH($AZ$10, $B$11:$AE$11, 0)), "")))</f>
        <v/>
      </c>
      <c r="BO44" s="19" t="str">
        <f t="shared" si="3"/>
        <v/>
      </c>
      <c r="BP44" s="19" t="str">
        <f t="shared" si="4"/>
        <v/>
      </c>
      <c r="BQ44" s="19" t="str">
        <f t="shared" si="5"/>
        <v/>
      </c>
      <c r="BR44" s="42" t="str">
        <f t="shared" si="6"/>
        <v/>
      </c>
      <c r="BS44" s="19" t="str">
        <f t="shared" si="7"/>
        <v/>
      </c>
      <c r="BT44" s="43" t="str" cm="1">
        <f t="array" ref="BT44">IFERROR(DATE(INDEX($BQ44:$BS44, $BK44, MATCH($BN$5, $BQ$10:$BS$10, 0)), INDEX($BQ44:$BS44, $BK44, MATCH($BN$4, $BQ$10:$BS$10, 0)), INDEX($BQ44:$BS44, $BK44, MATCH($BN$3, $BQ$10:$BS$10, 0))), "")</f>
        <v/>
      </c>
      <c r="BV44" s="19" t="str">
        <f t="shared" si="8"/>
        <v/>
      </c>
      <c r="BX44" s="19" t="str">
        <f t="shared" si="9"/>
        <v/>
      </c>
      <c r="BZ44" s="42" t="str">
        <f t="shared" si="14"/>
        <v/>
      </c>
      <c r="CA44" s="13" t="str">
        <f t="shared" si="14"/>
        <v/>
      </c>
      <c r="CB44" s="13" t="str">
        <f t="shared" si="14"/>
        <v/>
      </c>
      <c r="CC44" s="13" t="str">
        <f t="shared" si="14"/>
        <v/>
      </c>
      <c r="CD44" s="33" t="str">
        <f t="shared" si="14"/>
        <v/>
      </c>
      <c r="CF44" s="44" t="str">
        <f t="shared" si="10"/>
        <v/>
      </c>
      <c r="CH44" s="19" t="str">
        <f>IF($CF44="", "", COUNTIF($CF$12:$CF$511, "&gt;"&amp;$CF44)+1+COUNTIF($CF$12:$CF44, $CF44)-1)</f>
        <v/>
      </c>
      <c r="CJ44" s="19" t="str">
        <f t="shared" si="11"/>
        <v/>
      </c>
      <c r="CL44" s="45" t="str">
        <f t="shared" si="12"/>
        <v/>
      </c>
      <c r="CN44" s="41" t="str" cm="1">
        <f t="array" ref="CN44">IF($BV44="", "", IF(IFERROR(INDEX($B44:$AE44, $BK44, MATCH(BI$10, $B$11:$AE$11, 0)), "")="", "", IFERROR(INDEX($B44:$AE44, $BK44, MATCH(BI$10, $B$11:$AE$11, 0)), "")))</f>
        <v/>
      </c>
      <c r="CP44" s="19" t="str">
        <f>IF(OR($BL$7=FALSE, $BI44=""), "", IF(COUNTIF('LinkedIn Posts'!$AV$11:$AV$510, $BI44)=0, MAX($CP$11:$CP43)+1, ""))</f>
        <v/>
      </c>
      <c r="CR44" s="19">
        <v>33</v>
      </c>
      <c r="CT44" s="65" t="str">
        <f t="shared" si="13"/>
        <v/>
      </c>
    </row>
    <row r="45" spans="1:98" x14ac:dyDescent="0.25">
      <c r="A45" s="24" t="s">
        <v>36</v>
      </c>
      <c r="B45" s="29"/>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1"/>
      <c r="AF45" s="24" t="s">
        <v>36</v>
      </c>
      <c r="AG45" s="11"/>
      <c r="AH45" s="11"/>
      <c r="AI45" s="11"/>
      <c r="AJ45" s="11"/>
      <c r="AK45" s="11"/>
      <c r="AL45" s="11"/>
      <c r="AM45" s="11"/>
      <c r="AN45" s="11"/>
      <c r="AO45" s="11"/>
      <c r="AP45" s="11"/>
      <c r="AQ45" s="11"/>
      <c r="AR45" s="11"/>
      <c r="AS45" s="11"/>
      <c r="AT45" s="11"/>
      <c r="AU45" s="11"/>
      <c r="AV45" s="11"/>
      <c r="AW45" s="11"/>
      <c r="AX45" s="11"/>
      <c r="AY45" s="11"/>
      <c r="AZ45" s="32" t="str">
        <f t="shared" si="1"/>
        <v/>
      </c>
      <c r="BA45" s="13" t="str" cm="1">
        <f t="array" ref="BA45">IF(BA$10="", "", IF(IFERROR(INDEX($B45:$AE45, $BK45, MATCH(BA$10, $B$11:$AE$11, 0)), "")="", "", IFERROR(VALUE(INDEX($B45:$AE45, $BK45, MATCH(BA$10, $B$11:$AE$11, 0))), "")))</f>
        <v/>
      </c>
      <c r="BB45" s="13" t="str" cm="1">
        <f t="array" ref="BB45">IF(BB$10="", "", IF(IFERROR(INDEX($B45:$AE45, $BK45, MATCH(BB$10, $B$11:$AE$11, 0)), "")="", "", IFERROR(VALUE(INDEX($B45:$AE45, $BK45, MATCH(BB$10, $B$11:$AE$11, 0))), "")))</f>
        <v/>
      </c>
      <c r="BC45" s="13" t="str" cm="1">
        <f t="array" ref="BC45">IF(BC$10="", "", IF(IFERROR(INDEX($B45:$AE45, $BK45, MATCH(BC$10, $B$11:$AE$11, 0)), "")="", "", IFERROR(VALUE(INDEX($B45:$AE45, $BK45, MATCH(BC$10, $B$11:$AE$11, 0))), "")))</f>
        <v/>
      </c>
      <c r="BD45" s="13" t="str" cm="1">
        <f t="array" ref="BD45">IF(BD$10="", "", IF(IFERROR(INDEX($B45:$AE45, $BK45, MATCH(BD$10, $B$11:$AE$11, 0)), "")="", "", IFERROR(VALUE(INDEX($B45:$AE45, $BK45, MATCH(BD$10, $B$11:$AE$11, 0))), "")))</f>
        <v/>
      </c>
      <c r="BE45" s="33" t="str" cm="1">
        <f t="array" ref="BE45">IF(BE$10="", "", IF(IFERROR(INDEX($B45:$AE45, $BK45, MATCH(BE$10, $B$11:$AE$11, 0)), "")="", "", IFERROR(VALUE(INDEX($B45:$AE45, $BK45, MATCH(BE$10, $B$11:$AE$11, 0))), "")))</f>
        <v/>
      </c>
      <c r="BF45" s="11"/>
      <c r="BG45" s="41" t="str" cm="1">
        <f t="array" ref="BG45">IF(BG$10="", "", IF(IFERROR(INDEX($B45:$AE45, $BK45, MATCH(BG$10, $B$11:$AE$11, 0)), "")="", "", IFERROR(LEFT(INDEX($B45:$AE45, $BK45, MATCH(BG$10, $B$11:$AE$11, 0)), 70), "")))</f>
        <v/>
      </c>
      <c r="BH45" s="11"/>
      <c r="BI45" s="65" t="str">
        <f t="shared" si="2"/>
        <v/>
      </c>
      <c r="BJ45" s="11"/>
      <c r="BN45" s="19" t="str" cm="1">
        <f t="array" ref="BN45">IF($AZ$10="", "", IF(IFERROR(INDEX($B45:$AE45, $BK45, MATCH($AZ$10, $B$11:$AE$11, 0)), "")="", "", IFERROR(INDEX($B45:$AE45, $BK45, MATCH($AZ$10, $B$11:$AE$11, 0)), "")))</f>
        <v/>
      </c>
      <c r="BO45" s="19" t="str">
        <f t="shared" si="3"/>
        <v/>
      </c>
      <c r="BP45" s="19" t="str">
        <f t="shared" si="4"/>
        <v/>
      </c>
      <c r="BQ45" s="19" t="str">
        <f t="shared" si="5"/>
        <v/>
      </c>
      <c r="BR45" s="42" t="str">
        <f t="shared" si="6"/>
        <v/>
      </c>
      <c r="BS45" s="19" t="str">
        <f t="shared" si="7"/>
        <v/>
      </c>
      <c r="BT45" s="43" t="str" cm="1">
        <f t="array" ref="BT45">IFERROR(DATE(INDEX($BQ45:$BS45, $BK45, MATCH($BN$5, $BQ$10:$BS$10, 0)), INDEX($BQ45:$BS45, $BK45, MATCH($BN$4, $BQ$10:$BS$10, 0)), INDEX($BQ45:$BS45, $BK45, MATCH($BN$3, $BQ$10:$BS$10, 0))), "")</f>
        <v/>
      </c>
      <c r="BV45" s="19" t="str">
        <f t="shared" si="8"/>
        <v/>
      </c>
      <c r="BX45" s="19" t="str">
        <f t="shared" si="9"/>
        <v/>
      </c>
      <c r="BZ45" s="42" t="str">
        <f t="shared" si="14"/>
        <v/>
      </c>
      <c r="CA45" s="13" t="str">
        <f t="shared" si="14"/>
        <v/>
      </c>
      <c r="CB45" s="13" t="str">
        <f t="shared" si="14"/>
        <v/>
      </c>
      <c r="CC45" s="13" t="str">
        <f t="shared" si="14"/>
        <v/>
      </c>
      <c r="CD45" s="33" t="str">
        <f t="shared" si="14"/>
        <v/>
      </c>
      <c r="CF45" s="44" t="str">
        <f t="shared" si="10"/>
        <v/>
      </c>
      <c r="CH45" s="19" t="str">
        <f>IF($CF45="", "", COUNTIF($CF$12:$CF$511, "&gt;"&amp;$CF45)+1+COUNTIF($CF$12:$CF45, $CF45)-1)</f>
        <v/>
      </c>
      <c r="CJ45" s="19" t="str">
        <f t="shared" si="11"/>
        <v/>
      </c>
      <c r="CL45" s="45" t="str">
        <f t="shared" si="12"/>
        <v/>
      </c>
      <c r="CN45" s="41" t="str" cm="1">
        <f t="array" ref="CN45">IF($BV45="", "", IF(IFERROR(INDEX($B45:$AE45, $BK45, MATCH(BI$10, $B$11:$AE$11, 0)), "")="", "", IFERROR(INDEX($B45:$AE45, $BK45, MATCH(BI$10, $B$11:$AE$11, 0)), "")))</f>
        <v/>
      </c>
      <c r="CP45" s="19" t="str">
        <f>IF(OR($BL$7=FALSE, $BI45=""), "", IF(COUNTIF('LinkedIn Posts'!$AV$11:$AV$510, $BI45)=0, MAX($CP$11:$CP44)+1, ""))</f>
        <v/>
      </c>
      <c r="CR45" s="19">
        <v>34</v>
      </c>
      <c r="CT45" s="65" t="str">
        <f t="shared" si="13"/>
        <v/>
      </c>
    </row>
    <row r="46" spans="1:98" x14ac:dyDescent="0.25">
      <c r="A46" s="24" t="s">
        <v>36</v>
      </c>
      <c r="B46" s="29"/>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1"/>
      <c r="AF46" s="24" t="s">
        <v>36</v>
      </c>
      <c r="AG46" s="11"/>
      <c r="AH46" s="11"/>
      <c r="AI46" s="11"/>
      <c r="AJ46" s="11"/>
      <c r="AK46" s="11"/>
      <c r="AL46" s="11"/>
      <c r="AM46" s="11"/>
      <c r="AN46" s="11"/>
      <c r="AO46" s="11"/>
      <c r="AP46" s="11"/>
      <c r="AQ46" s="11"/>
      <c r="AR46" s="11"/>
      <c r="AS46" s="11"/>
      <c r="AT46" s="11"/>
      <c r="AU46" s="11"/>
      <c r="AV46" s="11"/>
      <c r="AW46" s="11"/>
      <c r="AX46" s="11"/>
      <c r="AY46" s="11"/>
      <c r="AZ46" s="32" t="str">
        <f t="shared" si="1"/>
        <v/>
      </c>
      <c r="BA46" s="13" t="str" cm="1">
        <f t="array" ref="BA46">IF(BA$10="", "", IF(IFERROR(INDEX($B46:$AE46, $BK46, MATCH(BA$10, $B$11:$AE$11, 0)), "")="", "", IFERROR(VALUE(INDEX($B46:$AE46, $BK46, MATCH(BA$10, $B$11:$AE$11, 0))), "")))</f>
        <v/>
      </c>
      <c r="BB46" s="13" t="str" cm="1">
        <f t="array" ref="BB46">IF(BB$10="", "", IF(IFERROR(INDEX($B46:$AE46, $BK46, MATCH(BB$10, $B$11:$AE$11, 0)), "")="", "", IFERROR(VALUE(INDEX($B46:$AE46, $BK46, MATCH(BB$10, $B$11:$AE$11, 0))), "")))</f>
        <v/>
      </c>
      <c r="BC46" s="13" t="str" cm="1">
        <f t="array" ref="BC46">IF(BC$10="", "", IF(IFERROR(INDEX($B46:$AE46, $BK46, MATCH(BC$10, $B$11:$AE$11, 0)), "")="", "", IFERROR(VALUE(INDEX($B46:$AE46, $BK46, MATCH(BC$10, $B$11:$AE$11, 0))), "")))</f>
        <v/>
      </c>
      <c r="BD46" s="13" t="str" cm="1">
        <f t="array" ref="BD46">IF(BD$10="", "", IF(IFERROR(INDEX($B46:$AE46, $BK46, MATCH(BD$10, $B$11:$AE$11, 0)), "")="", "", IFERROR(VALUE(INDEX($B46:$AE46, $BK46, MATCH(BD$10, $B$11:$AE$11, 0))), "")))</f>
        <v/>
      </c>
      <c r="BE46" s="33" t="str" cm="1">
        <f t="array" ref="BE46">IF(BE$10="", "", IF(IFERROR(INDEX($B46:$AE46, $BK46, MATCH(BE$10, $B$11:$AE$11, 0)), "")="", "", IFERROR(VALUE(INDEX($B46:$AE46, $BK46, MATCH(BE$10, $B$11:$AE$11, 0))), "")))</f>
        <v/>
      </c>
      <c r="BF46" s="11"/>
      <c r="BG46" s="41" t="str" cm="1">
        <f t="array" ref="BG46">IF(BG$10="", "", IF(IFERROR(INDEX($B46:$AE46, $BK46, MATCH(BG$10, $B$11:$AE$11, 0)), "")="", "", IFERROR(LEFT(INDEX($B46:$AE46, $BK46, MATCH(BG$10, $B$11:$AE$11, 0)), 70), "")))</f>
        <v/>
      </c>
      <c r="BH46" s="11"/>
      <c r="BI46" s="65" t="str">
        <f t="shared" si="2"/>
        <v/>
      </c>
      <c r="BJ46" s="11"/>
      <c r="BN46" s="19" t="str" cm="1">
        <f t="array" ref="BN46">IF($AZ$10="", "", IF(IFERROR(INDEX($B46:$AE46, $BK46, MATCH($AZ$10, $B$11:$AE$11, 0)), "")="", "", IFERROR(INDEX($B46:$AE46, $BK46, MATCH($AZ$10, $B$11:$AE$11, 0)), "")))</f>
        <v/>
      </c>
      <c r="BO46" s="19" t="str">
        <f t="shared" si="3"/>
        <v/>
      </c>
      <c r="BP46" s="19" t="str">
        <f t="shared" si="4"/>
        <v/>
      </c>
      <c r="BQ46" s="19" t="str">
        <f t="shared" si="5"/>
        <v/>
      </c>
      <c r="BR46" s="42" t="str">
        <f t="shared" si="6"/>
        <v/>
      </c>
      <c r="BS46" s="19" t="str">
        <f t="shared" si="7"/>
        <v/>
      </c>
      <c r="BT46" s="43" t="str" cm="1">
        <f t="array" ref="BT46">IFERROR(DATE(INDEX($BQ46:$BS46, $BK46, MATCH($BN$5, $BQ$10:$BS$10, 0)), INDEX($BQ46:$BS46, $BK46, MATCH($BN$4, $BQ$10:$BS$10, 0)), INDEX($BQ46:$BS46, $BK46, MATCH($BN$3, $BQ$10:$BS$10, 0))), "")</f>
        <v/>
      </c>
      <c r="BV46" s="19" t="str">
        <f t="shared" si="8"/>
        <v/>
      </c>
      <c r="BX46" s="19" t="str">
        <f t="shared" si="9"/>
        <v/>
      </c>
      <c r="BZ46" s="42" t="str">
        <f t="shared" si="14"/>
        <v/>
      </c>
      <c r="CA46" s="13" t="str">
        <f t="shared" si="14"/>
        <v/>
      </c>
      <c r="CB46" s="13" t="str">
        <f t="shared" si="14"/>
        <v/>
      </c>
      <c r="CC46" s="13" t="str">
        <f t="shared" si="14"/>
        <v/>
      </c>
      <c r="CD46" s="33" t="str">
        <f t="shared" si="14"/>
        <v/>
      </c>
      <c r="CF46" s="44" t="str">
        <f t="shared" si="10"/>
        <v/>
      </c>
      <c r="CH46" s="19" t="str">
        <f>IF($CF46="", "", COUNTIF($CF$12:$CF$511, "&gt;"&amp;$CF46)+1+COUNTIF($CF$12:$CF46, $CF46)-1)</f>
        <v/>
      </c>
      <c r="CJ46" s="19" t="str">
        <f t="shared" si="11"/>
        <v/>
      </c>
      <c r="CL46" s="45" t="str">
        <f t="shared" si="12"/>
        <v/>
      </c>
      <c r="CN46" s="41" t="str" cm="1">
        <f t="array" ref="CN46">IF($BV46="", "", IF(IFERROR(INDEX($B46:$AE46, $BK46, MATCH(BI$10, $B$11:$AE$11, 0)), "")="", "", IFERROR(INDEX($B46:$AE46, $BK46, MATCH(BI$10, $B$11:$AE$11, 0)), "")))</f>
        <v/>
      </c>
      <c r="CP46" s="19" t="str">
        <f>IF(OR($BL$7=FALSE, $BI46=""), "", IF(COUNTIF('LinkedIn Posts'!$AV$11:$AV$510, $BI46)=0, MAX($CP$11:$CP45)+1, ""))</f>
        <v/>
      </c>
      <c r="CR46" s="19">
        <v>35</v>
      </c>
      <c r="CT46" s="65" t="str">
        <f t="shared" si="13"/>
        <v/>
      </c>
    </row>
    <row r="47" spans="1:98" x14ac:dyDescent="0.25">
      <c r="A47" s="24" t="s">
        <v>36</v>
      </c>
      <c r="B47" s="29"/>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1"/>
      <c r="AF47" s="24" t="s">
        <v>36</v>
      </c>
      <c r="AG47" s="11"/>
      <c r="AH47" s="11"/>
      <c r="AI47" s="11"/>
      <c r="AJ47" s="11"/>
      <c r="AK47" s="11"/>
      <c r="AL47" s="11"/>
      <c r="AM47" s="11"/>
      <c r="AN47" s="11"/>
      <c r="AO47" s="11"/>
      <c r="AP47" s="11"/>
      <c r="AQ47" s="11"/>
      <c r="AR47" s="11"/>
      <c r="AS47" s="11"/>
      <c r="AT47" s="11"/>
      <c r="AU47" s="11"/>
      <c r="AV47" s="11"/>
      <c r="AW47" s="11"/>
      <c r="AX47" s="11"/>
      <c r="AY47" s="11"/>
      <c r="AZ47" s="32" t="str">
        <f t="shared" si="1"/>
        <v/>
      </c>
      <c r="BA47" s="13" t="str" cm="1">
        <f t="array" ref="BA47">IF(BA$10="", "", IF(IFERROR(INDEX($B47:$AE47, $BK47, MATCH(BA$10, $B$11:$AE$11, 0)), "")="", "", IFERROR(VALUE(INDEX($B47:$AE47, $BK47, MATCH(BA$10, $B$11:$AE$11, 0))), "")))</f>
        <v/>
      </c>
      <c r="BB47" s="13" t="str" cm="1">
        <f t="array" ref="BB47">IF(BB$10="", "", IF(IFERROR(INDEX($B47:$AE47, $BK47, MATCH(BB$10, $B$11:$AE$11, 0)), "")="", "", IFERROR(VALUE(INDEX($B47:$AE47, $BK47, MATCH(BB$10, $B$11:$AE$11, 0))), "")))</f>
        <v/>
      </c>
      <c r="BC47" s="13" t="str" cm="1">
        <f t="array" ref="BC47">IF(BC$10="", "", IF(IFERROR(INDEX($B47:$AE47, $BK47, MATCH(BC$10, $B$11:$AE$11, 0)), "")="", "", IFERROR(VALUE(INDEX($B47:$AE47, $BK47, MATCH(BC$10, $B$11:$AE$11, 0))), "")))</f>
        <v/>
      </c>
      <c r="BD47" s="13" t="str" cm="1">
        <f t="array" ref="BD47">IF(BD$10="", "", IF(IFERROR(INDEX($B47:$AE47, $BK47, MATCH(BD$10, $B$11:$AE$11, 0)), "")="", "", IFERROR(VALUE(INDEX($B47:$AE47, $BK47, MATCH(BD$10, $B$11:$AE$11, 0))), "")))</f>
        <v/>
      </c>
      <c r="BE47" s="33" t="str" cm="1">
        <f t="array" ref="BE47">IF(BE$10="", "", IF(IFERROR(INDEX($B47:$AE47, $BK47, MATCH(BE$10, $B$11:$AE$11, 0)), "")="", "", IFERROR(VALUE(INDEX($B47:$AE47, $BK47, MATCH(BE$10, $B$11:$AE$11, 0))), "")))</f>
        <v/>
      </c>
      <c r="BF47" s="11"/>
      <c r="BG47" s="41" t="str" cm="1">
        <f t="array" ref="BG47">IF(BG$10="", "", IF(IFERROR(INDEX($B47:$AE47, $BK47, MATCH(BG$10, $B$11:$AE$11, 0)), "")="", "", IFERROR(LEFT(INDEX($B47:$AE47, $BK47, MATCH(BG$10, $B$11:$AE$11, 0)), 70), "")))</f>
        <v/>
      </c>
      <c r="BH47" s="11"/>
      <c r="BI47" s="65" t="str">
        <f t="shared" si="2"/>
        <v/>
      </c>
      <c r="BJ47" s="11"/>
      <c r="BN47" s="19" t="str" cm="1">
        <f t="array" ref="BN47">IF($AZ$10="", "", IF(IFERROR(INDEX($B47:$AE47, $BK47, MATCH($AZ$10, $B$11:$AE$11, 0)), "")="", "", IFERROR(INDEX($B47:$AE47, $BK47, MATCH($AZ$10, $B$11:$AE$11, 0)), "")))</f>
        <v/>
      </c>
      <c r="BO47" s="19" t="str">
        <f t="shared" si="3"/>
        <v/>
      </c>
      <c r="BP47" s="19" t="str">
        <f t="shared" si="4"/>
        <v/>
      </c>
      <c r="BQ47" s="19" t="str">
        <f t="shared" si="5"/>
        <v/>
      </c>
      <c r="BR47" s="42" t="str">
        <f t="shared" si="6"/>
        <v/>
      </c>
      <c r="BS47" s="19" t="str">
        <f t="shared" si="7"/>
        <v/>
      </c>
      <c r="BT47" s="43" t="str" cm="1">
        <f t="array" ref="BT47">IFERROR(DATE(INDEX($BQ47:$BS47, $BK47, MATCH($BN$5, $BQ$10:$BS$10, 0)), INDEX($BQ47:$BS47, $BK47, MATCH($BN$4, $BQ$10:$BS$10, 0)), INDEX($BQ47:$BS47, $BK47, MATCH($BN$3, $BQ$10:$BS$10, 0))), "")</f>
        <v/>
      </c>
      <c r="BV47" s="19" t="str">
        <f t="shared" si="8"/>
        <v/>
      </c>
      <c r="BX47" s="19" t="str">
        <f t="shared" si="9"/>
        <v/>
      </c>
      <c r="BZ47" s="42" t="str">
        <f t="shared" si="14"/>
        <v/>
      </c>
      <c r="CA47" s="13" t="str">
        <f t="shared" si="14"/>
        <v/>
      </c>
      <c r="CB47" s="13" t="str">
        <f t="shared" si="14"/>
        <v/>
      </c>
      <c r="CC47" s="13" t="str">
        <f t="shared" si="14"/>
        <v/>
      </c>
      <c r="CD47" s="33" t="str">
        <f t="shared" si="14"/>
        <v/>
      </c>
      <c r="CF47" s="44" t="str">
        <f t="shared" si="10"/>
        <v/>
      </c>
      <c r="CH47" s="19" t="str">
        <f>IF($CF47="", "", COUNTIF($CF$12:$CF$511, "&gt;"&amp;$CF47)+1+COUNTIF($CF$12:$CF47, $CF47)-1)</f>
        <v/>
      </c>
      <c r="CJ47" s="19" t="str">
        <f t="shared" si="11"/>
        <v/>
      </c>
      <c r="CL47" s="45" t="str">
        <f t="shared" si="12"/>
        <v/>
      </c>
      <c r="CN47" s="41" t="str" cm="1">
        <f t="array" ref="CN47">IF($BV47="", "", IF(IFERROR(INDEX($B47:$AE47, $BK47, MATCH(BI$10, $B$11:$AE$11, 0)), "")="", "", IFERROR(INDEX($B47:$AE47, $BK47, MATCH(BI$10, $B$11:$AE$11, 0)), "")))</f>
        <v/>
      </c>
      <c r="CP47" s="19" t="str">
        <f>IF(OR($BL$7=FALSE, $BI47=""), "", IF(COUNTIF('LinkedIn Posts'!$AV$11:$AV$510, $BI47)=0, MAX($CP$11:$CP46)+1, ""))</f>
        <v/>
      </c>
      <c r="CR47" s="19">
        <v>36</v>
      </c>
      <c r="CT47" s="65" t="str">
        <f t="shared" si="13"/>
        <v/>
      </c>
    </row>
    <row r="48" spans="1:98" x14ac:dyDescent="0.25">
      <c r="A48" s="24" t="s">
        <v>36</v>
      </c>
      <c r="B48" s="29"/>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1"/>
      <c r="AF48" s="24" t="s">
        <v>36</v>
      </c>
      <c r="AG48" s="11"/>
      <c r="AH48" s="11"/>
      <c r="AI48" s="11"/>
      <c r="AJ48" s="11"/>
      <c r="AK48" s="11"/>
      <c r="AL48" s="11"/>
      <c r="AM48" s="11"/>
      <c r="AN48" s="11"/>
      <c r="AO48" s="11"/>
      <c r="AP48" s="11"/>
      <c r="AQ48" s="11"/>
      <c r="AR48" s="11"/>
      <c r="AS48" s="11"/>
      <c r="AT48" s="11"/>
      <c r="AU48" s="11"/>
      <c r="AV48" s="11"/>
      <c r="AW48" s="11"/>
      <c r="AX48" s="11"/>
      <c r="AY48" s="11"/>
      <c r="AZ48" s="32" t="str">
        <f t="shared" si="1"/>
        <v/>
      </c>
      <c r="BA48" s="13" t="str" cm="1">
        <f t="array" ref="BA48">IF(BA$10="", "", IF(IFERROR(INDEX($B48:$AE48, $BK48, MATCH(BA$10, $B$11:$AE$11, 0)), "")="", "", IFERROR(VALUE(INDEX($B48:$AE48, $BK48, MATCH(BA$10, $B$11:$AE$11, 0))), "")))</f>
        <v/>
      </c>
      <c r="BB48" s="13" t="str" cm="1">
        <f t="array" ref="BB48">IF(BB$10="", "", IF(IFERROR(INDEX($B48:$AE48, $BK48, MATCH(BB$10, $B$11:$AE$11, 0)), "")="", "", IFERROR(VALUE(INDEX($B48:$AE48, $BK48, MATCH(BB$10, $B$11:$AE$11, 0))), "")))</f>
        <v/>
      </c>
      <c r="BC48" s="13" t="str" cm="1">
        <f t="array" ref="BC48">IF(BC$10="", "", IF(IFERROR(INDEX($B48:$AE48, $BK48, MATCH(BC$10, $B$11:$AE$11, 0)), "")="", "", IFERROR(VALUE(INDEX($B48:$AE48, $BK48, MATCH(BC$10, $B$11:$AE$11, 0))), "")))</f>
        <v/>
      </c>
      <c r="BD48" s="13" t="str" cm="1">
        <f t="array" ref="BD48">IF(BD$10="", "", IF(IFERROR(INDEX($B48:$AE48, $BK48, MATCH(BD$10, $B$11:$AE$11, 0)), "")="", "", IFERROR(VALUE(INDEX($B48:$AE48, $BK48, MATCH(BD$10, $B$11:$AE$11, 0))), "")))</f>
        <v/>
      </c>
      <c r="BE48" s="33" t="str" cm="1">
        <f t="array" ref="BE48">IF(BE$10="", "", IF(IFERROR(INDEX($B48:$AE48, $BK48, MATCH(BE$10, $B$11:$AE$11, 0)), "")="", "", IFERROR(VALUE(INDEX($B48:$AE48, $BK48, MATCH(BE$10, $B$11:$AE$11, 0))), "")))</f>
        <v/>
      </c>
      <c r="BF48" s="11"/>
      <c r="BG48" s="41" t="str" cm="1">
        <f t="array" ref="BG48">IF(BG$10="", "", IF(IFERROR(INDEX($B48:$AE48, $BK48, MATCH(BG$10, $B$11:$AE$11, 0)), "")="", "", IFERROR(LEFT(INDEX($B48:$AE48, $BK48, MATCH(BG$10, $B$11:$AE$11, 0)), 70), "")))</f>
        <v/>
      </c>
      <c r="BH48" s="11"/>
      <c r="BI48" s="65" t="str">
        <f t="shared" si="2"/>
        <v/>
      </c>
      <c r="BJ48" s="11"/>
      <c r="BN48" s="19" t="str" cm="1">
        <f t="array" ref="BN48">IF($AZ$10="", "", IF(IFERROR(INDEX($B48:$AE48, $BK48, MATCH($AZ$10, $B$11:$AE$11, 0)), "")="", "", IFERROR(INDEX($B48:$AE48, $BK48, MATCH($AZ$10, $B$11:$AE$11, 0)), "")))</f>
        <v/>
      </c>
      <c r="BO48" s="19" t="str">
        <f t="shared" si="3"/>
        <v/>
      </c>
      <c r="BP48" s="19" t="str">
        <f t="shared" si="4"/>
        <v/>
      </c>
      <c r="BQ48" s="19" t="str">
        <f t="shared" si="5"/>
        <v/>
      </c>
      <c r="BR48" s="42" t="str">
        <f t="shared" si="6"/>
        <v/>
      </c>
      <c r="BS48" s="19" t="str">
        <f t="shared" si="7"/>
        <v/>
      </c>
      <c r="BT48" s="43" t="str" cm="1">
        <f t="array" ref="BT48">IFERROR(DATE(INDEX($BQ48:$BS48, $BK48, MATCH($BN$5, $BQ$10:$BS$10, 0)), INDEX($BQ48:$BS48, $BK48, MATCH($BN$4, $BQ$10:$BS$10, 0)), INDEX($BQ48:$BS48, $BK48, MATCH($BN$3, $BQ$10:$BS$10, 0))), "")</f>
        <v/>
      </c>
      <c r="BV48" s="19" t="str">
        <f t="shared" si="8"/>
        <v/>
      </c>
      <c r="BX48" s="19" t="str">
        <f t="shared" si="9"/>
        <v/>
      </c>
      <c r="BZ48" s="42" t="str">
        <f t="shared" si="14"/>
        <v/>
      </c>
      <c r="CA48" s="13" t="str">
        <f t="shared" si="14"/>
        <v/>
      </c>
      <c r="CB48" s="13" t="str">
        <f t="shared" si="14"/>
        <v/>
      </c>
      <c r="CC48" s="13" t="str">
        <f t="shared" si="14"/>
        <v/>
      </c>
      <c r="CD48" s="33" t="str">
        <f t="shared" si="14"/>
        <v/>
      </c>
      <c r="CF48" s="44" t="str">
        <f t="shared" si="10"/>
        <v/>
      </c>
      <c r="CH48" s="19" t="str">
        <f>IF($CF48="", "", COUNTIF($CF$12:$CF$511, "&gt;"&amp;$CF48)+1+COUNTIF($CF$12:$CF48, $CF48)-1)</f>
        <v/>
      </c>
      <c r="CJ48" s="19" t="str">
        <f t="shared" si="11"/>
        <v/>
      </c>
      <c r="CL48" s="45" t="str">
        <f t="shared" si="12"/>
        <v/>
      </c>
      <c r="CN48" s="41" t="str" cm="1">
        <f t="array" ref="CN48">IF($BV48="", "", IF(IFERROR(INDEX($B48:$AE48, $BK48, MATCH(BI$10, $B$11:$AE$11, 0)), "")="", "", IFERROR(INDEX($B48:$AE48, $BK48, MATCH(BI$10, $B$11:$AE$11, 0)), "")))</f>
        <v/>
      </c>
      <c r="CP48" s="19" t="str">
        <f>IF(OR($BL$7=FALSE, $BI48=""), "", IF(COUNTIF('LinkedIn Posts'!$AV$11:$AV$510, $BI48)=0, MAX($CP$11:$CP47)+1, ""))</f>
        <v/>
      </c>
      <c r="CR48" s="19">
        <v>37</v>
      </c>
      <c r="CT48" s="65" t="str">
        <f t="shared" si="13"/>
        <v/>
      </c>
    </row>
    <row r="49" spans="1:98" x14ac:dyDescent="0.25">
      <c r="A49" s="24" t="s">
        <v>36</v>
      </c>
      <c r="B49" s="29"/>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1"/>
      <c r="AF49" s="24" t="s">
        <v>36</v>
      </c>
      <c r="AG49" s="11"/>
      <c r="AH49" s="11"/>
      <c r="AI49" s="11"/>
      <c r="AJ49" s="11"/>
      <c r="AK49" s="11"/>
      <c r="AL49" s="11"/>
      <c r="AM49" s="11"/>
      <c r="AN49" s="11"/>
      <c r="AO49" s="11"/>
      <c r="AP49" s="11"/>
      <c r="AQ49" s="11"/>
      <c r="AR49" s="11"/>
      <c r="AS49" s="11"/>
      <c r="AT49" s="11"/>
      <c r="AU49" s="11"/>
      <c r="AV49" s="11"/>
      <c r="AW49" s="11"/>
      <c r="AX49" s="11"/>
      <c r="AY49" s="11"/>
      <c r="AZ49" s="32" t="str">
        <f t="shared" si="1"/>
        <v/>
      </c>
      <c r="BA49" s="13" t="str" cm="1">
        <f t="array" ref="BA49">IF(BA$10="", "", IF(IFERROR(INDEX($B49:$AE49, $BK49, MATCH(BA$10, $B$11:$AE$11, 0)), "")="", "", IFERROR(VALUE(INDEX($B49:$AE49, $BK49, MATCH(BA$10, $B$11:$AE$11, 0))), "")))</f>
        <v/>
      </c>
      <c r="BB49" s="13" t="str" cm="1">
        <f t="array" ref="BB49">IF(BB$10="", "", IF(IFERROR(INDEX($B49:$AE49, $BK49, MATCH(BB$10, $B$11:$AE$11, 0)), "")="", "", IFERROR(VALUE(INDEX($B49:$AE49, $BK49, MATCH(BB$10, $B$11:$AE$11, 0))), "")))</f>
        <v/>
      </c>
      <c r="BC49" s="13" t="str" cm="1">
        <f t="array" ref="BC49">IF(BC$10="", "", IF(IFERROR(INDEX($B49:$AE49, $BK49, MATCH(BC$10, $B$11:$AE$11, 0)), "")="", "", IFERROR(VALUE(INDEX($B49:$AE49, $BK49, MATCH(BC$10, $B$11:$AE$11, 0))), "")))</f>
        <v/>
      </c>
      <c r="BD49" s="13" t="str" cm="1">
        <f t="array" ref="BD49">IF(BD$10="", "", IF(IFERROR(INDEX($B49:$AE49, $BK49, MATCH(BD$10, $B$11:$AE$11, 0)), "")="", "", IFERROR(VALUE(INDEX($B49:$AE49, $BK49, MATCH(BD$10, $B$11:$AE$11, 0))), "")))</f>
        <v/>
      </c>
      <c r="BE49" s="33" t="str" cm="1">
        <f t="array" ref="BE49">IF(BE$10="", "", IF(IFERROR(INDEX($B49:$AE49, $BK49, MATCH(BE$10, $B$11:$AE$11, 0)), "")="", "", IFERROR(VALUE(INDEX($B49:$AE49, $BK49, MATCH(BE$10, $B$11:$AE$11, 0))), "")))</f>
        <v/>
      </c>
      <c r="BF49" s="11"/>
      <c r="BG49" s="41" t="str" cm="1">
        <f t="array" ref="BG49">IF(BG$10="", "", IF(IFERROR(INDEX($B49:$AE49, $BK49, MATCH(BG$10, $B$11:$AE$11, 0)), "")="", "", IFERROR(LEFT(INDEX($B49:$AE49, $BK49, MATCH(BG$10, $B$11:$AE$11, 0)), 70), "")))</f>
        <v/>
      </c>
      <c r="BH49" s="11"/>
      <c r="BI49" s="65" t="str">
        <f t="shared" si="2"/>
        <v/>
      </c>
      <c r="BJ49" s="11"/>
      <c r="BN49" s="19" t="str" cm="1">
        <f t="array" ref="BN49">IF($AZ$10="", "", IF(IFERROR(INDEX($B49:$AE49, $BK49, MATCH($AZ$10, $B$11:$AE$11, 0)), "")="", "", IFERROR(INDEX($B49:$AE49, $BK49, MATCH($AZ$10, $B$11:$AE$11, 0)), "")))</f>
        <v/>
      </c>
      <c r="BO49" s="19" t="str">
        <f t="shared" si="3"/>
        <v/>
      </c>
      <c r="BP49" s="19" t="str">
        <f t="shared" si="4"/>
        <v/>
      </c>
      <c r="BQ49" s="19" t="str">
        <f t="shared" si="5"/>
        <v/>
      </c>
      <c r="BR49" s="42" t="str">
        <f t="shared" si="6"/>
        <v/>
      </c>
      <c r="BS49" s="19" t="str">
        <f t="shared" si="7"/>
        <v/>
      </c>
      <c r="BT49" s="43" t="str" cm="1">
        <f t="array" ref="BT49">IFERROR(DATE(INDEX($BQ49:$BS49, $BK49, MATCH($BN$5, $BQ$10:$BS$10, 0)), INDEX($BQ49:$BS49, $BK49, MATCH($BN$4, $BQ$10:$BS$10, 0)), INDEX($BQ49:$BS49, $BK49, MATCH($BN$3, $BQ$10:$BS$10, 0))), "")</f>
        <v/>
      </c>
      <c r="BV49" s="19" t="str">
        <f t="shared" si="8"/>
        <v/>
      </c>
      <c r="BX49" s="19" t="str">
        <f t="shared" si="9"/>
        <v/>
      </c>
      <c r="BZ49" s="42" t="str">
        <f t="shared" si="14"/>
        <v/>
      </c>
      <c r="CA49" s="13" t="str">
        <f t="shared" si="14"/>
        <v/>
      </c>
      <c r="CB49" s="13" t="str">
        <f t="shared" si="14"/>
        <v/>
      </c>
      <c r="CC49" s="13" t="str">
        <f t="shared" si="14"/>
        <v/>
      </c>
      <c r="CD49" s="33" t="str">
        <f t="shared" si="14"/>
        <v/>
      </c>
      <c r="CF49" s="44" t="str">
        <f t="shared" si="10"/>
        <v/>
      </c>
      <c r="CH49" s="19" t="str">
        <f>IF($CF49="", "", COUNTIF($CF$12:$CF$511, "&gt;"&amp;$CF49)+1+COUNTIF($CF$12:$CF49, $CF49)-1)</f>
        <v/>
      </c>
      <c r="CJ49" s="19" t="str">
        <f t="shared" si="11"/>
        <v/>
      </c>
      <c r="CL49" s="45" t="str">
        <f t="shared" si="12"/>
        <v/>
      </c>
      <c r="CN49" s="41" t="str" cm="1">
        <f t="array" ref="CN49">IF($BV49="", "", IF(IFERROR(INDEX($B49:$AE49, $BK49, MATCH(BI$10, $B$11:$AE$11, 0)), "")="", "", IFERROR(INDEX($B49:$AE49, $BK49, MATCH(BI$10, $B$11:$AE$11, 0)), "")))</f>
        <v/>
      </c>
      <c r="CP49" s="19" t="str">
        <f>IF(OR($BL$7=FALSE, $BI49=""), "", IF(COUNTIF('LinkedIn Posts'!$AV$11:$AV$510, $BI49)=0, MAX($CP$11:$CP48)+1, ""))</f>
        <v/>
      </c>
      <c r="CR49" s="19">
        <v>38</v>
      </c>
      <c r="CT49" s="65" t="str">
        <f t="shared" si="13"/>
        <v/>
      </c>
    </row>
    <row r="50" spans="1:98" x14ac:dyDescent="0.25">
      <c r="A50" s="24" t="s">
        <v>36</v>
      </c>
      <c r="B50" s="29"/>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1"/>
      <c r="AF50" s="24" t="s">
        <v>36</v>
      </c>
      <c r="AG50" s="11"/>
      <c r="AH50" s="11"/>
      <c r="AI50" s="11"/>
      <c r="AJ50" s="11"/>
      <c r="AK50" s="11"/>
      <c r="AL50" s="11"/>
      <c r="AM50" s="11"/>
      <c r="AN50" s="11"/>
      <c r="AO50" s="11"/>
      <c r="AP50" s="11"/>
      <c r="AQ50" s="11"/>
      <c r="AR50" s="11"/>
      <c r="AS50" s="11"/>
      <c r="AT50" s="11"/>
      <c r="AU50" s="11"/>
      <c r="AV50" s="11"/>
      <c r="AW50" s="11"/>
      <c r="AX50" s="11"/>
      <c r="AY50" s="11"/>
      <c r="AZ50" s="32" t="str">
        <f t="shared" si="1"/>
        <v/>
      </c>
      <c r="BA50" s="13" t="str" cm="1">
        <f t="array" ref="BA50">IF(BA$10="", "", IF(IFERROR(INDEX($B50:$AE50, $BK50, MATCH(BA$10, $B$11:$AE$11, 0)), "")="", "", IFERROR(VALUE(INDEX($B50:$AE50, $BK50, MATCH(BA$10, $B$11:$AE$11, 0))), "")))</f>
        <v/>
      </c>
      <c r="BB50" s="13" t="str" cm="1">
        <f t="array" ref="BB50">IF(BB$10="", "", IF(IFERROR(INDEX($B50:$AE50, $BK50, MATCH(BB$10, $B$11:$AE$11, 0)), "")="", "", IFERROR(VALUE(INDEX($B50:$AE50, $BK50, MATCH(BB$10, $B$11:$AE$11, 0))), "")))</f>
        <v/>
      </c>
      <c r="BC50" s="13" t="str" cm="1">
        <f t="array" ref="BC50">IF(BC$10="", "", IF(IFERROR(INDEX($B50:$AE50, $BK50, MATCH(BC$10, $B$11:$AE$11, 0)), "")="", "", IFERROR(VALUE(INDEX($B50:$AE50, $BK50, MATCH(BC$10, $B$11:$AE$11, 0))), "")))</f>
        <v/>
      </c>
      <c r="BD50" s="13" t="str" cm="1">
        <f t="array" ref="BD50">IF(BD$10="", "", IF(IFERROR(INDEX($B50:$AE50, $BK50, MATCH(BD$10, $B$11:$AE$11, 0)), "")="", "", IFERROR(VALUE(INDEX($B50:$AE50, $BK50, MATCH(BD$10, $B$11:$AE$11, 0))), "")))</f>
        <v/>
      </c>
      <c r="BE50" s="33" t="str" cm="1">
        <f t="array" ref="BE50">IF(BE$10="", "", IF(IFERROR(INDEX($B50:$AE50, $BK50, MATCH(BE$10, $B$11:$AE$11, 0)), "")="", "", IFERROR(VALUE(INDEX($B50:$AE50, $BK50, MATCH(BE$10, $B$11:$AE$11, 0))), "")))</f>
        <v/>
      </c>
      <c r="BF50" s="11"/>
      <c r="BG50" s="41" t="str" cm="1">
        <f t="array" ref="BG50">IF(BG$10="", "", IF(IFERROR(INDEX($B50:$AE50, $BK50, MATCH(BG$10, $B$11:$AE$11, 0)), "")="", "", IFERROR(LEFT(INDEX($B50:$AE50, $BK50, MATCH(BG$10, $B$11:$AE$11, 0)), 70), "")))</f>
        <v/>
      </c>
      <c r="BH50" s="11"/>
      <c r="BI50" s="65" t="str">
        <f t="shared" si="2"/>
        <v/>
      </c>
      <c r="BJ50" s="11"/>
      <c r="BN50" s="19" t="str" cm="1">
        <f t="array" ref="BN50">IF($AZ$10="", "", IF(IFERROR(INDEX($B50:$AE50, $BK50, MATCH($AZ$10, $B$11:$AE$11, 0)), "")="", "", IFERROR(INDEX($B50:$AE50, $BK50, MATCH($AZ$10, $B$11:$AE$11, 0)), "")))</f>
        <v/>
      </c>
      <c r="BO50" s="19" t="str">
        <f t="shared" si="3"/>
        <v/>
      </c>
      <c r="BP50" s="19" t="str">
        <f t="shared" si="4"/>
        <v/>
      </c>
      <c r="BQ50" s="19" t="str">
        <f t="shared" si="5"/>
        <v/>
      </c>
      <c r="BR50" s="42" t="str">
        <f t="shared" si="6"/>
        <v/>
      </c>
      <c r="BS50" s="19" t="str">
        <f t="shared" si="7"/>
        <v/>
      </c>
      <c r="BT50" s="43" t="str" cm="1">
        <f t="array" ref="BT50">IFERROR(DATE(INDEX($BQ50:$BS50, $BK50, MATCH($BN$5, $BQ$10:$BS$10, 0)), INDEX($BQ50:$BS50, $BK50, MATCH($BN$4, $BQ$10:$BS$10, 0)), INDEX($BQ50:$BS50, $BK50, MATCH($BN$3, $BQ$10:$BS$10, 0))), "")</f>
        <v/>
      </c>
      <c r="BV50" s="19" t="str">
        <f t="shared" si="8"/>
        <v/>
      </c>
      <c r="BX50" s="19" t="str">
        <f t="shared" si="9"/>
        <v/>
      </c>
      <c r="BZ50" s="42" t="str">
        <f t="shared" si="14"/>
        <v/>
      </c>
      <c r="CA50" s="13" t="str">
        <f t="shared" si="14"/>
        <v/>
      </c>
      <c r="CB50" s="13" t="str">
        <f t="shared" si="14"/>
        <v/>
      </c>
      <c r="CC50" s="13" t="str">
        <f t="shared" si="14"/>
        <v/>
      </c>
      <c r="CD50" s="33" t="str">
        <f t="shared" si="14"/>
        <v/>
      </c>
      <c r="CF50" s="44" t="str">
        <f t="shared" si="10"/>
        <v/>
      </c>
      <c r="CH50" s="19" t="str">
        <f>IF($CF50="", "", COUNTIF($CF$12:$CF$511, "&gt;"&amp;$CF50)+1+COUNTIF($CF$12:$CF50, $CF50)-1)</f>
        <v/>
      </c>
      <c r="CJ50" s="19" t="str">
        <f t="shared" si="11"/>
        <v/>
      </c>
      <c r="CL50" s="45" t="str">
        <f t="shared" si="12"/>
        <v/>
      </c>
      <c r="CN50" s="41" t="str" cm="1">
        <f t="array" ref="CN50">IF($BV50="", "", IF(IFERROR(INDEX($B50:$AE50, $BK50, MATCH(BI$10, $B$11:$AE$11, 0)), "")="", "", IFERROR(INDEX($B50:$AE50, $BK50, MATCH(BI$10, $B$11:$AE$11, 0)), "")))</f>
        <v/>
      </c>
      <c r="CP50" s="19" t="str">
        <f>IF(OR($BL$7=FALSE, $BI50=""), "", IF(COUNTIF('LinkedIn Posts'!$AV$11:$AV$510, $BI50)=0, MAX($CP$11:$CP49)+1, ""))</f>
        <v/>
      </c>
      <c r="CR50" s="19">
        <v>39</v>
      </c>
      <c r="CT50" s="65" t="str">
        <f t="shared" si="13"/>
        <v/>
      </c>
    </row>
    <row r="51" spans="1:98" x14ac:dyDescent="0.25">
      <c r="A51" s="24" t="s">
        <v>36</v>
      </c>
      <c r="B51" s="29"/>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1"/>
      <c r="AF51" s="24" t="s">
        <v>36</v>
      </c>
      <c r="AG51" s="11"/>
      <c r="AH51" s="11"/>
      <c r="AI51" s="11"/>
      <c r="AJ51" s="11"/>
      <c r="AK51" s="11"/>
      <c r="AL51" s="11"/>
      <c r="AM51" s="11"/>
      <c r="AN51" s="11"/>
      <c r="AO51" s="11"/>
      <c r="AP51" s="11"/>
      <c r="AQ51" s="11"/>
      <c r="AR51" s="11"/>
      <c r="AS51" s="11"/>
      <c r="AT51" s="11"/>
      <c r="AU51" s="11"/>
      <c r="AV51" s="11"/>
      <c r="AW51" s="11"/>
      <c r="AX51" s="11"/>
      <c r="AY51" s="11"/>
      <c r="AZ51" s="32" t="str">
        <f t="shared" si="1"/>
        <v/>
      </c>
      <c r="BA51" s="13" t="str" cm="1">
        <f t="array" ref="BA51">IF(BA$10="", "", IF(IFERROR(INDEX($B51:$AE51, $BK51, MATCH(BA$10, $B$11:$AE$11, 0)), "")="", "", IFERROR(VALUE(INDEX($B51:$AE51, $BK51, MATCH(BA$10, $B$11:$AE$11, 0))), "")))</f>
        <v/>
      </c>
      <c r="BB51" s="13" t="str" cm="1">
        <f t="array" ref="BB51">IF(BB$10="", "", IF(IFERROR(INDEX($B51:$AE51, $BK51, MATCH(BB$10, $B$11:$AE$11, 0)), "")="", "", IFERROR(VALUE(INDEX($B51:$AE51, $BK51, MATCH(BB$10, $B$11:$AE$11, 0))), "")))</f>
        <v/>
      </c>
      <c r="BC51" s="13" t="str" cm="1">
        <f t="array" ref="BC51">IF(BC$10="", "", IF(IFERROR(INDEX($B51:$AE51, $BK51, MATCH(BC$10, $B$11:$AE$11, 0)), "")="", "", IFERROR(VALUE(INDEX($B51:$AE51, $BK51, MATCH(BC$10, $B$11:$AE$11, 0))), "")))</f>
        <v/>
      </c>
      <c r="BD51" s="13" t="str" cm="1">
        <f t="array" ref="BD51">IF(BD$10="", "", IF(IFERROR(INDEX($B51:$AE51, $BK51, MATCH(BD$10, $B$11:$AE$11, 0)), "")="", "", IFERROR(VALUE(INDEX($B51:$AE51, $BK51, MATCH(BD$10, $B$11:$AE$11, 0))), "")))</f>
        <v/>
      </c>
      <c r="BE51" s="33" t="str" cm="1">
        <f t="array" ref="BE51">IF(BE$10="", "", IF(IFERROR(INDEX($B51:$AE51, $BK51, MATCH(BE$10, $B$11:$AE$11, 0)), "")="", "", IFERROR(VALUE(INDEX($B51:$AE51, $BK51, MATCH(BE$10, $B$11:$AE$11, 0))), "")))</f>
        <v/>
      </c>
      <c r="BF51" s="11"/>
      <c r="BG51" s="41" t="str" cm="1">
        <f t="array" ref="BG51">IF(BG$10="", "", IF(IFERROR(INDEX($B51:$AE51, $BK51, MATCH(BG$10, $B$11:$AE$11, 0)), "")="", "", IFERROR(LEFT(INDEX($B51:$AE51, $BK51, MATCH(BG$10, $B$11:$AE$11, 0)), 70), "")))</f>
        <v/>
      </c>
      <c r="BH51" s="11"/>
      <c r="BI51" s="65" t="str">
        <f t="shared" si="2"/>
        <v/>
      </c>
      <c r="BJ51" s="11"/>
      <c r="BN51" s="19" t="str" cm="1">
        <f t="array" ref="BN51">IF($AZ$10="", "", IF(IFERROR(INDEX($B51:$AE51, $BK51, MATCH($AZ$10, $B$11:$AE$11, 0)), "")="", "", IFERROR(INDEX($B51:$AE51, $BK51, MATCH($AZ$10, $B$11:$AE$11, 0)), "")))</f>
        <v/>
      </c>
      <c r="BO51" s="19" t="str">
        <f t="shared" si="3"/>
        <v/>
      </c>
      <c r="BP51" s="19" t="str">
        <f t="shared" si="4"/>
        <v/>
      </c>
      <c r="BQ51" s="19" t="str">
        <f t="shared" si="5"/>
        <v/>
      </c>
      <c r="BR51" s="42" t="str">
        <f t="shared" si="6"/>
        <v/>
      </c>
      <c r="BS51" s="19" t="str">
        <f t="shared" si="7"/>
        <v/>
      </c>
      <c r="BT51" s="43" t="str" cm="1">
        <f t="array" ref="BT51">IFERROR(DATE(INDEX($BQ51:$BS51, $BK51, MATCH($BN$5, $BQ$10:$BS$10, 0)), INDEX($BQ51:$BS51, $BK51, MATCH($BN$4, $BQ$10:$BS$10, 0)), INDEX($BQ51:$BS51, $BK51, MATCH($BN$3, $BQ$10:$BS$10, 0))), "")</f>
        <v/>
      </c>
      <c r="BV51" s="19" t="str">
        <f t="shared" si="8"/>
        <v/>
      </c>
      <c r="BX51" s="19" t="str">
        <f t="shared" si="9"/>
        <v/>
      </c>
      <c r="BZ51" s="42" t="str">
        <f t="shared" si="14"/>
        <v/>
      </c>
      <c r="CA51" s="13" t="str">
        <f t="shared" si="14"/>
        <v/>
      </c>
      <c r="CB51" s="13" t="str">
        <f t="shared" si="14"/>
        <v/>
      </c>
      <c r="CC51" s="13" t="str">
        <f t="shared" si="14"/>
        <v/>
      </c>
      <c r="CD51" s="33" t="str">
        <f t="shared" si="14"/>
        <v/>
      </c>
      <c r="CF51" s="44" t="str">
        <f t="shared" si="10"/>
        <v/>
      </c>
      <c r="CH51" s="19" t="str">
        <f>IF($CF51="", "", COUNTIF($CF$12:$CF$511, "&gt;"&amp;$CF51)+1+COUNTIF($CF$12:$CF51, $CF51)-1)</f>
        <v/>
      </c>
      <c r="CJ51" s="19" t="str">
        <f t="shared" si="11"/>
        <v/>
      </c>
      <c r="CL51" s="45" t="str">
        <f t="shared" si="12"/>
        <v/>
      </c>
      <c r="CN51" s="41" t="str" cm="1">
        <f t="array" ref="CN51">IF($BV51="", "", IF(IFERROR(INDEX($B51:$AE51, $BK51, MATCH(BI$10, $B$11:$AE$11, 0)), "")="", "", IFERROR(INDEX($B51:$AE51, $BK51, MATCH(BI$10, $B$11:$AE$11, 0)), "")))</f>
        <v/>
      </c>
      <c r="CP51" s="19" t="str">
        <f>IF(OR($BL$7=FALSE, $BI51=""), "", IF(COUNTIF('LinkedIn Posts'!$AV$11:$AV$510, $BI51)=0, MAX($CP$11:$CP50)+1, ""))</f>
        <v/>
      </c>
      <c r="CR51" s="19">
        <v>40</v>
      </c>
      <c r="CT51" s="65" t="str">
        <f t="shared" si="13"/>
        <v/>
      </c>
    </row>
    <row r="52" spans="1:98" x14ac:dyDescent="0.25">
      <c r="A52" s="24" t="s">
        <v>36</v>
      </c>
      <c r="B52" s="29"/>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1"/>
      <c r="AF52" s="24" t="s">
        <v>36</v>
      </c>
      <c r="AG52" s="11"/>
      <c r="AH52" s="11"/>
      <c r="AI52" s="11"/>
      <c r="AJ52" s="11"/>
      <c r="AK52" s="11"/>
      <c r="AL52" s="11"/>
      <c r="AM52" s="11"/>
      <c r="AN52" s="11"/>
      <c r="AO52" s="11"/>
      <c r="AP52" s="11"/>
      <c r="AQ52" s="11"/>
      <c r="AR52" s="11"/>
      <c r="AS52" s="11"/>
      <c r="AT52" s="11"/>
      <c r="AU52" s="11"/>
      <c r="AV52" s="11"/>
      <c r="AW52" s="11"/>
      <c r="AX52" s="11"/>
      <c r="AY52" s="11"/>
      <c r="AZ52" s="32" t="str">
        <f t="shared" si="1"/>
        <v/>
      </c>
      <c r="BA52" s="13" t="str" cm="1">
        <f t="array" ref="BA52">IF(BA$10="", "", IF(IFERROR(INDEX($B52:$AE52, $BK52, MATCH(BA$10, $B$11:$AE$11, 0)), "")="", "", IFERROR(VALUE(INDEX($B52:$AE52, $BK52, MATCH(BA$10, $B$11:$AE$11, 0))), "")))</f>
        <v/>
      </c>
      <c r="BB52" s="13" t="str" cm="1">
        <f t="array" ref="BB52">IF(BB$10="", "", IF(IFERROR(INDEX($B52:$AE52, $BK52, MATCH(BB$10, $B$11:$AE$11, 0)), "")="", "", IFERROR(VALUE(INDEX($B52:$AE52, $BK52, MATCH(BB$10, $B$11:$AE$11, 0))), "")))</f>
        <v/>
      </c>
      <c r="BC52" s="13" t="str" cm="1">
        <f t="array" ref="BC52">IF(BC$10="", "", IF(IFERROR(INDEX($B52:$AE52, $BK52, MATCH(BC$10, $B$11:$AE$11, 0)), "")="", "", IFERROR(VALUE(INDEX($B52:$AE52, $BK52, MATCH(BC$10, $B$11:$AE$11, 0))), "")))</f>
        <v/>
      </c>
      <c r="BD52" s="13" t="str" cm="1">
        <f t="array" ref="BD52">IF(BD$10="", "", IF(IFERROR(INDEX($B52:$AE52, $BK52, MATCH(BD$10, $B$11:$AE$11, 0)), "")="", "", IFERROR(VALUE(INDEX($B52:$AE52, $BK52, MATCH(BD$10, $B$11:$AE$11, 0))), "")))</f>
        <v/>
      </c>
      <c r="BE52" s="33" t="str" cm="1">
        <f t="array" ref="BE52">IF(BE$10="", "", IF(IFERROR(INDEX($B52:$AE52, $BK52, MATCH(BE$10, $B$11:$AE$11, 0)), "")="", "", IFERROR(VALUE(INDEX($B52:$AE52, $BK52, MATCH(BE$10, $B$11:$AE$11, 0))), "")))</f>
        <v/>
      </c>
      <c r="BF52" s="11"/>
      <c r="BG52" s="41" t="str" cm="1">
        <f t="array" ref="BG52">IF(BG$10="", "", IF(IFERROR(INDEX($B52:$AE52, $BK52, MATCH(BG$10, $B$11:$AE$11, 0)), "")="", "", IFERROR(LEFT(INDEX($B52:$AE52, $BK52, MATCH(BG$10, $B$11:$AE$11, 0)), 70), "")))</f>
        <v/>
      </c>
      <c r="BH52" s="11"/>
      <c r="BI52" s="65" t="str">
        <f t="shared" si="2"/>
        <v/>
      </c>
      <c r="BJ52" s="11"/>
      <c r="BN52" s="19" t="str" cm="1">
        <f t="array" ref="BN52">IF($AZ$10="", "", IF(IFERROR(INDEX($B52:$AE52, $BK52, MATCH($AZ$10, $B$11:$AE$11, 0)), "")="", "", IFERROR(INDEX($B52:$AE52, $BK52, MATCH($AZ$10, $B$11:$AE$11, 0)), "")))</f>
        <v/>
      </c>
      <c r="BO52" s="19" t="str">
        <f t="shared" si="3"/>
        <v/>
      </c>
      <c r="BP52" s="19" t="str">
        <f t="shared" si="4"/>
        <v/>
      </c>
      <c r="BQ52" s="19" t="str">
        <f t="shared" si="5"/>
        <v/>
      </c>
      <c r="BR52" s="42" t="str">
        <f t="shared" si="6"/>
        <v/>
      </c>
      <c r="BS52" s="19" t="str">
        <f t="shared" si="7"/>
        <v/>
      </c>
      <c r="BT52" s="43" t="str" cm="1">
        <f t="array" ref="BT52">IFERROR(DATE(INDEX($BQ52:$BS52, $BK52, MATCH($BN$5, $BQ$10:$BS$10, 0)), INDEX($BQ52:$BS52, $BK52, MATCH($BN$4, $BQ$10:$BS$10, 0)), INDEX($BQ52:$BS52, $BK52, MATCH($BN$3, $BQ$10:$BS$10, 0))), "")</f>
        <v/>
      </c>
      <c r="BV52" s="19" t="str">
        <f t="shared" si="8"/>
        <v/>
      </c>
      <c r="BX52" s="19" t="str">
        <f t="shared" si="9"/>
        <v/>
      </c>
      <c r="BZ52" s="42" t="str">
        <f t="shared" si="14"/>
        <v/>
      </c>
      <c r="CA52" s="13" t="str">
        <f t="shared" si="14"/>
        <v/>
      </c>
      <c r="CB52" s="13" t="str">
        <f t="shared" si="14"/>
        <v/>
      </c>
      <c r="CC52" s="13" t="str">
        <f t="shared" si="14"/>
        <v/>
      </c>
      <c r="CD52" s="33" t="str">
        <f t="shared" si="14"/>
        <v/>
      </c>
      <c r="CF52" s="44" t="str">
        <f t="shared" si="10"/>
        <v/>
      </c>
      <c r="CH52" s="19" t="str">
        <f>IF($CF52="", "", COUNTIF($CF$12:$CF$511, "&gt;"&amp;$CF52)+1+COUNTIF($CF$12:$CF52, $CF52)-1)</f>
        <v/>
      </c>
      <c r="CJ52" s="19" t="str">
        <f t="shared" si="11"/>
        <v/>
      </c>
      <c r="CL52" s="45" t="str">
        <f t="shared" si="12"/>
        <v/>
      </c>
      <c r="CN52" s="41" t="str" cm="1">
        <f t="array" ref="CN52">IF($BV52="", "", IF(IFERROR(INDEX($B52:$AE52, $BK52, MATCH(BI$10, $B$11:$AE$11, 0)), "")="", "", IFERROR(INDEX($B52:$AE52, $BK52, MATCH(BI$10, $B$11:$AE$11, 0)), "")))</f>
        <v/>
      </c>
      <c r="CP52" s="19" t="str">
        <f>IF(OR($BL$7=FALSE, $BI52=""), "", IF(COUNTIF('LinkedIn Posts'!$AV$11:$AV$510, $BI52)=0, MAX($CP$11:$CP51)+1, ""))</f>
        <v/>
      </c>
      <c r="CR52" s="19">
        <v>41</v>
      </c>
      <c r="CT52" s="65" t="str">
        <f t="shared" si="13"/>
        <v/>
      </c>
    </row>
    <row r="53" spans="1:98" x14ac:dyDescent="0.25">
      <c r="A53" s="24" t="s">
        <v>36</v>
      </c>
      <c r="B53" s="29"/>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1"/>
      <c r="AF53" s="24" t="s">
        <v>36</v>
      </c>
      <c r="AG53" s="11"/>
      <c r="AH53" s="11"/>
      <c r="AI53" s="11"/>
      <c r="AJ53" s="11"/>
      <c r="AK53" s="11"/>
      <c r="AL53" s="11"/>
      <c r="AM53" s="11"/>
      <c r="AN53" s="11"/>
      <c r="AO53" s="11"/>
      <c r="AP53" s="11"/>
      <c r="AQ53" s="11"/>
      <c r="AR53" s="11"/>
      <c r="AS53" s="11"/>
      <c r="AT53" s="11"/>
      <c r="AU53" s="11"/>
      <c r="AV53" s="11"/>
      <c r="AW53" s="11"/>
      <c r="AX53" s="11"/>
      <c r="AY53" s="11"/>
      <c r="AZ53" s="32" t="str">
        <f t="shared" si="1"/>
        <v/>
      </c>
      <c r="BA53" s="13" t="str" cm="1">
        <f t="array" ref="BA53">IF(BA$10="", "", IF(IFERROR(INDEX($B53:$AE53, $BK53, MATCH(BA$10, $B$11:$AE$11, 0)), "")="", "", IFERROR(VALUE(INDEX($B53:$AE53, $BK53, MATCH(BA$10, $B$11:$AE$11, 0))), "")))</f>
        <v/>
      </c>
      <c r="BB53" s="13" t="str" cm="1">
        <f t="array" ref="BB53">IF(BB$10="", "", IF(IFERROR(INDEX($B53:$AE53, $BK53, MATCH(BB$10, $B$11:$AE$11, 0)), "")="", "", IFERROR(VALUE(INDEX($B53:$AE53, $BK53, MATCH(BB$10, $B$11:$AE$11, 0))), "")))</f>
        <v/>
      </c>
      <c r="BC53" s="13" t="str" cm="1">
        <f t="array" ref="BC53">IF(BC$10="", "", IF(IFERROR(INDEX($B53:$AE53, $BK53, MATCH(BC$10, $B$11:$AE$11, 0)), "")="", "", IFERROR(VALUE(INDEX($B53:$AE53, $BK53, MATCH(BC$10, $B$11:$AE$11, 0))), "")))</f>
        <v/>
      </c>
      <c r="BD53" s="13" t="str" cm="1">
        <f t="array" ref="BD53">IF(BD$10="", "", IF(IFERROR(INDEX($B53:$AE53, $BK53, MATCH(BD$10, $B$11:$AE$11, 0)), "")="", "", IFERROR(VALUE(INDEX($B53:$AE53, $BK53, MATCH(BD$10, $B$11:$AE$11, 0))), "")))</f>
        <v/>
      </c>
      <c r="BE53" s="33" t="str" cm="1">
        <f t="array" ref="BE53">IF(BE$10="", "", IF(IFERROR(INDEX($B53:$AE53, $BK53, MATCH(BE$10, $B$11:$AE$11, 0)), "")="", "", IFERROR(VALUE(INDEX($B53:$AE53, $BK53, MATCH(BE$10, $B$11:$AE$11, 0))), "")))</f>
        <v/>
      </c>
      <c r="BF53" s="11"/>
      <c r="BG53" s="41" t="str" cm="1">
        <f t="array" ref="BG53">IF(BG$10="", "", IF(IFERROR(INDEX($B53:$AE53, $BK53, MATCH(BG$10, $B$11:$AE$11, 0)), "")="", "", IFERROR(LEFT(INDEX($B53:$AE53, $BK53, MATCH(BG$10, $B$11:$AE$11, 0)), 70), "")))</f>
        <v/>
      </c>
      <c r="BH53" s="11"/>
      <c r="BI53" s="65" t="str">
        <f t="shared" si="2"/>
        <v/>
      </c>
      <c r="BJ53" s="11"/>
      <c r="BN53" s="19" t="str" cm="1">
        <f t="array" ref="BN53">IF($AZ$10="", "", IF(IFERROR(INDEX($B53:$AE53, $BK53, MATCH($AZ$10, $B$11:$AE$11, 0)), "")="", "", IFERROR(INDEX($B53:$AE53, $BK53, MATCH($AZ$10, $B$11:$AE$11, 0)), "")))</f>
        <v/>
      </c>
      <c r="BO53" s="19" t="str">
        <f t="shared" si="3"/>
        <v/>
      </c>
      <c r="BP53" s="19" t="str">
        <f t="shared" si="4"/>
        <v/>
      </c>
      <c r="BQ53" s="19" t="str">
        <f t="shared" si="5"/>
        <v/>
      </c>
      <c r="BR53" s="42" t="str">
        <f t="shared" si="6"/>
        <v/>
      </c>
      <c r="BS53" s="19" t="str">
        <f t="shared" si="7"/>
        <v/>
      </c>
      <c r="BT53" s="43" t="str" cm="1">
        <f t="array" ref="BT53">IFERROR(DATE(INDEX($BQ53:$BS53, $BK53, MATCH($BN$5, $BQ$10:$BS$10, 0)), INDEX($BQ53:$BS53, $BK53, MATCH($BN$4, $BQ$10:$BS$10, 0)), INDEX($BQ53:$BS53, $BK53, MATCH($BN$3, $BQ$10:$BS$10, 0))), "")</f>
        <v/>
      </c>
      <c r="BV53" s="19" t="str">
        <f t="shared" si="8"/>
        <v/>
      </c>
      <c r="BX53" s="19" t="str">
        <f t="shared" si="9"/>
        <v/>
      </c>
      <c r="BZ53" s="42" t="str">
        <f t="shared" si="14"/>
        <v/>
      </c>
      <c r="CA53" s="13" t="str">
        <f t="shared" si="14"/>
        <v/>
      </c>
      <c r="CB53" s="13" t="str">
        <f t="shared" si="14"/>
        <v/>
      </c>
      <c r="CC53" s="13" t="str">
        <f t="shared" si="14"/>
        <v/>
      </c>
      <c r="CD53" s="33" t="str">
        <f t="shared" si="14"/>
        <v/>
      </c>
      <c r="CF53" s="44" t="str">
        <f t="shared" si="10"/>
        <v/>
      </c>
      <c r="CH53" s="19" t="str">
        <f>IF($CF53="", "", COUNTIF($CF$12:$CF$511, "&gt;"&amp;$CF53)+1+COUNTIF($CF$12:$CF53, $CF53)-1)</f>
        <v/>
      </c>
      <c r="CJ53" s="19" t="str">
        <f t="shared" si="11"/>
        <v/>
      </c>
      <c r="CL53" s="45" t="str">
        <f t="shared" si="12"/>
        <v/>
      </c>
      <c r="CN53" s="41" t="str" cm="1">
        <f t="array" ref="CN53">IF($BV53="", "", IF(IFERROR(INDEX($B53:$AE53, $BK53, MATCH(BI$10, $B$11:$AE$11, 0)), "")="", "", IFERROR(INDEX($B53:$AE53, $BK53, MATCH(BI$10, $B$11:$AE$11, 0)), "")))</f>
        <v/>
      </c>
      <c r="CP53" s="19" t="str">
        <f>IF(OR($BL$7=FALSE, $BI53=""), "", IF(COUNTIF('LinkedIn Posts'!$AV$11:$AV$510, $BI53)=0, MAX($CP$11:$CP52)+1, ""))</f>
        <v/>
      </c>
      <c r="CR53" s="19">
        <v>42</v>
      </c>
      <c r="CT53" s="65" t="str">
        <f t="shared" si="13"/>
        <v/>
      </c>
    </row>
    <row r="54" spans="1:98" x14ac:dyDescent="0.25">
      <c r="A54" s="24" t="s">
        <v>36</v>
      </c>
      <c r="B54" s="29"/>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1"/>
      <c r="AF54" s="24" t="s">
        <v>36</v>
      </c>
      <c r="AG54" s="11"/>
      <c r="AH54" s="11"/>
      <c r="AI54" s="11"/>
      <c r="AJ54" s="11"/>
      <c r="AK54" s="11"/>
      <c r="AL54" s="11"/>
      <c r="AM54" s="11"/>
      <c r="AN54" s="11"/>
      <c r="AO54" s="11"/>
      <c r="AP54" s="11"/>
      <c r="AQ54" s="11"/>
      <c r="AR54" s="11"/>
      <c r="AS54" s="11"/>
      <c r="AT54" s="11"/>
      <c r="AU54" s="11"/>
      <c r="AV54" s="11"/>
      <c r="AW54" s="11"/>
      <c r="AX54" s="11"/>
      <c r="AY54" s="11"/>
      <c r="AZ54" s="32" t="str">
        <f t="shared" si="1"/>
        <v/>
      </c>
      <c r="BA54" s="13" t="str" cm="1">
        <f t="array" ref="BA54">IF(BA$10="", "", IF(IFERROR(INDEX($B54:$AE54, $BK54, MATCH(BA$10, $B$11:$AE$11, 0)), "")="", "", IFERROR(VALUE(INDEX($B54:$AE54, $BK54, MATCH(BA$10, $B$11:$AE$11, 0))), "")))</f>
        <v/>
      </c>
      <c r="BB54" s="13" t="str" cm="1">
        <f t="array" ref="BB54">IF(BB$10="", "", IF(IFERROR(INDEX($B54:$AE54, $BK54, MATCH(BB$10, $B$11:$AE$11, 0)), "")="", "", IFERROR(VALUE(INDEX($B54:$AE54, $BK54, MATCH(BB$10, $B$11:$AE$11, 0))), "")))</f>
        <v/>
      </c>
      <c r="BC54" s="13" t="str" cm="1">
        <f t="array" ref="BC54">IF(BC$10="", "", IF(IFERROR(INDEX($B54:$AE54, $BK54, MATCH(BC$10, $B$11:$AE$11, 0)), "")="", "", IFERROR(VALUE(INDEX($B54:$AE54, $BK54, MATCH(BC$10, $B$11:$AE$11, 0))), "")))</f>
        <v/>
      </c>
      <c r="BD54" s="13" t="str" cm="1">
        <f t="array" ref="BD54">IF(BD$10="", "", IF(IFERROR(INDEX($B54:$AE54, $BK54, MATCH(BD$10, $B$11:$AE$11, 0)), "")="", "", IFERROR(VALUE(INDEX($B54:$AE54, $BK54, MATCH(BD$10, $B$11:$AE$11, 0))), "")))</f>
        <v/>
      </c>
      <c r="BE54" s="33" t="str" cm="1">
        <f t="array" ref="BE54">IF(BE$10="", "", IF(IFERROR(INDEX($B54:$AE54, $BK54, MATCH(BE$10, $B$11:$AE$11, 0)), "")="", "", IFERROR(VALUE(INDEX($B54:$AE54, $BK54, MATCH(BE$10, $B$11:$AE$11, 0))), "")))</f>
        <v/>
      </c>
      <c r="BF54" s="11"/>
      <c r="BG54" s="41" t="str" cm="1">
        <f t="array" ref="BG54">IF(BG$10="", "", IF(IFERROR(INDEX($B54:$AE54, $BK54, MATCH(BG$10, $B$11:$AE$11, 0)), "")="", "", IFERROR(LEFT(INDEX($B54:$AE54, $BK54, MATCH(BG$10, $B$11:$AE$11, 0)), 70), "")))</f>
        <v/>
      </c>
      <c r="BH54" s="11"/>
      <c r="BI54" s="65" t="str">
        <f t="shared" si="2"/>
        <v/>
      </c>
      <c r="BJ54" s="11"/>
      <c r="BN54" s="19" t="str" cm="1">
        <f t="array" ref="BN54">IF($AZ$10="", "", IF(IFERROR(INDEX($B54:$AE54, $BK54, MATCH($AZ$10, $B$11:$AE$11, 0)), "")="", "", IFERROR(INDEX($B54:$AE54, $BK54, MATCH($AZ$10, $B$11:$AE$11, 0)), "")))</f>
        <v/>
      </c>
      <c r="BO54" s="19" t="str">
        <f t="shared" si="3"/>
        <v/>
      </c>
      <c r="BP54" s="19" t="str">
        <f t="shared" si="4"/>
        <v/>
      </c>
      <c r="BQ54" s="19" t="str">
        <f t="shared" si="5"/>
        <v/>
      </c>
      <c r="BR54" s="42" t="str">
        <f t="shared" si="6"/>
        <v/>
      </c>
      <c r="BS54" s="19" t="str">
        <f t="shared" si="7"/>
        <v/>
      </c>
      <c r="BT54" s="43" t="str" cm="1">
        <f t="array" ref="BT54">IFERROR(DATE(INDEX($BQ54:$BS54, $BK54, MATCH($BN$5, $BQ$10:$BS$10, 0)), INDEX($BQ54:$BS54, $BK54, MATCH($BN$4, $BQ$10:$BS$10, 0)), INDEX($BQ54:$BS54, $BK54, MATCH($BN$3, $BQ$10:$BS$10, 0))), "")</f>
        <v/>
      </c>
      <c r="BV54" s="19" t="str">
        <f t="shared" si="8"/>
        <v/>
      </c>
      <c r="BX54" s="19" t="str">
        <f t="shared" si="9"/>
        <v/>
      </c>
      <c r="BZ54" s="42" t="str">
        <f t="shared" si="14"/>
        <v/>
      </c>
      <c r="CA54" s="13" t="str">
        <f t="shared" si="14"/>
        <v/>
      </c>
      <c r="CB54" s="13" t="str">
        <f t="shared" si="14"/>
        <v/>
      </c>
      <c r="CC54" s="13" t="str">
        <f t="shared" si="14"/>
        <v/>
      </c>
      <c r="CD54" s="33" t="str">
        <f t="shared" si="14"/>
        <v/>
      </c>
      <c r="CF54" s="44" t="str">
        <f t="shared" si="10"/>
        <v/>
      </c>
      <c r="CH54" s="19" t="str">
        <f>IF($CF54="", "", COUNTIF($CF$12:$CF$511, "&gt;"&amp;$CF54)+1+COUNTIF($CF$12:$CF54, $CF54)-1)</f>
        <v/>
      </c>
      <c r="CJ54" s="19" t="str">
        <f t="shared" si="11"/>
        <v/>
      </c>
      <c r="CL54" s="45" t="str">
        <f t="shared" si="12"/>
        <v/>
      </c>
      <c r="CN54" s="41" t="str" cm="1">
        <f t="array" ref="CN54">IF($BV54="", "", IF(IFERROR(INDEX($B54:$AE54, $BK54, MATCH(BI$10, $B$11:$AE$11, 0)), "")="", "", IFERROR(INDEX($B54:$AE54, $BK54, MATCH(BI$10, $B$11:$AE$11, 0)), "")))</f>
        <v/>
      </c>
      <c r="CP54" s="19" t="str">
        <f>IF(OR($BL$7=FALSE, $BI54=""), "", IF(COUNTIF('LinkedIn Posts'!$AV$11:$AV$510, $BI54)=0, MAX($CP$11:$CP53)+1, ""))</f>
        <v/>
      </c>
      <c r="CR54" s="19">
        <v>43</v>
      </c>
      <c r="CT54" s="65" t="str">
        <f t="shared" si="13"/>
        <v/>
      </c>
    </row>
    <row r="55" spans="1:98" x14ac:dyDescent="0.25">
      <c r="A55" s="24" t="s">
        <v>36</v>
      </c>
      <c r="B55" s="29"/>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1"/>
      <c r="AF55" s="24" t="s">
        <v>36</v>
      </c>
      <c r="AG55" s="11"/>
      <c r="AH55" s="11"/>
      <c r="AI55" s="11"/>
      <c r="AJ55" s="11"/>
      <c r="AK55" s="11"/>
      <c r="AL55" s="11"/>
      <c r="AM55" s="11"/>
      <c r="AN55" s="11"/>
      <c r="AO55" s="11"/>
      <c r="AP55" s="11"/>
      <c r="AQ55" s="11"/>
      <c r="AR55" s="11"/>
      <c r="AS55" s="11"/>
      <c r="AT55" s="11"/>
      <c r="AU55" s="11"/>
      <c r="AV55" s="11"/>
      <c r="AW55" s="11"/>
      <c r="AX55" s="11"/>
      <c r="AY55" s="11"/>
      <c r="AZ55" s="32" t="str">
        <f t="shared" si="1"/>
        <v/>
      </c>
      <c r="BA55" s="13" t="str" cm="1">
        <f t="array" ref="BA55">IF(BA$10="", "", IF(IFERROR(INDEX($B55:$AE55, $BK55, MATCH(BA$10, $B$11:$AE$11, 0)), "")="", "", IFERROR(VALUE(INDEX($B55:$AE55, $BK55, MATCH(BA$10, $B$11:$AE$11, 0))), "")))</f>
        <v/>
      </c>
      <c r="BB55" s="13" t="str" cm="1">
        <f t="array" ref="BB55">IF(BB$10="", "", IF(IFERROR(INDEX($B55:$AE55, $BK55, MATCH(BB$10, $B$11:$AE$11, 0)), "")="", "", IFERROR(VALUE(INDEX($B55:$AE55, $BK55, MATCH(BB$10, $B$11:$AE$11, 0))), "")))</f>
        <v/>
      </c>
      <c r="BC55" s="13" t="str" cm="1">
        <f t="array" ref="BC55">IF(BC$10="", "", IF(IFERROR(INDEX($B55:$AE55, $BK55, MATCH(BC$10, $B$11:$AE$11, 0)), "")="", "", IFERROR(VALUE(INDEX($B55:$AE55, $BK55, MATCH(BC$10, $B$11:$AE$11, 0))), "")))</f>
        <v/>
      </c>
      <c r="BD55" s="13" t="str" cm="1">
        <f t="array" ref="BD55">IF(BD$10="", "", IF(IFERROR(INDEX($B55:$AE55, $BK55, MATCH(BD$10, $B$11:$AE$11, 0)), "")="", "", IFERROR(VALUE(INDEX($B55:$AE55, $BK55, MATCH(BD$10, $B$11:$AE$11, 0))), "")))</f>
        <v/>
      </c>
      <c r="BE55" s="33" t="str" cm="1">
        <f t="array" ref="BE55">IF(BE$10="", "", IF(IFERROR(INDEX($B55:$AE55, $BK55, MATCH(BE$10, $B$11:$AE$11, 0)), "")="", "", IFERROR(VALUE(INDEX($B55:$AE55, $BK55, MATCH(BE$10, $B$11:$AE$11, 0))), "")))</f>
        <v/>
      </c>
      <c r="BF55" s="11"/>
      <c r="BG55" s="41" t="str" cm="1">
        <f t="array" ref="BG55">IF(BG$10="", "", IF(IFERROR(INDEX($B55:$AE55, $BK55, MATCH(BG$10, $B$11:$AE$11, 0)), "")="", "", IFERROR(LEFT(INDEX($B55:$AE55, $BK55, MATCH(BG$10, $B$11:$AE$11, 0)), 70), "")))</f>
        <v/>
      </c>
      <c r="BH55" s="11"/>
      <c r="BI55" s="65" t="str">
        <f t="shared" si="2"/>
        <v/>
      </c>
      <c r="BJ55" s="11"/>
      <c r="BN55" s="19" t="str" cm="1">
        <f t="array" ref="BN55">IF($AZ$10="", "", IF(IFERROR(INDEX($B55:$AE55, $BK55, MATCH($AZ$10, $B$11:$AE$11, 0)), "")="", "", IFERROR(INDEX($B55:$AE55, $BK55, MATCH($AZ$10, $B$11:$AE$11, 0)), "")))</f>
        <v/>
      </c>
      <c r="BO55" s="19" t="str">
        <f t="shared" si="3"/>
        <v/>
      </c>
      <c r="BP55" s="19" t="str">
        <f t="shared" si="4"/>
        <v/>
      </c>
      <c r="BQ55" s="19" t="str">
        <f t="shared" si="5"/>
        <v/>
      </c>
      <c r="BR55" s="42" t="str">
        <f t="shared" si="6"/>
        <v/>
      </c>
      <c r="BS55" s="19" t="str">
        <f t="shared" si="7"/>
        <v/>
      </c>
      <c r="BT55" s="43" t="str" cm="1">
        <f t="array" ref="BT55">IFERROR(DATE(INDEX($BQ55:$BS55, $BK55, MATCH($BN$5, $BQ$10:$BS$10, 0)), INDEX($BQ55:$BS55, $BK55, MATCH($BN$4, $BQ$10:$BS$10, 0)), INDEX($BQ55:$BS55, $BK55, MATCH($BN$3, $BQ$10:$BS$10, 0))), "")</f>
        <v/>
      </c>
      <c r="BV55" s="19" t="str">
        <f t="shared" si="8"/>
        <v/>
      </c>
      <c r="BX55" s="19" t="str">
        <f t="shared" si="9"/>
        <v/>
      </c>
      <c r="BZ55" s="42" t="str">
        <f t="shared" si="14"/>
        <v/>
      </c>
      <c r="CA55" s="13" t="str">
        <f t="shared" si="14"/>
        <v/>
      </c>
      <c r="CB55" s="13" t="str">
        <f t="shared" si="14"/>
        <v/>
      </c>
      <c r="CC55" s="13" t="str">
        <f t="shared" si="14"/>
        <v/>
      </c>
      <c r="CD55" s="33" t="str">
        <f t="shared" si="14"/>
        <v/>
      </c>
      <c r="CF55" s="44" t="str">
        <f t="shared" si="10"/>
        <v/>
      </c>
      <c r="CH55" s="19" t="str">
        <f>IF($CF55="", "", COUNTIF($CF$12:$CF$511, "&gt;"&amp;$CF55)+1+COUNTIF($CF$12:$CF55, $CF55)-1)</f>
        <v/>
      </c>
      <c r="CJ55" s="19" t="str">
        <f t="shared" si="11"/>
        <v/>
      </c>
      <c r="CL55" s="45" t="str">
        <f t="shared" si="12"/>
        <v/>
      </c>
      <c r="CN55" s="41" t="str" cm="1">
        <f t="array" ref="CN55">IF($BV55="", "", IF(IFERROR(INDEX($B55:$AE55, $BK55, MATCH(BI$10, $B$11:$AE$11, 0)), "")="", "", IFERROR(INDEX($B55:$AE55, $BK55, MATCH(BI$10, $B$11:$AE$11, 0)), "")))</f>
        <v/>
      </c>
      <c r="CP55" s="19" t="str">
        <f>IF(OR($BL$7=FALSE, $BI55=""), "", IF(COUNTIF('LinkedIn Posts'!$AV$11:$AV$510, $BI55)=0, MAX($CP$11:$CP54)+1, ""))</f>
        <v/>
      </c>
      <c r="CR55" s="19">
        <v>44</v>
      </c>
      <c r="CT55" s="65" t="str">
        <f t="shared" si="13"/>
        <v/>
      </c>
    </row>
    <row r="56" spans="1:98" x14ac:dyDescent="0.25">
      <c r="A56" s="24" t="s">
        <v>36</v>
      </c>
      <c r="B56" s="29"/>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1"/>
      <c r="AF56" s="24" t="s">
        <v>36</v>
      </c>
      <c r="AG56" s="11"/>
      <c r="AH56" s="11"/>
      <c r="AI56" s="11"/>
      <c r="AJ56" s="11"/>
      <c r="AK56" s="11"/>
      <c r="AL56" s="11"/>
      <c r="AM56" s="11"/>
      <c r="AN56" s="11"/>
      <c r="AO56" s="11"/>
      <c r="AP56" s="11"/>
      <c r="AQ56" s="11"/>
      <c r="AR56" s="11"/>
      <c r="AS56" s="11"/>
      <c r="AT56" s="11"/>
      <c r="AU56" s="11"/>
      <c r="AV56" s="11"/>
      <c r="AW56" s="11"/>
      <c r="AX56" s="11"/>
      <c r="AY56" s="11"/>
      <c r="AZ56" s="32" t="str">
        <f t="shared" si="1"/>
        <v/>
      </c>
      <c r="BA56" s="13" t="str" cm="1">
        <f t="array" ref="BA56">IF(BA$10="", "", IF(IFERROR(INDEX($B56:$AE56, $BK56, MATCH(BA$10, $B$11:$AE$11, 0)), "")="", "", IFERROR(VALUE(INDEX($B56:$AE56, $BK56, MATCH(BA$10, $B$11:$AE$11, 0))), "")))</f>
        <v/>
      </c>
      <c r="BB56" s="13" t="str" cm="1">
        <f t="array" ref="BB56">IF(BB$10="", "", IF(IFERROR(INDEX($B56:$AE56, $BK56, MATCH(BB$10, $B$11:$AE$11, 0)), "")="", "", IFERROR(VALUE(INDEX($B56:$AE56, $BK56, MATCH(BB$10, $B$11:$AE$11, 0))), "")))</f>
        <v/>
      </c>
      <c r="BC56" s="13" t="str" cm="1">
        <f t="array" ref="BC56">IF(BC$10="", "", IF(IFERROR(INDEX($B56:$AE56, $BK56, MATCH(BC$10, $B$11:$AE$11, 0)), "")="", "", IFERROR(VALUE(INDEX($B56:$AE56, $BK56, MATCH(BC$10, $B$11:$AE$11, 0))), "")))</f>
        <v/>
      </c>
      <c r="BD56" s="13" t="str" cm="1">
        <f t="array" ref="BD56">IF(BD$10="", "", IF(IFERROR(INDEX($B56:$AE56, $BK56, MATCH(BD$10, $B$11:$AE$11, 0)), "")="", "", IFERROR(VALUE(INDEX($B56:$AE56, $BK56, MATCH(BD$10, $B$11:$AE$11, 0))), "")))</f>
        <v/>
      </c>
      <c r="BE56" s="33" t="str" cm="1">
        <f t="array" ref="BE56">IF(BE$10="", "", IF(IFERROR(INDEX($B56:$AE56, $BK56, MATCH(BE$10, $B$11:$AE$11, 0)), "")="", "", IFERROR(VALUE(INDEX($B56:$AE56, $BK56, MATCH(BE$10, $B$11:$AE$11, 0))), "")))</f>
        <v/>
      </c>
      <c r="BF56" s="11"/>
      <c r="BG56" s="41" t="str" cm="1">
        <f t="array" ref="BG56">IF(BG$10="", "", IF(IFERROR(INDEX($B56:$AE56, $BK56, MATCH(BG$10, $B$11:$AE$11, 0)), "")="", "", IFERROR(LEFT(INDEX($B56:$AE56, $BK56, MATCH(BG$10, $B$11:$AE$11, 0)), 70), "")))</f>
        <v/>
      </c>
      <c r="BH56" s="11"/>
      <c r="BI56" s="65" t="str">
        <f t="shared" si="2"/>
        <v/>
      </c>
      <c r="BJ56" s="11"/>
      <c r="BN56" s="19" t="str" cm="1">
        <f t="array" ref="BN56">IF($AZ$10="", "", IF(IFERROR(INDEX($B56:$AE56, $BK56, MATCH($AZ$10, $B$11:$AE$11, 0)), "")="", "", IFERROR(INDEX($B56:$AE56, $BK56, MATCH($AZ$10, $B$11:$AE$11, 0)), "")))</f>
        <v/>
      </c>
      <c r="BO56" s="19" t="str">
        <f t="shared" si="3"/>
        <v/>
      </c>
      <c r="BP56" s="19" t="str">
        <f t="shared" si="4"/>
        <v/>
      </c>
      <c r="BQ56" s="19" t="str">
        <f t="shared" si="5"/>
        <v/>
      </c>
      <c r="BR56" s="42" t="str">
        <f t="shared" si="6"/>
        <v/>
      </c>
      <c r="BS56" s="19" t="str">
        <f t="shared" si="7"/>
        <v/>
      </c>
      <c r="BT56" s="43" t="str" cm="1">
        <f t="array" ref="BT56">IFERROR(DATE(INDEX($BQ56:$BS56, $BK56, MATCH($BN$5, $BQ$10:$BS$10, 0)), INDEX($BQ56:$BS56, $BK56, MATCH($BN$4, $BQ$10:$BS$10, 0)), INDEX($BQ56:$BS56, $BK56, MATCH($BN$3, $BQ$10:$BS$10, 0))), "")</f>
        <v/>
      </c>
      <c r="BV56" s="19" t="str">
        <f t="shared" si="8"/>
        <v/>
      </c>
      <c r="BX56" s="19" t="str">
        <f t="shared" si="9"/>
        <v/>
      </c>
      <c r="BZ56" s="42" t="str">
        <f t="shared" si="14"/>
        <v/>
      </c>
      <c r="CA56" s="13" t="str">
        <f t="shared" si="14"/>
        <v/>
      </c>
      <c r="CB56" s="13" t="str">
        <f t="shared" si="14"/>
        <v/>
      </c>
      <c r="CC56" s="13" t="str">
        <f t="shared" si="14"/>
        <v/>
      </c>
      <c r="CD56" s="33" t="str">
        <f t="shared" si="14"/>
        <v/>
      </c>
      <c r="CF56" s="44" t="str">
        <f t="shared" si="10"/>
        <v/>
      </c>
      <c r="CH56" s="19" t="str">
        <f>IF($CF56="", "", COUNTIF($CF$12:$CF$511, "&gt;"&amp;$CF56)+1+COUNTIF($CF$12:$CF56, $CF56)-1)</f>
        <v/>
      </c>
      <c r="CJ56" s="19" t="str">
        <f t="shared" si="11"/>
        <v/>
      </c>
      <c r="CL56" s="45" t="str">
        <f t="shared" si="12"/>
        <v/>
      </c>
      <c r="CN56" s="41" t="str" cm="1">
        <f t="array" ref="CN56">IF($BV56="", "", IF(IFERROR(INDEX($B56:$AE56, $BK56, MATCH(BI$10, $B$11:$AE$11, 0)), "")="", "", IFERROR(INDEX($B56:$AE56, $BK56, MATCH(BI$10, $B$11:$AE$11, 0)), "")))</f>
        <v/>
      </c>
      <c r="CP56" s="19" t="str">
        <f>IF(OR($BL$7=FALSE, $BI56=""), "", IF(COUNTIF('LinkedIn Posts'!$AV$11:$AV$510, $BI56)=0, MAX($CP$11:$CP55)+1, ""))</f>
        <v/>
      </c>
      <c r="CR56" s="19">
        <v>45</v>
      </c>
      <c r="CT56" s="65" t="str">
        <f t="shared" si="13"/>
        <v/>
      </c>
    </row>
    <row r="57" spans="1:98" x14ac:dyDescent="0.25">
      <c r="A57" s="24" t="s">
        <v>36</v>
      </c>
      <c r="B57" s="29"/>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1"/>
      <c r="AF57" s="24" t="s">
        <v>36</v>
      </c>
      <c r="AG57" s="11"/>
      <c r="AH57" s="11"/>
      <c r="AI57" s="11"/>
      <c r="AJ57" s="11"/>
      <c r="AK57" s="11"/>
      <c r="AL57" s="11"/>
      <c r="AM57" s="11"/>
      <c r="AN57" s="11"/>
      <c r="AO57" s="11"/>
      <c r="AP57" s="11"/>
      <c r="AQ57" s="11"/>
      <c r="AR57" s="11"/>
      <c r="AS57" s="11"/>
      <c r="AT57" s="11"/>
      <c r="AU57" s="11"/>
      <c r="AV57" s="11"/>
      <c r="AW57" s="11"/>
      <c r="AX57" s="11"/>
      <c r="AY57" s="11"/>
      <c r="AZ57" s="32" t="str">
        <f t="shared" si="1"/>
        <v/>
      </c>
      <c r="BA57" s="13" t="str" cm="1">
        <f t="array" ref="BA57">IF(BA$10="", "", IF(IFERROR(INDEX($B57:$AE57, $BK57, MATCH(BA$10, $B$11:$AE$11, 0)), "")="", "", IFERROR(VALUE(INDEX($B57:$AE57, $BK57, MATCH(BA$10, $B$11:$AE$11, 0))), "")))</f>
        <v/>
      </c>
      <c r="BB57" s="13" t="str" cm="1">
        <f t="array" ref="BB57">IF(BB$10="", "", IF(IFERROR(INDEX($B57:$AE57, $BK57, MATCH(BB$10, $B$11:$AE$11, 0)), "")="", "", IFERROR(VALUE(INDEX($B57:$AE57, $BK57, MATCH(BB$10, $B$11:$AE$11, 0))), "")))</f>
        <v/>
      </c>
      <c r="BC57" s="13" t="str" cm="1">
        <f t="array" ref="BC57">IF(BC$10="", "", IF(IFERROR(INDEX($B57:$AE57, $BK57, MATCH(BC$10, $B$11:$AE$11, 0)), "")="", "", IFERROR(VALUE(INDEX($B57:$AE57, $BK57, MATCH(BC$10, $B$11:$AE$11, 0))), "")))</f>
        <v/>
      </c>
      <c r="BD57" s="13" t="str" cm="1">
        <f t="array" ref="BD57">IF(BD$10="", "", IF(IFERROR(INDEX($B57:$AE57, $BK57, MATCH(BD$10, $B$11:$AE$11, 0)), "")="", "", IFERROR(VALUE(INDEX($B57:$AE57, $BK57, MATCH(BD$10, $B$11:$AE$11, 0))), "")))</f>
        <v/>
      </c>
      <c r="BE57" s="33" t="str" cm="1">
        <f t="array" ref="BE57">IF(BE$10="", "", IF(IFERROR(INDEX($B57:$AE57, $BK57, MATCH(BE$10, $B$11:$AE$11, 0)), "")="", "", IFERROR(VALUE(INDEX($B57:$AE57, $BK57, MATCH(BE$10, $B$11:$AE$11, 0))), "")))</f>
        <v/>
      </c>
      <c r="BF57" s="11"/>
      <c r="BG57" s="41" t="str" cm="1">
        <f t="array" ref="BG57">IF(BG$10="", "", IF(IFERROR(INDEX($B57:$AE57, $BK57, MATCH(BG$10, $B$11:$AE$11, 0)), "")="", "", IFERROR(LEFT(INDEX($B57:$AE57, $BK57, MATCH(BG$10, $B$11:$AE$11, 0)), 70), "")))</f>
        <v/>
      </c>
      <c r="BH57" s="11"/>
      <c r="BI57" s="65" t="str">
        <f t="shared" si="2"/>
        <v/>
      </c>
      <c r="BJ57" s="11"/>
      <c r="BN57" s="19" t="str" cm="1">
        <f t="array" ref="BN57">IF($AZ$10="", "", IF(IFERROR(INDEX($B57:$AE57, $BK57, MATCH($AZ$10, $B$11:$AE$11, 0)), "")="", "", IFERROR(INDEX($B57:$AE57, $BK57, MATCH($AZ$10, $B$11:$AE$11, 0)), "")))</f>
        <v/>
      </c>
      <c r="BO57" s="19" t="str">
        <f t="shared" si="3"/>
        <v/>
      </c>
      <c r="BP57" s="19" t="str">
        <f t="shared" si="4"/>
        <v/>
      </c>
      <c r="BQ57" s="19" t="str">
        <f t="shared" si="5"/>
        <v/>
      </c>
      <c r="BR57" s="42" t="str">
        <f t="shared" si="6"/>
        <v/>
      </c>
      <c r="BS57" s="19" t="str">
        <f t="shared" si="7"/>
        <v/>
      </c>
      <c r="BT57" s="43" t="str" cm="1">
        <f t="array" ref="BT57">IFERROR(DATE(INDEX($BQ57:$BS57, $BK57, MATCH($BN$5, $BQ$10:$BS$10, 0)), INDEX($BQ57:$BS57, $BK57, MATCH($BN$4, $BQ$10:$BS$10, 0)), INDEX($BQ57:$BS57, $BK57, MATCH($BN$3, $BQ$10:$BS$10, 0))), "")</f>
        <v/>
      </c>
      <c r="BV57" s="19" t="str">
        <f t="shared" si="8"/>
        <v/>
      </c>
      <c r="BX57" s="19" t="str">
        <f t="shared" si="9"/>
        <v/>
      </c>
      <c r="BZ57" s="42" t="str">
        <f t="shared" si="14"/>
        <v/>
      </c>
      <c r="CA57" s="13" t="str">
        <f t="shared" si="14"/>
        <v/>
      </c>
      <c r="CB57" s="13" t="str">
        <f t="shared" si="14"/>
        <v/>
      </c>
      <c r="CC57" s="13" t="str">
        <f t="shared" si="14"/>
        <v/>
      </c>
      <c r="CD57" s="33" t="str">
        <f t="shared" si="14"/>
        <v/>
      </c>
      <c r="CF57" s="44" t="str">
        <f t="shared" si="10"/>
        <v/>
      </c>
      <c r="CH57" s="19" t="str">
        <f>IF($CF57="", "", COUNTIF($CF$12:$CF$511, "&gt;"&amp;$CF57)+1+COUNTIF($CF$12:$CF57, $CF57)-1)</f>
        <v/>
      </c>
      <c r="CJ57" s="19" t="str">
        <f t="shared" si="11"/>
        <v/>
      </c>
      <c r="CL57" s="45" t="str">
        <f t="shared" si="12"/>
        <v/>
      </c>
      <c r="CN57" s="41" t="str" cm="1">
        <f t="array" ref="CN57">IF($BV57="", "", IF(IFERROR(INDEX($B57:$AE57, $BK57, MATCH(BI$10, $B$11:$AE$11, 0)), "")="", "", IFERROR(INDEX($B57:$AE57, $BK57, MATCH(BI$10, $B$11:$AE$11, 0)), "")))</f>
        <v/>
      </c>
      <c r="CP57" s="19" t="str">
        <f>IF(OR($BL$7=FALSE, $BI57=""), "", IF(COUNTIF('LinkedIn Posts'!$AV$11:$AV$510, $BI57)=0, MAX($CP$11:$CP56)+1, ""))</f>
        <v/>
      </c>
      <c r="CR57" s="19">
        <v>46</v>
      </c>
      <c r="CT57" s="65" t="str">
        <f t="shared" si="13"/>
        <v/>
      </c>
    </row>
    <row r="58" spans="1:98" x14ac:dyDescent="0.25">
      <c r="A58" s="24" t="s">
        <v>36</v>
      </c>
      <c r="B58" s="29"/>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1"/>
      <c r="AF58" s="24" t="s">
        <v>36</v>
      </c>
      <c r="AG58" s="11"/>
      <c r="AH58" s="11"/>
      <c r="AI58" s="11"/>
      <c r="AJ58" s="11"/>
      <c r="AK58" s="11"/>
      <c r="AL58" s="11"/>
      <c r="AM58" s="11"/>
      <c r="AN58" s="11"/>
      <c r="AO58" s="11"/>
      <c r="AP58" s="11"/>
      <c r="AQ58" s="11"/>
      <c r="AR58" s="11"/>
      <c r="AS58" s="11"/>
      <c r="AT58" s="11"/>
      <c r="AU58" s="11"/>
      <c r="AV58" s="11"/>
      <c r="AW58" s="11"/>
      <c r="AX58" s="11"/>
      <c r="AY58" s="11"/>
      <c r="AZ58" s="32" t="str">
        <f t="shared" si="1"/>
        <v/>
      </c>
      <c r="BA58" s="13" t="str" cm="1">
        <f t="array" ref="BA58">IF(BA$10="", "", IF(IFERROR(INDEX($B58:$AE58, $BK58, MATCH(BA$10, $B$11:$AE$11, 0)), "")="", "", IFERROR(VALUE(INDEX($B58:$AE58, $BK58, MATCH(BA$10, $B$11:$AE$11, 0))), "")))</f>
        <v/>
      </c>
      <c r="BB58" s="13" t="str" cm="1">
        <f t="array" ref="BB58">IF(BB$10="", "", IF(IFERROR(INDEX($B58:$AE58, $BK58, MATCH(BB$10, $B$11:$AE$11, 0)), "")="", "", IFERROR(VALUE(INDEX($B58:$AE58, $BK58, MATCH(BB$10, $B$11:$AE$11, 0))), "")))</f>
        <v/>
      </c>
      <c r="BC58" s="13" t="str" cm="1">
        <f t="array" ref="BC58">IF(BC$10="", "", IF(IFERROR(INDEX($B58:$AE58, $BK58, MATCH(BC$10, $B$11:$AE$11, 0)), "")="", "", IFERROR(VALUE(INDEX($B58:$AE58, $BK58, MATCH(BC$10, $B$11:$AE$11, 0))), "")))</f>
        <v/>
      </c>
      <c r="BD58" s="13" t="str" cm="1">
        <f t="array" ref="BD58">IF(BD$10="", "", IF(IFERROR(INDEX($B58:$AE58, $BK58, MATCH(BD$10, $B$11:$AE$11, 0)), "")="", "", IFERROR(VALUE(INDEX($B58:$AE58, $BK58, MATCH(BD$10, $B$11:$AE$11, 0))), "")))</f>
        <v/>
      </c>
      <c r="BE58" s="33" t="str" cm="1">
        <f t="array" ref="BE58">IF(BE$10="", "", IF(IFERROR(INDEX($B58:$AE58, $BK58, MATCH(BE$10, $B$11:$AE$11, 0)), "")="", "", IFERROR(VALUE(INDEX($B58:$AE58, $BK58, MATCH(BE$10, $B$11:$AE$11, 0))), "")))</f>
        <v/>
      </c>
      <c r="BF58" s="11"/>
      <c r="BG58" s="41" t="str" cm="1">
        <f t="array" ref="BG58">IF(BG$10="", "", IF(IFERROR(INDEX($B58:$AE58, $BK58, MATCH(BG$10, $B$11:$AE$11, 0)), "")="", "", IFERROR(LEFT(INDEX($B58:$AE58, $BK58, MATCH(BG$10, $B$11:$AE$11, 0)), 70), "")))</f>
        <v/>
      </c>
      <c r="BH58" s="11"/>
      <c r="BI58" s="65" t="str">
        <f t="shared" si="2"/>
        <v/>
      </c>
      <c r="BJ58" s="11"/>
      <c r="BN58" s="19" t="str" cm="1">
        <f t="array" ref="BN58">IF($AZ$10="", "", IF(IFERROR(INDEX($B58:$AE58, $BK58, MATCH($AZ$10, $B$11:$AE$11, 0)), "")="", "", IFERROR(INDEX($B58:$AE58, $BK58, MATCH($AZ$10, $B$11:$AE$11, 0)), "")))</f>
        <v/>
      </c>
      <c r="BO58" s="19" t="str">
        <f t="shared" si="3"/>
        <v/>
      </c>
      <c r="BP58" s="19" t="str">
        <f t="shared" si="4"/>
        <v/>
      </c>
      <c r="BQ58" s="19" t="str">
        <f t="shared" si="5"/>
        <v/>
      </c>
      <c r="BR58" s="42" t="str">
        <f t="shared" si="6"/>
        <v/>
      </c>
      <c r="BS58" s="19" t="str">
        <f t="shared" si="7"/>
        <v/>
      </c>
      <c r="BT58" s="43" t="str" cm="1">
        <f t="array" ref="BT58">IFERROR(DATE(INDEX($BQ58:$BS58, $BK58, MATCH($BN$5, $BQ$10:$BS$10, 0)), INDEX($BQ58:$BS58, $BK58, MATCH($BN$4, $BQ$10:$BS$10, 0)), INDEX($BQ58:$BS58, $BK58, MATCH($BN$3, $BQ$10:$BS$10, 0))), "")</f>
        <v/>
      </c>
      <c r="BV58" s="19" t="str">
        <f t="shared" si="8"/>
        <v/>
      </c>
      <c r="BX58" s="19" t="str">
        <f t="shared" si="9"/>
        <v/>
      </c>
      <c r="BZ58" s="42" t="str">
        <f t="shared" si="14"/>
        <v/>
      </c>
      <c r="CA58" s="13" t="str">
        <f t="shared" si="14"/>
        <v/>
      </c>
      <c r="CB58" s="13" t="str">
        <f t="shared" si="14"/>
        <v/>
      </c>
      <c r="CC58" s="13" t="str">
        <f t="shared" si="14"/>
        <v/>
      </c>
      <c r="CD58" s="33" t="str">
        <f t="shared" si="14"/>
        <v/>
      </c>
      <c r="CF58" s="44" t="str">
        <f t="shared" si="10"/>
        <v/>
      </c>
      <c r="CH58" s="19" t="str">
        <f>IF($CF58="", "", COUNTIF($CF$12:$CF$511, "&gt;"&amp;$CF58)+1+COUNTIF($CF$12:$CF58, $CF58)-1)</f>
        <v/>
      </c>
      <c r="CJ58" s="19" t="str">
        <f t="shared" si="11"/>
        <v/>
      </c>
      <c r="CL58" s="45" t="str">
        <f t="shared" si="12"/>
        <v/>
      </c>
      <c r="CN58" s="41" t="str" cm="1">
        <f t="array" ref="CN58">IF($BV58="", "", IF(IFERROR(INDEX($B58:$AE58, $BK58, MATCH(BI$10, $B$11:$AE$11, 0)), "")="", "", IFERROR(INDEX($B58:$AE58, $BK58, MATCH(BI$10, $B$11:$AE$11, 0)), "")))</f>
        <v/>
      </c>
      <c r="CP58" s="19" t="str">
        <f>IF(OR($BL$7=FALSE, $BI58=""), "", IF(COUNTIF('LinkedIn Posts'!$AV$11:$AV$510, $BI58)=0, MAX($CP$11:$CP57)+1, ""))</f>
        <v/>
      </c>
      <c r="CR58" s="19">
        <v>47</v>
      </c>
      <c r="CT58" s="65" t="str">
        <f t="shared" si="13"/>
        <v/>
      </c>
    </row>
    <row r="59" spans="1:98" x14ac:dyDescent="0.25">
      <c r="A59" s="24" t="s">
        <v>36</v>
      </c>
      <c r="B59" s="29"/>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1"/>
      <c r="AF59" s="24" t="s">
        <v>36</v>
      </c>
      <c r="AG59" s="11"/>
      <c r="AH59" s="11"/>
      <c r="AI59" s="11"/>
      <c r="AJ59" s="11"/>
      <c r="AK59" s="11"/>
      <c r="AL59" s="11"/>
      <c r="AM59" s="11"/>
      <c r="AN59" s="11"/>
      <c r="AO59" s="11"/>
      <c r="AP59" s="11"/>
      <c r="AQ59" s="11"/>
      <c r="AR59" s="11"/>
      <c r="AS59" s="11"/>
      <c r="AT59" s="11"/>
      <c r="AU59" s="11"/>
      <c r="AV59" s="11"/>
      <c r="AW59" s="11"/>
      <c r="AX59" s="11"/>
      <c r="AY59" s="11"/>
      <c r="AZ59" s="32" t="str">
        <f t="shared" si="1"/>
        <v/>
      </c>
      <c r="BA59" s="13" t="str" cm="1">
        <f t="array" ref="BA59">IF(BA$10="", "", IF(IFERROR(INDEX($B59:$AE59, $BK59, MATCH(BA$10, $B$11:$AE$11, 0)), "")="", "", IFERROR(VALUE(INDEX($B59:$AE59, $BK59, MATCH(BA$10, $B$11:$AE$11, 0))), "")))</f>
        <v/>
      </c>
      <c r="BB59" s="13" t="str" cm="1">
        <f t="array" ref="BB59">IF(BB$10="", "", IF(IFERROR(INDEX($B59:$AE59, $BK59, MATCH(BB$10, $B$11:$AE$11, 0)), "")="", "", IFERROR(VALUE(INDEX($B59:$AE59, $BK59, MATCH(BB$10, $B$11:$AE$11, 0))), "")))</f>
        <v/>
      </c>
      <c r="BC59" s="13" t="str" cm="1">
        <f t="array" ref="BC59">IF(BC$10="", "", IF(IFERROR(INDEX($B59:$AE59, $BK59, MATCH(BC$10, $B$11:$AE$11, 0)), "")="", "", IFERROR(VALUE(INDEX($B59:$AE59, $BK59, MATCH(BC$10, $B$11:$AE$11, 0))), "")))</f>
        <v/>
      </c>
      <c r="BD59" s="13" t="str" cm="1">
        <f t="array" ref="BD59">IF(BD$10="", "", IF(IFERROR(INDEX($B59:$AE59, $BK59, MATCH(BD$10, $B$11:$AE$11, 0)), "")="", "", IFERROR(VALUE(INDEX($B59:$AE59, $BK59, MATCH(BD$10, $B$11:$AE$11, 0))), "")))</f>
        <v/>
      </c>
      <c r="BE59" s="33" t="str" cm="1">
        <f t="array" ref="BE59">IF(BE$10="", "", IF(IFERROR(INDEX($B59:$AE59, $BK59, MATCH(BE$10, $B$11:$AE$11, 0)), "")="", "", IFERROR(VALUE(INDEX($B59:$AE59, $BK59, MATCH(BE$10, $B$11:$AE$11, 0))), "")))</f>
        <v/>
      </c>
      <c r="BF59" s="11"/>
      <c r="BG59" s="41" t="str" cm="1">
        <f t="array" ref="BG59">IF(BG$10="", "", IF(IFERROR(INDEX($B59:$AE59, $BK59, MATCH(BG$10, $B$11:$AE$11, 0)), "")="", "", IFERROR(LEFT(INDEX($B59:$AE59, $BK59, MATCH(BG$10, $B$11:$AE$11, 0)), 70), "")))</f>
        <v/>
      </c>
      <c r="BH59" s="11"/>
      <c r="BI59" s="65" t="str">
        <f t="shared" si="2"/>
        <v/>
      </c>
      <c r="BJ59" s="11"/>
      <c r="BN59" s="19" t="str" cm="1">
        <f t="array" ref="BN59">IF($AZ$10="", "", IF(IFERROR(INDEX($B59:$AE59, $BK59, MATCH($AZ$10, $B$11:$AE$11, 0)), "")="", "", IFERROR(INDEX($B59:$AE59, $BK59, MATCH($AZ$10, $B$11:$AE$11, 0)), "")))</f>
        <v/>
      </c>
      <c r="BO59" s="19" t="str">
        <f t="shared" si="3"/>
        <v/>
      </c>
      <c r="BP59" s="19" t="str">
        <f t="shared" si="4"/>
        <v/>
      </c>
      <c r="BQ59" s="19" t="str">
        <f t="shared" si="5"/>
        <v/>
      </c>
      <c r="BR59" s="42" t="str">
        <f t="shared" si="6"/>
        <v/>
      </c>
      <c r="BS59" s="19" t="str">
        <f t="shared" si="7"/>
        <v/>
      </c>
      <c r="BT59" s="43" t="str" cm="1">
        <f t="array" ref="BT59">IFERROR(DATE(INDEX($BQ59:$BS59, $BK59, MATCH($BN$5, $BQ$10:$BS$10, 0)), INDEX($BQ59:$BS59, $BK59, MATCH($BN$4, $BQ$10:$BS$10, 0)), INDEX($BQ59:$BS59, $BK59, MATCH($BN$3, $BQ$10:$BS$10, 0))), "")</f>
        <v/>
      </c>
      <c r="BV59" s="19" t="str">
        <f t="shared" si="8"/>
        <v/>
      </c>
      <c r="BX59" s="19" t="str">
        <f t="shared" si="9"/>
        <v/>
      </c>
      <c r="BZ59" s="42" t="str">
        <f t="shared" si="14"/>
        <v/>
      </c>
      <c r="CA59" s="13" t="str">
        <f t="shared" si="14"/>
        <v/>
      </c>
      <c r="CB59" s="13" t="str">
        <f t="shared" si="14"/>
        <v/>
      </c>
      <c r="CC59" s="13" t="str">
        <f t="shared" si="14"/>
        <v/>
      </c>
      <c r="CD59" s="33" t="str">
        <f t="shared" si="14"/>
        <v/>
      </c>
      <c r="CF59" s="44" t="str">
        <f t="shared" si="10"/>
        <v/>
      </c>
      <c r="CH59" s="19" t="str">
        <f>IF($CF59="", "", COUNTIF($CF$12:$CF$511, "&gt;"&amp;$CF59)+1+COUNTIF($CF$12:$CF59, $CF59)-1)</f>
        <v/>
      </c>
      <c r="CJ59" s="19" t="str">
        <f t="shared" si="11"/>
        <v/>
      </c>
      <c r="CL59" s="45" t="str">
        <f t="shared" si="12"/>
        <v/>
      </c>
      <c r="CN59" s="41" t="str" cm="1">
        <f t="array" ref="CN59">IF($BV59="", "", IF(IFERROR(INDEX($B59:$AE59, $BK59, MATCH(BI$10, $B$11:$AE$11, 0)), "")="", "", IFERROR(INDEX($B59:$AE59, $BK59, MATCH(BI$10, $B$11:$AE$11, 0)), "")))</f>
        <v/>
      </c>
      <c r="CP59" s="19" t="str">
        <f>IF(OR($BL$7=FALSE, $BI59=""), "", IF(COUNTIF('LinkedIn Posts'!$AV$11:$AV$510, $BI59)=0, MAX($CP$11:$CP58)+1, ""))</f>
        <v/>
      </c>
      <c r="CR59" s="19">
        <v>48</v>
      </c>
      <c r="CT59" s="65" t="str">
        <f t="shared" si="13"/>
        <v/>
      </c>
    </row>
    <row r="60" spans="1:98" x14ac:dyDescent="0.25">
      <c r="A60" s="24" t="s">
        <v>36</v>
      </c>
      <c r="B60" s="29"/>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1"/>
      <c r="AF60" s="24" t="s">
        <v>36</v>
      </c>
      <c r="AG60" s="11"/>
      <c r="AH60" s="11"/>
      <c r="AI60" s="11"/>
      <c r="AJ60" s="11"/>
      <c r="AK60" s="11"/>
      <c r="AL60" s="11"/>
      <c r="AM60" s="11"/>
      <c r="AN60" s="11"/>
      <c r="AO60" s="11"/>
      <c r="AP60" s="11"/>
      <c r="AQ60" s="11"/>
      <c r="AR60" s="11"/>
      <c r="AS60" s="11"/>
      <c r="AT60" s="11"/>
      <c r="AU60" s="11"/>
      <c r="AV60" s="11"/>
      <c r="AW60" s="11"/>
      <c r="AX60" s="11"/>
      <c r="AY60" s="11"/>
      <c r="AZ60" s="32" t="str">
        <f t="shared" si="1"/>
        <v/>
      </c>
      <c r="BA60" s="13" t="str" cm="1">
        <f t="array" ref="BA60">IF(BA$10="", "", IF(IFERROR(INDEX($B60:$AE60, $BK60, MATCH(BA$10, $B$11:$AE$11, 0)), "")="", "", IFERROR(VALUE(INDEX($B60:$AE60, $BK60, MATCH(BA$10, $B$11:$AE$11, 0))), "")))</f>
        <v/>
      </c>
      <c r="BB60" s="13" t="str" cm="1">
        <f t="array" ref="BB60">IF(BB$10="", "", IF(IFERROR(INDEX($B60:$AE60, $BK60, MATCH(BB$10, $B$11:$AE$11, 0)), "")="", "", IFERROR(VALUE(INDEX($B60:$AE60, $BK60, MATCH(BB$10, $B$11:$AE$11, 0))), "")))</f>
        <v/>
      </c>
      <c r="BC60" s="13" t="str" cm="1">
        <f t="array" ref="BC60">IF(BC$10="", "", IF(IFERROR(INDEX($B60:$AE60, $BK60, MATCH(BC$10, $B$11:$AE$11, 0)), "")="", "", IFERROR(VALUE(INDEX($B60:$AE60, $BK60, MATCH(BC$10, $B$11:$AE$11, 0))), "")))</f>
        <v/>
      </c>
      <c r="BD60" s="13" t="str" cm="1">
        <f t="array" ref="BD60">IF(BD$10="", "", IF(IFERROR(INDEX($B60:$AE60, $BK60, MATCH(BD$10, $B$11:$AE$11, 0)), "")="", "", IFERROR(VALUE(INDEX($B60:$AE60, $BK60, MATCH(BD$10, $B$11:$AE$11, 0))), "")))</f>
        <v/>
      </c>
      <c r="BE60" s="33" t="str" cm="1">
        <f t="array" ref="BE60">IF(BE$10="", "", IF(IFERROR(INDEX($B60:$AE60, $BK60, MATCH(BE$10, $B$11:$AE$11, 0)), "")="", "", IFERROR(VALUE(INDEX($B60:$AE60, $BK60, MATCH(BE$10, $B$11:$AE$11, 0))), "")))</f>
        <v/>
      </c>
      <c r="BF60" s="11"/>
      <c r="BG60" s="41" t="str" cm="1">
        <f t="array" ref="BG60">IF(BG$10="", "", IF(IFERROR(INDEX($B60:$AE60, $BK60, MATCH(BG$10, $B$11:$AE$11, 0)), "")="", "", IFERROR(LEFT(INDEX($B60:$AE60, $BK60, MATCH(BG$10, $B$11:$AE$11, 0)), 70), "")))</f>
        <v/>
      </c>
      <c r="BH60" s="11"/>
      <c r="BI60" s="65" t="str">
        <f t="shared" si="2"/>
        <v/>
      </c>
      <c r="BJ60" s="11"/>
      <c r="BN60" s="19" t="str" cm="1">
        <f t="array" ref="BN60">IF($AZ$10="", "", IF(IFERROR(INDEX($B60:$AE60, $BK60, MATCH($AZ$10, $B$11:$AE$11, 0)), "")="", "", IFERROR(INDEX($B60:$AE60, $BK60, MATCH($AZ$10, $B$11:$AE$11, 0)), "")))</f>
        <v/>
      </c>
      <c r="BO60" s="19" t="str">
        <f t="shared" si="3"/>
        <v/>
      </c>
      <c r="BP60" s="19" t="str">
        <f t="shared" si="4"/>
        <v/>
      </c>
      <c r="BQ60" s="19" t="str">
        <f t="shared" si="5"/>
        <v/>
      </c>
      <c r="BR60" s="42" t="str">
        <f t="shared" si="6"/>
        <v/>
      </c>
      <c r="BS60" s="19" t="str">
        <f t="shared" si="7"/>
        <v/>
      </c>
      <c r="BT60" s="43" t="str" cm="1">
        <f t="array" ref="BT60">IFERROR(DATE(INDEX($BQ60:$BS60, $BK60, MATCH($BN$5, $BQ$10:$BS$10, 0)), INDEX($BQ60:$BS60, $BK60, MATCH($BN$4, $BQ$10:$BS$10, 0)), INDEX($BQ60:$BS60, $BK60, MATCH($BN$3, $BQ$10:$BS$10, 0))), "")</f>
        <v/>
      </c>
      <c r="BV60" s="19" t="str">
        <f t="shared" si="8"/>
        <v/>
      </c>
      <c r="BX60" s="19" t="str">
        <f t="shared" si="9"/>
        <v/>
      </c>
      <c r="BZ60" s="42" t="str">
        <f t="shared" si="14"/>
        <v/>
      </c>
      <c r="CA60" s="13" t="str">
        <f>IF(BB60="", "", IFERROR(ROUNDDOWN(BB60/CA$9, 0)*CA$8, ""))</f>
        <v/>
      </c>
      <c r="CB60" s="13" t="str">
        <f t="shared" si="14"/>
        <v/>
      </c>
      <c r="CC60" s="13" t="str">
        <f t="shared" si="14"/>
        <v/>
      </c>
      <c r="CD60" s="33" t="str">
        <f t="shared" si="14"/>
        <v/>
      </c>
      <c r="CF60" s="44" t="str">
        <f t="shared" si="10"/>
        <v/>
      </c>
      <c r="CH60" s="19" t="str">
        <f>IF($CF60="", "", COUNTIF($CF$12:$CF$511, "&gt;"&amp;$CF60)+1+COUNTIF($CF$12:$CF60, $CF60)-1)</f>
        <v/>
      </c>
      <c r="CJ60" s="19" t="str">
        <f t="shared" si="11"/>
        <v/>
      </c>
      <c r="CL60" s="45" t="str">
        <f t="shared" si="12"/>
        <v/>
      </c>
      <c r="CN60" s="41" t="str" cm="1">
        <f t="array" ref="CN60">IF($BV60="", "", IF(IFERROR(INDEX($B60:$AE60, $BK60, MATCH(BI$10, $B$11:$AE$11, 0)), "")="", "", IFERROR(INDEX($B60:$AE60, $BK60, MATCH(BI$10, $B$11:$AE$11, 0)), "")))</f>
        <v/>
      </c>
      <c r="CP60" s="19" t="str">
        <f>IF(OR($BL$7=FALSE, $BI60=""), "", IF(COUNTIF('LinkedIn Posts'!$AV$11:$AV$510, $BI60)=0, MAX($CP$11:$CP59)+1, ""))</f>
        <v/>
      </c>
      <c r="CR60" s="19">
        <v>49</v>
      </c>
      <c r="CT60" s="65" t="str">
        <f t="shared" si="13"/>
        <v/>
      </c>
    </row>
    <row r="61" spans="1:98" x14ac:dyDescent="0.25">
      <c r="A61" s="24" t="s">
        <v>36</v>
      </c>
      <c r="B61" s="29"/>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1"/>
      <c r="AF61" s="24" t="s">
        <v>36</v>
      </c>
      <c r="AG61" s="11"/>
      <c r="AH61" s="11"/>
      <c r="AI61" s="11"/>
      <c r="AJ61" s="11"/>
      <c r="AK61" s="11"/>
      <c r="AL61" s="11"/>
      <c r="AM61" s="11"/>
      <c r="AN61" s="11"/>
      <c r="AO61" s="11"/>
      <c r="AP61" s="11"/>
      <c r="AQ61" s="11"/>
      <c r="AR61" s="11"/>
      <c r="AS61" s="11"/>
      <c r="AT61" s="11"/>
      <c r="AU61" s="11"/>
      <c r="AV61" s="11"/>
      <c r="AW61" s="11"/>
      <c r="AX61" s="11"/>
      <c r="AY61" s="11"/>
      <c r="AZ61" s="32" t="str">
        <f t="shared" si="1"/>
        <v/>
      </c>
      <c r="BA61" s="13" t="str" cm="1">
        <f t="array" ref="BA61">IF(BA$10="", "", IF(IFERROR(INDEX($B61:$AE61, $BK61, MATCH(BA$10, $B$11:$AE$11, 0)), "")="", "", IFERROR(VALUE(INDEX($B61:$AE61, $BK61, MATCH(BA$10, $B$11:$AE$11, 0))), "")))</f>
        <v/>
      </c>
      <c r="BB61" s="13" t="str" cm="1">
        <f t="array" ref="BB61">IF(BB$10="", "", IF(IFERROR(INDEX($B61:$AE61, $BK61, MATCH(BB$10, $B$11:$AE$11, 0)), "")="", "", IFERROR(VALUE(INDEX($B61:$AE61, $BK61, MATCH(BB$10, $B$11:$AE$11, 0))), "")))</f>
        <v/>
      </c>
      <c r="BC61" s="13" t="str" cm="1">
        <f t="array" ref="BC61">IF(BC$10="", "", IF(IFERROR(INDEX($B61:$AE61, $BK61, MATCH(BC$10, $B$11:$AE$11, 0)), "")="", "", IFERROR(VALUE(INDEX($B61:$AE61, $BK61, MATCH(BC$10, $B$11:$AE$11, 0))), "")))</f>
        <v/>
      </c>
      <c r="BD61" s="13" t="str" cm="1">
        <f t="array" ref="BD61">IF(BD$10="", "", IF(IFERROR(INDEX($B61:$AE61, $BK61, MATCH(BD$10, $B$11:$AE$11, 0)), "")="", "", IFERROR(VALUE(INDEX($B61:$AE61, $BK61, MATCH(BD$10, $B$11:$AE$11, 0))), "")))</f>
        <v/>
      </c>
      <c r="BE61" s="33" t="str" cm="1">
        <f t="array" ref="BE61">IF(BE$10="", "", IF(IFERROR(INDEX($B61:$AE61, $BK61, MATCH(BE$10, $B$11:$AE$11, 0)), "")="", "", IFERROR(VALUE(INDEX($B61:$AE61, $BK61, MATCH(BE$10, $B$11:$AE$11, 0))), "")))</f>
        <v/>
      </c>
      <c r="BF61" s="11"/>
      <c r="BG61" s="41" t="str" cm="1">
        <f t="array" ref="BG61">IF(BG$10="", "", IF(IFERROR(INDEX($B61:$AE61, $BK61, MATCH(BG$10, $B$11:$AE$11, 0)), "")="", "", IFERROR(LEFT(INDEX($B61:$AE61, $BK61, MATCH(BG$10, $B$11:$AE$11, 0)), 70), "")))</f>
        <v/>
      </c>
      <c r="BH61" s="11"/>
      <c r="BI61" s="65" t="str">
        <f t="shared" si="2"/>
        <v/>
      </c>
      <c r="BJ61" s="11"/>
      <c r="BN61" s="19" t="str" cm="1">
        <f t="array" ref="BN61">IF($AZ$10="", "", IF(IFERROR(INDEX($B61:$AE61, $BK61, MATCH($AZ$10, $B$11:$AE$11, 0)), "")="", "", IFERROR(INDEX($B61:$AE61, $BK61, MATCH($AZ$10, $B$11:$AE$11, 0)), "")))</f>
        <v/>
      </c>
      <c r="BO61" s="19" t="str">
        <f t="shared" si="3"/>
        <v/>
      </c>
      <c r="BP61" s="19" t="str">
        <f t="shared" si="4"/>
        <v/>
      </c>
      <c r="BQ61" s="19" t="str">
        <f t="shared" si="5"/>
        <v/>
      </c>
      <c r="BR61" s="42" t="str">
        <f t="shared" si="6"/>
        <v/>
      </c>
      <c r="BS61" s="19" t="str">
        <f t="shared" si="7"/>
        <v/>
      </c>
      <c r="BT61" s="43" t="str" cm="1">
        <f t="array" ref="BT61">IFERROR(DATE(INDEX($BQ61:$BS61, $BK61, MATCH($BN$5, $BQ$10:$BS$10, 0)), INDEX($BQ61:$BS61, $BK61, MATCH($BN$4, $BQ$10:$BS$10, 0)), INDEX($BQ61:$BS61, $BK61, MATCH($BN$3, $BQ$10:$BS$10, 0))), "")</f>
        <v/>
      </c>
      <c r="BV61" s="19" t="str">
        <f t="shared" si="8"/>
        <v/>
      </c>
      <c r="BX61" s="19" t="str">
        <f t="shared" si="9"/>
        <v/>
      </c>
      <c r="BZ61" s="42" t="str">
        <f t="shared" si="14"/>
        <v/>
      </c>
      <c r="CA61" s="13" t="str">
        <f t="shared" si="14"/>
        <v/>
      </c>
      <c r="CB61" s="13" t="str">
        <f t="shared" si="14"/>
        <v/>
      </c>
      <c r="CC61" s="13" t="str">
        <f t="shared" si="14"/>
        <v/>
      </c>
      <c r="CD61" s="33" t="str">
        <f t="shared" si="14"/>
        <v/>
      </c>
      <c r="CF61" s="44" t="str">
        <f t="shared" si="10"/>
        <v/>
      </c>
      <c r="CH61" s="19" t="str">
        <f>IF($CF61="", "", COUNTIF($CF$12:$CF$511, "&gt;"&amp;$CF61)+1+COUNTIF($CF$12:$CF61, $CF61)-1)</f>
        <v/>
      </c>
      <c r="CJ61" s="19" t="str">
        <f t="shared" si="11"/>
        <v/>
      </c>
      <c r="CL61" s="45" t="str">
        <f t="shared" si="12"/>
        <v/>
      </c>
      <c r="CN61" s="41" t="str" cm="1">
        <f t="array" ref="CN61">IF($BV61="", "", IF(IFERROR(INDEX($B61:$AE61, $BK61, MATCH(BI$10, $B$11:$AE$11, 0)), "")="", "", IFERROR(INDEX($B61:$AE61, $BK61, MATCH(BI$10, $B$11:$AE$11, 0)), "")))</f>
        <v/>
      </c>
      <c r="CP61" s="19" t="str">
        <f>IF(OR($BL$7=FALSE, $BI61=""), "", IF(COUNTIF('LinkedIn Posts'!$AV$11:$AV$510, $BI61)=0, MAX($CP$11:$CP60)+1, ""))</f>
        <v/>
      </c>
      <c r="CR61" s="19">
        <v>50</v>
      </c>
      <c r="CT61" s="65" t="str">
        <f t="shared" si="13"/>
        <v/>
      </c>
    </row>
    <row r="62" spans="1:98" x14ac:dyDescent="0.25">
      <c r="A62" s="24"/>
      <c r="B62" s="29"/>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1"/>
      <c r="AF62" s="24"/>
      <c r="AG62" s="11"/>
      <c r="AH62" s="11"/>
      <c r="AI62" s="11"/>
      <c r="AJ62" s="11"/>
      <c r="AK62" s="11"/>
      <c r="AL62" s="11"/>
      <c r="AM62" s="11"/>
      <c r="AN62" s="11"/>
      <c r="AO62" s="11"/>
      <c r="AP62" s="11"/>
      <c r="AQ62" s="11"/>
      <c r="AR62" s="11"/>
      <c r="AS62" s="11"/>
      <c r="AT62" s="11"/>
      <c r="AU62" s="11"/>
      <c r="AV62" s="11"/>
      <c r="AW62" s="11"/>
      <c r="AX62" s="11"/>
      <c r="AY62" s="11"/>
      <c r="AZ62" s="32" t="str">
        <f t="shared" si="1"/>
        <v/>
      </c>
      <c r="BA62" s="13" t="str" cm="1">
        <f t="array" ref="BA62">IF(BA$10="", "", IF(IFERROR(INDEX($B62:$AE62, $BK62, MATCH(BA$10, $B$11:$AE$11, 0)), "")="", "", IFERROR(VALUE(INDEX($B62:$AE62, $BK62, MATCH(BA$10, $B$11:$AE$11, 0))), "")))</f>
        <v/>
      </c>
      <c r="BB62" s="13" t="str" cm="1">
        <f t="array" ref="BB62">IF(BB$10="", "", IF(IFERROR(INDEX($B62:$AE62, $BK62, MATCH(BB$10, $B$11:$AE$11, 0)), "")="", "", IFERROR(VALUE(INDEX($B62:$AE62, $BK62, MATCH(BB$10, $B$11:$AE$11, 0))), "")))</f>
        <v/>
      </c>
      <c r="BC62" s="13" t="str" cm="1">
        <f t="array" ref="BC62">IF(BC$10="", "", IF(IFERROR(INDEX($B62:$AE62, $BK62, MATCH(BC$10, $B$11:$AE$11, 0)), "")="", "", IFERROR(VALUE(INDEX($B62:$AE62, $BK62, MATCH(BC$10, $B$11:$AE$11, 0))), "")))</f>
        <v/>
      </c>
      <c r="BD62" s="13" t="str" cm="1">
        <f t="array" ref="BD62">IF(BD$10="", "", IF(IFERROR(INDEX($B62:$AE62, $BK62, MATCH(BD$10, $B$11:$AE$11, 0)), "")="", "", IFERROR(VALUE(INDEX($B62:$AE62, $BK62, MATCH(BD$10, $B$11:$AE$11, 0))), "")))</f>
        <v/>
      </c>
      <c r="BE62" s="33" t="str" cm="1">
        <f t="array" ref="BE62">IF(BE$10="", "", IF(IFERROR(INDEX($B62:$AE62, $BK62, MATCH(BE$10, $B$11:$AE$11, 0)), "")="", "", IFERROR(VALUE(INDEX($B62:$AE62, $BK62, MATCH(BE$10, $B$11:$AE$11, 0))), "")))</f>
        <v/>
      </c>
      <c r="BF62" s="11"/>
      <c r="BG62" s="41" t="str" cm="1">
        <f t="array" ref="BG62">IF(BG$10="", "", IF(IFERROR(INDEX($B62:$AE62, $BK62, MATCH(BG$10, $B$11:$AE$11, 0)), "")="", "", IFERROR(LEFT(INDEX($B62:$AE62, $BK62, MATCH(BG$10, $B$11:$AE$11, 0)), 70), "")))</f>
        <v/>
      </c>
      <c r="BH62" s="11"/>
      <c r="BI62" s="65" t="str">
        <f t="shared" si="2"/>
        <v/>
      </c>
      <c r="BJ62" s="11"/>
      <c r="BN62" s="19" t="str" cm="1">
        <f t="array" ref="BN62">IF($AZ$10="", "", IF(IFERROR(INDEX($B62:$AE62, $BK62, MATCH($AZ$10, $B$11:$AE$11, 0)), "")="", "", IFERROR(INDEX($B62:$AE62, $BK62, MATCH($AZ$10, $B$11:$AE$11, 0)), "")))</f>
        <v/>
      </c>
      <c r="BO62" s="19" t="str">
        <f t="shared" si="3"/>
        <v/>
      </c>
      <c r="BP62" s="19" t="str">
        <f t="shared" si="4"/>
        <v/>
      </c>
      <c r="BQ62" s="19" t="str">
        <f t="shared" si="5"/>
        <v/>
      </c>
      <c r="BR62" s="42" t="str">
        <f t="shared" si="6"/>
        <v/>
      </c>
      <c r="BS62" s="19" t="str">
        <f t="shared" si="7"/>
        <v/>
      </c>
      <c r="BT62" s="43" t="str" cm="1">
        <f t="array" ref="BT62">IFERROR(DATE(INDEX($BQ62:$BS62, $BK62, MATCH($BN$5, $BQ$10:$BS$10, 0)), INDEX($BQ62:$BS62, $BK62, MATCH($BN$4, $BQ$10:$BS$10, 0)), INDEX($BQ62:$BS62, $BK62, MATCH($BN$3, $BQ$10:$BS$10, 0))), "")</f>
        <v/>
      </c>
      <c r="BV62" s="19" t="str">
        <f t="shared" si="8"/>
        <v/>
      </c>
      <c r="BX62" s="19" t="str">
        <f t="shared" si="9"/>
        <v/>
      </c>
      <c r="BZ62" s="42" t="str">
        <f t="shared" si="14"/>
        <v/>
      </c>
      <c r="CA62" s="13" t="str">
        <f t="shared" si="14"/>
        <v/>
      </c>
      <c r="CB62" s="13" t="str">
        <f t="shared" si="14"/>
        <v/>
      </c>
      <c r="CC62" s="13" t="str">
        <f t="shared" si="14"/>
        <v/>
      </c>
      <c r="CD62" s="33" t="str">
        <f t="shared" si="14"/>
        <v/>
      </c>
      <c r="CF62" s="44" t="str">
        <f t="shared" si="10"/>
        <v/>
      </c>
      <c r="CH62" s="19" t="str">
        <f>IF($CF62="", "", COUNTIF($CF$12:$CF$511, "&gt;"&amp;$CF62)+1+COUNTIF($CF$12:$CF62, $CF62)-1)</f>
        <v/>
      </c>
      <c r="CJ62" s="19" t="str">
        <f t="shared" si="11"/>
        <v/>
      </c>
      <c r="CL62" s="45" t="str">
        <f t="shared" si="12"/>
        <v/>
      </c>
      <c r="CN62" s="41" t="str" cm="1">
        <f t="array" ref="CN62">IF($BV62="", "", IF(IFERROR(INDEX($B62:$AE62, $BK62, MATCH(BI$10, $B$11:$AE$11, 0)), "")="", "", IFERROR(INDEX($B62:$AE62, $BK62, MATCH(BI$10, $B$11:$AE$11, 0)), "")))</f>
        <v/>
      </c>
      <c r="CP62" s="19" t="str">
        <f>IF(OR($BL$7=FALSE, $BI62=""), "", IF(COUNTIF('LinkedIn Posts'!$AV$11:$AV$510, $BI62)=0, MAX($CP$11:$CP61)+1, ""))</f>
        <v/>
      </c>
      <c r="CR62" s="19">
        <v>51</v>
      </c>
      <c r="CT62" s="65" t="str">
        <f t="shared" si="13"/>
        <v/>
      </c>
    </row>
    <row r="63" spans="1:98" x14ac:dyDescent="0.25">
      <c r="A63" s="24"/>
      <c r="B63" s="29"/>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1"/>
      <c r="AF63" s="24"/>
      <c r="AG63" s="11"/>
      <c r="AH63" s="11"/>
      <c r="AI63" s="11"/>
      <c r="AJ63" s="11"/>
      <c r="AK63" s="11"/>
      <c r="AL63" s="11"/>
      <c r="AM63" s="11"/>
      <c r="AN63" s="11"/>
      <c r="AO63" s="11"/>
      <c r="AP63" s="11"/>
      <c r="AQ63" s="11"/>
      <c r="AR63" s="11"/>
      <c r="AS63" s="11"/>
      <c r="AT63" s="11"/>
      <c r="AU63" s="11"/>
      <c r="AV63" s="11"/>
      <c r="AW63" s="11"/>
      <c r="AX63" s="11"/>
      <c r="AY63" s="11"/>
      <c r="AZ63" s="32" t="str">
        <f t="shared" si="1"/>
        <v/>
      </c>
      <c r="BA63" s="13" t="str" cm="1">
        <f t="array" ref="BA63">IF(BA$10="", "", IF(IFERROR(INDEX($B63:$AE63, $BK63, MATCH(BA$10, $B$11:$AE$11, 0)), "")="", "", IFERROR(VALUE(INDEX($B63:$AE63, $BK63, MATCH(BA$10, $B$11:$AE$11, 0))), "")))</f>
        <v/>
      </c>
      <c r="BB63" s="13" t="str" cm="1">
        <f t="array" ref="BB63">IF(BB$10="", "", IF(IFERROR(INDEX($B63:$AE63, $BK63, MATCH(BB$10, $B$11:$AE$11, 0)), "")="", "", IFERROR(VALUE(INDEX($B63:$AE63, $BK63, MATCH(BB$10, $B$11:$AE$11, 0))), "")))</f>
        <v/>
      </c>
      <c r="BC63" s="13" t="str" cm="1">
        <f t="array" ref="BC63">IF(BC$10="", "", IF(IFERROR(INDEX($B63:$AE63, $BK63, MATCH(BC$10, $B$11:$AE$11, 0)), "")="", "", IFERROR(VALUE(INDEX($B63:$AE63, $BK63, MATCH(BC$10, $B$11:$AE$11, 0))), "")))</f>
        <v/>
      </c>
      <c r="BD63" s="13" t="str" cm="1">
        <f t="array" ref="BD63">IF(BD$10="", "", IF(IFERROR(INDEX($B63:$AE63, $BK63, MATCH(BD$10, $B$11:$AE$11, 0)), "")="", "", IFERROR(VALUE(INDEX($B63:$AE63, $BK63, MATCH(BD$10, $B$11:$AE$11, 0))), "")))</f>
        <v/>
      </c>
      <c r="BE63" s="33" t="str" cm="1">
        <f t="array" ref="BE63">IF(BE$10="", "", IF(IFERROR(INDEX($B63:$AE63, $BK63, MATCH(BE$10, $B$11:$AE$11, 0)), "")="", "", IFERROR(VALUE(INDEX($B63:$AE63, $BK63, MATCH(BE$10, $B$11:$AE$11, 0))), "")))</f>
        <v/>
      </c>
      <c r="BF63" s="11"/>
      <c r="BG63" s="41" t="str" cm="1">
        <f t="array" ref="BG63">IF(BG$10="", "", IF(IFERROR(INDEX($B63:$AE63, $BK63, MATCH(BG$10, $B$11:$AE$11, 0)), "")="", "", IFERROR(LEFT(INDEX($B63:$AE63, $BK63, MATCH(BG$10, $B$11:$AE$11, 0)), 70), "")))</f>
        <v/>
      </c>
      <c r="BH63" s="11"/>
      <c r="BI63" s="65" t="str">
        <f t="shared" si="2"/>
        <v/>
      </c>
      <c r="BJ63" s="11"/>
      <c r="BN63" s="19" t="str" cm="1">
        <f t="array" ref="BN63">IF($AZ$10="", "", IF(IFERROR(INDEX($B63:$AE63, $BK63, MATCH($AZ$10, $B$11:$AE$11, 0)), "")="", "", IFERROR(INDEX($B63:$AE63, $BK63, MATCH($AZ$10, $B$11:$AE$11, 0)), "")))</f>
        <v/>
      </c>
      <c r="BO63" s="19" t="str">
        <f t="shared" si="3"/>
        <v/>
      </c>
      <c r="BP63" s="19" t="str">
        <f t="shared" si="4"/>
        <v/>
      </c>
      <c r="BQ63" s="19" t="str">
        <f t="shared" si="5"/>
        <v/>
      </c>
      <c r="BR63" s="42" t="str">
        <f t="shared" si="6"/>
        <v/>
      </c>
      <c r="BS63" s="19" t="str">
        <f t="shared" si="7"/>
        <v/>
      </c>
      <c r="BT63" s="43" t="str" cm="1">
        <f t="array" ref="BT63">IFERROR(DATE(INDEX($BQ63:$BS63, $BK63, MATCH($BN$5, $BQ$10:$BS$10, 0)), INDEX($BQ63:$BS63, $BK63, MATCH($BN$4, $BQ$10:$BS$10, 0)), INDEX($BQ63:$BS63, $BK63, MATCH($BN$3, $BQ$10:$BS$10, 0))), "")</f>
        <v/>
      </c>
      <c r="BV63" s="19" t="str">
        <f t="shared" si="8"/>
        <v/>
      </c>
      <c r="BX63" s="19" t="str">
        <f t="shared" si="9"/>
        <v/>
      </c>
      <c r="BZ63" s="42" t="str">
        <f t="shared" si="14"/>
        <v/>
      </c>
      <c r="CA63" s="13" t="str">
        <f t="shared" si="14"/>
        <v/>
      </c>
      <c r="CB63" s="13" t="str">
        <f t="shared" si="14"/>
        <v/>
      </c>
      <c r="CC63" s="13" t="str">
        <f t="shared" si="14"/>
        <v/>
      </c>
      <c r="CD63" s="33" t="str">
        <f t="shared" si="14"/>
        <v/>
      </c>
      <c r="CF63" s="44" t="str">
        <f t="shared" si="10"/>
        <v/>
      </c>
      <c r="CH63" s="19" t="str">
        <f>IF($CF63="", "", COUNTIF($CF$12:$CF$511, "&gt;"&amp;$CF63)+1+COUNTIF($CF$12:$CF63, $CF63)-1)</f>
        <v/>
      </c>
      <c r="CJ63" s="19" t="str">
        <f t="shared" si="11"/>
        <v/>
      </c>
      <c r="CL63" s="45" t="str">
        <f t="shared" si="12"/>
        <v/>
      </c>
      <c r="CN63" s="41" t="str" cm="1">
        <f t="array" ref="CN63">IF($BV63="", "", IF(IFERROR(INDEX($B63:$AE63, $BK63, MATCH(BI$10, $B$11:$AE$11, 0)), "")="", "", IFERROR(INDEX($B63:$AE63, $BK63, MATCH(BI$10, $B$11:$AE$11, 0)), "")))</f>
        <v/>
      </c>
      <c r="CP63" s="19" t="str">
        <f>IF(OR($BL$7=FALSE, $BI63=""), "", IF(COUNTIF('LinkedIn Posts'!$AV$11:$AV$510, $BI63)=0, MAX($CP$11:$CP62)+1, ""))</f>
        <v/>
      </c>
      <c r="CR63" s="19">
        <v>52</v>
      </c>
      <c r="CT63" s="65" t="str">
        <f t="shared" si="13"/>
        <v/>
      </c>
    </row>
    <row r="64" spans="1:98" x14ac:dyDescent="0.25">
      <c r="A64" s="24"/>
      <c r="B64" s="29"/>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1"/>
      <c r="AF64" s="24"/>
      <c r="AG64" s="11"/>
      <c r="AH64" s="11"/>
      <c r="AI64" s="11"/>
      <c r="AJ64" s="11"/>
      <c r="AK64" s="11"/>
      <c r="AL64" s="11"/>
      <c r="AM64" s="11"/>
      <c r="AN64" s="11"/>
      <c r="AO64" s="11"/>
      <c r="AP64" s="11"/>
      <c r="AQ64" s="11"/>
      <c r="AR64" s="11"/>
      <c r="AS64" s="11"/>
      <c r="AT64" s="11"/>
      <c r="AU64" s="11"/>
      <c r="AV64" s="11"/>
      <c r="AW64" s="11"/>
      <c r="AX64" s="11"/>
      <c r="AY64" s="11"/>
      <c r="AZ64" s="32" t="str">
        <f t="shared" si="1"/>
        <v/>
      </c>
      <c r="BA64" s="13" t="str" cm="1">
        <f t="array" ref="BA64">IF(BA$10="", "", IF(IFERROR(INDEX($B64:$AE64, $BK64, MATCH(BA$10, $B$11:$AE$11, 0)), "")="", "", IFERROR(VALUE(INDEX($B64:$AE64, $BK64, MATCH(BA$10, $B$11:$AE$11, 0))), "")))</f>
        <v/>
      </c>
      <c r="BB64" s="13" t="str" cm="1">
        <f t="array" ref="BB64">IF(BB$10="", "", IF(IFERROR(INDEX($B64:$AE64, $BK64, MATCH(BB$10, $B$11:$AE$11, 0)), "")="", "", IFERROR(VALUE(INDEX($B64:$AE64, $BK64, MATCH(BB$10, $B$11:$AE$11, 0))), "")))</f>
        <v/>
      </c>
      <c r="BC64" s="13" t="str" cm="1">
        <f t="array" ref="BC64">IF(BC$10="", "", IF(IFERROR(INDEX($B64:$AE64, $BK64, MATCH(BC$10, $B$11:$AE$11, 0)), "")="", "", IFERROR(VALUE(INDEX($B64:$AE64, $BK64, MATCH(BC$10, $B$11:$AE$11, 0))), "")))</f>
        <v/>
      </c>
      <c r="BD64" s="13" t="str" cm="1">
        <f t="array" ref="BD64">IF(BD$10="", "", IF(IFERROR(INDEX($B64:$AE64, $BK64, MATCH(BD$10, $B$11:$AE$11, 0)), "")="", "", IFERROR(VALUE(INDEX($B64:$AE64, $BK64, MATCH(BD$10, $B$11:$AE$11, 0))), "")))</f>
        <v/>
      </c>
      <c r="BE64" s="33" t="str" cm="1">
        <f t="array" ref="BE64">IF(BE$10="", "", IF(IFERROR(INDEX($B64:$AE64, $BK64, MATCH(BE$10, $B$11:$AE$11, 0)), "")="", "", IFERROR(VALUE(INDEX($B64:$AE64, $BK64, MATCH(BE$10, $B$11:$AE$11, 0))), "")))</f>
        <v/>
      </c>
      <c r="BF64" s="11"/>
      <c r="BG64" s="41" t="str" cm="1">
        <f t="array" ref="BG64">IF(BG$10="", "", IF(IFERROR(INDEX($B64:$AE64, $BK64, MATCH(BG$10, $B$11:$AE$11, 0)), "")="", "", IFERROR(LEFT(INDEX($B64:$AE64, $BK64, MATCH(BG$10, $B$11:$AE$11, 0)), 70), "")))</f>
        <v/>
      </c>
      <c r="BH64" s="11"/>
      <c r="BI64" s="65" t="str">
        <f t="shared" si="2"/>
        <v/>
      </c>
      <c r="BJ64" s="11"/>
      <c r="BN64" s="19" t="str" cm="1">
        <f t="array" ref="BN64">IF($AZ$10="", "", IF(IFERROR(INDEX($B64:$AE64, $BK64, MATCH($AZ$10, $B$11:$AE$11, 0)), "")="", "", IFERROR(INDEX($B64:$AE64, $BK64, MATCH($AZ$10, $B$11:$AE$11, 0)), "")))</f>
        <v/>
      </c>
      <c r="BO64" s="19" t="str">
        <f t="shared" si="3"/>
        <v/>
      </c>
      <c r="BP64" s="19" t="str">
        <f t="shared" si="4"/>
        <v/>
      </c>
      <c r="BQ64" s="19" t="str">
        <f t="shared" si="5"/>
        <v/>
      </c>
      <c r="BR64" s="42" t="str">
        <f t="shared" si="6"/>
        <v/>
      </c>
      <c r="BS64" s="19" t="str">
        <f t="shared" si="7"/>
        <v/>
      </c>
      <c r="BT64" s="43" t="str" cm="1">
        <f t="array" ref="BT64">IFERROR(DATE(INDEX($BQ64:$BS64, $BK64, MATCH($BN$5, $BQ$10:$BS$10, 0)), INDEX($BQ64:$BS64, $BK64, MATCH($BN$4, $BQ$10:$BS$10, 0)), INDEX($BQ64:$BS64, $BK64, MATCH($BN$3, $BQ$10:$BS$10, 0))), "")</f>
        <v/>
      </c>
      <c r="BV64" s="19" t="str">
        <f t="shared" si="8"/>
        <v/>
      </c>
      <c r="BX64" s="19" t="str">
        <f t="shared" si="9"/>
        <v/>
      </c>
      <c r="BZ64" s="42" t="str">
        <f t="shared" si="14"/>
        <v/>
      </c>
      <c r="CA64" s="13" t="str">
        <f t="shared" si="14"/>
        <v/>
      </c>
      <c r="CB64" s="13" t="str">
        <f t="shared" si="14"/>
        <v/>
      </c>
      <c r="CC64" s="13" t="str">
        <f t="shared" si="14"/>
        <v/>
      </c>
      <c r="CD64" s="33" t="str">
        <f t="shared" si="14"/>
        <v/>
      </c>
      <c r="CF64" s="44" t="str">
        <f t="shared" si="10"/>
        <v/>
      </c>
      <c r="CH64" s="19" t="str">
        <f>IF($CF64="", "", COUNTIF($CF$12:$CF$511, "&gt;"&amp;$CF64)+1+COUNTIF($CF$12:$CF64, $CF64)-1)</f>
        <v/>
      </c>
      <c r="CJ64" s="19" t="str">
        <f t="shared" si="11"/>
        <v/>
      </c>
      <c r="CL64" s="45" t="str">
        <f t="shared" si="12"/>
        <v/>
      </c>
      <c r="CN64" s="41" t="str" cm="1">
        <f t="array" ref="CN64">IF($BV64="", "", IF(IFERROR(INDEX($B64:$AE64, $BK64, MATCH(BI$10, $B$11:$AE$11, 0)), "")="", "", IFERROR(INDEX($B64:$AE64, $BK64, MATCH(BI$10, $B$11:$AE$11, 0)), "")))</f>
        <v/>
      </c>
      <c r="CP64" s="19" t="str">
        <f>IF(OR($BL$7=FALSE, $BI64=""), "", IF(COUNTIF('LinkedIn Posts'!$AV$11:$AV$510, $BI64)=0, MAX($CP$11:$CP63)+1, ""))</f>
        <v/>
      </c>
      <c r="CR64" s="19">
        <v>53</v>
      </c>
      <c r="CT64" s="65" t="str">
        <f t="shared" si="13"/>
        <v/>
      </c>
    </row>
    <row r="65" spans="1:98" x14ac:dyDescent="0.25">
      <c r="A65" s="24"/>
      <c r="B65" s="29"/>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1"/>
      <c r="AF65" s="24"/>
      <c r="AG65" s="11"/>
      <c r="AH65" s="11"/>
      <c r="AI65" s="11"/>
      <c r="AJ65" s="11"/>
      <c r="AK65" s="11"/>
      <c r="AL65" s="11"/>
      <c r="AM65" s="11"/>
      <c r="AN65" s="11"/>
      <c r="AO65" s="11"/>
      <c r="AP65" s="11"/>
      <c r="AQ65" s="11"/>
      <c r="AR65" s="11"/>
      <c r="AS65" s="11"/>
      <c r="AT65" s="11"/>
      <c r="AU65" s="11"/>
      <c r="AV65" s="11"/>
      <c r="AW65" s="11"/>
      <c r="AX65" s="11"/>
      <c r="AY65" s="11"/>
      <c r="AZ65" s="32" t="str">
        <f t="shared" si="1"/>
        <v/>
      </c>
      <c r="BA65" s="13" t="str" cm="1">
        <f t="array" ref="BA65">IF(BA$10="", "", IF(IFERROR(INDEX($B65:$AE65, $BK65, MATCH(BA$10, $B$11:$AE$11, 0)), "")="", "", IFERROR(VALUE(INDEX($B65:$AE65, $BK65, MATCH(BA$10, $B$11:$AE$11, 0))), "")))</f>
        <v/>
      </c>
      <c r="BB65" s="13" t="str" cm="1">
        <f t="array" ref="BB65">IF(BB$10="", "", IF(IFERROR(INDEX($B65:$AE65, $BK65, MATCH(BB$10, $B$11:$AE$11, 0)), "")="", "", IFERROR(VALUE(INDEX($B65:$AE65, $BK65, MATCH(BB$10, $B$11:$AE$11, 0))), "")))</f>
        <v/>
      </c>
      <c r="BC65" s="13" t="str" cm="1">
        <f t="array" ref="BC65">IF(BC$10="", "", IF(IFERROR(INDEX($B65:$AE65, $BK65, MATCH(BC$10, $B$11:$AE$11, 0)), "")="", "", IFERROR(VALUE(INDEX($B65:$AE65, $BK65, MATCH(BC$10, $B$11:$AE$11, 0))), "")))</f>
        <v/>
      </c>
      <c r="BD65" s="13" t="str" cm="1">
        <f t="array" ref="BD65">IF(BD$10="", "", IF(IFERROR(INDEX($B65:$AE65, $BK65, MATCH(BD$10, $B$11:$AE$11, 0)), "")="", "", IFERROR(VALUE(INDEX($B65:$AE65, $BK65, MATCH(BD$10, $B$11:$AE$11, 0))), "")))</f>
        <v/>
      </c>
      <c r="BE65" s="33" t="str" cm="1">
        <f t="array" ref="BE65">IF(BE$10="", "", IF(IFERROR(INDEX($B65:$AE65, $BK65, MATCH(BE$10, $B$11:$AE$11, 0)), "")="", "", IFERROR(VALUE(INDEX($B65:$AE65, $BK65, MATCH(BE$10, $B$11:$AE$11, 0))), "")))</f>
        <v/>
      </c>
      <c r="BF65" s="11"/>
      <c r="BG65" s="41" t="str" cm="1">
        <f t="array" ref="BG65">IF(BG$10="", "", IF(IFERROR(INDEX($B65:$AE65, $BK65, MATCH(BG$10, $B$11:$AE$11, 0)), "")="", "", IFERROR(LEFT(INDEX($B65:$AE65, $BK65, MATCH(BG$10, $B$11:$AE$11, 0)), 70), "")))</f>
        <v/>
      </c>
      <c r="BH65" s="11"/>
      <c r="BI65" s="65" t="str">
        <f t="shared" si="2"/>
        <v/>
      </c>
      <c r="BJ65" s="11"/>
      <c r="BN65" s="19" t="str" cm="1">
        <f t="array" ref="BN65">IF($AZ$10="", "", IF(IFERROR(INDEX($B65:$AE65, $BK65, MATCH($AZ$10, $B$11:$AE$11, 0)), "")="", "", IFERROR(INDEX($B65:$AE65, $BK65, MATCH($AZ$10, $B$11:$AE$11, 0)), "")))</f>
        <v/>
      </c>
      <c r="BO65" s="19" t="str">
        <f t="shared" si="3"/>
        <v/>
      </c>
      <c r="BP65" s="19" t="str">
        <f t="shared" si="4"/>
        <v/>
      </c>
      <c r="BQ65" s="19" t="str">
        <f t="shared" si="5"/>
        <v/>
      </c>
      <c r="BR65" s="42" t="str">
        <f t="shared" si="6"/>
        <v/>
      </c>
      <c r="BS65" s="19" t="str">
        <f t="shared" si="7"/>
        <v/>
      </c>
      <c r="BT65" s="43" t="str" cm="1">
        <f t="array" ref="BT65">IFERROR(DATE(INDEX($BQ65:$BS65, $BK65, MATCH($BN$5, $BQ$10:$BS$10, 0)), INDEX($BQ65:$BS65, $BK65, MATCH($BN$4, $BQ$10:$BS$10, 0)), INDEX($BQ65:$BS65, $BK65, MATCH($BN$3, $BQ$10:$BS$10, 0))), "")</f>
        <v/>
      </c>
      <c r="BV65" s="19" t="str">
        <f t="shared" si="8"/>
        <v/>
      </c>
      <c r="BX65" s="19" t="str">
        <f t="shared" si="9"/>
        <v/>
      </c>
      <c r="BZ65" s="42" t="str">
        <f t="shared" si="14"/>
        <v/>
      </c>
      <c r="CA65" s="13" t="str">
        <f t="shared" si="14"/>
        <v/>
      </c>
      <c r="CB65" s="13" t="str">
        <f t="shared" si="14"/>
        <v/>
      </c>
      <c r="CC65" s="13" t="str">
        <f t="shared" si="14"/>
        <v/>
      </c>
      <c r="CD65" s="33" t="str">
        <f t="shared" si="14"/>
        <v/>
      </c>
      <c r="CF65" s="44" t="str">
        <f t="shared" si="10"/>
        <v/>
      </c>
      <c r="CH65" s="19" t="str">
        <f>IF($CF65="", "", COUNTIF($CF$12:$CF$511, "&gt;"&amp;$CF65)+1+COUNTIF($CF$12:$CF65, $CF65)-1)</f>
        <v/>
      </c>
      <c r="CJ65" s="19" t="str">
        <f t="shared" si="11"/>
        <v/>
      </c>
      <c r="CL65" s="45" t="str">
        <f t="shared" si="12"/>
        <v/>
      </c>
      <c r="CN65" s="41" t="str" cm="1">
        <f t="array" ref="CN65">IF($BV65="", "", IF(IFERROR(INDEX($B65:$AE65, $BK65, MATCH(BI$10, $B$11:$AE$11, 0)), "")="", "", IFERROR(INDEX($B65:$AE65, $BK65, MATCH(BI$10, $B$11:$AE$11, 0)), "")))</f>
        <v/>
      </c>
      <c r="CP65" s="19" t="str">
        <f>IF(OR($BL$7=FALSE, $BI65=""), "", IF(COUNTIF('LinkedIn Posts'!$AV$11:$AV$510, $BI65)=0, MAX($CP$11:$CP64)+1, ""))</f>
        <v/>
      </c>
      <c r="CR65" s="19">
        <v>54</v>
      </c>
      <c r="CT65" s="65" t="str">
        <f t="shared" si="13"/>
        <v/>
      </c>
    </row>
    <row r="66" spans="1:98" x14ac:dyDescent="0.25">
      <c r="A66" s="24"/>
      <c r="B66" s="29"/>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1"/>
      <c r="AF66" s="24"/>
      <c r="AG66" s="11"/>
      <c r="AH66" s="11"/>
      <c r="AI66" s="11"/>
      <c r="AJ66" s="11"/>
      <c r="AK66" s="11"/>
      <c r="AL66" s="11"/>
      <c r="AM66" s="11"/>
      <c r="AN66" s="11"/>
      <c r="AO66" s="11"/>
      <c r="AP66" s="11"/>
      <c r="AQ66" s="11"/>
      <c r="AR66" s="11"/>
      <c r="AS66" s="11"/>
      <c r="AT66" s="11"/>
      <c r="AU66" s="11"/>
      <c r="AV66" s="11"/>
      <c r="AW66" s="11"/>
      <c r="AX66" s="11"/>
      <c r="AY66" s="11"/>
      <c r="AZ66" s="32" t="str">
        <f t="shared" si="1"/>
        <v/>
      </c>
      <c r="BA66" s="13" t="str" cm="1">
        <f t="array" ref="BA66">IF(BA$10="", "", IF(IFERROR(INDEX($B66:$AE66, $BK66, MATCH(BA$10, $B$11:$AE$11, 0)), "")="", "", IFERROR(VALUE(INDEX($B66:$AE66, $BK66, MATCH(BA$10, $B$11:$AE$11, 0))), "")))</f>
        <v/>
      </c>
      <c r="BB66" s="13" t="str" cm="1">
        <f t="array" ref="BB66">IF(BB$10="", "", IF(IFERROR(INDEX($B66:$AE66, $BK66, MATCH(BB$10, $B$11:$AE$11, 0)), "")="", "", IFERROR(VALUE(INDEX($B66:$AE66, $BK66, MATCH(BB$10, $B$11:$AE$11, 0))), "")))</f>
        <v/>
      </c>
      <c r="BC66" s="13" t="str" cm="1">
        <f t="array" ref="BC66">IF(BC$10="", "", IF(IFERROR(INDEX($B66:$AE66, $BK66, MATCH(BC$10, $B$11:$AE$11, 0)), "")="", "", IFERROR(VALUE(INDEX($B66:$AE66, $BK66, MATCH(BC$10, $B$11:$AE$11, 0))), "")))</f>
        <v/>
      </c>
      <c r="BD66" s="13" t="str" cm="1">
        <f t="array" ref="BD66">IF(BD$10="", "", IF(IFERROR(INDEX($B66:$AE66, $BK66, MATCH(BD$10, $B$11:$AE$11, 0)), "")="", "", IFERROR(VALUE(INDEX($B66:$AE66, $BK66, MATCH(BD$10, $B$11:$AE$11, 0))), "")))</f>
        <v/>
      </c>
      <c r="BE66" s="33" t="str" cm="1">
        <f t="array" ref="BE66">IF(BE$10="", "", IF(IFERROR(INDEX($B66:$AE66, $BK66, MATCH(BE$10, $B$11:$AE$11, 0)), "")="", "", IFERROR(VALUE(INDEX($B66:$AE66, $BK66, MATCH(BE$10, $B$11:$AE$11, 0))), "")))</f>
        <v/>
      </c>
      <c r="BF66" s="11"/>
      <c r="BG66" s="41" t="str" cm="1">
        <f t="array" ref="BG66">IF(BG$10="", "", IF(IFERROR(INDEX($B66:$AE66, $BK66, MATCH(BG$10, $B$11:$AE$11, 0)), "")="", "", IFERROR(LEFT(INDEX($B66:$AE66, $BK66, MATCH(BG$10, $B$11:$AE$11, 0)), 70), "")))</f>
        <v/>
      </c>
      <c r="BH66" s="11"/>
      <c r="BI66" s="65" t="str">
        <f t="shared" si="2"/>
        <v/>
      </c>
      <c r="BJ66" s="11"/>
      <c r="BN66" s="19" t="str" cm="1">
        <f t="array" ref="BN66">IF($AZ$10="", "", IF(IFERROR(INDEX($B66:$AE66, $BK66, MATCH($AZ$10, $B$11:$AE$11, 0)), "")="", "", IFERROR(INDEX($B66:$AE66, $BK66, MATCH($AZ$10, $B$11:$AE$11, 0)), "")))</f>
        <v/>
      </c>
      <c r="BO66" s="19" t="str">
        <f t="shared" si="3"/>
        <v/>
      </c>
      <c r="BP66" s="19" t="str">
        <f t="shared" si="4"/>
        <v/>
      </c>
      <c r="BQ66" s="19" t="str">
        <f t="shared" si="5"/>
        <v/>
      </c>
      <c r="BR66" s="42" t="str">
        <f t="shared" si="6"/>
        <v/>
      </c>
      <c r="BS66" s="19" t="str">
        <f t="shared" si="7"/>
        <v/>
      </c>
      <c r="BT66" s="43" t="str" cm="1">
        <f t="array" ref="BT66">IFERROR(DATE(INDEX($BQ66:$BS66, $BK66, MATCH($BN$5, $BQ$10:$BS$10, 0)), INDEX($BQ66:$BS66, $BK66, MATCH($BN$4, $BQ$10:$BS$10, 0)), INDEX($BQ66:$BS66, $BK66, MATCH($BN$3, $BQ$10:$BS$10, 0))), "")</f>
        <v/>
      </c>
      <c r="BV66" s="19" t="str">
        <f t="shared" si="8"/>
        <v/>
      </c>
      <c r="BX66" s="19" t="str">
        <f t="shared" si="9"/>
        <v/>
      </c>
      <c r="BZ66" s="42" t="str">
        <f t="shared" si="14"/>
        <v/>
      </c>
      <c r="CA66" s="13" t="str">
        <f t="shared" si="14"/>
        <v/>
      </c>
      <c r="CB66" s="13" t="str">
        <f t="shared" si="14"/>
        <v/>
      </c>
      <c r="CC66" s="13" t="str">
        <f t="shared" si="14"/>
        <v/>
      </c>
      <c r="CD66" s="33" t="str">
        <f t="shared" si="14"/>
        <v/>
      </c>
      <c r="CF66" s="44" t="str">
        <f t="shared" si="10"/>
        <v/>
      </c>
      <c r="CH66" s="19" t="str">
        <f>IF($CF66="", "", COUNTIF($CF$12:$CF$511, "&gt;"&amp;$CF66)+1+COUNTIF($CF$12:$CF66, $CF66)-1)</f>
        <v/>
      </c>
      <c r="CJ66" s="19" t="str">
        <f t="shared" si="11"/>
        <v/>
      </c>
      <c r="CL66" s="45" t="str">
        <f t="shared" si="12"/>
        <v/>
      </c>
      <c r="CN66" s="41" t="str" cm="1">
        <f t="array" ref="CN66">IF($BV66="", "", IF(IFERROR(INDEX($B66:$AE66, $BK66, MATCH(BI$10, $B$11:$AE$11, 0)), "")="", "", IFERROR(INDEX($B66:$AE66, $BK66, MATCH(BI$10, $B$11:$AE$11, 0)), "")))</f>
        <v/>
      </c>
      <c r="CP66" s="19" t="str">
        <f>IF(OR($BL$7=FALSE, $BI66=""), "", IF(COUNTIF('LinkedIn Posts'!$AV$11:$AV$510, $BI66)=0, MAX($CP$11:$CP65)+1, ""))</f>
        <v/>
      </c>
      <c r="CR66" s="19">
        <v>55</v>
      </c>
      <c r="CT66" s="65" t="str">
        <f t="shared" si="13"/>
        <v/>
      </c>
    </row>
    <row r="67" spans="1:98" x14ac:dyDescent="0.25">
      <c r="A67" s="24"/>
      <c r="B67" s="29"/>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1"/>
      <c r="AF67" s="24"/>
      <c r="AG67" s="11"/>
      <c r="AH67" s="11"/>
      <c r="AI67" s="11"/>
      <c r="AJ67" s="11"/>
      <c r="AK67" s="11"/>
      <c r="AL67" s="11"/>
      <c r="AM67" s="11"/>
      <c r="AN67" s="11"/>
      <c r="AO67" s="11"/>
      <c r="AP67" s="11"/>
      <c r="AQ67" s="11"/>
      <c r="AR67" s="11"/>
      <c r="AS67" s="11"/>
      <c r="AT67" s="11"/>
      <c r="AU67" s="11"/>
      <c r="AV67" s="11"/>
      <c r="AW67" s="11"/>
      <c r="AX67" s="11"/>
      <c r="AY67" s="11"/>
      <c r="AZ67" s="32" t="str">
        <f t="shared" si="1"/>
        <v/>
      </c>
      <c r="BA67" s="13" t="str" cm="1">
        <f t="array" ref="BA67">IF(BA$10="", "", IF(IFERROR(INDEX($B67:$AE67, $BK67, MATCH(BA$10, $B$11:$AE$11, 0)), "")="", "", IFERROR(VALUE(INDEX($B67:$AE67, $BK67, MATCH(BA$10, $B$11:$AE$11, 0))), "")))</f>
        <v/>
      </c>
      <c r="BB67" s="13" t="str" cm="1">
        <f t="array" ref="BB67">IF(BB$10="", "", IF(IFERROR(INDEX($B67:$AE67, $BK67, MATCH(BB$10, $B$11:$AE$11, 0)), "")="", "", IFERROR(VALUE(INDEX($B67:$AE67, $BK67, MATCH(BB$10, $B$11:$AE$11, 0))), "")))</f>
        <v/>
      </c>
      <c r="BC67" s="13" t="str" cm="1">
        <f t="array" ref="BC67">IF(BC$10="", "", IF(IFERROR(INDEX($B67:$AE67, $BK67, MATCH(BC$10, $B$11:$AE$11, 0)), "")="", "", IFERROR(VALUE(INDEX($B67:$AE67, $BK67, MATCH(BC$10, $B$11:$AE$11, 0))), "")))</f>
        <v/>
      </c>
      <c r="BD67" s="13" t="str" cm="1">
        <f t="array" ref="BD67">IF(BD$10="", "", IF(IFERROR(INDEX($B67:$AE67, $BK67, MATCH(BD$10, $B$11:$AE$11, 0)), "")="", "", IFERROR(VALUE(INDEX($B67:$AE67, $BK67, MATCH(BD$10, $B$11:$AE$11, 0))), "")))</f>
        <v/>
      </c>
      <c r="BE67" s="33" t="str" cm="1">
        <f t="array" ref="BE67">IF(BE$10="", "", IF(IFERROR(INDEX($B67:$AE67, $BK67, MATCH(BE$10, $B$11:$AE$11, 0)), "")="", "", IFERROR(VALUE(INDEX($B67:$AE67, $BK67, MATCH(BE$10, $B$11:$AE$11, 0))), "")))</f>
        <v/>
      </c>
      <c r="BF67" s="11"/>
      <c r="BG67" s="41" t="str" cm="1">
        <f t="array" ref="BG67">IF(BG$10="", "", IF(IFERROR(INDEX($B67:$AE67, $BK67, MATCH(BG$10, $B$11:$AE$11, 0)), "")="", "", IFERROR(LEFT(INDEX($B67:$AE67, $BK67, MATCH(BG$10, $B$11:$AE$11, 0)), 70), "")))</f>
        <v/>
      </c>
      <c r="BH67" s="11"/>
      <c r="BI67" s="65" t="str">
        <f t="shared" si="2"/>
        <v/>
      </c>
      <c r="BJ67" s="11"/>
      <c r="BN67" s="19" t="str" cm="1">
        <f t="array" ref="BN67">IF($AZ$10="", "", IF(IFERROR(INDEX($B67:$AE67, $BK67, MATCH($AZ$10, $B$11:$AE$11, 0)), "")="", "", IFERROR(INDEX($B67:$AE67, $BK67, MATCH($AZ$10, $B$11:$AE$11, 0)), "")))</f>
        <v/>
      </c>
      <c r="BO67" s="19" t="str">
        <f t="shared" si="3"/>
        <v/>
      </c>
      <c r="BP67" s="19" t="str">
        <f t="shared" si="4"/>
        <v/>
      </c>
      <c r="BQ67" s="19" t="str">
        <f t="shared" si="5"/>
        <v/>
      </c>
      <c r="BR67" s="42" t="str">
        <f t="shared" si="6"/>
        <v/>
      </c>
      <c r="BS67" s="19" t="str">
        <f t="shared" si="7"/>
        <v/>
      </c>
      <c r="BT67" s="43" t="str" cm="1">
        <f t="array" ref="BT67">IFERROR(DATE(INDEX($BQ67:$BS67, $BK67, MATCH($BN$5, $BQ$10:$BS$10, 0)), INDEX($BQ67:$BS67, $BK67, MATCH($BN$4, $BQ$10:$BS$10, 0)), INDEX($BQ67:$BS67, $BK67, MATCH($BN$3, $BQ$10:$BS$10, 0))), "")</f>
        <v/>
      </c>
      <c r="BV67" s="19" t="str">
        <f t="shared" si="8"/>
        <v/>
      </c>
      <c r="BX67" s="19" t="str">
        <f t="shared" si="9"/>
        <v/>
      </c>
      <c r="BZ67" s="42" t="str">
        <f t="shared" si="14"/>
        <v/>
      </c>
      <c r="CA67" s="13" t="str">
        <f t="shared" si="14"/>
        <v/>
      </c>
      <c r="CB67" s="13" t="str">
        <f t="shared" si="14"/>
        <v/>
      </c>
      <c r="CC67" s="13" t="str">
        <f t="shared" si="14"/>
        <v/>
      </c>
      <c r="CD67" s="33" t="str">
        <f t="shared" si="14"/>
        <v/>
      </c>
      <c r="CF67" s="44" t="str">
        <f t="shared" si="10"/>
        <v/>
      </c>
      <c r="CH67" s="19" t="str">
        <f>IF($CF67="", "", COUNTIF($CF$12:$CF$511, "&gt;"&amp;$CF67)+1+COUNTIF($CF$12:$CF67, $CF67)-1)</f>
        <v/>
      </c>
      <c r="CJ67" s="19" t="str">
        <f t="shared" si="11"/>
        <v/>
      </c>
      <c r="CL67" s="45" t="str">
        <f t="shared" si="12"/>
        <v/>
      </c>
      <c r="CN67" s="41" t="str" cm="1">
        <f t="array" ref="CN67">IF($BV67="", "", IF(IFERROR(INDEX($B67:$AE67, $BK67, MATCH(BI$10, $B$11:$AE$11, 0)), "")="", "", IFERROR(INDEX($B67:$AE67, $BK67, MATCH(BI$10, $B$11:$AE$11, 0)), "")))</f>
        <v/>
      </c>
      <c r="CP67" s="19" t="str">
        <f>IF(OR($BL$7=FALSE, $BI67=""), "", IF(COUNTIF('LinkedIn Posts'!$AV$11:$AV$510, $BI67)=0, MAX($CP$11:$CP66)+1, ""))</f>
        <v/>
      </c>
      <c r="CR67" s="19">
        <v>56</v>
      </c>
      <c r="CT67" s="65" t="str">
        <f t="shared" si="13"/>
        <v/>
      </c>
    </row>
    <row r="68" spans="1:98" x14ac:dyDescent="0.25">
      <c r="A68" s="24"/>
      <c r="B68" s="29"/>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1"/>
      <c r="AF68" s="24"/>
      <c r="AG68" s="11"/>
      <c r="AH68" s="11"/>
      <c r="AI68" s="11"/>
      <c r="AJ68" s="11"/>
      <c r="AK68" s="11"/>
      <c r="AL68" s="11"/>
      <c r="AM68" s="11"/>
      <c r="AN68" s="11"/>
      <c r="AO68" s="11"/>
      <c r="AP68" s="11"/>
      <c r="AQ68" s="11"/>
      <c r="AR68" s="11"/>
      <c r="AS68" s="11"/>
      <c r="AT68" s="11"/>
      <c r="AU68" s="11"/>
      <c r="AV68" s="11"/>
      <c r="AW68" s="11"/>
      <c r="AX68" s="11"/>
      <c r="AY68" s="11"/>
      <c r="AZ68" s="32" t="str">
        <f t="shared" si="1"/>
        <v/>
      </c>
      <c r="BA68" s="13" t="str" cm="1">
        <f t="array" ref="BA68">IF(BA$10="", "", IF(IFERROR(INDEX($B68:$AE68, $BK68, MATCH(BA$10, $B$11:$AE$11, 0)), "")="", "", IFERROR(VALUE(INDEX($B68:$AE68, $BK68, MATCH(BA$10, $B$11:$AE$11, 0))), "")))</f>
        <v/>
      </c>
      <c r="BB68" s="13" t="str" cm="1">
        <f t="array" ref="BB68">IF(BB$10="", "", IF(IFERROR(INDEX($B68:$AE68, $BK68, MATCH(BB$10, $B$11:$AE$11, 0)), "")="", "", IFERROR(VALUE(INDEX($B68:$AE68, $BK68, MATCH(BB$10, $B$11:$AE$11, 0))), "")))</f>
        <v/>
      </c>
      <c r="BC68" s="13" t="str" cm="1">
        <f t="array" ref="BC68">IF(BC$10="", "", IF(IFERROR(INDEX($B68:$AE68, $BK68, MATCH(BC$10, $B$11:$AE$11, 0)), "")="", "", IFERROR(VALUE(INDEX($B68:$AE68, $BK68, MATCH(BC$10, $B$11:$AE$11, 0))), "")))</f>
        <v/>
      </c>
      <c r="BD68" s="13" t="str" cm="1">
        <f t="array" ref="BD68">IF(BD$10="", "", IF(IFERROR(INDEX($B68:$AE68, $BK68, MATCH(BD$10, $B$11:$AE$11, 0)), "")="", "", IFERROR(VALUE(INDEX($B68:$AE68, $BK68, MATCH(BD$10, $B$11:$AE$11, 0))), "")))</f>
        <v/>
      </c>
      <c r="BE68" s="33" t="str" cm="1">
        <f t="array" ref="BE68">IF(BE$10="", "", IF(IFERROR(INDEX($B68:$AE68, $BK68, MATCH(BE$10, $B$11:$AE$11, 0)), "")="", "", IFERROR(VALUE(INDEX($B68:$AE68, $BK68, MATCH(BE$10, $B$11:$AE$11, 0))), "")))</f>
        <v/>
      </c>
      <c r="BF68" s="11"/>
      <c r="BG68" s="41" t="str" cm="1">
        <f t="array" ref="BG68">IF(BG$10="", "", IF(IFERROR(INDEX($B68:$AE68, $BK68, MATCH(BG$10, $B$11:$AE$11, 0)), "")="", "", IFERROR(LEFT(INDEX($B68:$AE68, $BK68, MATCH(BG$10, $B$11:$AE$11, 0)), 70), "")))</f>
        <v/>
      </c>
      <c r="BH68" s="11"/>
      <c r="BI68" s="65" t="str">
        <f t="shared" si="2"/>
        <v/>
      </c>
      <c r="BJ68" s="11"/>
      <c r="BN68" s="19" t="str" cm="1">
        <f t="array" ref="BN68">IF($AZ$10="", "", IF(IFERROR(INDEX($B68:$AE68, $BK68, MATCH($AZ$10, $B$11:$AE$11, 0)), "")="", "", IFERROR(INDEX($B68:$AE68, $BK68, MATCH($AZ$10, $B$11:$AE$11, 0)), "")))</f>
        <v/>
      </c>
      <c r="BO68" s="19" t="str">
        <f t="shared" si="3"/>
        <v/>
      </c>
      <c r="BP68" s="19" t="str">
        <f t="shared" si="4"/>
        <v/>
      </c>
      <c r="BQ68" s="19" t="str">
        <f t="shared" si="5"/>
        <v/>
      </c>
      <c r="BR68" s="42" t="str">
        <f t="shared" si="6"/>
        <v/>
      </c>
      <c r="BS68" s="19" t="str">
        <f t="shared" si="7"/>
        <v/>
      </c>
      <c r="BT68" s="43" t="str" cm="1">
        <f t="array" ref="BT68">IFERROR(DATE(INDEX($BQ68:$BS68, $BK68, MATCH($BN$5, $BQ$10:$BS$10, 0)), INDEX($BQ68:$BS68, $BK68, MATCH($BN$4, $BQ$10:$BS$10, 0)), INDEX($BQ68:$BS68, $BK68, MATCH($BN$3, $BQ$10:$BS$10, 0))), "")</f>
        <v/>
      </c>
      <c r="BV68" s="19" t="str">
        <f t="shared" si="8"/>
        <v/>
      </c>
      <c r="BX68" s="19" t="str">
        <f t="shared" si="9"/>
        <v/>
      </c>
      <c r="BZ68" s="42" t="str">
        <f t="shared" si="14"/>
        <v/>
      </c>
      <c r="CA68" s="13" t="str">
        <f t="shared" si="14"/>
        <v/>
      </c>
      <c r="CB68" s="13" t="str">
        <f t="shared" si="14"/>
        <v/>
      </c>
      <c r="CC68" s="13" t="str">
        <f t="shared" si="14"/>
        <v/>
      </c>
      <c r="CD68" s="33" t="str">
        <f t="shared" si="14"/>
        <v/>
      </c>
      <c r="CF68" s="44" t="str">
        <f t="shared" si="10"/>
        <v/>
      </c>
      <c r="CH68" s="19" t="str">
        <f>IF($CF68="", "", COUNTIF($CF$12:$CF$511, "&gt;"&amp;$CF68)+1+COUNTIF($CF$12:$CF68, $CF68)-1)</f>
        <v/>
      </c>
      <c r="CJ68" s="19" t="str">
        <f t="shared" si="11"/>
        <v/>
      </c>
      <c r="CL68" s="45" t="str">
        <f t="shared" si="12"/>
        <v/>
      </c>
      <c r="CN68" s="41" t="str" cm="1">
        <f t="array" ref="CN68">IF($BV68="", "", IF(IFERROR(INDEX($B68:$AE68, $BK68, MATCH(BI$10, $B$11:$AE$11, 0)), "")="", "", IFERROR(INDEX($B68:$AE68, $BK68, MATCH(BI$10, $B$11:$AE$11, 0)), "")))</f>
        <v/>
      </c>
      <c r="CP68" s="19" t="str">
        <f>IF(OR($BL$7=FALSE, $BI68=""), "", IF(COUNTIF('LinkedIn Posts'!$AV$11:$AV$510, $BI68)=0, MAX($CP$11:$CP67)+1, ""))</f>
        <v/>
      </c>
      <c r="CR68" s="19">
        <v>57</v>
      </c>
      <c r="CT68" s="65" t="str">
        <f t="shared" si="13"/>
        <v/>
      </c>
    </row>
    <row r="69" spans="1:98" x14ac:dyDescent="0.25">
      <c r="A69" s="24"/>
      <c r="B69" s="29"/>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1"/>
      <c r="AF69" s="24"/>
      <c r="AG69" s="11"/>
      <c r="AH69" s="11"/>
      <c r="AI69" s="11"/>
      <c r="AJ69" s="11"/>
      <c r="AK69" s="11"/>
      <c r="AL69" s="11"/>
      <c r="AM69" s="11"/>
      <c r="AN69" s="11"/>
      <c r="AO69" s="11"/>
      <c r="AP69" s="11"/>
      <c r="AQ69" s="11"/>
      <c r="AR69" s="11"/>
      <c r="AS69" s="11"/>
      <c r="AT69" s="11"/>
      <c r="AU69" s="11"/>
      <c r="AV69" s="11"/>
      <c r="AW69" s="11"/>
      <c r="AX69" s="11"/>
      <c r="AY69" s="11"/>
      <c r="AZ69" s="32" t="str">
        <f t="shared" si="1"/>
        <v/>
      </c>
      <c r="BA69" s="13" t="str" cm="1">
        <f t="array" ref="BA69">IF(BA$10="", "", IF(IFERROR(INDEX($B69:$AE69, $BK69, MATCH(BA$10, $B$11:$AE$11, 0)), "")="", "", IFERROR(VALUE(INDEX($B69:$AE69, $BK69, MATCH(BA$10, $B$11:$AE$11, 0))), "")))</f>
        <v/>
      </c>
      <c r="BB69" s="13" t="str" cm="1">
        <f t="array" ref="BB69">IF(BB$10="", "", IF(IFERROR(INDEX($B69:$AE69, $BK69, MATCH(BB$10, $B$11:$AE$11, 0)), "")="", "", IFERROR(VALUE(INDEX($B69:$AE69, $BK69, MATCH(BB$10, $B$11:$AE$11, 0))), "")))</f>
        <v/>
      </c>
      <c r="BC69" s="13" t="str" cm="1">
        <f t="array" ref="BC69">IF(BC$10="", "", IF(IFERROR(INDEX($B69:$AE69, $BK69, MATCH(BC$10, $B$11:$AE$11, 0)), "")="", "", IFERROR(VALUE(INDEX($B69:$AE69, $BK69, MATCH(BC$10, $B$11:$AE$11, 0))), "")))</f>
        <v/>
      </c>
      <c r="BD69" s="13" t="str" cm="1">
        <f t="array" ref="BD69">IF(BD$10="", "", IF(IFERROR(INDEX($B69:$AE69, $BK69, MATCH(BD$10, $B$11:$AE$11, 0)), "")="", "", IFERROR(VALUE(INDEX($B69:$AE69, $BK69, MATCH(BD$10, $B$11:$AE$11, 0))), "")))</f>
        <v/>
      </c>
      <c r="BE69" s="33" t="str" cm="1">
        <f t="array" ref="BE69">IF(BE$10="", "", IF(IFERROR(INDEX($B69:$AE69, $BK69, MATCH(BE$10, $B$11:$AE$11, 0)), "")="", "", IFERROR(VALUE(INDEX($B69:$AE69, $BK69, MATCH(BE$10, $B$11:$AE$11, 0))), "")))</f>
        <v/>
      </c>
      <c r="BF69" s="11"/>
      <c r="BG69" s="41" t="str" cm="1">
        <f t="array" ref="BG69">IF(BG$10="", "", IF(IFERROR(INDEX($B69:$AE69, $BK69, MATCH(BG$10, $B$11:$AE$11, 0)), "")="", "", IFERROR(LEFT(INDEX($B69:$AE69, $BK69, MATCH(BG$10, $B$11:$AE$11, 0)), 70), "")))</f>
        <v/>
      </c>
      <c r="BH69" s="11"/>
      <c r="BI69" s="65" t="str">
        <f t="shared" si="2"/>
        <v/>
      </c>
      <c r="BJ69" s="11"/>
      <c r="BN69" s="19" t="str" cm="1">
        <f t="array" ref="BN69">IF($AZ$10="", "", IF(IFERROR(INDEX($B69:$AE69, $BK69, MATCH($AZ$10, $B$11:$AE$11, 0)), "")="", "", IFERROR(INDEX($B69:$AE69, $BK69, MATCH($AZ$10, $B$11:$AE$11, 0)), "")))</f>
        <v/>
      </c>
      <c r="BO69" s="19" t="str">
        <f t="shared" si="3"/>
        <v/>
      </c>
      <c r="BP69" s="19" t="str">
        <f t="shared" si="4"/>
        <v/>
      </c>
      <c r="BQ69" s="19" t="str">
        <f t="shared" si="5"/>
        <v/>
      </c>
      <c r="BR69" s="42" t="str">
        <f t="shared" si="6"/>
        <v/>
      </c>
      <c r="BS69" s="19" t="str">
        <f t="shared" si="7"/>
        <v/>
      </c>
      <c r="BT69" s="43" t="str" cm="1">
        <f t="array" ref="BT69">IFERROR(DATE(INDEX($BQ69:$BS69, $BK69, MATCH($BN$5, $BQ$10:$BS$10, 0)), INDEX($BQ69:$BS69, $BK69, MATCH($BN$4, $BQ$10:$BS$10, 0)), INDEX($BQ69:$BS69, $BK69, MATCH($BN$3, $BQ$10:$BS$10, 0))), "")</f>
        <v/>
      </c>
      <c r="BV69" s="19" t="str">
        <f t="shared" si="8"/>
        <v/>
      </c>
      <c r="BX69" s="19" t="str">
        <f t="shared" si="9"/>
        <v/>
      </c>
      <c r="BZ69" s="42" t="str">
        <f t="shared" si="14"/>
        <v/>
      </c>
      <c r="CA69" s="13" t="str">
        <f t="shared" si="14"/>
        <v/>
      </c>
      <c r="CB69" s="13" t="str">
        <f t="shared" si="14"/>
        <v/>
      </c>
      <c r="CC69" s="13" t="str">
        <f t="shared" si="14"/>
        <v/>
      </c>
      <c r="CD69" s="33" t="str">
        <f t="shared" si="14"/>
        <v/>
      </c>
      <c r="CF69" s="44" t="str">
        <f t="shared" si="10"/>
        <v/>
      </c>
      <c r="CH69" s="19" t="str">
        <f>IF($CF69="", "", COUNTIF($CF$12:$CF$511, "&gt;"&amp;$CF69)+1+COUNTIF($CF$12:$CF69, $CF69)-1)</f>
        <v/>
      </c>
      <c r="CJ69" s="19" t="str">
        <f t="shared" si="11"/>
        <v/>
      </c>
      <c r="CL69" s="45" t="str">
        <f t="shared" si="12"/>
        <v/>
      </c>
      <c r="CN69" s="41" t="str" cm="1">
        <f t="array" ref="CN69">IF($BV69="", "", IF(IFERROR(INDEX($B69:$AE69, $BK69, MATCH(BI$10, $B$11:$AE$11, 0)), "")="", "", IFERROR(INDEX($B69:$AE69, $BK69, MATCH(BI$10, $B$11:$AE$11, 0)), "")))</f>
        <v/>
      </c>
      <c r="CP69" s="19" t="str">
        <f>IF(OR($BL$7=FALSE, $BI69=""), "", IF(COUNTIF('LinkedIn Posts'!$AV$11:$AV$510, $BI69)=0, MAX($CP$11:$CP68)+1, ""))</f>
        <v/>
      </c>
      <c r="CR69" s="19">
        <v>58</v>
      </c>
      <c r="CT69" s="65" t="str">
        <f t="shared" si="13"/>
        <v/>
      </c>
    </row>
    <row r="70" spans="1:98" x14ac:dyDescent="0.25">
      <c r="A70" s="24"/>
      <c r="B70" s="29"/>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1"/>
      <c r="AF70" s="24"/>
      <c r="AG70" s="11"/>
      <c r="AH70" s="11"/>
      <c r="AI70" s="11"/>
      <c r="AJ70" s="11"/>
      <c r="AK70" s="11"/>
      <c r="AL70" s="11"/>
      <c r="AM70" s="11"/>
      <c r="AN70" s="11"/>
      <c r="AO70" s="11"/>
      <c r="AP70" s="11"/>
      <c r="AQ70" s="11"/>
      <c r="AR70" s="11"/>
      <c r="AS70" s="11"/>
      <c r="AT70" s="11"/>
      <c r="AU70" s="11"/>
      <c r="AV70" s="11"/>
      <c r="AW70" s="11"/>
      <c r="AX70" s="11"/>
      <c r="AY70" s="11"/>
      <c r="AZ70" s="32" t="str">
        <f t="shared" si="1"/>
        <v/>
      </c>
      <c r="BA70" s="13" t="str" cm="1">
        <f t="array" ref="BA70">IF(BA$10="", "", IF(IFERROR(INDEX($B70:$AE70, $BK70, MATCH(BA$10, $B$11:$AE$11, 0)), "")="", "", IFERROR(VALUE(INDEX($B70:$AE70, $BK70, MATCH(BA$10, $B$11:$AE$11, 0))), "")))</f>
        <v/>
      </c>
      <c r="BB70" s="13" t="str" cm="1">
        <f t="array" ref="BB70">IF(BB$10="", "", IF(IFERROR(INDEX($B70:$AE70, $BK70, MATCH(BB$10, $B$11:$AE$11, 0)), "")="", "", IFERROR(VALUE(INDEX($B70:$AE70, $BK70, MATCH(BB$10, $B$11:$AE$11, 0))), "")))</f>
        <v/>
      </c>
      <c r="BC70" s="13" t="str" cm="1">
        <f t="array" ref="BC70">IF(BC$10="", "", IF(IFERROR(INDEX($B70:$AE70, $BK70, MATCH(BC$10, $B$11:$AE$11, 0)), "")="", "", IFERROR(VALUE(INDEX($B70:$AE70, $BK70, MATCH(BC$10, $B$11:$AE$11, 0))), "")))</f>
        <v/>
      </c>
      <c r="BD70" s="13" t="str" cm="1">
        <f t="array" ref="BD70">IF(BD$10="", "", IF(IFERROR(INDEX($B70:$AE70, $BK70, MATCH(BD$10, $B$11:$AE$11, 0)), "")="", "", IFERROR(VALUE(INDEX($B70:$AE70, $BK70, MATCH(BD$10, $B$11:$AE$11, 0))), "")))</f>
        <v/>
      </c>
      <c r="BE70" s="33" t="str" cm="1">
        <f t="array" ref="BE70">IF(BE$10="", "", IF(IFERROR(INDEX($B70:$AE70, $BK70, MATCH(BE$10, $B$11:$AE$11, 0)), "")="", "", IFERROR(VALUE(INDEX($B70:$AE70, $BK70, MATCH(BE$10, $B$11:$AE$11, 0))), "")))</f>
        <v/>
      </c>
      <c r="BF70" s="11"/>
      <c r="BG70" s="41" t="str" cm="1">
        <f t="array" ref="BG70">IF(BG$10="", "", IF(IFERROR(INDEX($B70:$AE70, $BK70, MATCH(BG$10, $B$11:$AE$11, 0)), "")="", "", IFERROR(LEFT(INDEX($B70:$AE70, $BK70, MATCH(BG$10, $B$11:$AE$11, 0)), 70), "")))</f>
        <v/>
      </c>
      <c r="BH70" s="11"/>
      <c r="BI70" s="65" t="str">
        <f t="shared" si="2"/>
        <v/>
      </c>
      <c r="BJ70" s="11"/>
      <c r="BN70" s="19" t="str" cm="1">
        <f t="array" ref="BN70">IF($AZ$10="", "", IF(IFERROR(INDEX($B70:$AE70, $BK70, MATCH($AZ$10, $B$11:$AE$11, 0)), "")="", "", IFERROR(INDEX($B70:$AE70, $BK70, MATCH($AZ$10, $B$11:$AE$11, 0)), "")))</f>
        <v/>
      </c>
      <c r="BO70" s="19" t="str">
        <f t="shared" si="3"/>
        <v/>
      </c>
      <c r="BP70" s="19" t="str">
        <f t="shared" si="4"/>
        <v/>
      </c>
      <c r="BQ70" s="19" t="str">
        <f t="shared" si="5"/>
        <v/>
      </c>
      <c r="BR70" s="42" t="str">
        <f t="shared" si="6"/>
        <v/>
      </c>
      <c r="BS70" s="19" t="str">
        <f t="shared" si="7"/>
        <v/>
      </c>
      <c r="BT70" s="43" t="str" cm="1">
        <f t="array" ref="BT70">IFERROR(DATE(INDEX($BQ70:$BS70, $BK70, MATCH($BN$5, $BQ$10:$BS$10, 0)), INDEX($BQ70:$BS70, $BK70, MATCH($BN$4, $BQ$10:$BS$10, 0)), INDEX($BQ70:$BS70, $BK70, MATCH($BN$3, $BQ$10:$BS$10, 0))), "")</f>
        <v/>
      </c>
      <c r="BV70" s="19" t="str">
        <f t="shared" si="8"/>
        <v/>
      </c>
      <c r="BX70" s="19" t="str">
        <f t="shared" si="9"/>
        <v/>
      </c>
      <c r="BZ70" s="42" t="str">
        <f t="shared" si="14"/>
        <v/>
      </c>
      <c r="CA70" s="13" t="str">
        <f t="shared" si="14"/>
        <v/>
      </c>
      <c r="CB70" s="13" t="str">
        <f t="shared" si="14"/>
        <v/>
      </c>
      <c r="CC70" s="13" t="str">
        <f t="shared" si="14"/>
        <v/>
      </c>
      <c r="CD70" s="33" t="str">
        <f t="shared" si="14"/>
        <v/>
      </c>
      <c r="CF70" s="44" t="str">
        <f t="shared" si="10"/>
        <v/>
      </c>
      <c r="CH70" s="19" t="str">
        <f>IF($CF70="", "", COUNTIF($CF$12:$CF$511, "&gt;"&amp;$CF70)+1+COUNTIF($CF$12:$CF70, $CF70)-1)</f>
        <v/>
      </c>
      <c r="CJ70" s="19" t="str">
        <f t="shared" si="11"/>
        <v/>
      </c>
      <c r="CL70" s="45" t="str">
        <f t="shared" si="12"/>
        <v/>
      </c>
      <c r="CN70" s="41" t="str" cm="1">
        <f t="array" ref="CN70">IF($BV70="", "", IF(IFERROR(INDEX($B70:$AE70, $BK70, MATCH(BI$10, $B$11:$AE$11, 0)), "")="", "", IFERROR(INDEX($B70:$AE70, $BK70, MATCH(BI$10, $B$11:$AE$11, 0)), "")))</f>
        <v/>
      </c>
      <c r="CP70" s="19" t="str">
        <f>IF(OR($BL$7=FALSE, $BI70=""), "", IF(COUNTIF('LinkedIn Posts'!$AV$11:$AV$510, $BI70)=0, MAX($CP$11:$CP69)+1, ""))</f>
        <v/>
      </c>
      <c r="CR70" s="19">
        <v>59</v>
      </c>
      <c r="CT70" s="65" t="str">
        <f t="shared" si="13"/>
        <v/>
      </c>
    </row>
    <row r="71" spans="1:98" x14ac:dyDescent="0.25">
      <c r="A71" s="24"/>
      <c r="B71" s="29"/>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1"/>
      <c r="AF71" s="24"/>
      <c r="AG71" s="11"/>
      <c r="AH71" s="11"/>
      <c r="AI71" s="11"/>
      <c r="AJ71" s="11"/>
      <c r="AK71" s="11"/>
      <c r="AL71" s="11"/>
      <c r="AM71" s="11"/>
      <c r="AN71" s="11"/>
      <c r="AO71" s="11"/>
      <c r="AP71" s="11"/>
      <c r="AQ71" s="11"/>
      <c r="AR71" s="11"/>
      <c r="AS71" s="11"/>
      <c r="AT71" s="11"/>
      <c r="AU71" s="11"/>
      <c r="AV71" s="11"/>
      <c r="AW71" s="11"/>
      <c r="AX71" s="11"/>
      <c r="AY71" s="11"/>
      <c r="AZ71" s="32" t="str">
        <f t="shared" si="1"/>
        <v/>
      </c>
      <c r="BA71" s="13" t="str" cm="1">
        <f t="array" ref="BA71">IF(BA$10="", "", IF(IFERROR(INDEX($B71:$AE71, $BK71, MATCH(BA$10, $B$11:$AE$11, 0)), "")="", "", IFERROR(VALUE(INDEX($B71:$AE71, $BK71, MATCH(BA$10, $B$11:$AE$11, 0))), "")))</f>
        <v/>
      </c>
      <c r="BB71" s="13" t="str" cm="1">
        <f t="array" ref="BB71">IF(BB$10="", "", IF(IFERROR(INDEX($B71:$AE71, $BK71, MATCH(BB$10, $B$11:$AE$11, 0)), "")="", "", IFERROR(VALUE(INDEX($B71:$AE71, $BK71, MATCH(BB$10, $B$11:$AE$11, 0))), "")))</f>
        <v/>
      </c>
      <c r="BC71" s="13" t="str" cm="1">
        <f t="array" ref="BC71">IF(BC$10="", "", IF(IFERROR(INDEX($B71:$AE71, $BK71, MATCH(BC$10, $B$11:$AE$11, 0)), "")="", "", IFERROR(VALUE(INDEX($B71:$AE71, $BK71, MATCH(BC$10, $B$11:$AE$11, 0))), "")))</f>
        <v/>
      </c>
      <c r="BD71" s="13" t="str" cm="1">
        <f t="array" ref="BD71">IF(BD$10="", "", IF(IFERROR(INDEX($B71:$AE71, $BK71, MATCH(BD$10, $B$11:$AE$11, 0)), "")="", "", IFERROR(VALUE(INDEX($B71:$AE71, $BK71, MATCH(BD$10, $B$11:$AE$11, 0))), "")))</f>
        <v/>
      </c>
      <c r="BE71" s="33" t="str" cm="1">
        <f t="array" ref="BE71">IF(BE$10="", "", IF(IFERROR(INDEX($B71:$AE71, $BK71, MATCH(BE$10, $B$11:$AE$11, 0)), "")="", "", IFERROR(VALUE(INDEX($B71:$AE71, $BK71, MATCH(BE$10, $B$11:$AE$11, 0))), "")))</f>
        <v/>
      </c>
      <c r="BF71" s="11"/>
      <c r="BG71" s="41" t="str" cm="1">
        <f t="array" ref="BG71">IF(BG$10="", "", IF(IFERROR(INDEX($B71:$AE71, $BK71, MATCH(BG$10, $B$11:$AE$11, 0)), "")="", "", IFERROR(LEFT(INDEX($B71:$AE71, $BK71, MATCH(BG$10, $B$11:$AE$11, 0)), 70), "")))</f>
        <v/>
      </c>
      <c r="BH71" s="11"/>
      <c r="BI71" s="65" t="str">
        <f t="shared" si="2"/>
        <v/>
      </c>
      <c r="BJ71" s="11"/>
      <c r="BN71" s="19" t="str" cm="1">
        <f t="array" ref="BN71">IF($AZ$10="", "", IF(IFERROR(INDEX($B71:$AE71, $BK71, MATCH($AZ$10, $B$11:$AE$11, 0)), "")="", "", IFERROR(INDEX($B71:$AE71, $BK71, MATCH($AZ$10, $B$11:$AE$11, 0)), "")))</f>
        <v/>
      </c>
      <c r="BO71" s="19" t="str">
        <f t="shared" si="3"/>
        <v/>
      </c>
      <c r="BP71" s="19" t="str">
        <f t="shared" si="4"/>
        <v/>
      </c>
      <c r="BQ71" s="19" t="str">
        <f t="shared" si="5"/>
        <v/>
      </c>
      <c r="BR71" s="42" t="str">
        <f t="shared" si="6"/>
        <v/>
      </c>
      <c r="BS71" s="19" t="str">
        <f t="shared" si="7"/>
        <v/>
      </c>
      <c r="BT71" s="43" t="str" cm="1">
        <f t="array" ref="BT71">IFERROR(DATE(INDEX($BQ71:$BS71, $BK71, MATCH($BN$5, $BQ$10:$BS$10, 0)), INDEX($BQ71:$BS71, $BK71, MATCH($BN$4, $BQ$10:$BS$10, 0)), INDEX($BQ71:$BS71, $BK71, MATCH($BN$3, $BQ$10:$BS$10, 0))), "")</f>
        <v/>
      </c>
      <c r="BV71" s="19" t="str">
        <f t="shared" si="8"/>
        <v/>
      </c>
      <c r="BX71" s="19" t="str">
        <f t="shared" si="9"/>
        <v/>
      </c>
      <c r="BZ71" s="42" t="str">
        <f t="shared" si="14"/>
        <v/>
      </c>
      <c r="CA71" s="13" t="str">
        <f t="shared" si="14"/>
        <v/>
      </c>
      <c r="CB71" s="13" t="str">
        <f t="shared" si="14"/>
        <v/>
      </c>
      <c r="CC71" s="13" t="str">
        <f t="shared" si="14"/>
        <v/>
      </c>
      <c r="CD71" s="33" t="str">
        <f t="shared" si="14"/>
        <v/>
      </c>
      <c r="CF71" s="44" t="str">
        <f t="shared" si="10"/>
        <v/>
      </c>
      <c r="CH71" s="19" t="str">
        <f>IF($CF71="", "", COUNTIF($CF$12:$CF$511, "&gt;"&amp;$CF71)+1+COUNTIF($CF$12:$CF71, $CF71)-1)</f>
        <v/>
      </c>
      <c r="CJ71" s="19" t="str">
        <f t="shared" si="11"/>
        <v/>
      </c>
      <c r="CL71" s="45" t="str">
        <f t="shared" si="12"/>
        <v/>
      </c>
      <c r="CN71" s="41" t="str" cm="1">
        <f t="array" ref="CN71">IF($BV71="", "", IF(IFERROR(INDEX($B71:$AE71, $BK71, MATCH(BI$10, $B$11:$AE$11, 0)), "")="", "", IFERROR(INDEX($B71:$AE71, $BK71, MATCH(BI$10, $B$11:$AE$11, 0)), "")))</f>
        <v/>
      </c>
      <c r="CP71" s="19" t="str">
        <f>IF(OR($BL$7=FALSE, $BI71=""), "", IF(COUNTIF('LinkedIn Posts'!$AV$11:$AV$510, $BI71)=0, MAX($CP$11:$CP70)+1, ""))</f>
        <v/>
      </c>
      <c r="CR71" s="19">
        <v>60</v>
      </c>
      <c r="CT71" s="65" t="str">
        <f t="shared" si="13"/>
        <v/>
      </c>
    </row>
    <row r="72" spans="1:98" x14ac:dyDescent="0.25">
      <c r="A72" s="24"/>
      <c r="B72" s="29"/>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1"/>
      <c r="AF72" s="24"/>
      <c r="AG72" s="11"/>
      <c r="AH72" s="11"/>
      <c r="AI72" s="11"/>
      <c r="AJ72" s="11"/>
      <c r="AK72" s="11"/>
      <c r="AL72" s="11"/>
      <c r="AM72" s="11"/>
      <c r="AN72" s="11"/>
      <c r="AO72" s="11"/>
      <c r="AP72" s="11"/>
      <c r="AQ72" s="11"/>
      <c r="AR72" s="11"/>
      <c r="AS72" s="11"/>
      <c r="AT72" s="11"/>
      <c r="AU72" s="11"/>
      <c r="AV72" s="11"/>
      <c r="AW72" s="11"/>
      <c r="AX72" s="11"/>
      <c r="AY72" s="11"/>
      <c r="AZ72" s="32" t="str">
        <f t="shared" si="1"/>
        <v/>
      </c>
      <c r="BA72" s="13" t="str" cm="1">
        <f t="array" ref="BA72">IF(BA$10="", "", IF(IFERROR(INDEX($B72:$AE72, $BK72, MATCH(BA$10, $B$11:$AE$11, 0)), "")="", "", IFERROR(VALUE(INDEX($B72:$AE72, $BK72, MATCH(BA$10, $B$11:$AE$11, 0))), "")))</f>
        <v/>
      </c>
      <c r="BB72" s="13" t="str" cm="1">
        <f t="array" ref="BB72">IF(BB$10="", "", IF(IFERROR(INDEX($B72:$AE72, $BK72, MATCH(BB$10, $B$11:$AE$11, 0)), "")="", "", IFERROR(VALUE(INDEX($B72:$AE72, $BK72, MATCH(BB$10, $B$11:$AE$11, 0))), "")))</f>
        <v/>
      </c>
      <c r="BC72" s="13" t="str" cm="1">
        <f t="array" ref="BC72">IF(BC$10="", "", IF(IFERROR(INDEX($B72:$AE72, $BK72, MATCH(BC$10, $B$11:$AE$11, 0)), "")="", "", IFERROR(VALUE(INDEX($B72:$AE72, $BK72, MATCH(BC$10, $B$11:$AE$11, 0))), "")))</f>
        <v/>
      </c>
      <c r="BD72" s="13" t="str" cm="1">
        <f t="array" ref="BD72">IF(BD$10="", "", IF(IFERROR(INDEX($B72:$AE72, $BK72, MATCH(BD$10, $B$11:$AE$11, 0)), "")="", "", IFERROR(VALUE(INDEX($B72:$AE72, $BK72, MATCH(BD$10, $B$11:$AE$11, 0))), "")))</f>
        <v/>
      </c>
      <c r="BE72" s="33" t="str" cm="1">
        <f t="array" ref="BE72">IF(BE$10="", "", IF(IFERROR(INDEX($B72:$AE72, $BK72, MATCH(BE$10, $B$11:$AE$11, 0)), "")="", "", IFERROR(VALUE(INDEX($B72:$AE72, $BK72, MATCH(BE$10, $B$11:$AE$11, 0))), "")))</f>
        <v/>
      </c>
      <c r="BF72" s="11"/>
      <c r="BG72" s="41" t="str" cm="1">
        <f t="array" ref="BG72">IF(BG$10="", "", IF(IFERROR(INDEX($B72:$AE72, $BK72, MATCH(BG$10, $B$11:$AE$11, 0)), "")="", "", IFERROR(LEFT(INDEX($B72:$AE72, $BK72, MATCH(BG$10, $B$11:$AE$11, 0)), 70), "")))</f>
        <v/>
      </c>
      <c r="BH72" s="11"/>
      <c r="BI72" s="65" t="str">
        <f t="shared" si="2"/>
        <v/>
      </c>
      <c r="BJ72" s="11"/>
      <c r="BN72" s="19" t="str" cm="1">
        <f t="array" ref="BN72">IF($AZ$10="", "", IF(IFERROR(INDEX($B72:$AE72, $BK72, MATCH($AZ$10, $B$11:$AE$11, 0)), "")="", "", IFERROR(INDEX($B72:$AE72, $BK72, MATCH($AZ$10, $B$11:$AE$11, 0)), "")))</f>
        <v/>
      </c>
      <c r="BO72" s="19" t="str">
        <f t="shared" si="3"/>
        <v/>
      </c>
      <c r="BP72" s="19" t="str">
        <f t="shared" si="4"/>
        <v/>
      </c>
      <c r="BQ72" s="19" t="str">
        <f t="shared" si="5"/>
        <v/>
      </c>
      <c r="BR72" s="42" t="str">
        <f t="shared" si="6"/>
        <v/>
      </c>
      <c r="BS72" s="19" t="str">
        <f t="shared" si="7"/>
        <v/>
      </c>
      <c r="BT72" s="43" t="str" cm="1">
        <f t="array" ref="BT72">IFERROR(DATE(INDEX($BQ72:$BS72, $BK72, MATCH($BN$5, $BQ$10:$BS$10, 0)), INDEX($BQ72:$BS72, $BK72, MATCH($BN$4, $BQ$10:$BS$10, 0)), INDEX($BQ72:$BS72, $BK72, MATCH($BN$3, $BQ$10:$BS$10, 0))), "")</f>
        <v/>
      </c>
      <c r="BV72" s="19" t="str">
        <f t="shared" si="8"/>
        <v/>
      </c>
      <c r="BX72" s="19" t="str">
        <f t="shared" si="9"/>
        <v/>
      </c>
      <c r="BZ72" s="42" t="str">
        <f t="shared" si="14"/>
        <v/>
      </c>
      <c r="CA72" s="13" t="str">
        <f t="shared" si="14"/>
        <v/>
      </c>
      <c r="CB72" s="13" t="str">
        <f t="shared" si="14"/>
        <v/>
      </c>
      <c r="CC72" s="13" t="str">
        <f t="shared" si="14"/>
        <v/>
      </c>
      <c r="CD72" s="33" t="str">
        <f t="shared" si="14"/>
        <v/>
      </c>
      <c r="CF72" s="44" t="str">
        <f t="shared" si="10"/>
        <v/>
      </c>
      <c r="CH72" s="19" t="str">
        <f>IF($CF72="", "", COUNTIF($CF$12:$CF$511, "&gt;"&amp;$CF72)+1+COUNTIF($CF$12:$CF72, $CF72)-1)</f>
        <v/>
      </c>
      <c r="CJ72" s="19" t="str">
        <f t="shared" si="11"/>
        <v/>
      </c>
      <c r="CL72" s="45" t="str">
        <f t="shared" si="12"/>
        <v/>
      </c>
      <c r="CN72" s="41" t="str" cm="1">
        <f t="array" ref="CN72">IF($BV72="", "", IF(IFERROR(INDEX($B72:$AE72, $BK72, MATCH(BI$10, $B$11:$AE$11, 0)), "")="", "", IFERROR(INDEX($B72:$AE72, $BK72, MATCH(BI$10, $B$11:$AE$11, 0)), "")))</f>
        <v/>
      </c>
      <c r="CP72" s="19" t="str">
        <f>IF(OR($BL$7=FALSE, $BI72=""), "", IF(COUNTIF('LinkedIn Posts'!$AV$11:$AV$510, $BI72)=0, MAX($CP$11:$CP71)+1, ""))</f>
        <v/>
      </c>
      <c r="CR72" s="19">
        <v>61</v>
      </c>
      <c r="CT72" s="65" t="str">
        <f t="shared" si="13"/>
        <v/>
      </c>
    </row>
    <row r="73" spans="1:98" x14ac:dyDescent="0.25">
      <c r="A73" s="24"/>
      <c r="B73" s="29"/>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1"/>
      <c r="AF73" s="24"/>
      <c r="AG73" s="11"/>
      <c r="AH73" s="11"/>
      <c r="AI73" s="11"/>
      <c r="AJ73" s="11"/>
      <c r="AK73" s="11"/>
      <c r="AL73" s="11"/>
      <c r="AM73" s="11"/>
      <c r="AN73" s="11"/>
      <c r="AO73" s="11"/>
      <c r="AP73" s="11"/>
      <c r="AQ73" s="11"/>
      <c r="AR73" s="11"/>
      <c r="AS73" s="11"/>
      <c r="AT73" s="11"/>
      <c r="AU73" s="11"/>
      <c r="AV73" s="11"/>
      <c r="AW73" s="11"/>
      <c r="AX73" s="11"/>
      <c r="AY73" s="11"/>
      <c r="AZ73" s="32" t="str">
        <f t="shared" si="1"/>
        <v/>
      </c>
      <c r="BA73" s="13" t="str" cm="1">
        <f t="array" ref="BA73">IF(BA$10="", "", IF(IFERROR(INDEX($B73:$AE73, $BK73, MATCH(BA$10, $B$11:$AE$11, 0)), "")="", "", IFERROR(VALUE(INDEX($B73:$AE73, $BK73, MATCH(BA$10, $B$11:$AE$11, 0))), "")))</f>
        <v/>
      </c>
      <c r="BB73" s="13" t="str" cm="1">
        <f t="array" ref="BB73">IF(BB$10="", "", IF(IFERROR(INDEX($B73:$AE73, $BK73, MATCH(BB$10, $B$11:$AE$11, 0)), "")="", "", IFERROR(VALUE(INDEX($B73:$AE73, $BK73, MATCH(BB$10, $B$11:$AE$11, 0))), "")))</f>
        <v/>
      </c>
      <c r="BC73" s="13" t="str" cm="1">
        <f t="array" ref="BC73">IF(BC$10="", "", IF(IFERROR(INDEX($B73:$AE73, $BK73, MATCH(BC$10, $B$11:$AE$11, 0)), "")="", "", IFERROR(VALUE(INDEX($B73:$AE73, $BK73, MATCH(BC$10, $B$11:$AE$11, 0))), "")))</f>
        <v/>
      </c>
      <c r="BD73" s="13" t="str" cm="1">
        <f t="array" ref="BD73">IF(BD$10="", "", IF(IFERROR(INDEX($B73:$AE73, $BK73, MATCH(BD$10, $B$11:$AE$11, 0)), "")="", "", IFERROR(VALUE(INDEX($B73:$AE73, $BK73, MATCH(BD$10, $B$11:$AE$11, 0))), "")))</f>
        <v/>
      </c>
      <c r="BE73" s="33" t="str" cm="1">
        <f t="array" ref="BE73">IF(BE$10="", "", IF(IFERROR(INDEX($B73:$AE73, $BK73, MATCH(BE$10, $B$11:$AE$11, 0)), "")="", "", IFERROR(VALUE(INDEX($B73:$AE73, $BK73, MATCH(BE$10, $B$11:$AE$11, 0))), "")))</f>
        <v/>
      </c>
      <c r="BF73" s="11"/>
      <c r="BG73" s="41" t="str" cm="1">
        <f t="array" ref="BG73">IF(BG$10="", "", IF(IFERROR(INDEX($B73:$AE73, $BK73, MATCH(BG$10, $B$11:$AE$11, 0)), "")="", "", IFERROR(LEFT(INDEX($B73:$AE73, $BK73, MATCH(BG$10, $B$11:$AE$11, 0)), 70), "")))</f>
        <v/>
      </c>
      <c r="BH73" s="11"/>
      <c r="BI73" s="65" t="str">
        <f t="shared" si="2"/>
        <v/>
      </c>
      <c r="BJ73" s="11"/>
      <c r="BN73" s="19" t="str" cm="1">
        <f t="array" ref="BN73">IF($AZ$10="", "", IF(IFERROR(INDEX($B73:$AE73, $BK73, MATCH($AZ$10, $B$11:$AE$11, 0)), "")="", "", IFERROR(INDEX($B73:$AE73, $BK73, MATCH($AZ$10, $B$11:$AE$11, 0)), "")))</f>
        <v/>
      </c>
      <c r="BO73" s="19" t="str">
        <f t="shared" si="3"/>
        <v/>
      </c>
      <c r="BP73" s="19" t="str">
        <f t="shared" si="4"/>
        <v/>
      </c>
      <c r="BQ73" s="19" t="str">
        <f t="shared" si="5"/>
        <v/>
      </c>
      <c r="BR73" s="42" t="str">
        <f t="shared" si="6"/>
        <v/>
      </c>
      <c r="BS73" s="19" t="str">
        <f t="shared" si="7"/>
        <v/>
      </c>
      <c r="BT73" s="43" t="str" cm="1">
        <f t="array" ref="BT73">IFERROR(DATE(INDEX($BQ73:$BS73, $BK73, MATCH($BN$5, $BQ$10:$BS$10, 0)), INDEX($BQ73:$BS73, $BK73, MATCH($BN$4, $BQ$10:$BS$10, 0)), INDEX($BQ73:$BS73, $BK73, MATCH($BN$3, $BQ$10:$BS$10, 0))), "")</f>
        <v/>
      </c>
      <c r="BV73" s="19" t="str">
        <f t="shared" si="8"/>
        <v/>
      </c>
      <c r="BX73" s="19" t="str">
        <f t="shared" si="9"/>
        <v/>
      </c>
      <c r="BZ73" s="42" t="str">
        <f t="shared" si="14"/>
        <v/>
      </c>
      <c r="CA73" s="13" t="str">
        <f t="shared" si="14"/>
        <v/>
      </c>
      <c r="CB73" s="13" t="str">
        <f t="shared" si="14"/>
        <v/>
      </c>
      <c r="CC73" s="13" t="str">
        <f t="shared" si="14"/>
        <v/>
      </c>
      <c r="CD73" s="33" t="str">
        <f t="shared" si="14"/>
        <v/>
      </c>
      <c r="CF73" s="44" t="str">
        <f t="shared" si="10"/>
        <v/>
      </c>
      <c r="CH73" s="19" t="str">
        <f>IF($CF73="", "", COUNTIF($CF$12:$CF$511, "&gt;"&amp;$CF73)+1+COUNTIF($CF$12:$CF73, $CF73)-1)</f>
        <v/>
      </c>
      <c r="CJ73" s="19" t="str">
        <f t="shared" si="11"/>
        <v/>
      </c>
      <c r="CL73" s="45" t="str">
        <f t="shared" si="12"/>
        <v/>
      </c>
      <c r="CN73" s="41" t="str" cm="1">
        <f t="array" ref="CN73">IF($BV73="", "", IF(IFERROR(INDEX($B73:$AE73, $BK73, MATCH(BI$10, $B$11:$AE$11, 0)), "")="", "", IFERROR(INDEX($B73:$AE73, $BK73, MATCH(BI$10, $B$11:$AE$11, 0)), "")))</f>
        <v/>
      </c>
      <c r="CP73" s="19" t="str">
        <f>IF(OR($BL$7=FALSE, $BI73=""), "", IF(COUNTIF('LinkedIn Posts'!$AV$11:$AV$510, $BI73)=0, MAX($CP$11:$CP72)+1, ""))</f>
        <v/>
      </c>
      <c r="CR73" s="19">
        <v>62</v>
      </c>
      <c r="CT73" s="65" t="str">
        <f t="shared" si="13"/>
        <v/>
      </c>
    </row>
    <row r="74" spans="1:98" x14ac:dyDescent="0.25">
      <c r="A74" s="24"/>
      <c r="B74" s="29"/>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1"/>
      <c r="AF74" s="24"/>
      <c r="AG74" s="11"/>
      <c r="AH74" s="11"/>
      <c r="AI74" s="11"/>
      <c r="AJ74" s="11"/>
      <c r="AK74" s="11"/>
      <c r="AL74" s="11"/>
      <c r="AM74" s="11"/>
      <c r="AN74" s="11"/>
      <c r="AO74" s="11"/>
      <c r="AP74" s="11"/>
      <c r="AQ74" s="11"/>
      <c r="AR74" s="11"/>
      <c r="AS74" s="11"/>
      <c r="AT74" s="11"/>
      <c r="AU74" s="11"/>
      <c r="AV74" s="11"/>
      <c r="AW74" s="11"/>
      <c r="AX74" s="11"/>
      <c r="AY74" s="11"/>
      <c r="AZ74" s="32" t="str">
        <f t="shared" si="1"/>
        <v/>
      </c>
      <c r="BA74" s="13" t="str" cm="1">
        <f t="array" ref="BA74">IF(BA$10="", "", IF(IFERROR(INDEX($B74:$AE74, $BK74, MATCH(BA$10, $B$11:$AE$11, 0)), "")="", "", IFERROR(VALUE(INDEX($B74:$AE74, $BK74, MATCH(BA$10, $B$11:$AE$11, 0))), "")))</f>
        <v/>
      </c>
      <c r="BB74" s="13" t="str" cm="1">
        <f t="array" ref="BB74">IF(BB$10="", "", IF(IFERROR(INDEX($B74:$AE74, $BK74, MATCH(BB$10, $B$11:$AE$11, 0)), "")="", "", IFERROR(VALUE(INDEX($B74:$AE74, $BK74, MATCH(BB$10, $B$11:$AE$11, 0))), "")))</f>
        <v/>
      </c>
      <c r="BC74" s="13" t="str" cm="1">
        <f t="array" ref="BC74">IF(BC$10="", "", IF(IFERROR(INDEX($B74:$AE74, $BK74, MATCH(BC$10, $B$11:$AE$11, 0)), "")="", "", IFERROR(VALUE(INDEX($B74:$AE74, $BK74, MATCH(BC$10, $B$11:$AE$11, 0))), "")))</f>
        <v/>
      </c>
      <c r="BD74" s="13" t="str" cm="1">
        <f t="array" ref="BD74">IF(BD$10="", "", IF(IFERROR(INDEX($B74:$AE74, $BK74, MATCH(BD$10, $B$11:$AE$11, 0)), "")="", "", IFERROR(VALUE(INDEX($B74:$AE74, $BK74, MATCH(BD$10, $B$11:$AE$11, 0))), "")))</f>
        <v/>
      </c>
      <c r="BE74" s="33" t="str" cm="1">
        <f t="array" ref="BE74">IF(BE$10="", "", IF(IFERROR(INDEX($B74:$AE74, $BK74, MATCH(BE$10, $B$11:$AE$11, 0)), "")="", "", IFERROR(VALUE(INDEX($B74:$AE74, $BK74, MATCH(BE$10, $B$11:$AE$11, 0))), "")))</f>
        <v/>
      </c>
      <c r="BF74" s="11"/>
      <c r="BG74" s="41" t="str" cm="1">
        <f t="array" ref="BG74">IF(BG$10="", "", IF(IFERROR(INDEX($B74:$AE74, $BK74, MATCH(BG$10, $B$11:$AE$11, 0)), "")="", "", IFERROR(LEFT(INDEX($B74:$AE74, $BK74, MATCH(BG$10, $B$11:$AE$11, 0)), 70), "")))</f>
        <v/>
      </c>
      <c r="BH74" s="11"/>
      <c r="BI74" s="65" t="str">
        <f t="shared" si="2"/>
        <v/>
      </c>
      <c r="BJ74" s="11"/>
      <c r="BN74" s="19" t="str" cm="1">
        <f t="array" ref="BN74">IF($AZ$10="", "", IF(IFERROR(INDEX($B74:$AE74, $BK74, MATCH($AZ$10, $B$11:$AE$11, 0)), "")="", "", IFERROR(INDEX($B74:$AE74, $BK74, MATCH($AZ$10, $B$11:$AE$11, 0)), "")))</f>
        <v/>
      </c>
      <c r="BO74" s="19" t="str">
        <f t="shared" si="3"/>
        <v/>
      </c>
      <c r="BP74" s="19" t="str">
        <f t="shared" si="4"/>
        <v/>
      </c>
      <c r="BQ74" s="19" t="str">
        <f t="shared" si="5"/>
        <v/>
      </c>
      <c r="BR74" s="42" t="str">
        <f t="shared" si="6"/>
        <v/>
      </c>
      <c r="BS74" s="19" t="str">
        <f t="shared" si="7"/>
        <v/>
      </c>
      <c r="BT74" s="43" t="str" cm="1">
        <f t="array" ref="BT74">IFERROR(DATE(INDEX($BQ74:$BS74, $BK74, MATCH($BN$5, $BQ$10:$BS$10, 0)), INDEX($BQ74:$BS74, $BK74, MATCH($BN$4, $BQ$10:$BS$10, 0)), INDEX($BQ74:$BS74, $BK74, MATCH($BN$3, $BQ$10:$BS$10, 0))), "")</f>
        <v/>
      </c>
      <c r="BV74" s="19" t="str">
        <f t="shared" si="8"/>
        <v/>
      </c>
      <c r="BX74" s="19" t="str">
        <f t="shared" si="9"/>
        <v/>
      </c>
      <c r="BZ74" s="42" t="str">
        <f t="shared" si="14"/>
        <v/>
      </c>
      <c r="CA74" s="13" t="str">
        <f t="shared" si="14"/>
        <v/>
      </c>
      <c r="CB74" s="13" t="str">
        <f t="shared" si="14"/>
        <v/>
      </c>
      <c r="CC74" s="13" t="str">
        <f t="shared" si="14"/>
        <v/>
      </c>
      <c r="CD74" s="33" t="str">
        <f t="shared" si="14"/>
        <v/>
      </c>
      <c r="CF74" s="44" t="str">
        <f t="shared" si="10"/>
        <v/>
      </c>
      <c r="CH74" s="19" t="str">
        <f>IF($CF74="", "", COUNTIF($CF$12:$CF$511, "&gt;"&amp;$CF74)+1+COUNTIF($CF$12:$CF74, $CF74)-1)</f>
        <v/>
      </c>
      <c r="CJ74" s="19" t="str">
        <f t="shared" si="11"/>
        <v/>
      </c>
      <c r="CL74" s="45" t="str">
        <f t="shared" si="12"/>
        <v/>
      </c>
      <c r="CN74" s="41" t="str" cm="1">
        <f t="array" ref="CN74">IF($BV74="", "", IF(IFERROR(INDEX($B74:$AE74, $BK74, MATCH(BI$10, $B$11:$AE$11, 0)), "")="", "", IFERROR(INDEX($B74:$AE74, $BK74, MATCH(BI$10, $B$11:$AE$11, 0)), "")))</f>
        <v/>
      </c>
      <c r="CP74" s="19" t="str">
        <f>IF(OR($BL$7=FALSE, $BI74=""), "", IF(COUNTIF('LinkedIn Posts'!$AV$11:$AV$510, $BI74)=0, MAX($CP$11:$CP73)+1, ""))</f>
        <v/>
      </c>
      <c r="CR74" s="19">
        <v>63</v>
      </c>
      <c r="CT74" s="65" t="str">
        <f t="shared" si="13"/>
        <v/>
      </c>
    </row>
    <row r="75" spans="1:98" x14ac:dyDescent="0.25">
      <c r="A75" s="24"/>
      <c r="B75" s="29"/>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1"/>
      <c r="AF75" s="24"/>
      <c r="AG75" s="11"/>
      <c r="AH75" s="11"/>
      <c r="AI75" s="11"/>
      <c r="AJ75" s="11"/>
      <c r="AK75" s="11"/>
      <c r="AL75" s="11"/>
      <c r="AM75" s="11"/>
      <c r="AN75" s="11"/>
      <c r="AO75" s="11"/>
      <c r="AP75" s="11"/>
      <c r="AQ75" s="11"/>
      <c r="AR75" s="11"/>
      <c r="AS75" s="11"/>
      <c r="AT75" s="11"/>
      <c r="AU75" s="11"/>
      <c r="AV75" s="11"/>
      <c r="AW75" s="11"/>
      <c r="AX75" s="11"/>
      <c r="AY75" s="11"/>
      <c r="AZ75" s="32" t="str">
        <f t="shared" si="1"/>
        <v/>
      </c>
      <c r="BA75" s="13" t="str" cm="1">
        <f t="array" ref="BA75">IF(BA$10="", "", IF(IFERROR(INDEX($B75:$AE75, $BK75, MATCH(BA$10, $B$11:$AE$11, 0)), "")="", "", IFERROR(VALUE(INDEX($B75:$AE75, $BK75, MATCH(BA$10, $B$11:$AE$11, 0))), "")))</f>
        <v/>
      </c>
      <c r="BB75" s="13" t="str" cm="1">
        <f t="array" ref="BB75">IF(BB$10="", "", IF(IFERROR(INDEX($B75:$AE75, $BK75, MATCH(BB$10, $B$11:$AE$11, 0)), "")="", "", IFERROR(VALUE(INDEX($B75:$AE75, $BK75, MATCH(BB$10, $B$11:$AE$11, 0))), "")))</f>
        <v/>
      </c>
      <c r="BC75" s="13" t="str" cm="1">
        <f t="array" ref="BC75">IF(BC$10="", "", IF(IFERROR(INDEX($B75:$AE75, $BK75, MATCH(BC$10, $B$11:$AE$11, 0)), "")="", "", IFERROR(VALUE(INDEX($B75:$AE75, $BK75, MATCH(BC$10, $B$11:$AE$11, 0))), "")))</f>
        <v/>
      </c>
      <c r="BD75" s="13" t="str" cm="1">
        <f t="array" ref="BD75">IF(BD$10="", "", IF(IFERROR(INDEX($B75:$AE75, $BK75, MATCH(BD$10, $B$11:$AE$11, 0)), "")="", "", IFERROR(VALUE(INDEX($B75:$AE75, $BK75, MATCH(BD$10, $B$11:$AE$11, 0))), "")))</f>
        <v/>
      </c>
      <c r="BE75" s="33" t="str" cm="1">
        <f t="array" ref="BE75">IF(BE$10="", "", IF(IFERROR(INDEX($B75:$AE75, $BK75, MATCH(BE$10, $B$11:$AE$11, 0)), "")="", "", IFERROR(VALUE(INDEX($B75:$AE75, $BK75, MATCH(BE$10, $B$11:$AE$11, 0))), "")))</f>
        <v/>
      </c>
      <c r="BF75" s="11"/>
      <c r="BG75" s="41" t="str" cm="1">
        <f t="array" ref="BG75">IF(BG$10="", "", IF(IFERROR(INDEX($B75:$AE75, $BK75, MATCH(BG$10, $B$11:$AE$11, 0)), "")="", "", IFERROR(LEFT(INDEX($B75:$AE75, $BK75, MATCH(BG$10, $B$11:$AE$11, 0)), 70), "")))</f>
        <v/>
      </c>
      <c r="BH75" s="11"/>
      <c r="BI75" s="65" t="str">
        <f t="shared" si="2"/>
        <v/>
      </c>
      <c r="BJ75" s="11"/>
      <c r="BN75" s="19" t="str" cm="1">
        <f t="array" ref="BN75">IF($AZ$10="", "", IF(IFERROR(INDEX($B75:$AE75, $BK75, MATCH($AZ$10, $B$11:$AE$11, 0)), "")="", "", IFERROR(INDEX($B75:$AE75, $BK75, MATCH($AZ$10, $B$11:$AE$11, 0)), "")))</f>
        <v/>
      </c>
      <c r="BO75" s="19" t="str">
        <f t="shared" si="3"/>
        <v/>
      </c>
      <c r="BP75" s="19" t="str">
        <f t="shared" si="4"/>
        <v/>
      </c>
      <c r="BQ75" s="19" t="str">
        <f t="shared" si="5"/>
        <v/>
      </c>
      <c r="BR75" s="42" t="str">
        <f t="shared" si="6"/>
        <v/>
      </c>
      <c r="BS75" s="19" t="str">
        <f t="shared" si="7"/>
        <v/>
      </c>
      <c r="BT75" s="43" t="str" cm="1">
        <f t="array" ref="BT75">IFERROR(DATE(INDEX($BQ75:$BS75, $BK75, MATCH($BN$5, $BQ$10:$BS$10, 0)), INDEX($BQ75:$BS75, $BK75, MATCH($BN$4, $BQ$10:$BS$10, 0)), INDEX($BQ75:$BS75, $BK75, MATCH($BN$3, $BQ$10:$BS$10, 0))), "")</f>
        <v/>
      </c>
      <c r="BV75" s="19" t="str">
        <f t="shared" si="8"/>
        <v/>
      </c>
      <c r="BX75" s="19" t="str">
        <f t="shared" si="9"/>
        <v/>
      </c>
      <c r="BZ75" s="42" t="str">
        <f t="shared" si="14"/>
        <v/>
      </c>
      <c r="CA75" s="13" t="str">
        <f t="shared" si="14"/>
        <v/>
      </c>
      <c r="CB75" s="13" t="str">
        <f t="shared" si="14"/>
        <v/>
      </c>
      <c r="CC75" s="13" t="str">
        <f t="shared" si="14"/>
        <v/>
      </c>
      <c r="CD75" s="33" t="str">
        <f t="shared" si="14"/>
        <v/>
      </c>
      <c r="CF75" s="44" t="str">
        <f t="shared" si="10"/>
        <v/>
      </c>
      <c r="CH75" s="19" t="str">
        <f>IF($CF75="", "", COUNTIF($CF$12:$CF$511, "&gt;"&amp;$CF75)+1+COUNTIF($CF$12:$CF75, $CF75)-1)</f>
        <v/>
      </c>
      <c r="CJ75" s="19" t="str">
        <f t="shared" si="11"/>
        <v/>
      </c>
      <c r="CL75" s="45" t="str">
        <f t="shared" si="12"/>
        <v/>
      </c>
      <c r="CN75" s="41" t="str" cm="1">
        <f t="array" ref="CN75">IF($BV75="", "", IF(IFERROR(INDEX($B75:$AE75, $BK75, MATCH(BI$10, $B$11:$AE$11, 0)), "")="", "", IFERROR(INDEX($B75:$AE75, $BK75, MATCH(BI$10, $B$11:$AE$11, 0)), "")))</f>
        <v/>
      </c>
      <c r="CP75" s="19" t="str">
        <f>IF(OR($BL$7=FALSE, $BI75=""), "", IF(COUNTIF('LinkedIn Posts'!$AV$11:$AV$510, $BI75)=0, MAX($CP$11:$CP74)+1, ""))</f>
        <v/>
      </c>
      <c r="CR75" s="19">
        <v>64</v>
      </c>
      <c r="CT75" s="65" t="str">
        <f t="shared" si="13"/>
        <v/>
      </c>
    </row>
    <row r="76" spans="1:98" x14ac:dyDescent="0.25">
      <c r="A76" s="24"/>
      <c r="B76" s="29"/>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1"/>
      <c r="AF76" s="24"/>
      <c r="AG76" s="11"/>
      <c r="AH76" s="11"/>
      <c r="AI76" s="11"/>
      <c r="AJ76" s="11"/>
      <c r="AK76" s="11"/>
      <c r="AL76" s="11"/>
      <c r="AM76" s="11"/>
      <c r="AN76" s="11"/>
      <c r="AO76" s="11"/>
      <c r="AP76" s="11"/>
      <c r="AQ76" s="11"/>
      <c r="AR76" s="11"/>
      <c r="AS76" s="11"/>
      <c r="AT76" s="11"/>
      <c r="AU76" s="11"/>
      <c r="AV76" s="11"/>
      <c r="AW76" s="11"/>
      <c r="AX76" s="11"/>
      <c r="AY76" s="11"/>
      <c r="AZ76" s="32" t="str">
        <f t="shared" si="1"/>
        <v/>
      </c>
      <c r="BA76" s="13" t="str" cm="1">
        <f t="array" ref="BA76">IF(BA$10="", "", IF(IFERROR(INDEX($B76:$AE76, $BK76, MATCH(BA$10, $B$11:$AE$11, 0)), "")="", "", IFERROR(VALUE(INDEX($B76:$AE76, $BK76, MATCH(BA$10, $B$11:$AE$11, 0))), "")))</f>
        <v/>
      </c>
      <c r="BB76" s="13" t="str" cm="1">
        <f t="array" ref="BB76">IF(BB$10="", "", IF(IFERROR(INDEX($B76:$AE76, $BK76, MATCH(BB$10, $B$11:$AE$11, 0)), "")="", "", IFERROR(VALUE(INDEX($B76:$AE76, $BK76, MATCH(BB$10, $B$11:$AE$11, 0))), "")))</f>
        <v/>
      </c>
      <c r="BC76" s="13" t="str" cm="1">
        <f t="array" ref="BC76">IF(BC$10="", "", IF(IFERROR(INDEX($B76:$AE76, $BK76, MATCH(BC$10, $B$11:$AE$11, 0)), "")="", "", IFERROR(VALUE(INDEX($B76:$AE76, $BK76, MATCH(BC$10, $B$11:$AE$11, 0))), "")))</f>
        <v/>
      </c>
      <c r="BD76" s="13" t="str" cm="1">
        <f t="array" ref="BD76">IF(BD$10="", "", IF(IFERROR(INDEX($B76:$AE76, $BK76, MATCH(BD$10, $B$11:$AE$11, 0)), "")="", "", IFERROR(VALUE(INDEX($B76:$AE76, $BK76, MATCH(BD$10, $B$11:$AE$11, 0))), "")))</f>
        <v/>
      </c>
      <c r="BE76" s="33" t="str" cm="1">
        <f t="array" ref="BE76">IF(BE$10="", "", IF(IFERROR(INDEX($B76:$AE76, $BK76, MATCH(BE$10, $B$11:$AE$11, 0)), "")="", "", IFERROR(VALUE(INDEX($B76:$AE76, $BK76, MATCH(BE$10, $B$11:$AE$11, 0))), "")))</f>
        <v/>
      </c>
      <c r="BF76" s="11"/>
      <c r="BG76" s="41" t="str" cm="1">
        <f t="array" ref="BG76">IF(BG$10="", "", IF(IFERROR(INDEX($B76:$AE76, $BK76, MATCH(BG$10, $B$11:$AE$11, 0)), "")="", "", IFERROR(LEFT(INDEX($B76:$AE76, $BK76, MATCH(BG$10, $B$11:$AE$11, 0)), 70), "")))</f>
        <v/>
      </c>
      <c r="BH76" s="11"/>
      <c r="BI76" s="65" t="str">
        <f t="shared" si="2"/>
        <v/>
      </c>
      <c r="BJ76" s="11"/>
      <c r="BN76" s="19" t="str" cm="1">
        <f t="array" ref="BN76">IF($AZ$10="", "", IF(IFERROR(INDEX($B76:$AE76, $BK76, MATCH($AZ$10, $B$11:$AE$11, 0)), "")="", "", IFERROR(INDEX($B76:$AE76, $BK76, MATCH($AZ$10, $B$11:$AE$11, 0)), "")))</f>
        <v/>
      </c>
      <c r="BO76" s="19" t="str">
        <f t="shared" si="3"/>
        <v/>
      </c>
      <c r="BP76" s="19" t="str">
        <f t="shared" si="4"/>
        <v/>
      </c>
      <c r="BQ76" s="19" t="str">
        <f t="shared" si="5"/>
        <v/>
      </c>
      <c r="BR76" s="42" t="str">
        <f t="shared" si="6"/>
        <v/>
      </c>
      <c r="BS76" s="19" t="str">
        <f t="shared" si="7"/>
        <v/>
      </c>
      <c r="BT76" s="43" t="str" cm="1">
        <f t="array" ref="BT76">IFERROR(DATE(INDEX($BQ76:$BS76, $BK76, MATCH($BN$5, $BQ$10:$BS$10, 0)), INDEX($BQ76:$BS76, $BK76, MATCH($BN$4, $BQ$10:$BS$10, 0)), INDEX($BQ76:$BS76, $BK76, MATCH($BN$3, $BQ$10:$BS$10, 0))), "")</f>
        <v/>
      </c>
      <c r="BV76" s="19" t="str">
        <f t="shared" si="8"/>
        <v/>
      </c>
      <c r="BX76" s="19" t="str">
        <f t="shared" ref="BX76:BX139" si="15">IF($BI76="", "", IF(COUNTIF($BI$12:$BI$511, $BI76)&gt;1, "X", ""))</f>
        <v/>
      </c>
      <c r="BZ76" s="42" t="str">
        <f t="shared" si="14"/>
        <v/>
      </c>
      <c r="CA76" s="13" t="str">
        <f t="shared" si="14"/>
        <v/>
      </c>
      <c r="CB76" s="13" t="str">
        <f t="shared" si="14"/>
        <v/>
      </c>
      <c r="CC76" s="13" t="str">
        <f t="shared" si="14"/>
        <v/>
      </c>
      <c r="CD76" s="33" t="str">
        <f t="shared" si="14"/>
        <v/>
      </c>
      <c r="CF76" s="44" t="str">
        <f t="shared" si="10"/>
        <v/>
      </c>
      <c r="CH76" s="19" t="str">
        <f>IF($CF76="", "", COUNTIF($CF$12:$CF$511, "&gt;"&amp;$CF76)+1+COUNTIF($CF$12:$CF76, $CF76)-1)</f>
        <v/>
      </c>
      <c r="CJ76" s="19" t="str">
        <f t="shared" si="11"/>
        <v/>
      </c>
      <c r="CL76" s="45" t="str">
        <f t="shared" si="12"/>
        <v/>
      </c>
      <c r="CN76" s="41" t="str" cm="1">
        <f t="array" ref="CN76">IF($BV76="", "", IF(IFERROR(INDEX($B76:$AE76, $BK76, MATCH(BI$10, $B$11:$AE$11, 0)), "")="", "", IFERROR(INDEX($B76:$AE76, $BK76, MATCH(BI$10, $B$11:$AE$11, 0)), "")))</f>
        <v/>
      </c>
      <c r="CP76" s="19" t="str">
        <f>IF(OR($BL$7=FALSE, $BI76=""), "", IF(COUNTIF('LinkedIn Posts'!$AV$11:$AV$510, $BI76)=0, MAX($CP$11:$CP75)+1, ""))</f>
        <v/>
      </c>
      <c r="CR76" s="19">
        <v>65</v>
      </c>
      <c r="CT76" s="65" t="str">
        <f t="shared" si="13"/>
        <v/>
      </c>
    </row>
    <row r="77" spans="1:98" x14ac:dyDescent="0.25">
      <c r="A77" s="24"/>
      <c r="B77" s="29"/>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1"/>
      <c r="AF77" s="24"/>
      <c r="AG77" s="11"/>
      <c r="AH77" s="11"/>
      <c r="AI77" s="11"/>
      <c r="AJ77" s="11"/>
      <c r="AK77" s="11"/>
      <c r="AL77" s="11"/>
      <c r="AM77" s="11"/>
      <c r="AN77" s="11"/>
      <c r="AO77" s="11"/>
      <c r="AP77" s="11"/>
      <c r="AQ77" s="11"/>
      <c r="AR77" s="11"/>
      <c r="AS77" s="11"/>
      <c r="AT77" s="11"/>
      <c r="AU77" s="11"/>
      <c r="AV77" s="11"/>
      <c r="AW77" s="11"/>
      <c r="AX77" s="11"/>
      <c r="AY77" s="11"/>
      <c r="AZ77" s="32" t="str">
        <f t="shared" ref="AZ77:AZ140" si="16">$BT77</f>
        <v/>
      </c>
      <c r="BA77" s="13" t="str" cm="1">
        <f t="array" ref="BA77">IF(BA$10="", "", IF(IFERROR(INDEX($B77:$AE77, $BK77, MATCH(BA$10, $B$11:$AE$11, 0)), "")="", "", IFERROR(VALUE(INDEX($B77:$AE77, $BK77, MATCH(BA$10, $B$11:$AE$11, 0))), "")))</f>
        <v/>
      </c>
      <c r="BB77" s="13" t="str" cm="1">
        <f t="array" ref="BB77">IF(BB$10="", "", IF(IFERROR(INDEX($B77:$AE77, $BK77, MATCH(BB$10, $B$11:$AE$11, 0)), "")="", "", IFERROR(VALUE(INDEX($B77:$AE77, $BK77, MATCH(BB$10, $B$11:$AE$11, 0))), "")))</f>
        <v/>
      </c>
      <c r="BC77" s="13" t="str" cm="1">
        <f t="array" ref="BC77">IF(BC$10="", "", IF(IFERROR(INDEX($B77:$AE77, $BK77, MATCH(BC$10, $B$11:$AE$11, 0)), "")="", "", IFERROR(VALUE(INDEX($B77:$AE77, $BK77, MATCH(BC$10, $B$11:$AE$11, 0))), "")))</f>
        <v/>
      </c>
      <c r="BD77" s="13" t="str" cm="1">
        <f t="array" ref="BD77">IF(BD$10="", "", IF(IFERROR(INDEX($B77:$AE77, $BK77, MATCH(BD$10, $B$11:$AE$11, 0)), "")="", "", IFERROR(VALUE(INDEX($B77:$AE77, $BK77, MATCH(BD$10, $B$11:$AE$11, 0))), "")))</f>
        <v/>
      </c>
      <c r="BE77" s="33" t="str" cm="1">
        <f t="array" ref="BE77">IF(BE$10="", "", IF(IFERROR(INDEX($B77:$AE77, $BK77, MATCH(BE$10, $B$11:$AE$11, 0)), "")="", "", IFERROR(VALUE(INDEX($B77:$AE77, $BK77, MATCH(BE$10, $B$11:$AE$11, 0))), "")))</f>
        <v/>
      </c>
      <c r="BF77" s="11"/>
      <c r="BG77" s="41" t="str" cm="1">
        <f t="array" ref="BG77">IF(BG$10="", "", IF(IFERROR(INDEX($B77:$AE77, $BK77, MATCH(BG$10, $B$11:$AE$11, 0)), "")="", "", IFERROR(LEFT(INDEX($B77:$AE77, $BK77, MATCH(BG$10, $B$11:$AE$11, 0)), 70), "")))</f>
        <v/>
      </c>
      <c r="BH77" s="11"/>
      <c r="BI77" s="65" t="str">
        <f t="shared" ref="BI77:BI140" si="17">IFERROR(VALUE(MID($CN77, FIND($CN$9, $CN77)+LEN($CN$9), LEN($CN77))), "")</f>
        <v/>
      </c>
      <c r="BJ77" s="11"/>
      <c r="BN77" s="19" t="str" cm="1">
        <f t="array" ref="BN77">IF($AZ$10="", "", IF(IFERROR(INDEX($B77:$AE77, $BK77, MATCH($AZ$10, $B$11:$AE$11, 0)), "")="", "", IFERROR(INDEX($B77:$AE77, $BK77, MATCH($AZ$10, $B$11:$AE$11, 0)), "")))</f>
        <v/>
      </c>
      <c r="BO77" s="19" t="str">
        <f t="shared" ref="BO77:BO140" si="18">IF($BN77="", "", IFERROR(FIND("/", $BN77), ""))</f>
        <v/>
      </c>
      <c r="BP77" s="19" t="str">
        <f t="shared" ref="BP77:BP140" si="19">IF(OR($BN77="", $BO77=""), "", IFERROR(FIND("/", $BN77, $BO77+1), ""))</f>
        <v/>
      </c>
      <c r="BQ77" s="19" t="str">
        <f t="shared" ref="BQ77:BQ140" si="20">IF($BN77="", "", IFERROR(VALUE(LEFT($BN77, $BO77-1)), ""))</f>
        <v/>
      </c>
      <c r="BR77" s="42" t="str">
        <f t="shared" ref="BR77:BR140" si="21">IF($BN77="", "", IFERROR(VALUE(MID($BN77, $BO77+1, (BP77-BO77-1))), ""))</f>
        <v/>
      </c>
      <c r="BS77" s="19" t="str">
        <f t="shared" ref="BS77:BS140" si="22">IF($BN77="", "", IFERROR(VALUE(MID($BN77, $BP77+1, (LEN(BN77)-BP77))), ""))</f>
        <v/>
      </c>
      <c r="BT77" s="43" t="str" cm="1">
        <f t="array" ref="BT77">IFERROR(DATE(INDEX($BQ77:$BS77, $BK77, MATCH($BN$5, $BQ$10:$BS$10, 0)), INDEX($BQ77:$BS77, $BK77, MATCH($BN$4, $BQ$10:$BS$10, 0)), INDEX($BQ77:$BS77, $BK77, MATCH($BN$3, $BQ$10:$BS$10, 0))), "")</f>
        <v/>
      </c>
      <c r="BV77" s="19" t="str">
        <f t="shared" ref="BV77:BV140" si="23">IF(COUNTIF($B77:$AE77, "")=30, "", "X")</f>
        <v/>
      </c>
      <c r="BX77" s="19" t="str">
        <f t="shared" si="15"/>
        <v/>
      </c>
      <c r="BZ77" s="42" t="str">
        <f t="shared" si="14"/>
        <v/>
      </c>
      <c r="CA77" s="13" t="str">
        <f t="shared" si="14"/>
        <v/>
      </c>
      <c r="CB77" s="13" t="str">
        <f t="shared" si="14"/>
        <v/>
      </c>
      <c r="CC77" s="13" t="str">
        <f t="shared" si="14"/>
        <v/>
      </c>
      <c r="CD77" s="33" t="str">
        <f t="shared" si="14"/>
        <v/>
      </c>
      <c r="CF77" s="44" t="str">
        <f t="shared" ref="CF77:CF140" si="24">IF($BV77="", "", IFERROR(SUM($BZ77:$CD77), ""))</f>
        <v/>
      </c>
      <c r="CH77" s="19" t="str">
        <f>IF($CF77="", "", COUNTIF($CF$12:$CF$511, "&gt;"&amp;$CF77)+1+COUNTIF($CF$12:$CF77, $CF77)-1)</f>
        <v/>
      </c>
      <c r="CJ77" s="19" t="str">
        <f t="shared" ref="CJ77:CJ140" si="25">IF($BT77="", "", IFERROR(TEXT($BT77, "mmm yyyy"), ""))</f>
        <v/>
      </c>
      <c r="CL77" s="45" t="str">
        <f t="shared" ref="CL77:CL140" si="26">IF($BV77="", "", IFERROR(SUM($BB77:$BE77)/$BA77, ""))</f>
        <v/>
      </c>
      <c r="CN77" s="41" t="str" cm="1">
        <f t="array" ref="CN77">IF($BV77="", "", IF(IFERROR(INDEX($B77:$AE77, $BK77, MATCH(BI$10, $B$11:$AE$11, 0)), "")="", "", IFERROR(INDEX($B77:$AE77, $BK77, MATCH(BI$10, $B$11:$AE$11, 0)), "")))</f>
        <v/>
      </c>
      <c r="CP77" s="19" t="str">
        <f>IF(OR($BL$7=FALSE, $BI77=""), "", IF(COUNTIF('LinkedIn Posts'!$AV$11:$AV$510, $BI77)=0, MAX($CP$11:$CP76)+1, ""))</f>
        <v/>
      </c>
      <c r="CR77" s="19">
        <v>66</v>
      </c>
      <c r="CT77" s="65" t="str">
        <f t="shared" ref="CT77:CT140" si="27">IFERROR(INDEX($BI$12:$BI$511, MATCH($CR77, $CP$12:$CP$511, 0)), "")</f>
        <v/>
      </c>
    </row>
    <row r="78" spans="1:98" x14ac:dyDescent="0.25">
      <c r="A78" s="24"/>
      <c r="B78" s="29"/>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1"/>
      <c r="AF78" s="24"/>
      <c r="AG78" s="11"/>
      <c r="AH78" s="11"/>
      <c r="AI78" s="11"/>
      <c r="AJ78" s="11"/>
      <c r="AK78" s="11"/>
      <c r="AL78" s="11"/>
      <c r="AM78" s="11"/>
      <c r="AN78" s="11"/>
      <c r="AO78" s="11"/>
      <c r="AP78" s="11"/>
      <c r="AQ78" s="11"/>
      <c r="AR78" s="11"/>
      <c r="AS78" s="11"/>
      <c r="AT78" s="11"/>
      <c r="AU78" s="11"/>
      <c r="AV78" s="11"/>
      <c r="AW78" s="11"/>
      <c r="AX78" s="11"/>
      <c r="AY78" s="11"/>
      <c r="AZ78" s="32" t="str">
        <f t="shared" si="16"/>
        <v/>
      </c>
      <c r="BA78" s="13" t="str" cm="1">
        <f t="array" ref="BA78">IF(BA$10="", "", IF(IFERROR(INDEX($B78:$AE78, $BK78, MATCH(BA$10, $B$11:$AE$11, 0)), "")="", "", IFERROR(VALUE(INDEX($B78:$AE78, $BK78, MATCH(BA$10, $B$11:$AE$11, 0))), "")))</f>
        <v/>
      </c>
      <c r="BB78" s="13" t="str" cm="1">
        <f t="array" ref="BB78">IF(BB$10="", "", IF(IFERROR(INDEX($B78:$AE78, $BK78, MATCH(BB$10, $B$11:$AE$11, 0)), "")="", "", IFERROR(VALUE(INDEX($B78:$AE78, $BK78, MATCH(BB$10, $B$11:$AE$11, 0))), "")))</f>
        <v/>
      </c>
      <c r="BC78" s="13" t="str" cm="1">
        <f t="array" ref="BC78">IF(BC$10="", "", IF(IFERROR(INDEX($B78:$AE78, $BK78, MATCH(BC$10, $B$11:$AE$11, 0)), "")="", "", IFERROR(VALUE(INDEX($B78:$AE78, $BK78, MATCH(BC$10, $B$11:$AE$11, 0))), "")))</f>
        <v/>
      </c>
      <c r="BD78" s="13" t="str" cm="1">
        <f t="array" ref="BD78">IF(BD$10="", "", IF(IFERROR(INDEX($B78:$AE78, $BK78, MATCH(BD$10, $B$11:$AE$11, 0)), "")="", "", IFERROR(VALUE(INDEX($B78:$AE78, $BK78, MATCH(BD$10, $B$11:$AE$11, 0))), "")))</f>
        <v/>
      </c>
      <c r="BE78" s="33" t="str" cm="1">
        <f t="array" ref="BE78">IF(BE$10="", "", IF(IFERROR(INDEX($B78:$AE78, $BK78, MATCH(BE$10, $B$11:$AE$11, 0)), "")="", "", IFERROR(VALUE(INDEX($B78:$AE78, $BK78, MATCH(BE$10, $B$11:$AE$11, 0))), "")))</f>
        <v/>
      </c>
      <c r="BF78" s="11"/>
      <c r="BG78" s="41" t="str" cm="1">
        <f t="array" ref="BG78">IF(BG$10="", "", IF(IFERROR(INDEX($B78:$AE78, $BK78, MATCH(BG$10, $B$11:$AE$11, 0)), "")="", "", IFERROR(LEFT(INDEX($B78:$AE78, $BK78, MATCH(BG$10, $B$11:$AE$11, 0)), 70), "")))</f>
        <v/>
      </c>
      <c r="BH78" s="11"/>
      <c r="BI78" s="65" t="str">
        <f t="shared" si="17"/>
        <v/>
      </c>
      <c r="BJ78" s="11"/>
      <c r="BN78" s="19" t="str" cm="1">
        <f t="array" ref="BN78">IF($AZ$10="", "", IF(IFERROR(INDEX($B78:$AE78, $BK78, MATCH($AZ$10, $B$11:$AE$11, 0)), "")="", "", IFERROR(INDEX($B78:$AE78, $BK78, MATCH($AZ$10, $B$11:$AE$11, 0)), "")))</f>
        <v/>
      </c>
      <c r="BO78" s="19" t="str">
        <f t="shared" si="18"/>
        <v/>
      </c>
      <c r="BP78" s="19" t="str">
        <f t="shared" si="19"/>
        <v/>
      </c>
      <c r="BQ78" s="19" t="str">
        <f t="shared" si="20"/>
        <v/>
      </c>
      <c r="BR78" s="42" t="str">
        <f t="shared" si="21"/>
        <v/>
      </c>
      <c r="BS78" s="19" t="str">
        <f t="shared" si="22"/>
        <v/>
      </c>
      <c r="BT78" s="43" t="str" cm="1">
        <f t="array" ref="BT78">IFERROR(DATE(INDEX($BQ78:$BS78, $BK78, MATCH($BN$5, $BQ$10:$BS$10, 0)), INDEX($BQ78:$BS78, $BK78, MATCH($BN$4, $BQ$10:$BS$10, 0)), INDEX($BQ78:$BS78, $BK78, MATCH($BN$3, $BQ$10:$BS$10, 0))), "")</f>
        <v/>
      </c>
      <c r="BV78" s="19" t="str">
        <f t="shared" si="23"/>
        <v/>
      </c>
      <c r="BX78" s="19" t="str">
        <f t="shared" si="15"/>
        <v/>
      </c>
      <c r="BZ78" s="42" t="str">
        <f t="shared" si="14"/>
        <v/>
      </c>
      <c r="CA78" s="13" t="str">
        <f t="shared" si="14"/>
        <v/>
      </c>
      <c r="CB78" s="13" t="str">
        <f t="shared" si="14"/>
        <v/>
      </c>
      <c r="CC78" s="13" t="str">
        <f t="shared" si="14"/>
        <v/>
      </c>
      <c r="CD78" s="33" t="str">
        <f t="shared" si="14"/>
        <v/>
      </c>
      <c r="CF78" s="44" t="str">
        <f t="shared" si="24"/>
        <v/>
      </c>
      <c r="CH78" s="19" t="str">
        <f>IF($CF78="", "", COUNTIF($CF$12:$CF$511, "&gt;"&amp;$CF78)+1+COUNTIF($CF$12:$CF78, $CF78)-1)</f>
        <v/>
      </c>
      <c r="CJ78" s="19" t="str">
        <f t="shared" si="25"/>
        <v/>
      </c>
      <c r="CL78" s="45" t="str">
        <f t="shared" si="26"/>
        <v/>
      </c>
      <c r="CN78" s="41" t="str" cm="1">
        <f t="array" ref="CN78">IF($BV78="", "", IF(IFERROR(INDEX($B78:$AE78, $BK78, MATCH(BI$10, $B$11:$AE$11, 0)), "")="", "", IFERROR(INDEX($B78:$AE78, $BK78, MATCH(BI$10, $B$11:$AE$11, 0)), "")))</f>
        <v/>
      </c>
      <c r="CP78" s="19" t="str">
        <f>IF(OR($BL$7=FALSE, $BI78=""), "", IF(COUNTIF('LinkedIn Posts'!$AV$11:$AV$510, $BI78)=0, MAX($CP$11:$CP77)+1, ""))</f>
        <v/>
      </c>
      <c r="CR78" s="19">
        <v>67</v>
      </c>
      <c r="CT78" s="65" t="str">
        <f t="shared" si="27"/>
        <v/>
      </c>
    </row>
    <row r="79" spans="1:98" x14ac:dyDescent="0.25">
      <c r="A79" s="24"/>
      <c r="B79" s="29"/>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1"/>
      <c r="AF79" s="24"/>
      <c r="AG79" s="11"/>
      <c r="AH79" s="11"/>
      <c r="AI79" s="11"/>
      <c r="AJ79" s="11"/>
      <c r="AK79" s="11"/>
      <c r="AL79" s="11"/>
      <c r="AM79" s="11"/>
      <c r="AN79" s="11"/>
      <c r="AO79" s="11"/>
      <c r="AP79" s="11"/>
      <c r="AQ79" s="11"/>
      <c r="AR79" s="11"/>
      <c r="AS79" s="11"/>
      <c r="AT79" s="11"/>
      <c r="AU79" s="11"/>
      <c r="AV79" s="11"/>
      <c r="AW79" s="11"/>
      <c r="AX79" s="11"/>
      <c r="AY79" s="11"/>
      <c r="AZ79" s="32" t="str">
        <f t="shared" si="16"/>
        <v/>
      </c>
      <c r="BA79" s="13" t="str" cm="1">
        <f t="array" ref="BA79">IF(BA$10="", "", IF(IFERROR(INDEX($B79:$AE79, $BK79, MATCH(BA$10, $B$11:$AE$11, 0)), "")="", "", IFERROR(VALUE(INDEX($B79:$AE79, $BK79, MATCH(BA$10, $B$11:$AE$11, 0))), "")))</f>
        <v/>
      </c>
      <c r="BB79" s="13" t="str" cm="1">
        <f t="array" ref="BB79">IF(BB$10="", "", IF(IFERROR(INDEX($B79:$AE79, $BK79, MATCH(BB$10, $B$11:$AE$11, 0)), "")="", "", IFERROR(VALUE(INDEX($B79:$AE79, $BK79, MATCH(BB$10, $B$11:$AE$11, 0))), "")))</f>
        <v/>
      </c>
      <c r="BC79" s="13" t="str" cm="1">
        <f t="array" ref="BC79">IF(BC$10="", "", IF(IFERROR(INDEX($B79:$AE79, $BK79, MATCH(BC$10, $B$11:$AE$11, 0)), "")="", "", IFERROR(VALUE(INDEX($B79:$AE79, $BK79, MATCH(BC$10, $B$11:$AE$11, 0))), "")))</f>
        <v/>
      </c>
      <c r="BD79" s="13" t="str" cm="1">
        <f t="array" ref="BD79">IF(BD$10="", "", IF(IFERROR(INDEX($B79:$AE79, $BK79, MATCH(BD$10, $B$11:$AE$11, 0)), "")="", "", IFERROR(VALUE(INDEX($B79:$AE79, $BK79, MATCH(BD$10, $B$11:$AE$11, 0))), "")))</f>
        <v/>
      </c>
      <c r="BE79" s="33" t="str" cm="1">
        <f t="array" ref="BE79">IF(BE$10="", "", IF(IFERROR(INDEX($B79:$AE79, $BK79, MATCH(BE$10, $B$11:$AE$11, 0)), "")="", "", IFERROR(VALUE(INDEX($B79:$AE79, $BK79, MATCH(BE$10, $B$11:$AE$11, 0))), "")))</f>
        <v/>
      </c>
      <c r="BF79" s="11"/>
      <c r="BG79" s="41" t="str" cm="1">
        <f t="array" ref="BG79">IF(BG$10="", "", IF(IFERROR(INDEX($B79:$AE79, $BK79, MATCH(BG$10, $B$11:$AE$11, 0)), "")="", "", IFERROR(LEFT(INDEX($B79:$AE79, $BK79, MATCH(BG$10, $B$11:$AE$11, 0)), 70), "")))</f>
        <v/>
      </c>
      <c r="BH79" s="11"/>
      <c r="BI79" s="65" t="str">
        <f t="shared" si="17"/>
        <v/>
      </c>
      <c r="BJ79" s="11"/>
      <c r="BN79" s="19" t="str" cm="1">
        <f t="array" ref="BN79">IF($AZ$10="", "", IF(IFERROR(INDEX($B79:$AE79, $BK79, MATCH($AZ$10, $B$11:$AE$11, 0)), "")="", "", IFERROR(INDEX($B79:$AE79, $BK79, MATCH($AZ$10, $B$11:$AE$11, 0)), "")))</f>
        <v/>
      </c>
      <c r="BO79" s="19" t="str">
        <f t="shared" si="18"/>
        <v/>
      </c>
      <c r="BP79" s="19" t="str">
        <f t="shared" si="19"/>
        <v/>
      </c>
      <c r="BQ79" s="19" t="str">
        <f t="shared" si="20"/>
        <v/>
      </c>
      <c r="BR79" s="42" t="str">
        <f t="shared" si="21"/>
        <v/>
      </c>
      <c r="BS79" s="19" t="str">
        <f t="shared" si="22"/>
        <v/>
      </c>
      <c r="BT79" s="43" t="str" cm="1">
        <f t="array" ref="BT79">IFERROR(DATE(INDEX($BQ79:$BS79, $BK79, MATCH($BN$5, $BQ$10:$BS$10, 0)), INDEX($BQ79:$BS79, $BK79, MATCH($BN$4, $BQ$10:$BS$10, 0)), INDEX($BQ79:$BS79, $BK79, MATCH($BN$3, $BQ$10:$BS$10, 0))), "")</f>
        <v/>
      </c>
      <c r="BV79" s="19" t="str">
        <f t="shared" si="23"/>
        <v/>
      </c>
      <c r="BX79" s="19" t="str">
        <f t="shared" si="15"/>
        <v/>
      </c>
      <c r="BZ79" s="42" t="str">
        <f t="shared" si="14"/>
        <v/>
      </c>
      <c r="CA79" s="13" t="str">
        <f t="shared" ref="CA79:CD142" si="28">IF(BB79="", "", IFERROR(ROUNDDOWN(BB79/CA$9, 0)*CA$8, ""))</f>
        <v/>
      </c>
      <c r="CB79" s="13" t="str">
        <f t="shared" si="28"/>
        <v/>
      </c>
      <c r="CC79" s="13" t="str">
        <f t="shared" si="28"/>
        <v/>
      </c>
      <c r="CD79" s="33" t="str">
        <f t="shared" si="28"/>
        <v/>
      </c>
      <c r="CF79" s="44" t="str">
        <f t="shared" si="24"/>
        <v/>
      </c>
      <c r="CH79" s="19" t="str">
        <f>IF($CF79="", "", COUNTIF($CF$12:$CF$511, "&gt;"&amp;$CF79)+1+COUNTIF($CF$12:$CF79, $CF79)-1)</f>
        <v/>
      </c>
      <c r="CJ79" s="19" t="str">
        <f t="shared" si="25"/>
        <v/>
      </c>
      <c r="CL79" s="45" t="str">
        <f t="shared" si="26"/>
        <v/>
      </c>
      <c r="CN79" s="41" t="str" cm="1">
        <f t="array" ref="CN79">IF($BV79="", "", IF(IFERROR(INDEX($B79:$AE79, $BK79, MATCH(BI$10, $B$11:$AE$11, 0)), "")="", "", IFERROR(INDEX($B79:$AE79, $BK79, MATCH(BI$10, $B$11:$AE$11, 0)), "")))</f>
        <v/>
      </c>
      <c r="CP79" s="19" t="str">
        <f>IF(OR($BL$7=FALSE, $BI79=""), "", IF(COUNTIF('LinkedIn Posts'!$AV$11:$AV$510, $BI79)=0, MAX($CP$11:$CP78)+1, ""))</f>
        <v/>
      </c>
      <c r="CR79" s="19">
        <v>68</v>
      </c>
      <c r="CT79" s="65" t="str">
        <f t="shared" si="27"/>
        <v/>
      </c>
    </row>
    <row r="80" spans="1:98" x14ac:dyDescent="0.25">
      <c r="A80" s="24"/>
      <c r="B80" s="29"/>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1"/>
      <c r="AF80" s="24"/>
      <c r="AG80" s="11"/>
      <c r="AH80" s="11"/>
      <c r="AI80" s="11"/>
      <c r="AJ80" s="11"/>
      <c r="AK80" s="11"/>
      <c r="AL80" s="11"/>
      <c r="AM80" s="11"/>
      <c r="AN80" s="11"/>
      <c r="AO80" s="11"/>
      <c r="AP80" s="11"/>
      <c r="AQ80" s="11"/>
      <c r="AR80" s="11"/>
      <c r="AS80" s="11"/>
      <c r="AT80" s="11"/>
      <c r="AU80" s="11"/>
      <c r="AV80" s="11"/>
      <c r="AW80" s="11"/>
      <c r="AX80" s="11"/>
      <c r="AY80" s="11"/>
      <c r="AZ80" s="32" t="str">
        <f t="shared" si="16"/>
        <v/>
      </c>
      <c r="BA80" s="13" t="str" cm="1">
        <f t="array" ref="BA80">IF(BA$10="", "", IF(IFERROR(INDEX($B80:$AE80, $BK80, MATCH(BA$10, $B$11:$AE$11, 0)), "")="", "", IFERROR(VALUE(INDEX($B80:$AE80, $BK80, MATCH(BA$10, $B$11:$AE$11, 0))), "")))</f>
        <v/>
      </c>
      <c r="BB80" s="13" t="str" cm="1">
        <f t="array" ref="BB80">IF(BB$10="", "", IF(IFERROR(INDEX($B80:$AE80, $BK80, MATCH(BB$10, $B$11:$AE$11, 0)), "")="", "", IFERROR(VALUE(INDEX($B80:$AE80, $BK80, MATCH(BB$10, $B$11:$AE$11, 0))), "")))</f>
        <v/>
      </c>
      <c r="BC80" s="13" t="str" cm="1">
        <f t="array" ref="BC80">IF(BC$10="", "", IF(IFERROR(INDEX($B80:$AE80, $BK80, MATCH(BC$10, $B$11:$AE$11, 0)), "")="", "", IFERROR(VALUE(INDEX($B80:$AE80, $BK80, MATCH(BC$10, $B$11:$AE$11, 0))), "")))</f>
        <v/>
      </c>
      <c r="BD80" s="13" t="str" cm="1">
        <f t="array" ref="BD80">IF(BD$10="", "", IF(IFERROR(INDEX($B80:$AE80, $BK80, MATCH(BD$10, $B$11:$AE$11, 0)), "")="", "", IFERROR(VALUE(INDEX($B80:$AE80, $BK80, MATCH(BD$10, $B$11:$AE$11, 0))), "")))</f>
        <v/>
      </c>
      <c r="BE80" s="33" t="str" cm="1">
        <f t="array" ref="BE80">IF(BE$10="", "", IF(IFERROR(INDEX($B80:$AE80, $BK80, MATCH(BE$10, $B$11:$AE$11, 0)), "")="", "", IFERROR(VALUE(INDEX($B80:$AE80, $BK80, MATCH(BE$10, $B$11:$AE$11, 0))), "")))</f>
        <v/>
      </c>
      <c r="BF80" s="11"/>
      <c r="BG80" s="41" t="str" cm="1">
        <f t="array" ref="BG80">IF(BG$10="", "", IF(IFERROR(INDEX($B80:$AE80, $BK80, MATCH(BG$10, $B$11:$AE$11, 0)), "")="", "", IFERROR(LEFT(INDEX($B80:$AE80, $BK80, MATCH(BG$10, $B$11:$AE$11, 0)), 70), "")))</f>
        <v/>
      </c>
      <c r="BH80" s="11"/>
      <c r="BI80" s="65" t="str">
        <f t="shared" si="17"/>
        <v/>
      </c>
      <c r="BJ80" s="11"/>
      <c r="BN80" s="19" t="str" cm="1">
        <f t="array" ref="BN80">IF($AZ$10="", "", IF(IFERROR(INDEX($B80:$AE80, $BK80, MATCH($AZ$10, $B$11:$AE$11, 0)), "")="", "", IFERROR(INDEX($B80:$AE80, $BK80, MATCH($AZ$10, $B$11:$AE$11, 0)), "")))</f>
        <v/>
      </c>
      <c r="BO80" s="19" t="str">
        <f t="shared" si="18"/>
        <v/>
      </c>
      <c r="BP80" s="19" t="str">
        <f t="shared" si="19"/>
        <v/>
      </c>
      <c r="BQ80" s="19" t="str">
        <f t="shared" si="20"/>
        <v/>
      </c>
      <c r="BR80" s="42" t="str">
        <f t="shared" si="21"/>
        <v/>
      </c>
      <c r="BS80" s="19" t="str">
        <f t="shared" si="22"/>
        <v/>
      </c>
      <c r="BT80" s="43" t="str" cm="1">
        <f t="array" ref="BT80">IFERROR(DATE(INDEX($BQ80:$BS80, $BK80, MATCH($BN$5, $BQ$10:$BS$10, 0)), INDEX($BQ80:$BS80, $BK80, MATCH($BN$4, $BQ$10:$BS$10, 0)), INDEX($BQ80:$BS80, $BK80, MATCH($BN$3, $BQ$10:$BS$10, 0))), "")</f>
        <v/>
      </c>
      <c r="BV80" s="19" t="str">
        <f t="shared" si="23"/>
        <v/>
      </c>
      <c r="BX80" s="19" t="str">
        <f t="shared" si="15"/>
        <v/>
      </c>
      <c r="BZ80" s="42" t="str">
        <f t="shared" ref="BZ80:CC143" si="29">IF(BA80="", "", IFERROR(ROUNDDOWN(BA80/BZ$9, 0)*BZ$8, ""))</f>
        <v/>
      </c>
      <c r="CA80" s="13" t="str">
        <f t="shared" si="28"/>
        <v/>
      </c>
      <c r="CB80" s="13" t="str">
        <f t="shared" si="28"/>
        <v/>
      </c>
      <c r="CC80" s="13" t="str">
        <f t="shared" si="28"/>
        <v/>
      </c>
      <c r="CD80" s="33" t="str">
        <f t="shared" si="28"/>
        <v/>
      </c>
      <c r="CF80" s="44" t="str">
        <f t="shared" si="24"/>
        <v/>
      </c>
      <c r="CH80" s="19" t="str">
        <f>IF($CF80="", "", COUNTIF($CF$12:$CF$511, "&gt;"&amp;$CF80)+1+COUNTIF($CF$12:$CF80, $CF80)-1)</f>
        <v/>
      </c>
      <c r="CJ80" s="19" t="str">
        <f t="shared" si="25"/>
        <v/>
      </c>
      <c r="CL80" s="45" t="str">
        <f t="shared" si="26"/>
        <v/>
      </c>
      <c r="CN80" s="41" t="str" cm="1">
        <f t="array" ref="CN80">IF($BV80="", "", IF(IFERROR(INDEX($B80:$AE80, $BK80, MATCH(BI$10, $B$11:$AE$11, 0)), "")="", "", IFERROR(INDEX($B80:$AE80, $BK80, MATCH(BI$10, $B$11:$AE$11, 0)), "")))</f>
        <v/>
      </c>
      <c r="CP80" s="19" t="str">
        <f>IF(OR($BL$7=FALSE, $BI80=""), "", IF(COUNTIF('LinkedIn Posts'!$AV$11:$AV$510, $BI80)=0, MAX($CP$11:$CP79)+1, ""))</f>
        <v/>
      </c>
      <c r="CR80" s="19">
        <v>69</v>
      </c>
      <c r="CT80" s="65" t="str">
        <f t="shared" si="27"/>
        <v/>
      </c>
    </row>
    <row r="81" spans="1:98" x14ac:dyDescent="0.25">
      <c r="A81" s="24"/>
      <c r="B81" s="29"/>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1"/>
      <c r="AF81" s="24"/>
      <c r="AG81" s="11"/>
      <c r="AH81" s="11"/>
      <c r="AI81" s="11"/>
      <c r="AJ81" s="11"/>
      <c r="AK81" s="11"/>
      <c r="AL81" s="11"/>
      <c r="AM81" s="11"/>
      <c r="AN81" s="11"/>
      <c r="AO81" s="11"/>
      <c r="AP81" s="11"/>
      <c r="AQ81" s="11"/>
      <c r="AR81" s="11"/>
      <c r="AS81" s="11"/>
      <c r="AT81" s="11"/>
      <c r="AU81" s="11"/>
      <c r="AV81" s="11"/>
      <c r="AW81" s="11"/>
      <c r="AX81" s="11"/>
      <c r="AY81" s="11"/>
      <c r="AZ81" s="32" t="str">
        <f t="shared" si="16"/>
        <v/>
      </c>
      <c r="BA81" s="13" t="str" cm="1">
        <f t="array" ref="BA81">IF(BA$10="", "", IF(IFERROR(INDEX($B81:$AE81, $BK81, MATCH(BA$10, $B$11:$AE$11, 0)), "")="", "", IFERROR(VALUE(INDEX($B81:$AE81, $BK81, MATCH(BA$10, $B$11:$AE$11, 0))), "")))</f>
        <v/>
      </c>
      <c r="BB81" s="13" t="str" cm="1">
        <f t="array" ref="BB81">IF(BB$10="", "", IF(IFERROR(INDEX($B81:$AE81, $BK81, MATCH(BB$10, $B$11:$AE$11, 0)), "")="", "", IFERROR(VALUE(INDEX($B81:$AE81, $BK81, MATCH(BB$10, $B$11:$AE$11, 0))), "")))</f>
        <v/>
      </c>
      <c r="BC81" s="13" t="str" cm="1">
        <f t="array" ref="BC81">IF(BC$10="", "", IF(IFERROR(INDEX($B81:$AE81, $BK81, MATCH(BC$10, $B$11:$AE$11, 0)), "")="", "", IFERROR(VALUE(INDEX($B81:$AE81, $BK81, MATCH(BC$10, $B$11:$AE$11, 0))), "")))</f>
        <v/>
      </c>
      <c r="BD81" s="13" t="str" cm="1">
        <f t="array" ref="BD81">IF(BD$10="", "", IF(IFERROR(INDEX($B81:$AE81, $BK81, MATCH(BD$10, $B$11:$AE$11, 0)), "")="", "", IFERROR(VALUE(INDEX($B81:$AE81, $BK81, MATCH(BD$10, $B$11:$AE$11, 0))), "")))</f>
        <v/>
      </c>
      <c r="BE81" s="33" t="str" cm="1">
        <f t="array" ref="BE81">IF(BE$10="", "", IF(IFERROR(INDEX($B81:$AE81, $BK81, MATCH(BE$10, $B$11:$AE$11, 0)), "")="", "", IFERROR(VALUE(INDEX($B81:$AE81, $BK81, MATCH(BE$10, $B$11:$AE$11, 0))), "")))</f>
        <v/>
      </c>
      <c r="BF81" s="11"/>
      <c r="BG81" s="41" t="str" cm="1">
        <f t="array" ref="BG81">IF(BG$10="", "", IF(IFERROR(INDEX($B81:$AE81, $BK81, MATCH(BG$10, $B$11:$AE$11, 0)), "")="", "", IFERROR(LEFT(INDEX($B81:$AE81, $BK81, MATCH(BG$10, $B$11:$AE$11, 0)), 70), "")))</f>
        <v/>
      </c>
      <c r="BH81" s="11"/>
      <c r="BI81" s="65" t="str">
        <f t="shared" si="17"/>
        <v/>
      </c>
      <c r="BJ81" s="11"/>
      <c r="BN81" s="19" t="str" cm="1">
        <f t="array" ref="BN81">IF($AZ$10="", "", IF(IFERROR(INDEX($B81:$AE81, $BK81, MATCH($AZ$10, $B$11:$AE$11, 0)), "")="", "", IFERROR(INDEX($B81:$AE81, $BK81, MATCH($AZ$10, $B$11:$AE$11, 0)), "")))</f>
        <v/>
      </c>
      <c r="BO81" s="19" t="str">
        <f t="shared" si="18"/>
        <v/>
      </c>
      <c r="BP81" s="19" t="str">
        <f t="shared" si="19"/>
        <v/>
      </c>
      <c r="BQ81" s="19" t="str">
        <f t="shared" si="20"/>
        <v/>
      </c>
      <c r="BR81" s="42" t="str">
        <f t="shared" si="21"/>
        <v/>
      </c>
      <c r="BS81" s="19" t="str">
        <f t="shared" si="22"/>
        <v/>
      </c>
      <c r="BT81" s="43" t="str" cm="1">
        <f t="array" ref="BT81">IFERROR(DATE(INDEX($BQ81:$BS81, $BK81, MATCH($BN$5, $BQ$10:$BS$10, 0)), INDEX($BQ81:$BS81, $BK81, MATCH($BN$4, $BQ$10:$BS$10, 0)), INDEX($BQ81:$BS81, $BK81, MATCH($BN$3, $BQ$10:$BS$10, 0))), "")</f>
        <v/>
      </c>
      <c r="BV81" s="19" t="str">
        <f t="shared" si="23"/>
        <v/>
      </c>
      <c r="BX81" s="19" t="str">
        <f t="shared" si="15"/>
        <v/>
      </c>
      <c r="BZ81" s="42" t="str">
        <f t="shared" si="29"/>
        <v/>
      </c>
      <c r="CA81" s="13" t="str">
        <f t="shared" si="28"/>
        <v/>
      </c>
      <c r="CB81" s="13" t="str">
        <f t="shared" si="28"/>
        <v/>
      </c>
      <c r="CC81" s="13" t="str">
        <f t="shared" si="28"/>
        <v/>
      </c>
      <c r="CD81" s="33" t="str">
        <f t="shared" si="28"/>
        <v/>
      </c>
      <c r="CF81" s="44" t="str">
        <f t="shared" si="24"/>
        <v/>
      </c>
      <c r="CH81" s="19" t="str">
        <f>IF($CF81="", "", COUNTIF($CF$12:$CF$511, "&gt;"&amp;$CF81)+1+COUNTIF($CF$12:$CF81, $CF81)-1)</f>
        <v/>
      </c>
      <c r="CJ81" s="19" t="str">
        <f t="shared" si="25"/>
        <v/>
      </c>
      <c r="CL81" s="45" t="str">
        <f t="shared" si="26"/>
        <v/>
      </c>
      <c r="CN81" s="41" t="str" cm="1">
        <f t="array" ref="CN81">IF($BV81="", "", IF(IFERROR(INDEX($B81:$AE81, $BK81, MATCH(BI$10, $B$11:$AE$11, 0)), "")="", "", IFERROR(INDEX($B81:$AE81, $BK81, MATCH(BI$10, $B$11:$AE$11, 0)), "")))</f>
        <v/>
      </c>
      <c r="CP81" s="19" t="str">
        <f>IF(OR($BL$7=FALSE, $BI81=""), "", IF(COUNTIF('LinkedIn Posts'!$AV$11:$AV$510, $BI81)=0, MAX($CP$11:$CP80)+1, ""))</f>
        <v/>
      </c>
      <c r="CR81" s="19">
        <v>70</v>
      </c>
      <c r="CT81" s="65" t="str">
        <f t="shared" si="27"/>
        <v/>
      </c>
    </row>
    <row r="82" spans="1:98" x14ac:dyDescent="0.25">
      <c r="A82" s="24"/>
      <c r="B82" s="29"/>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1"/>
      <c r="AF82" s="24"/>
      <c r="AG82" s="11"/>
      <c r="AH82" s="11"/>
      <c r="AI82" s="11"/>
      <c r="AJ82" s="11"/>
      <c r="AK82" s="11"/>
      <c r="AL82" s="11"/>
      <c r="AM82" s="11"/>
      <c r="AN82" s="11"/>
      <c r="AO82" s="11"/>
      <c r="AP82" s="11"/>
      <c r="AQ82" s="11"/>
      <c r="AR82" s="11"/>
      <c r="AS82" s="11"/>
      <c r="AT82" s="11"/>
      <c r="AU82" s="11"/>
      <c r="AV82" s="11"/>
      <c r="AW82" s="11"/>
      <c r="AX82" s="11"/>
      <c r="AY82" s="11"/>
      <c r="AZ82" s="32" t="str">
        <f t="shared" si="16"/>
        <v/>
      </c>
      <c r="BA82" s="13" t="str" cm="1">
        <f t="array" ref="BA82">IF(BA$10="", "", IF(IFERROR(INDEX($B82:$AE82, $BK82, MATCH(BA$10, $B$11:$AE$11, 0)), "")="", "", IFERROR(VALUE(INDEX($B82:$AE82, $BK82, MATCH(BA$10, $B$11:$AE$11, 0))), "")))</f>
        <v/>
      </c>
      <c r="BB82" s="13" t="str" cm="1">
        <f t="array" ref="BB82">IF(BB$10="", "", IF(IFERROR(INDEX($B82:$AE82, $BK82, MATCH(BB$10, $B$11:$AE$11, 0)), "")="", "", IFERROR(VALUE(INDEX($B82:$AE82, $BK82, MATCH(BB$10, $B$11:$AE$11, 0))), "")))</f>
        <v/>
      </c>
      <c r="BC82" s="13" t="str" cm="1">
        <f t="array" ref="BC82">IF(BC$10="", "", IF(IFERROR(INDEX($B82:$AE82, $BK82, MATCH(BC$10, $B$11:$AE$11, 0)), "")="", "", IFERROR(VALUE(INDEX($B82:$AE82, $BK82, MATCH(BC$10, $B$11:$AE$11, 0))), "")))</f>
        <v/>
      </c>
      <c r="BD82" s="13" t="str" cm="1">
        <f t="array" ref="BD82">IF(BD$10="", "", IF(IFERROR(INDEX($B82:$AE82, $BK82, MATCH(BD$10, $B$11:$AE$11, 0)), "")="", "", IFERROR(VALUE(INDEX($B82:$AE82, $BK82, MATCH(BD$10, $B$11:$AE$11, 0))), "")))</f>
        <v/>
      </c>
      <c r="BE82" s="33" t="str" cm="1">
        <f t="array" ref="BE82">IF(BE$10="", "", IF(IFERROR(INDEX($B82:$AE82, $BK82, MATCH(BE$10, $B$11:$AE$11, 0)), "")="", "", IFERROR(VALUE(INDEX($B82:$AE82, $BK82, MATCH(BE$10, $B$11:$AE$11, 0))), "")))</f>
        <v/>
      </c>
      <c r="BF82" s="11"/>
      <c r="BG82" s="41" t="str" cm="1">
        <f t="array" ref="BG82">IF(BG$10="", "", IF(IFERROR(INDEX($B82:$AE82, $BK82, MATCH(BG$10, $B$11:$AE$11, 0)), "")="", "", IFERROR(LEFT(INDEX($B82:$AE82, $BK82, MATCH(BG$10, $B$11:$AE$11, 0)), 70), "")))</f>
        <v/>
      </c>
      <c r="BH82" s="11"/>
      <c r="BI82" s="65" t="str">
        <f t="shared" si="17"/>
        <v/>
      </c>
      <c r="BJ82" s="11"/>
      <c r="BN82" s="19" t="str" cm="1">
        <f t="array" ref="BN82">IF($AZ$10="", "", IF(IFERROR(INDEX($B82:$AE82, $BK82, MATCH($AZ$10, $B$11:$AE$11, 0)), "")="", "", IFERROR(INDEX($B82:$AE82, $BK82, MATCH($AZ$10, $B$11:$AE$11, 0)), "")))</f>
        <v/>
      </c>
      <c r="BO82" s="19" t="str">
        <f t="shared" si="18"/>
        <v/>
      </c>
      <c r="BP82" s="19" t="str">
        <f t="shared" si="19"/>
        <v/>
      </c>
      <c r="BQ82" s="19" t="str">
        <f t="shared" si="20"/>
        <v/>
      </c>
      <c r="BR82" s="42" t="str">
        <f t="shared" si="21"/>
        <v/>
      </c>
      <c r="BS82" s="19" t="str">
        <f t="shared" si="22"/>
        <v/>
      </c>
      <c r="BT82" s="43" t="str" cm="1">
        <f t="array" ref="BT82">IFERROR(DATE(INDEX($BQ82:$BS82, $BK82, MATCH($BN$5, $BQ$10:$BS$10, 0)), INDEX($BQ82:$BS82, $BK82, MATCH($BN$4, $BQ$10:$BS$10, 0)), INDEX($BQ82:$BS82, $BK82, MATCH($BN$3, $BQ$10:$BS$10, 0))), "")</f>
        <v/>
      </c>
      <c r="BV82" s="19" t="str">
        <f t="shared" si="23"/>
        <v/>
      </c>
      <c r="BX82" s="19" t="str">
        <f t="shared" si="15"/>
        <v/>
      </c>
      <c r="BZ82" s="42" t="str">
        <f t="shared" si="29"/>
        <v/>
      </c>
      <c r="CA82" s="13" t="str">
        <f t="shared" si="28"/>
        <v/>
      </c>
      <c r="CB82" s="13" t="str">
        <f t="shared" si="28"/>
        <v/>
      </c>
      <c r="CC82" s="13" t="str">
        <f t="shared" si="28"/>
        <v/>
      </c>
      <c r="CD82" s="33" t="str">
        <f t="shared" si="28"/>
        <v/>
      </c>
      <c r="CF82" s="44" t="str">
        <f t="shared" si="24"/>
        <v/>
      </c>
      <c r="CH82" s="19" t="str">
        <f>IF($CF82="", "", COUNTIF($CF$12:$CF$511, "&gt;"&amp;$CF82)+1+COUNTIF($CF$12:$CF82, $CF82)-1)</f>
        <v/>
      </c>
      <c r="CJ82" s="19" t="str">
        <f t="shared" si="25"/>
        <v/>
      </c>
      <c r="CL82" s="45" t="str">
        <f t="shared" si="26"/>
        <v/>
      </c>
      <c r="CN82" s="41" t="str" cm="1">
        <f t="array" ref="CN82">IF($BV82="", "", IF(IFERROR(INDEX($B82:$AE82, $BK82, MATCH(BI$10, $B$11:$AE$11, 0)), "")="", "", IFERROR(INDEX($B82:$AE82, $BK82, MATCH(BI$10, $B$11:$AE$11, 0)), "")))</f>
        <v/>
      </c>
      <c r="CP82" s="19" t="str">
        <f>IF(OR($BL$7=FALSE, $BI82=""), "", IF(COUNTIF('LinkedIn Posts'!$AV$11:$AV$510, $BI82)=0, MAX($CP$11:$CP81)+1, ""))</f>
        <v/>
      </c>
      <c r="CR82" s="19">
        <v>71</v>
      </c>
      <c r="CT82" s="65" t="str">
        <f t="shared" si="27"/>
        <v/>
      </c>
    </row>
    <row r="83" spans="1:98" x14ac:dyDescent="0.25">
      <c r="A83" s="24"/>
      <c r="B83" s="29"/>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1"/>
      <c r="AF83" s="24"/>
      <c r="AG83" s="11"/>
      <c r="AH83" s="11"/>
      <c r="AI83" s="11"/>
      <c r="AJ83" s="11"/>
      <c r="AK83" s="11"/>
      <c r="AL83" s="11"/>
      <c r="AM83" s="11"/>
      <c r="AN83" s="11"/>
      <c r="AO83" s="11"/>
      <c r="AP83" s="11"/>
      <c r="AQ83" s="11"/>
      <c r="AR83" s="11"/>
      <c r="AS83" s="11"/>
      <c r="AT83" s="11"/>
      <c r="AU83" s="11"/>
      <c r="AV83" s="11"/>
      <c r="AW83" s="11"/>
      <c r="AX83" s="11"/>
      <c r="AY83" s="11"/>
      <c r="AZ83" s="32" t="str">
        <f t="shared" si="16"/>
        <v/>
      </c>
      <c r="BA83" s="13" t="str" cm="1">
        <f t="array" ref="BA83">IF(BA$10="", "", IF(IFERROR(INDEX($B83:$AE83, $BK83, MATCH(BA$10, $B$11:$AE$11, 0)), "")="", "", IFERROR(VALUE(INDEX($B83:$AE83, $BK83, MATCH(BA$10, $B$11:$AE$11, 0))), "")))</f>
        <v/>
      </c>
      <c r="BB83" s="13" t="str" cm="1">
        <f t="array" ref="BB83">IF(BB$10="", "", IF(IFERROR(INDEX($B83:$AE83, $BK83, MATCH(BB$10, $B$11:$AE$11, 0)), "")="", "", IFERROR(VALUE(INDEX($B83:$AE83, $BK83, MATCH(BB$10, $B$11:$AE$11, 0))), "")))</f>
        <v/>
      </c>
      <c r="BC83" s="13" t="str" cm="1">
        <f t="array" ref="BC83">IF(BC$10="", "", IF(IFERROR(INDEX($B83:$AE83, $BK83, MATCH(BC$10, $B$11:$AE$11, 0)), "")="", "", IFERROR(VALUE(INDEX($B83:$AE83, $BK83, MATCH(BC$10, $B$11:$AE$11, 0))), "")))</f>
        <v/>
      </c>
      <c r="BD83" s="13" t="str" cm="1">
        <f t="array" ref="BD83">IF(BD$10="", "", IF(IFERROR(INDEX($B83:$AE83, $BK83, MATCH(BD$10, $B$11:$AE$11, 0)), "")="", "", IFERROR(VALUE(INDEX($B83:$AE83, $BK83, MATCH(BD$10, $B$11:$AE$11, 0))), "")))</f>
        <v/>
      </c>
      <c r="BE83" s="33" t="str" cm="1">
        <f t="array" ref="BE83">IF(BE$10="", "", IF(IFERROR(INDEX($B83:$AE83, $BK83, MATCH(BE$10, $B$11:$AE$11, 0)), "")="", "", IFERROR(VALUE(INDEX($B83:$AE83, $BK83, MATCH(BE$10, $B$11:$AE$11, 0))), "")))</f>
        <v/>
      </c>
      <c r="BF83" s="11"/>
      <c r="BG83" s="41" t="str" cm="1">
        <f t="array" ref="BG83">IF(BG$10="", "", IF(IFERROR(INDEX($B83:$AE83, $BK83, MATCH(BG$10, $B$11:$AE$11, 0)), "")="", "", IFERROR(LEFT(INDEX($B83:$AE83, $BK83, MATCH(BG$10, $B$11:$AE$11, 0)), 70), "")))</f>
        <v/>
      </c>
      <c r="BH83" s="11"/>
      <c r="BI83" s="65" t="str">
        <f t="shared" si="17"/>
        <v/>
      </c>
      <c r="BJ83" s="11"/>
      <c r="BN83" s="19" t="str" cm="1">
        <f t="array" ref="BN83">IF($AZ$10="", "", IF(IFERROR(INDEX($B83:$AE83, $BK83, MATCH($AZ$10, $B$11:$AE$11, 0)), "")="", "", IFERROR(INDEX($B83:$AE83, $BK83, MATCH($AZ$10, $B$11:$AE$11, 0)), "")))</f>
        <v/>
      </c>
      <c r="BO83" s="19" t="str">
        <f t="shared" si="18"/>
        <v/>
      </c>
      <c r="BP83" s="19" t="str">
        <f t="shared" si="19"/>
        <v/>
      </c>
      <c r="BQ83" s="19" t="str">
        <f t="shared" si="20"/>
        <v/>
      </c>
      <c r="BR83" s="42" t="str">
        <f t="shared" si="21"/>
        <v/>
      </c>
      <c r="BS83" s="19" t="str">
        <f t="shared" si="22"/>
        <v/>
      </c>
      <c r="BT83" s="43" t="str" cm="1">
        <f t="array" ref="BT83">IFERROR(DATE(INDEX($BQ83:$BS83, $BK83, MATCH($BN$5, $BQ$10:$BS$10, 0)), INDEX($BQ83:$BS83, $BK83, MATCH($BN$4, $BQ$10:$BS$10, 0)), INDEX($BQ83:$BS83, $BK83, MATCH($BN$3, $BQ$10:$BS$10, 0))), "")</f>
        <v/>
      </c>
      <c r="BV83" s="19" t="str">
        <f t="shared" si="23"/>
        <v/>
      </c>
      <c r="BX83" s="19" t="str">
        <f t="shared" si="15"/>
        <v/>
      </c>
      <c r="BZ83" s="42" t="str">
        <f t="shared" si="29"/>
        <v/>
      </c>
      <c r="CA83" s="13" t="str">
        <f t="shared" si="28"/>
        <v/>
      </c>
      <c r="CB83" s="13" t="str">
        <f t="shared" si="28"/>
        <v/>
      </c>
      <c r="CC83" s="13" t="str">
        <f t="shared" si="28"/>
        <v/>
      </c>
      <c r="CD83" s="33" t="str">
        <f t="shared" si="28"/>
        <v/>
      </c>
      <c r="CF83" s="44" t="str">
        <f t="shared" si="24"/>
        <v/>
      </c>
      <c r="CH83" s="19" t="str">
        <f>IF($CF83="", "", COUNTIF($CF$12:$CF$511, "&gt;"&amp;$CF83)+1+COUNTIF($CF$12:$CF83, $CF83)-1)</f>
        <v/>
      </c>
      <c r="CJ83" s="19" t="str">
        <f t="shared" si="25"/>
        <v/>
      </c>
      <c r="CL83" s="45" t="str">
        <f t="shared" si="26"/>
        <v/>
      </c>
      <c r="CN83" s="41" t="str" cm="1">
        <f t="array" ref="CN83">IF($BV83="", "", IF(IFERROR(INDEX($B83:$AE83, $BK83, MATCH(BI$10, $B$11:$AE$11, 0)), "")="", "", IFERROR(INDEX($B83:$AE83, $BK83, MATCH(BI$10, $B$11:$AE$11, 0)), "")))</f>
        <v/>
      </c>
      <c r="CP83" s="19" t="str">
        <f>IF(OR($BL$7=FALSE, $BI83=""), "", IF(COUNTIF('LinkedIn Posts'!$AV$11:$AV$510, $BI83)=0, MAX($CP$11:$CP82)+1, ""))</f>
        <v/>
      </c>
      <c r="CR83" s="19">
        <v>72</v>
      </c>
      <c r="CT83" s="65" t="str">
        <f t="shared" si="27"/>
        <v/>
      </c>
    </row>
    <row r="84" spans="1:98" x14ac:dyDescent="0.25">
      <c r="A84" s="24"/>
      <c r="B84" s="29"/>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1"/>
      <c r="AF84" s="24"/>
      <c r="AG84" s="11"/>
      <c r="AH84" s="11"/>
      <c r="AI84" s="11"/>
      <c r="AJ84" s="11"/>
      <c r="AK84" s="11"/>
      <c r="AL84" s="11"/>
      <c r="AM84" s="11"/>
      <c r="AN84" s="11"/>
      <c r="AO84" s="11"/>
      <c r="AP84" s="11"/>
      <c r="AQ84" s="11"/>
      <c r="AR84" s="11"/>
      <c r="AS84" s="11"/>
      <c r="AT84" s="11"/>
      <c r="AU84" s="11"/>
      <c r="AV84" s="11"/>
      <c r="AW84" s="11"/>
      <c r="AX84" s="11"/>
      <c r="AY84" s="11"/>
      <c r="AZ84" s="32" t="str">
        <f t="shared" si="16"/>
        <v/>
      </c>
      <c r="BA84" s="13" t="str" cm="1">
        <f t="array" ref="BA84">IF(BA$10="", "", IF(IFERROR(INDEX($B84:$AE84, $BK84, MATCH(BA$10, $B$11:$AE$11, 0)), "")="", "", IFERROR(VALUE(INDEX($B84:$AE84, $BK84, MATCH(BA$10, $B$11:$AE$11, 0))), "")))</f>
        <v/>
      </c>
      <c r="BB84" s="13" t="str" cm="1">
        <f t="array" ref="BB84">IF(BB$10="", "", IF(IFERROR(INDEX($B84:$AE84, $BK84, MATCH(BB$10, $B$11:$AE$11, 0)), "")="", "", IFERROR(VALUE(INDEX($B84:$AE84, $BK84, MATCH(BB$10, $B$11:$AE$11, 0))), "")))</f>
        <v/>
      </c>
      <c r="BC84" s="13" t="str" cm="1">
        <f t="array" ref="BC84">IF(BC$10="", "", IF(IFERROR(INDEX($B84:$AE84, $BK84, MATCH(BC$10, $B$11:$AE$11, 0)), "")="", "", IFERROR(VALUE(INDEX($B84:$AE84, $BK84, MATCH(BC$10, $B$11:$AE$11, 0))), "")))</f>
        <v/>
      </c>
      <c r="BD84" s="13" t="str" cm="1">
        <f t="array" ref="BD84">IF(BD$10="", "", IF(IFERROR(INDEX($B84:$AE84, $BK84, MATCH(BD$10, $B$11:$AE$11, 0)), "")="", "", IFERROR(VALUE(INDEX($B84:$AE84, $BK84, MATCH(BD$10, $B$11:$AE$11, 0))), "")))</f>
        <v/>
      </c>
      <c r="BE84" s="33" t="str" cm="1">
        <f t="array" ref="BE84">IF(BE$10="", "", IF(IFERROR(INDEX($B84:$AE84, $BK84, MATCH(BE$10, $B$11:$AE$11, 0)), "")="", "", IFERROR(VALUE(INDEX($B84:$AE84, $BK84, MATCH(BE$10, $B$11:$AE$11, 0))), "")))</f>
        <v/>
      </c>
      <c r="BF84" s="11"/>
      <c r="BG84" s="41" t="str" cm="1">
        <f t="array" ref="BG84">IF(BG$10="", "", IF(IFERROR(INDEX($B84:$AE84, $BK84, MATCH(BG$10, $B$11:$AE$11, 0)), "")="", "", IFERROR(LEFT(INDEX($B84:$AE84, $BK84, MATCH(BG$10, $B$11:$AE$11, 0)), 70), "")))</f>
        <v/>
      </c>
      <c r="BH84" s="11"/>
      <c r="BI84" s="65" t="str">
        <f t="shared" si="17"/>
        <v/>
      </c>
      <c r="BJ84" s="11"/>
      <c r="BN84" s="19" t="str" cm="1">
        <f t="array" ref="BN84">IF($AZ$10="", "", IF(IFERROR(INDEX($B84:$AE84, $BK84, MATCH($AZ$10, $B$11:$AE$11, 0)), "")="", "", IFERROR(INDEX($B84:$AE84, $BK84, MATCH($AZ$10, $B$11:$AE$11, 0)), "")))</f>
        <v/>
      </c>
      <c r="BO84" s="19" t="str">
        <f t="shared" si="18"/>
        <v/>
      </c>
      <c r="BP84" s="19" t="str">
        <f t="shared" si="19"/>
        <v/>
      </c>
      <c r="BQ84" s="19" t="str">
        <f t="shared" si="20"/>
        <v/>
      </c>
      <c r="BR84" s="42" t="str">
        <f t="shared" si="21"/>
        <v/>
      </c>
      <c r="BS84" s="19" t="str">
        <f t="shared" si="22"/>
        <v/>
      </c>
      <c r="BT84" s="43" t="str" cm="1">
        <f t="array" ref="BT84">IFERROR(DATE(INDEX($BQ84:$BS84, $BK84, MATCH($BN$5, $BQ$10:$BS$10, 0)), INDEX($BQ84:$BS84, $BK84, MATCH($BN$4, $BQ$10:$BS$10, 0)), INDEX($BQ84:$BS84, $BK84, MATCH($BN$3, $BQ$10:$BS$10, 0))), "")</f>
        <v/>
      </c>
      <c r="BV84" s="19" t="str">
        <f t="shared" si="23"/>
        <v/>
      </c>
      <c r="BX84" s="19" t="str">
        <f t="shared" si="15"/>
        <v/>
      </c>
      <c r="BZ84" s="42" t="str">
        <f t="shared" si="29"/>
        <v/>
      </c>
      <c r="CA84" s="13" t="str">
        <f t="shared" si="28"/>
        <v/>
      </c>
      <c r="CB84" s="13" t="str">
        <f t="shared" si="28"/>
        <v/>
      </c>
      <c r="CC84" s="13" t="str">
        <f t="shared" si="28"/>
        <v/>
      </c>
      <c r="CD84" s="33" t="str">
        <f t="shared" si="28"/>
        <v/>
      </c>
      <c r="CF84" s="44" t="str">
        <f t="shared" si="24"/>
        <v/>
      </c>
      <c r="CH84" s="19" t="str">
        <f>IF($CF84="", "", COUNTIF($CF$12:$CF$511, "&gt;"&amp;$CF84)+1+COUNTIF($CF$12:$CF84, $CF84)-1)</f>
        <v/>
      </c>
      <c r="CJ84" s="19" t="str">
        <f t="shared" si="25"/>
        <v/>
      </c>
      <c r="CL84" s="45" t="str">
        <f t="shared" si="26"/>
        <v/>
      </c>
      <c r="CN84" s="41" t="str" cm="1">
        <f t="array" ref="CN84">IF($BV84="", "", IF(IFERROR(INDEX($B84:$AE84, $BK84, MATCH(BI$10, $B$11:$AE$11, 0)), "")="", "", IFERROR(INDEX($B84:$AE84, $BK84, MATCH(BI$10, $B$11:$AE$11, 0)), "")))</f>
        <v/>
      </c>
      <c r="CP84" s="19" t="str">
        <f>IF(OR($BL$7=FALSE, $BI84=""), "", IF(COUNTIF('LinkedIn Posts'!$AV$11:$AV$510, $BI84)=0, MAX($CP$11:$CP83)+1, ""))</f>
        <v/>
      </c>
      <c r="CR84" s="19">
        <v>73</v>
      </c>
      <c r="CT84" s="65" t="str">
        <f t="shared" si="27"/>
        <v/>
      </c>
    </row>
    <row r="85" spans="1:98" x14ac:dyDescent="0.25">
      <c r="A85" s="24"/>
      <c r="B85" s="29"/>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1"/>
      <c r="AF85" s="24"/>
      <c r="AG85" s="11"/>
      <c r="AH85" s="11"/>
      <c r="AI85" s="11"/>
      <c r="AJ85" s="11"/>
      <c r="AK85" s="11"/>
      <c r="AL85" s="11"/>
      <c r="AM85" s="11"/>
      <c r="AN85" s="11"/>
      <c r="AO85" s="11"/>
      <c r="AP85" s="11"/>
      <c r="AQ85" s="11"/>
      <c r="AR85" s="11"/>
      <c r="AS85" s="11"/>
      <c r="AT85" s="11"/>
      <c r="AU85" s="11"/>
      <c r="AV85" s="11"/>
      <c r="AW85" s="11"/>
      <c r="AX85" s="11"/>
      <c r="AY85" s="11"/>
      <c r="AZ85" s="32" t="str">
        <f t="shared" si="16"/>
        <v/>
      </c>
      <c r="BA85" s="13" t="str" cm="1">
        <f t="array" ref="BA85">IF(BA$10="", "", IF(IFERROR(INDEX($B85:$AE85, $BK85, MATCH(BA$10, $B$11:$AE$11, 0)), "")="", "", IFERROR(VALUE(INDEX($B85:$AE85, $BK85, MATCH(BA$10, $B$11:$AE$11, 0))), "")))</f>
        <v/>
      </c>
      <c r="BB85" s="13" t="str" cm="1">
        <f t="array" ref="BB85">IF(BB$10="", "", IF(IFERROR(INDEX($B85:$AE85, $BK85, MATCH(BB$10, $B$11:$AE$11, 0)), "")="", "", IFERROR(VALUE(INDEX($B85:$AE85, $BK85, MATCH(BB$10, $B$11:$AE$11, 0))), "")))</f>
        <v/>
      </c>
      <c r="BC85" s="13" t="str" cm="1">
        <f t="array" ref="BC85">IF(BC$10="", "", IF(IFERROR(INDEX($B85:$AE85, $BK85, MATCH(BC$10, $B$11:$AE$11, 0)), "")="", "", IFERROR(VALUE(INDEX($B85:$AE85, $BK85, MATCH(BC$10, $B$11:$AE$11, 0))), "")))</f>
        <v/>
      </c>
      <c r="BD85" s="13" t="str" cm="1">
        <f t="array" ref="BD85">IF(BD$10="", "", IF(IFERROR(INDEX($B85:$AE85, $BK85, MATCH(BD$10, $B$11:$AE$11, 0)), "")="", "", IFERROR(VALUE(INDEX($B85:$AE85, $BK85, MATCH(BD$10, $B$11:$AE$11, 0))), "")))</f>
        <v/>
      </c>
      <c r="BE85" s="33" t="str" cm="1">
        <f t="array" ref="BE85">IF(BE$10="", "", IF(IFERROR(INDEX($B85:$AE85, $BK85, MATCH(BE$10, $B$11:$AE$11, 0)), "")="", "", IFERROR(VALUE(INDEX($B85:$AE85, $BK85, MATCH(BE$10, $B$11:$AE$11, 0))), "")))</f>
        <v/>
      </c>
      <c r="BF85" s="11"/>
      <c r="BG85" s="41" t="str" cm="1">
        <f t="array" ref="BG85">IF(BG$10="", "", IF(IFERROR(INDEX($B85:$AE85, $BK85, MATCH(BG$10, $B$11:$AE$11, 0)), "")="", "", IFERROR(LEFT(INDEX($B85:$AE85, $BK85, MATCH(BG$10, $B$11:$AE$11, 0)), 70), "")))</f>
        <v/>
      </c>
      <c r="BH85" s="11"/>
      <c r="BI85" s="65" t="str">
        <f t="shared" si="17"/>
        <v/>
      </c>
      <c r="BJ85" s="11"/>
      <c r="BN85" s="19" t="str" cm="1">
        <f t="array" ref="BN85">IF($AZ$10="", "", IF(IFERROR(INDEX($B85:$AE85, $BK85, MATCH($AZ$10, $B$11:$AE$11, 0)), "")="", "", IFERROR(INDEX($B85:$AE85, $BK85, MATCH($AZ$10, $B$11:$AE$11, 0)), "")))</f>
        <v/>
      </c>
      <c r="BO85" s="19" t="str">
        <f t="shared" si="18"/>
        <v/>
      </c>
      <c r="BP85" s="19" t="str">
        <f t="shared" si="19"/>
        <v/>
      </c>
      <c r="BQ85" s="19" t="str">
        <f t="shared" si="20"/>
        <v/>
      </c>
      <c r="BR85" s="42" t="str">
        <f t="shared" si="21"/>
        <v/>
      </c>
      <c r="BS85" s="19" t="str">
        <f t="shared" si="22"/>
        <v/>
      </c>
      <c r="BT85" s="43" t="str" cm="1">
        <f t="array" ref="BT85">IFERROR(DATE(INDEX($BQ85:$BS85, $BK85, MATCH($BN$5, $BQ$10:$BS$10, 0)), INDEX($BQ85:$BS85, $BK85, MATCH($BN$4, $BQ$10:$BS$10, 0)), INDEX($BQ85:$BS85, $BK85, MATCH($BN$3, $BQ$10:$BS$10, 0))), "")</f>
        <v/>
      </c>
      <c r="BV85" s="19" t="str">
        <f t="shared" si="23"/>
        <v/>
      </c>
      <c r="BX85" s="19" t="str">
        <f t="shared" si="15"/>
        <v/>
      </c>
      <c r="BZ85" s="42" t="str">
        <f t="shared" si="29"/>
        <v/>
      </c>
      <c r="CA85" s="13" t="str">
        <f t="shared" si="28"/>
        <v/>
      </c>
      <c r="CB85" s="13" t="str">
        <f t="shared" si="28"/>
        <v/>
      </c>
      <c r="CC85" s="13" t="str">
        <f t="shared" si="28"/>
        <v/>
      </c>
      <c r="CD85" s="33" t="str">
        <f t="shared" si="28"/>
        <v/>
      </c>
      <c r="CF85" s="44" t="str">
        <f t="shared" si="24"/>
        <v/>
      </c>
      <c r="CH85" s="19" t="str">
        <f>IF($CF85="", "", COUNTIF($CF$12:$CF$511, "&gt;"&amp;$CF85)+1+COUNTIF($CF$12:$CF85, $CF85)-1)</f>
        <v/>
      </c>
      <c r="CJ85" s="19" t="str">
        <f t="shared" si="25"/>
        <v/>
      </c>
      <c r="CL85" s="45" t="str">
        <f t="shared" si="26"/>
        <v/>
      </c>
      <c r="CN85" s="41" t="str" cm="1">
        <f t="array" ref="CN85">IF($BV85="", "", IF(IFERROR(INDEX($B85:$AE85, $BK85, MATCH(BI$10, $B$11:$AE$11, 0)), "")="", "", IFERROR(INDEX($B85:$AE85, $BK85, MATCH(BI$10, $B$11:$AE$11, 0)), "")))</f>
        <v/>
      </c>
      <c r="CP85" s="19" t="str">
        <f>IF(OR($BL$7=FALSE, $BI85=""), "", IF(COUNTIF('LinkedIn Posts'!$AV$11:$AV$510, $BI85)=0, MAX($CP$11:$CP84)+1, ""))</f>
        <v/>
      </c>
      <c r="CR85" s="19">
        <v>74</v>
      </c>
      <c r="CT85" s="65" t="str">
        <f t="shared" si="27"/>
        <v/>
      </c>
    </row>
    <row r="86" spans="1:98" x14ac:dyDescent="0.25">
      <c r="A86" s="24"/>
      <c r="B86" s="29"/>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1"/>
      <c r="AF86" s="24"/>
      <c r="AG86" s="11"/>
      <c r="AH86" s="11"/>
      <c r="AI86" s="11"/>
      <c r="AJ86" s="11"/>
      <c r="AK86" s="11"/>
      <c r="AL86" s="11"/>
      <c r="AM86" s="11"/>
      <c r="AN86" s="11"/>
      <c r="AO86" s="11"/>
      <c r="AP86" s="11"/>
      <c r="AQ86" s="11"/>
      <c r="AR86" s="11"/>
      <c r="AS86" s="11"/>
      <c r="AT86" s="11"/>
      <c r="AU86" s="11"/>
      <c r="AV86" s="11"/>
      <c r="AW86" s="11"/>
      <c r="AX86" s="11"/>
      <c r="AY86" s="11"/>
      <c r="AZ86" s="32" t="str">
        <f t="shared" si="16"/>
        <v/>
      </c>
      <c r="BA86" s="13" t="str" cm="1">
        <f t="array" ref="BA86">IF(BA$10="", "", IF(IFERROR(INDEX($B86:$AE86, $BK86, MATCH(BA$10, $B$11:$AE$11, 0)), "")="", "", IFERROR(VALUE(INDEX($B86:$AE86, $BK86, MATCH(BA$10, $B$11:$AE$11, 0))), "")))</f>
        <v/>
      </c>
      <c r="BB86" s="13" t="str" cm="1">
        <f t="array" ref="BB86">IF(BB$10="", "", IF(IFERROR(INDEX($B86:$AE86, $BK86, MATCH(BB$10, $B$11:$AE$11, 0)), "")="", "", IFERROR(VALUE(INDEX($B86:$AE86, $BK86, MATCH(BB$10, $B$11:$AE$11, 0))), "")))</f>
        <v/>
      </c>
      <c r="BC86" s="13" t="str" cm="1">
        <f t="array" ref="BC86">IF(BC$10="", "", IF(IFERROR(INDEX($B86:$AE86, $BK86, MATCH(BC$10, $B$11:$AE$11, 0)), "")="", "", IFERROR(VALUE(INDEX($B86:$AE86, $BK86, MATCH(BC$10, $B$11:$AE$11, 0))), "")))</f>
        <v/>
      </c>
      <c r="BD86" s="13" t="str" cm="1">
        <f t="array" ref="BD86">IF(BD$10="", "", IF(IFERROR(INDEX($B86:$AE86, $BK86, MATCH(BD$10, $B$11:$AE$11, 0)), "")="", "", IFERROR(VALUE(INDEX($B86:$AE86, $BK86, MATCH(BD$10, $B$11:$AE$11, 0))), "")))</f>
        <v/>
      </c>
      <c r="BE86" s="33" t="str" cm="1">
        <f t="array" ref="BE86">IF(BE$10="", "", IF(IFERROR(INDEX($B86:$AE86, $BK86, MATCH(BE$10, $B$11:$AE$11, 0)), "")="", "", IFERROR(VALUE(INDEX($B86:$AE86, $BK86, MATCH(BE$10, $B$11:$AE$11, 0))), "")))</f>
        <v/>
      </c>
      <c r="BF86" s="11"/>
      <c r="BG86" s="41" t="str" cm="1">
        <f t="array" ref="BG86">IF(BG$10="", "", IF(IFERROR(INDEX($B86:$AE86, $BK86, MATCH(BG$10, $B$11:$AE$11, 0)), "")="", "", IFERROR(LEFT(INDEX($B86:$AE86, $BK86, MATCH(BG$10, $B$11:$AE$11, 0)), 70), "")))</f>
        <v/>
      </c>
      <c r="BH86" s="11"/>
      <c r="BI86" s="65" t="str">
        <f t="shared" si="17"/>
        <v/>
      </c>
      <c r="BJ86" s="11"/>
      <c r="BN86" s="19" t="str" cm="1">
        <f t="array" ref="BN86">IF($AZ$10="", "", IF(IFERROR(INDEX($B86:$AE86, $BK86, MATCH($AZ$10, $B$11:$AE$11, 0)), "")="", "", IFERROR(INDEX($B86:$AE86, $BK86, MATCH($AZ$10, $B$11:$AE$11, 0)), "")))</f>
        <v/>
      </c>
      <c r="BO86" s="19" t="str">
        <f t="shared" si="18"/>
        <v/>
      </c>
      <c r="BP86" s="19" t="str">
        <f t="shared" si="19"/>
        <v/>
      </c>
      <c r="BQ86" s="19" t="str">
        <f t="shared" si="20"/>
        <v/>
      </c>
      <c r="BR86" s="42" t="str">
        <f t="shared" si="21"/>
        <v/>
      </c>
      <c r="BS86" s="19" t="str">
        <f t="shared" si="22"/>
        <v/>
      </c>
      <c r="BT86" s="43" t="str" cm="1">
        <f t="array" ref="BT86">IFERROR(DATE(INDEX($BQ86:$BS86, $BK86, MATCH($BN$5, $BQ$10:$BS$10, 0)), INDEX($BQ86:$BS86, $BK86, MATCH($BN$4, $BQ$10:$BS$10, 0)), INDEX($BQ86:$BS86, $BK86, MATCH($BN$3, $BQ$10:$BS$10, 0))), "")</f>
        <v/>
      </c>
      <c r="BV86" s="19" t="str">
        <f t="shared" si="23"/>
        <v/>
      </c>
      <c r="BX86" s="19" t="str">
        <f t="shared" si="15"/>
        <v/>
      </c>
      <c r="BZ86" s="42" t="str">
        <f t="shared" si="29"/>
        <v/>
      </c>
      <c r="CA86" s="13" t="str">
        <f t="shared" si="28"/>
        <v/>
      </c>
      <c r="CB86" s="13" t="str">
        <f t="shared" si="28"/>
        <v/>
      </c>
      <c r="CC86" s="13" t="str">
        <f t="shared" si="28"/>
        <v/>
      </c>
      <c r="CD86" s="33" t="str">
        <f t="shared" si="28"/>
        <v/>
      </c>
      <c r="CF86" s="44" t="str">
        <f t="shared" si="24"/>
        <v/>
      </c>
      <c r="CH86" s="19" t="str">
        <f>IF($CF86="", "", COUNTIF($CF$12:$CF$511, "&gt;"&amp;$CF86)+1+COUNTIF($CF$12:$CF86, $CF86)-1)</f>
        <v/>
      </c>
      <c r="CJ86" s="19" t="str">
        <f t="shared" si="25"/>
        <v/>
      </c>
      <c r="CL86" s="45" t="str">
        <f t="shared" si="26"/>
        <v/>
      </c>
      <c r="CN86" s="41" t="str" cm="1">
        <f t="array" ref="CN86">IF($BV86="", "", IF(IFERROR(INDEX($B86:$AE86, $BK86, MATCH(BI$10, $B$11:$AE$11, 0)), "")="", "", IFERROR(INDEX($B86:$AE86, $BK86, MATCH(BI$10, $B$11:$AE$11, 0)), "")))</f>
        <v/>
      </c>
      <c r="CP86" s="19" t="str">
        <f>IF(OR($BL$7=FALSE, $BI86=""), "", IF(COUNTIF('LinkedIn Posts'!$AV$11:$AV$510, $BI86)=0, MAX($CP$11:$CP85)+1, ""))</f>
        <v/>
      </c>
      <c r="CR86" s="19">
        <v>75</v>
      </c>
      <c r="CT86" s="65" t="str">
        <f t="shared" si="27"/>
        <v/>
      </c>
    </row>
    <row r="87" spans="1:98" x14ac:dyDescent="0.25">
      <c r="A87" s="24"/>
      <c r="B87" s="29"/>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1"/>
      <c r="AF87" s="24"/>
      <c r="AG87" s="11"/>
      <c r="AH87" s="11"/>
      <c r="AI87" s="11"/>
      <c r="AJ87" s="11"/>
      <c r="AK87" s="11"/>
      <c r="AL87" s="11"/>
      <c r="AM87" s="11"/>
      <c r="AN87" s="11"/>
      <c r="AO87" s="11"/>
      <c r="AP87" s="11"/>
      <c r="AQ87" s="11"/>
      <c r="AR87" s="11"/>
      <c r="AS87" s="11"/>
      <c r="AT87" s="11"/>
      <c r="AU87" s="11"/>
      <c r="AV87" s="11"/>
      <c r="AW87" s="11"/>
      <c r="AX87" s="11"/>
      <c r="AY87" s="11"/>
      <c r="AZ87" s="32" t="str">
        <f t="shared" si="16"/>
        <v/>
      </c>
      <c r="BA87" s="13" t="str" cm="1">
        <f t="array" ref="BA87">IF(BA$10="", "", IF(IFERROR(INDEX($B87:$AE87, $BK87, MATCH(BA$10, $B$11:$AE$11, 0)), "")="", "", IFERROR(VALUE(INDEX($B87:$AE87, $BK87, MATCH(BA$10, $B$11:$AE$11, 0))), "")))</f>
        <v/>
      </c>
      <c r="BB87" s="13" t="str" cm="1">
        <f t="array" ref="BB87">IF(BB$10="", "", IF(IFERROR(INDEX($B87:$AE87, $BK87, MATCH(BB$10, $B$11:$AE$11, 0)), "")="", "", IFERROR(VALUE(INDEX($B87:$AE87, $BK87, MATCH(BB$10, $B$11:$AE$11, 0))), "")))</f>
        <v/>
      </c>
      <c r="BC87" s="13" t="str" cm="1">
        <f t="array" ref="BC87">IF(BC$10="", "", IF(IFERROR(INDEX($B87:$AE87, $BK87, MATCH(BC$10, $B$11:$AE$11, 0)), "")="", "", IFERROR(VALUE(INDEX($B87:$AE87, $BK87, MATCH(BC$10, $B$11:$AE$11, 0))), "")))</f>
        <v/>
      </c>
      <c r="BD87" s="13" t="str" cm="1">
        <f t="array" ref="BD87">IF(BD$10="", "", IF(IFERROR(INDEX($B87:$AE87, $BK87, MATCH(BD$10, $B$11:$AE$11, 0)), "")="", "", IFERROR(VALUE(INDEX($B87:$AE87, $BK87, MATCH(BD$10, $B$11:$AE$11, 0))), "")))</f>
        <v/>
      </c>
      <c r="BE87" s="33" t="str" cm="1">
        <f t="array" ref="BE87">IF(BE$10="", "", IF(IFERROR(INDEX($B87:$AE87, $BK87, MATCH(BE$10, $B$11:$AE$11, 0)), "")="", "", IFERROR(VALUE(INDEX($B87:$AE87, $BK87, MATCH(BE$10, $B$11:$AE$11, 0))), "")))</f>
        <v/>
      </c>
      <c r="BF87" s="11"/>
      <c r="BG87" s="41" t="str" cm="1">
        <f t="array" ref="BG87">IF(BG$10="", "", IF(IFERROR(INDEX($B87:$AE87, $BK87, MATCH(BG$10, $B$11:$AE$11, 0)), "")="", "", IFERROR(LEFT(INDEX($B87:$AE87, $BK87, MATCH(BG$10, $B$11:$AE$11, 0)), 70), "")))</f>
        <v/>
      </c>
      <c r="BH87" s="11"/>
      <c r="BI87" s="65" t="str">
        <f t="shared" si="17"/>
        <v/>
      </c>
      <c r="BJ87" s="11"/>
      <c r="BN87" s="19" t="str" cm="1">
        <f t="array" ref="BN87">IF($AZ$10="", "", IF(IFERROR(INDEX($B87:$AE87, $BK87, MATCH($AZ$10, $B$11:$AE$11, 0)), "")="", "", IFERROR(INDEX($B87:$AE87, $BK87, MATCH($AZ$10, $B$11:$AE$11, 0)), "")))</f>
        <v/>
      </c>
      <c r="BO87" s="19" t="str">
        <f t="shared" si="18"/>
        <v/>
      </c>
      <c r="BP87" s="19" t="str">
        <f t="shared" si="19"/>
        <v/>
      </c>
      <c r="BQ87" s="19" t="str">
        <f t="shared" si="20"/>
        <v/>
      </c>
      <c r="BR87" s="42" t="str">
        <f t="shared" si="21"/>
        <v/>
      </c>
      <c r="BS87" s="19" t="str">
        <f t="shared" si="22"/>
        <v/>
      </c>
      <c r="BT87" s="43" t="str" cm="1">
        <f t="array" ref="BT87">IFERROR(DATE(INDEX($BQ87:$BS87, $BK87, MATCH($BN$5, $BQ$10:$BS$10, 0)), INDEX($BQ87:$BS87, $BK87, MATCH($BN$4, $BQ$10:$BS$10, 0)), INDEX($BQ87:$BS87, $BK87, MATCH($BN$3, $BQ$10:$BS$10, 0))), "")</f>
        <v/>
      </c>
      <c r="BV87" s="19" t="str">
        <f t="shared" si="23"/>
        <v/>
      </c>
      <c r="BX87" s="19" t="str">
        <f t="shared" si="15"/>
        <v/>
      </c>
      <c r="BZ87" s="42" t="str">
        <f t="shared" si="29"/>
        <v/>
      </c>
      <c r="CA87" s="13" t="str">
        <f t="shared" si="28"/>
        <v/>
      </c>
      <c r="CB87" s="13" t="str">
        <f t="shared" si="28"/>
        <v/>
      </c>
      <c r="CC87" s="13" t="str">
        <f t="shared" si="28"/>
        <v/>
      </c>
      <c r="CD87" s="33" t="str">
        <f t="shared" si="28"/>
        <v/>
      </c>
      <c r="CF87" s="44" t="str">
        <f t="shared" si="24"/>
        <v/>
      </c>
      <c r="CH87" s="19" t="str">
        <f>IF($CF87="", "", COUNTIF($CF$12:$CF$511, "&gt;"&amp;$CF87)+1+COUNTIF($CF$12:$CF87, $CF87)-1)</f>
        <v/>
      </c>
      <c r="CJ87" s="19" t="str">
        <f t="shared" si="25"/>
        <v/>
      </c>
      <c r="CL87" s="45" t="str">
        <f t="shared" si="26"/>
        <v/>
      </c>
      <c r="CN87" s="41" t="str" cm="1">
        <f t="array" ref="CN87">IF($BV87="", "", IF(IFERROR(INDEX($B87:$AE87, $BK87, MATCH(BI$10, $B$11:$AE$11, 0)), "")="", "", IFERROR(INDEX($B87:$AE87, $BK87, MATCH(BI$10, $B$11:$AE$11, 0)), "")))</f>
        <v/>
      </c>
      <c r="CP87" s="19" t="str">
        <f>IF(OR($BL$7=FALSE, $BI87=""), "", IF(COUNTIF('LinkedIn Posts'!$AV$11:$AV$510, $BI87)=0, MAX($CP$11:$CP86)+1, ""))</f>
        <v/>
      </c>
      <c r="CR87" s="19">
        <v>76</v>
      </c>
      <c r="CT87" s="65" t="str">
        <f t="shared" si="27"/>
        <v/>
      </c>
    </row>
    <row r="88" spans="1:98" x14ac:dyDescent="0.25">
      <c r="A88" s="24"/>
      <c r="B88" s="29"/>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1"/>
      <c r="AF88" s="24"/>
      <c r="AG88" s="11"/>
      <c r="AH88" s="11"/>
      <c r="AI88" s="11"/>
      <c r="AJ88" s="11"/>
      <c r="AK88" s="11"/>
      <c r="AL88" s="11"/>
      <c r="AM88" s="11"/>
      <c r="AN88" s="11"/>
      <c r="AO88" s="11"/>
      <c r="AP88" s="11"/>
      <c r="AQ88" s="11"/>
      <c r="AR88" s="11"/>
      <c r="AS88" s="11"/>
      <c r="AT88" s="11"/>
      <c r="AU88" s="11"/>
      <c r="AV88" s="11"/>
      <c r="AW88" s="11"/>
      <c r="AX88" s="11"/>
      <c r="AY88" s="11"/>
      <c r="AZ88" s="32" t="str">
        <f t="shared" si="16"/>
        <v/>
      </c>
      <c r="BA88" s="13" t="str" cm="1">
        <f t="array" ref="BA88">IF(BA$10="", "", IF(IFERROR(INDEX($B88:$AE88, $BK88, MATCH(BA$10, $B$11:$AE$11, 0)), "")="", "", IFERROR(VALUE(INDEX($B88:$AE88, $BK88, MATCH(BA$10, $B$11:$AE$11, 0))), "")))</f>
        <v/>
      </c>
      <c r="BB88" s="13" t="str" cm="1">
        <f t="array" ref="BB88">IF(BB$10="", "", IF(IFERROR(INDEX($B88:$AE88, $BK88, MATCH(BB$10, $B$11:$AE$11, 0)), "")="", "", IFERROR(VALUE(INDEX($B88:$AE88, $BK88, MATCH(BB$10, $B$11:$AE$11, 0))), "")))</f>
        <v/>
      </c>
      <c r="BC88" s="13" t="str" cm="1">
        <f t="array" ref="BC88">IF(BC$10="", "", IF(IFERROR(INDEX($B88:$AE88, $BK88, MATCH(BC$10, $B$11:$AE$11, 0)), "")="", "", IFERROR(VALUE(INDEX($B88:$AE88, $BK88, MATCH(BC$10, $B$11:$AE$11, 0))), "")))</f>
        <v/>
      </c>
      <c r="BD88" s="13" t="str" cm="1">
        <f t="array" ref="BD88">IF(BD$10="", "", IF(IFERROR(INDEX($B88:$AE88, $BK88, MATCH(BD$10, $B$11:$AE$11, 0)), "")="", "", IFERROR(VALUE(INDEX($B88:$AE88, $BK88, MATCH(BD$10, $B$11:$AE$11, 0))), "")))</f>
        <v/>
      </c>
      <c r="BE88" s="33" t="str" cm="1">
        <f t="array" ref="BE88">IF(BE$10="", "", IF(IFERROR(INDEX($B88:$AE88, $BK88, MATCH(BE$10, $B$11:$AE$11, 0)), "")="", "", IFERROR(VALUE(INDEX($B88:$AE88, $BK88, MATCH(BE$10, $B$11:$AE$11, 0))), "")))</f>
        <v/>
      </c>
      <c r="BF88" s="11"/>
      <c r="BG88" s="41" t="str" cm="1">
        <f t="array" ref="BG88">IF(BG$10="", "", IF(IFERROR(INDEX($B88:$AE88, $BK88, MATCH(BG$10, $B$11:$AE$11, 0)), "")="", "", IFERROR(LEFT(INDEX($B88:$AE88, $BK88, MATCH(BG$10, $B$11:$AE$11, 0)), 70), "")))</f>
        <v/>
      </c>
      <c r="BH88" s="11"/>
      <c r="BI88" s="65" t="str">
        <f t="shared" si="17"/>
        <v/>
      </c>
      <c r="BJ88" s="11"/>
      <c r="BN88" s="19" t="str" cm="1">
        <f t="array" ref="BN88">IF($AZ$10="", "", IF(IFERROR(INDEX($B88:$AE88, $BK88, MATCH($AZ$10, $B$11:$AE$11, 0)), "")="", "", IFERROR(INDEX($B88:$AE88, $BK88, MATCH($AZ$10, $B$11:$AE$11, 0)), "")))</f>
        <v/>
      </c>
      <c r="BO88" s="19" t="str">
        <f t="shared" si="18"/>
        <v/>
      </c>
      <c r="BP88" s="19" t="str">
        <f t="shared" si="19"/>
        <v/>
      </c>
      <c r="BQ88" s="19" t="str">
        <f t="shared" si="20"/>
        <v/>
      </c>
      <c r="BR88" s="42" t="str">
        <f t="shared" si="21"/>
        <v/>
      </c>
      <c r="BS88" s="19" t="str">
        <f t="shared" si="22"/>
        <v/>
      </c>
      <c r="BT88" s="43" t="str" cm="1">
        <f t="array" ref="BT88">IFERROR(DATE(INDEX($BQ88:$BS88, $BK88, MATCH($BN$5, $BQ$10:$BS$10, 0)), INDEX($BQ88:$BS88, $BK88, MATCH($BN$4, $BQ$10:$BS$10, 0)), INDEX($BQ88:$BS88, $BK88, MATCH($BN$3, $BQ$10:$BS$10, 0))), "")</f>
        <v/>
      </c>
      <c r="BV88" s="19" t="str">
        <f t="shared" si="23"/>
        <v/>
      </c>
      <c r="BX88" s="19" t="str">
        <f t="shared" si="15"/>
        <v/>
      </c>
      <c r="BZ88" s="42" t="str">
        <f t="shared" si="29"/>
        <v/>
      </c>
      <c r="CA88" s="13" t="str">
        <f t="shared" si="28"/>
        <v/>
      </c>
      <c r="CB88" s="13" t="str">
        <f t="shared" si="28"/>
        <v/>
      </c>
      <c r="CC88" s="13" t="str">
        <f t="shared" si="28"/>
        <v/>
      </c>
      <c r="CD88" s="33" t="str">
        <f t="shared" si="28"/>
        <v/>
      </c>
      <c r="CF88" s="44" t="str">
        <f t="shared" si="24"/>
        <v/>
      </c>
      <c r="CH88" s="19" t="str">
        <f>IF($CF88="", "", COUNTIF($CF$12:$CF$511, "&gt;"&amp;$CF88)+1+COUNTIF($CF$12:$CF88, $CF88)-1)</f>
        <v/>
      </c>
      <c r="CJ88" s="19" t="str">
        <f t="shared" si="25"/>
        <v/>
      </c>
      <c r="CL88" s="45" t="str">
        <f t="shared" si="26"/>
        <v/>
      </c>
      <c r="CN88" s="41" t="str" cm="1">
        <f t="array" ref="CN88">IF($BV88="", "", IF(IFERROR(INDEX($B88:$AE88, $BK88, MATCH(BI$10, $B$11:$AE$11, 0)), "")="", "", IFERROR(INDEX($B88:$AE88, $BK88, MATCH(BI$10, $B$11:$AE$11, 0)), "")))</f>
        <v/>
      </c>
      <c r="CP88" s="19" t="str">
        <f>IF(OR($BL$7=FALSE, $BI88=""), "", IF(COUNTIF('LinkedIn Posts'!$AV$11:$AV$510, $BI88)=0, MAX($CP$11:$CP87)+1, ""))</f>
        <v/>
      </c>
      <c r="CR88" s="19">
        <v>77</v>
      </c>
      <c r="CT88" s="65" t="str">
        <f t="shared" si="27"/>
        <v/>
      </c>
    </row>
    <row r="89" spans="1:98" x14ac:dyDescent="0.25">
      <c r="A89" s="24"/>
      <c r="B89" s="29"/>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1"/>
      <c r="AF89" s="24"/>
      <c r="AG89" s="11"/>
      <c r="AH89" s="11"/>
      <c r="AI89" s="11"/>
      <c r="AJ89" s="11"/>
      <c r="AK89" s="11"/>
      <c r="AL89" s="11"/>
      <c r="AM89" s="11"/>
      <c r="AN89" s="11"/>
      <c r="AO89" s="11"/>
      <c r="AP89" s="11"/>
      <c r="AQ89" s="11"/>
      <c r="AR89" s="11"/>
      <c r="AS89" s="11"/>
      <c r="AT89" s="11"/>
      <c r="AU89" s="11"/>
      <c r="AV89" s="11"/>
      <c r="AW89" s="11"/>
      <c r="AX89" s="11"/>
      <c r="AY89" s="11"/>
      <c r="AZ89" s="32" t="str">
        <f t="shared" si="16"/>
        <v/>
      </c>
      <c r="BA89" s="13" t="str" cm="1">
        <f t="array" ref="BA89">IF(BA$10="", "", IF(IFERROR(INDEX($B89:$AE89, $BK89, MATCH(BA$10, $B$11:$AE$11, 0)), "")="", "", IFERROR(VALUE(INDEX($B89:$AE89, $BK89, MATCH(BA$10, $B$11:$AE$11, 0))), "")))</f>
        <v/>
      </c>
      <c r="BB89" s="13" t="str" cm="1">
        <f t="array" ref="BB89">IF(BB$10="", "", IF(IFERROR(INDEX($B89:$AE89, $BK89, MATCH(BB$10, $B$11:$AE$11, 0)), "")="", "", IFERROR(VALUE(INDEX($B89:$AE89, $BK89, MATCH(BB$10, $B$11:$AE$11, 0))), "")))</f>
        <v/>
      </c>
      <c r="BC89" s="13" t="str" cm="1">
        <f t="array" ref="BC89">IF(BC$10="", "", IF(IFERROR(INDEX($B89:$AE89, $BK89, MATCH(BC$10, $B$11:$AE$11, 0)), "")="", "", IFERROR(VALUE(INDEX($B89:$AE89, $BK89, MATCH(BC$10, $B$11:$AE$11, 0))), "")))</f>
        <v/>
      </c>
      <c r="BD89" s="13" t="str" cm="1">
        <f t="array" ref="BD89">IF(BD$10="", "", IF(IFERROR(INDEX($B89:$AE89, $BK89, MATCH(BD$10, $B$11:$AE$11, 0)), "")="", "", IFERROR(VALUE(INDEX($B89:$AE89, $BK89, MATCH(BD$10, $B$11:$AE$11, 0))), "")))</f>
        <v/>
      </c>
      <c r="BE89" s="33" t="str" cm="1">
        <f t="array" ref="BE89">IF(BE$10="", "", IF(IFERROR(INDEX($B89:$AE89, $BK89, MATCH(BE$10, $B$11:$AE$11, 0)), "")="", "", IFERROR(VALUE(INDEX($B89:$AE89, $BK89, MATCH(BE$10, $B$11:$AE$11, 0))), "")))</f>
        <v/>
      </c>
      <c r="BF89" s="11"/>
      <c r="BG89" s="41" t="str" cm="1">
        <f t="array" ref="BG89">IF(BG$10="", "", IF(IFERROR(INDEX($B89:$AE89, $BK89, MATCH(BG$10, $B$11:$AE$11, 0)), "")="", "", IFERROR(LEFT(INDEX($B89:$AE89, $BK89, MATCH(BG$10, $B$11:$AE$11, 0)), 70), "")))</f>
        <v/>
      </c>
      <c r="BH89" s="11"/>
      <c r="BI89" s="65" t="str">
        <f t="shared" si="17"/>
        <v/>
      </c>
      <c r="BJ89" s="11"/>
      <c r="BN89" s="19" t="str" cm="1">
        <f t="array" ref="BN89">IF($AZ$10="", "", IF(IFERROR(INDEX($B89:$AE89, $BK89, MATCH($AZ$10, $B$11:$AE$11, 0)), "")="", "", IFERROR(INDEX($B89:$AE89, $BK89, MATCH($AZ$10, $B$11:$AE$11, 0)), "")))</f>
        <v/>
      </c>
      <c r="BO89" s="19" t="str">
        <f t="shared" si="18"/>
        <v/>
      </c>
      <c r="BP89" s="19" t="str">
        <f t="shared" si="19"/>
        <v/>
      </c>
      <c r="BQ89" s="19" t="str">
        <f t="shared" si="20"/>
        <v/>
      </c>
      <c r="BR89" s="42" t="str">
        <f t="shared" si="21"/>
        <v/>
      </c>
      <c r="BS89" s="19" t="str">
        <f t="shared" si="22"/>
        <v/>
      </c>
      <c r="BT89" s="43" t="str" cm="1">
        <f t="array" ref="BT89">IFERROR(DATE(INDEX($BQ89:$BS89, $BK89, MATCH($BN$5, $BQ$10:$BS$10, 0)), INDEX($BQ89:$BS89, $BK89, MATCH($BN$4, $BQ$10:$BS$10, 0)), INDEX($BQ89:$BS89, $BK89, MATCH($BN$3, $BQ$10:$BS$10, 0))), "")</f>
        <v/>
      </c>
      <c r="BV89" s="19" t="str">
        <f t="shared" si="23"/>
        <v/>
      </c>
      <c r="BX89" s="19" t="str">
        <f t="shared" si="15"/>
        <v/>
      </c>
      <c r="BZ89" s="42" t="str">
        <f t="shared" si="29"/>
        <v/>
      </c>
      <c r="CA89" s="13" t="str">
        <f t="shared" si="28"/>
        <v/>
      </c>
      <c r="CB89" s="13" t="str">
        <f t="shared" si="28"/>
        <v/>
      </c>
      <c r="CC89" s="13" t="str">
        <f t="shared" si="28"/>
        <v/>
      </c>
      <c r="CD89" s="33" t="str">
        <f t="shared" si="28"/>
        <v/>
      </c>
      <c r="CF89" s="44" t="str">
        <f t="shared" si="24"/>
        <v/>
      </c>
      <c r="CH89" s="19" t="str">
        <f>IF($CF89="", "", COUNTIF($CF$12:$CF$511, "&gt;"&amp;$CF89)+1+COUNTIF($CF$12:$CF89, $CF89)-1)</f>
        <v/>
      </c>
      <c r="CJ89" s="19" t="str">
        <f t="shared" si="25"/>
        <v/>
      </c>
      <c r="CL89" s="45" t="str">
        <f t="shared" si="26"/>
        <v/>
      </c>
      <c r="CN89" s="41" t="str" cm="1">
        <f t="array" ref="CN89">IF($BV89="", "", IF(IFERROR(INDEX($B89:$AE89, $BK89, MATCH(BI$10, $B$11:$AE$11, 0)), "")="", "", IFERROR(INDEX($B89:$AE89, $BK89, MATCH(BI$10, $B$11:$AE$11, 0)), "")))</f>
        <v/>
      </c>
      <c r="CP89" s="19" t="str">
        <f>IF(OR($BL$7=FALSE, $BI89=""), "", IF(COUNTIF('LinkedIn Posts'!$AV$11:$AV$510, $BI89)=0, MAX($CP$11:$CP88)+1, ""))</f>
        <v/>
      </c>
      <c r="CR89" s="19">
        <v>78</v>
      </c>
      <c r="CT89" s="65" t="str">
        <f t="shared" si="27"/>
        <v/>
      </c>
    </row>
    <row r="90" spans="1:98" x14ac:dyDescent="0.25">
      <c r="A90" s="24"/>
      <c r="B90" s="29"/>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1"/>
      <c r="AF90" s="24"/>
      <c r="AG90" s="11"/>
      <c r="AH90" s="11"/>
      <c r="AI90" s="11"/>
      <c r="AJ90" s="11"/>
      <c r="AK90" s="11"/>
      <c r="AL90" s="11"/>
      <c r="AM90" s="11"/>
      <c r="AN90" s="11"/>
      <c r="AO90" s="11"/>
      <c r="AP90" s="11"/>
      <c r="AQ90" s="11"/>
      <c r="AR90" s="11"/>
      <c r="AS90" s="11"/>
      <c r="AT90" s="11"/>
      <c r="AU90" s="11"/>
      <c r="AV90" s="11"/>
      <c r="AW90" s="11"/>
      <c r="AX90" s="11"/>
      <c r="AY90" s="11"/>
      <c r="AZ90" s="32" t="str">
        <f t="shared" si="16"/>
        <v/>
      </c>
      <c r="BA90" s="13" t="str" cm="1">
        <f t="array" ref="BA90">IF(BA$10="", "", IF(IFERROR(INDEX($B90:$AE90, $BK90, MATCH(BA$10, $B$11:$AE$11, 0)), "")="", "", IFERROR(VALUE(INDEX($B90:$AE90, $BK90, MATCH(BA$10, $B$11:$AE$11, 0))), "")))</f>
        <v/>
      </c>
      <c r="BB90" s="13" t="str" cm="1">
        <f t="array" ref="BB90">IF(BB$10="", "", IF(IFERROR(INDEX($B90:$AE90, $BK90, MATCH(BB$10, $B$11:$AE$11, 0)), "")="", "", IFERROR(VALUE(INDEX($B90:$AE90, $BK90, MATCH(BB$10, $B$11:$AE$11, 0))), "")))</f>
        <v/>
      </c>
      <c r="BC90" s="13" t="str" cm="1">
        <f t="array" ref="BC90">IF(BC$10="", "", IF(IFERROR(INDEX($B90:$AE90, $BK90, MATCH(BC$10, $B$11:$AE$11, 0)), "")="", "", IFERROR(VALUE(INDEX($B90:$AE90, $BK90, MATCH(BC$10, $B$11:$AE$11, 0))), "")))</f>
        <v/>
      </c>
      <c r="BD90" s="13" t="str" cm="1">
        <f t="array" ref="BD90">IF(BD$10="", "", IF(IFERROR(INDEX($B90:$AE90, $BK90, MATCH(BD$10, $B$11:$AE$11, 0)), "")="", "", IFERROR(VALUE(INDEX($B90:$AE90, $BK90, MATCH(BD$10, $B$11:$AE$11, 0))), "")))</f>
        <v/>
      </c>
      <c r="BE90" s="33" t="str" cm="1">
        <f t="array" ref="BE90">IF(BE$10="", "", IF(IFERROR(INDEX($B90:$AE90, $BK90, MATCH(BE$10, $B$11:$AE$11, 0)), "")="", "", IFERROR(VALUE(INDEX($B90:$AE90, $BK90, MATCH(BE$10, $B$11:$AE$11, 0))), "")))</f>
        <v/>
      </c>
      <c r="BF90" s="11"/>
      <c r="BG90" s="41" t="str" cm="1">
        <f t="array" ref="BG90">IF(BG$10="", "", IF(IFERROR(INDEX($B90:$AE90, $BK90, MATCH(BG$10, $B$11:$AE$11, 0)), "")="", "", IFERROR(LEFT(INDEX($B90:$AE90, $BK90, MATCH(BG$10, $B$11:$AE$11, 0)), 70), "")))</f>
        <v/>
      </c>
      <c r="BH90" s="11"/>
      <c r="BI90" s="65" t="str">
        <f t="shared" si="17"/>
        <v/>
      </c>
      <c r="BJ90" s="11"/>
      <c r="BN90" s="19" t="str" cm="1">
        <f t="array" ref="BN90">IF($AZ$10="", "", IF(IFERROR(INDEX($B90:$AE90, $BK90, MATCH($AZ$10, $B$11:$AE$11, 0)), "")="", "", IFERROR(INDEX($B90:$AE90, $BK90, MATCH($AZ$10, $B$11:$AE$11, 0)), "")))</f>
        <v/>
      </c>
      <c r="BO90" s="19" t="str">
        <f t="shared" si="18"/>
        <v/>
      </c>
      <c r="BP90" s="19" t="str">
        <f t="shared" si="19"/>
        <v/>
      </c>
      <c r="BQ90" s="19" t="str">
        <f t="shared" si="20"/>
        <v/>
      </c>
      <c r="BR90" s="42" t="str">
        <f t="shared" si="21"/>
        <v/>
      </c>
      <c r="BS90" s="19" t="str">
        <f t="shared" si="22"/>
        <v/>
      </c>
      <c r="BT90" s="43" t="str" cm="1">
        <f t="array" ref="BT90">IFERROR(DATE(INDEX($BQ90:$BS90, $BK90, MATCH($BN$5, $BQ$10:$BS$10, 0)), INDEX($BQ90:$BS90, $BK90, MATCH($BN$4, $BQ$10:$BS$10, 0)), INDEX($BQ90:$BS90, $BK90, MATCH($BN$3, $BQ$10:$BS$10, 0))), "")</f>
        <v/>
      </c>
      <c r="BV90" s="19" t="str">
        <f t="shared" si="23"/>
        <v/>
      </c>
      <c r="BX90" s="19" t="str">
        <f t="shared" si="15"/>
        <v/>
      </c>
      <c r="BZ90" s="42" t="str">
        <f t="shared" si="29"/>
        <v/>
      </c>
      <c r="CA90" s="13" t="str">
        <f t="shared" si="28"/>
        <v/>
      </c>
      <c r="CB90" s="13" t="str">
        <f t="shared" si="28"/>
        <v/>
      </c>
      <c r="CC90" s="13" t="str">
        <f t="shared" si="28"/>
        <v/>
      </c>
      <c r="CD90" s="33" t="str">
        <f t="shared" si="28"/>
        <v/>
      </c>
      <c r="CF90" s="44" t="str">
        <f t="shared" si="24"/>
        <v/>
      </c>
      <c r="CH90" s="19" t="str">
        <f>IF($CF90="", "", COUNTIF($CF$12:$CF$511, "&gt;"&amp;$CF90)+1+COUNTIF($CF$12:$CF90, $CF90)-1)</f>
        <v/>
      </c>
      <c r="CJ90" s="19" t="str">
        <f t="shared" si="25"/>
        <v/>
      </c>
      <c r="CL90" s="45" t="str">
        <f t="shared" si="26"/>
        <v/>
      </c>
      <c r="CN90" s="41" t="str" cm="1">
        <f t="array" ref="CN90">IF($BV90="", "", IF(IFERROR(INDEX($B90:$AE90, $BK90, MATCH(BI$10, $B$11:$AE$11, 0)), "")="", "", IFERROR(INDEX($B90:$AE90, $BK90, MATCH(BI$10, $B$11:$AE$11, 0)), "")))</f>
        <v/>
      </c>
      <c r="CP90" s="19" t="str">
        <f>IF(OR($BL$7=FALSE, $BI90=""), "", IF(COUNTIF('LinkedIn Posts'!$AV$11:$AV$510, $BI90)=0, MAX($CP$11:$CP89)+1, ""))</f>
        <v/>
      </c>
      <c r="CR90" s="19">
        <v>79</v>
      </c>
      <c r="CT90" s="65" t="str">
        <f t="shared" si="27"/>
        <v/>
      </c>
    </row>
    <row r="91" spans="1:98" x14ac:dyDescent="0.25">
      <c r="A91" s="24"/>
      <c r="B91" s="29"/>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1"/>
      <c r="AF91" s="24"/>
      <c r="AG91" s="11"/>
      <c r="AH91" s="11"/>
      <c r="AI91" s="11"/>
      <c r="AJ91" s="11"/>
      <c r="AK91" s="11"/>
      <c r="AL91" s="11"/>
      <c r="AM91" s="11"/>
      <c r="AN91" s="11"/>
      <c r="AO91" s="11"/>
      <c r="AP91" s="11"/>
      <c r="AQ91" s="11"/>
      <c r="AR91" s="11"/>
      <c r="AS91" s="11"/>
      <c r="AT91" s="11"/>
      <c r="AU91" s="11"/>
      <c r="AV91" s="11"/>
      <c r="AW91" s="11"/>
      <c r="AX91" s="11"/>
      <c r="AY91" s="11"/>
      <c r="AZ91" s="32" t="str">
        <f t="shared" si="16"/>
        <v/>
      </c>
      <c r="BA91" s="13" t="str" cm="1">
        <f t="array" ref="BA91">IF(BA$10="", "", IF(IFERROR(INDEX($B91:$AE91, $BK91, MATCH(BA$10, $B$11:$AE$11, 0)), "")="", "", IFERROR(VALUE(INDEX($B91:$AE91, $BK91, MATCH(BA$10, $B$11:$AE$11, 0))), "")))</f>
        <v/>
      </c>
      <c r="BB91" s="13" t="str" cm="1">
        <f t="array" ref="BB91">IF(BB$10="", "", IF(IFERROR(INDEX($B91:$AE91, $BK91, MATCH(BB$10, $B$11:$AE$11, 0)), "")="", "", IFERROR(VALUE(INDEX($B91:$AE91, $BK91, MATCH(BB$10, $B$11:$AE$11, 0))), "")))</f>
        <v/>
      </c>
      <c r="BC91" s="13" t="str" cm="1">
        <f t="array" ref="BC91">IF(BC$10="", "", IF(IFERROR(INDEX($B91:$AE91, $BK91, MATCH(BC$10, $B$11:$AE$11, 0)), "")="", "", IFERROR(VALUE(INDEX($B91:$AE91, $BK91, MATCH(BC$10, $B$11:$AE$11, 0))), "")))</f>
        <v/>
      </c>
      <c r="BD91" s="13" t="str" cm="1">
        <f t="array" ref="BD91">IF(BD$10="", "", IF(IFERROR(INDEX($B91:$AE91, $BK91, MATCH(BD$10, $B$11:$AE$11, 0)), "")="", "", IFERROR(VALUE(INDEX($B91:$AE91, $BK91, MATCH(BD$10, $B$11:$AE$11, 0))), "")))</f>
        <v/>
      </c>
      <c r="BE91" s="33" t="str" cm="1">
        <f t="array" ref="BE91">IF(BE$10="", "", IF(IFERROR(INDEX($B91:$AE91, $BK91, MATCH(BE$10, $B$11:$AE$11, 0)), "")="", "", IFERROR(VALUE(INDEX($B91:$AE91, $BK91, MATCH(BE$10, $B$11:$AE$11, 0))), "")))</f>
        <v/>
      </c>
      <c r="BF91" s="11"/>
      <c r="BG91" s="41" t="str" cm="1">
        <f t="array" ref="BG91">IF(BG$10="", "", IF(IFERROR(INDEX($B91:$AE91, $BK91, MATCH(BG$10, $B$11:$AE$11, 0)), "")="", "", IFERROR(LEFT(INDEX($B91:$AE91, $BK91, MATCH(BG$10, $B$11:$AE$11, 0)), 70), "")))</f>
        <v/>
      </c>
      <c r="BH91" s="11"/>
      <c r="BI91" s="65" t="str">
        <f t="shared" si="17"/>
        <v/>
      </c>
      <c r="BJ91" s="11"/>
      <c r="BN91" s="19" t="str" cm="1">
        <f t="array" ref="BN91">IF($AZ$10="", "", IF(IFERROR(INDEX($B91:$AE91, $BK91, MATCH($AZ$10, $B$11:$AE$11, 0)), "")="", "", IFERROR(INDEX($B91:$AE91, $BK91, MATCH($AZ$10, $B$11:$AE$11, 0)), "")))</f>
        <v/>
      </c>
      <c r="BO91" s="19" t="str">
        <f t="shared" si="18"/>
        <v/>
      </c>
      <c r="BP91" s="19" t="str">
        <f t="shared" si="19"/>
        <v/>
      </c>
      <c r="BQ91" s="19" t="str">
        <f t="shared" si="20"/>
        <v/>
      </c>
      <c r="BR91" s="42" t="str">
        <f t="shared" si="21"/>
        <v/>
      </c>
      <c r="BS91" s="19" t="str">
        <f t="shared" si="22"/>
        <v/>
      </c>
      <c r="BT91" s="43" t="str" cm="1">
        <f t="array" ref="BT91">IFERROR(DATE(INDEX($BQ91:$BS91, $BK91, MATCH($BN$5, $BQ$10:$BS$10, 0)), INDEX($BQ91:$BS91, $BK91, MATCH($BN$4, $BQ$10:$BS$10, 0)), INDEX($BQ91:$BS91, $BK91, MATCH($BN$3, $BQ$10:$BS$10, 0))), "")</f>
        <v/>
      </c>
      <c r="BV91" s="19" t="str">
        <f t="shared" si="23"/>
        <v/>
      </c>
      <c r="BX91" s="19" t="str">
        <f t="shared" si="15"/>
        <v/>
      </c>
      <c r="BZ91" s="42" t="str">
        <f t="shared" si="29"/>
        <v/>
      </c>
      <c r="CA91" s="13" t="str">
        <f t="shared" si="28"/>
        <v/>
      </c>
      <c r="CB91" s="13" t="str">
        <f t="shared" si="28"/>
        <v/>
      </c>
      <c r="CC91" s="13" t="str">
        <f t="shared" si="28"/>
        <v/>
      </c>
      <c r="CD91" s="33" t="str">
        <f t="shared" si="28"/>
        <v/>
      </c>
      <c r="CF91" s="44" t="str">
        <f t="shared" si="24"/>
        <v/>
      </c>
      <c r="CH91" s="19" t="str">
        <f>IF($CF91="", "", COUNTIF($CF$12:$CF$511, "&gt;"&amp;$CF91)+1+COUNTIF($CF$12:$CF91, $CF91)-1)</f>
        <v/>
      </c>
      <c r="CJ91" s="19" t="str">
        <f t="shared" si="25"/>
        <v/>
      </c>
      <c r="CL91" s="45" t="str">
        <f t="shared" si="26"/>
        <v/>
      </c>
      <c r="CN91" s="41" t="str" cm="1">
        <f t="array" ref="CN91">IF($BV91="", "", IF(IFERROR(INDEX($B91:$AE91, $BK91, MATCH(BI$10, $B$11:$AE$11, 0)), "")="", "", IFERROR(INDEX($B91:$AE91, $BK91, MATCH(BI$10, $B$11:$AE$11, 0)), "")))</f>
        <v/>
      </c>
      <c r="CP91" s="19" t="str">
        <f>IF(OR($BL$7=FALSE, $BI91=""), "", IF(COUNTIF('LinkedIn Posts'!$AV$11:$AV$510, $BI91)=0, MAX($CP$11:$CP90)+1, ""))</f>
        <v/>
      </c>
      <c r="CR91" s="19">
        <v>80</v>
      </c>
      <c r="CT91" s="65" t="str">
        <f t="shared" si="27"/>
        <v/>
      </c>
    </row>
    <row r="92" spans="1:98" x14ac:dyDescent="0.25">
      <c r="A92" s="24"/>
      <c r="B92" s="29"/>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1"/>
      <c r="AF92" s="24"/>
      <c r="AG92" s="11"/>
      <c r="AH92" s="11"/>
      <c r="AI92" s="11"/>
      <c r="AJ92" s="11"/>
      <c r="AK92" s="11"/>
      <c r="AL92" s="11"/>
      <c r="AM92" s="11"/>
      <c r="AN92" s="11"/>
      <c r="AO92" s="11"/>
      <c r="AP92" s="11"/>
      <c r="AQ92" s="11"/>
      <c r="AR92" s="11"/>
      <c r="AS92" s="11"/>
      <c r="AT92" s="11"/>
      <c r="AU92" s="11"/>
      <c r="AV92" s="11"/>
      <c r="AW92" s="11"/>
      <c r="AX92" s="11"/>
      <c r="AY92" s="11"/>
      <c r="AZ92" s="32" t="str">
        <f t="shared" si="16"/>
        <v/>
      </c>
      <c r="BA92" s="13" t="str" cm="1">
        <f t="array" ref="BA92">IF(BA$10="", "", IF(IFERROR(INDEX($B92:$AE92, $BK92, MATCH(BA$10, $B$11:$AE$11, 0)), "")="", "", IFERROR(VALUE(INDEX($B92:$AE92, $BK92, MATCH(BA$10, $B$11:$AE$11, 0))), "")))</f>
        <v/>
      </c>
      <c r="BB92" s="13" t="str" cm="1">
        <f t="array" ref="BB92">IF(BB$10="", "", IF(IFERROR(INDEX($B92:$AE92, $BK92, MATCH(BB$10, $B$11:$AE$11, 0)), "")="", "", IFERROR(VALUE(INDEX($B92:$AE92, $BK92, MATCH(BB$10, $B$11:$AE$11, 0))), "")))</f>
        <v/>
      </c>
      <c r="BC92" s="13" t="str" cm="1">
        <f t="array" ref="BC92">IF(BC$10="", "", IF(IFERROR(INDEX($B92:$AE92, $BK92, MATCH(BC$10, $B$11:$AE$11, 0)), "")="", "", IFERROR(VALUE(INDEX($B92:$AE92, $BK92, MATCH(BC$10, $B$11:$AE$11, 0))), "")))</f>
        <v/>
      </c>
      <c r="BD92" s="13" t="str" cm="1">
        <f t="array" ref="BD92">IF(BD$10="", "", IF(IFERROR(INDEX($B92:$AE92, $BK92, MATCH(BD$10, $B$11:$AE$11, 0)), "")="", "", IFERROR(VALUE(INDEX($B92:$AE92, $BK92, MATCH(BD$10, $B$11:$AE$11, 0))), "")))</f>
        <v/>
      </c>
      <c r="BE92" s="33" t="str" cm="1">
        <f t="array" ref="BE92">IF(BE$10="", "", IF(IFERROR(INDEX($B92:$AE92, $BK92, MATCH(BE$10, $B$11:$AE$11, 0)), "")="", "", IFERROR(VALUE(INDEX($B92:$AE92, $BK92, MATCH(BE$10, $B$11:$AE$11, 0))), "")))</f>
        <v/>
      </c>
      <c r="BF92" s="11"/>
      <c r="BG92" s="41" t="str" cm="1">
        <f t="array" ref="BG92">IF(BG$10="", "", IF(IFERROR(INDEX($B92:$AE92, $BK92, MATCH(BG$10, $B$11:$AE$11, 0)), "")="", "", IFERROR(LEFT(INDEX($B92:$AE92, $BK92, MATCH(BG$10, $B$11:$AE$11, 0)), 70), "")))</f>
        <v/>
      </c>
      <c r="BH92" s="11"/>
      <c r="BI92" s="65" t="str">
        <f t="shared" si="17"/>
        <v/>
      </c>
      <c r="BJ92" s="11"/>
      <c r="BN92" s="19" t="str" cm="1">
        <f t="array" ref="BN92">IF($AZ$10="", "", IF(IFERROR(INDEX($B92:$AE92, $BK92, MATCH($AZ$10, $B$11:$AE$11, 0)), "")="", "", IFERROR(INDEX($B92:$AE92, $BK92, MATCH($AZ$10, $B$11:$AE$11, 0)), "")))</f>
        <v/>
      </c>
      <c r="BO92" s="19" t="str">
        <f t="shared" si="18"/>
        <v/>
      </c>
      <c r="BP92" s="19" t="str">
        <f t="shared" si="19"/>
        <v/>
      </c>
      <c r="BQ92" s="19" t="str">
        <f t="shared" si="20"/>
        <v/>
      </c>
      <c r="BR92" s="42" t="str">
        <f t="shared" si="21"/>
        <v/>
      </c>
      <c r="BS92" s="19" t="str">
        <f t="shared" si="22"/>
        <v/>
      </c>
      <c r="BT92" s="43" t="str" cm="1">
        <f t="array" ref="BT92">IFERROR(DATE(INDEX($BQ92:$BS92, $BK92, MATCH($BN$5, $BQ$10:$BS$10, 0)), INDEX($BQ92:$BS92, $BK92, MATCH($BN$4, $BQ$10:$BS$10, 0)), INDEX($BQ92:$BS92, $BK92, MATCH($BN$3, $BQ$10:$BS$10, 0))), "")</f>
        <v/>
      </c>
      <c r="BV92" s="19" t="str">
        <f t="shared" si="23"/>
        <v/>
      </c>
      <c r="BX92" s="19" t="str">
        <f t="shared" si="15"/>
        <v/>
      </c>
      <c r="BZ92" s="42" t="str">
        <f t="shared" si="29"/>
        <v/>
      </c>
      <c r="CA92" s="13" t="str">
        <f t="shared" si="28"/>
        <v/>
      </c>
      <c r="CB92" s="13" t="str">
        <f t="shared" si="28"/>
        <v/>
      </c>
      <c r="CC92" s="13" t="str">
        <f t="shared" si="28"/>
        <v/>
      </c>
      <c r="CD92" s="33" t="str">
        <f t="shared" si="28"/>
        <v/>
      </c>
      <c r="CF92" s="44" t="str">
        <f t="shared" si="24"/>
        <v/>
      </c>
      <c r="CH92" s="19" t="str">
        <f>IF($CF92="", "", COUNTIF($CF$12:$CF$511, "&gt;"&amp;$CF92)+1+COUNTIF($CF$12:$CF92, $CF92)-1)</f>
        <v/>
      </c>
      <c r="CJ92" s="19" t="str">
        <f t="shared" si="25"/>
        <v/>
      </c>
      <c r="CL92" s="45" t="str">
        <f t="shared" si="26"/>
        <v/>
      </c>
      <c r="CN92" s="41" t="str" cm="1">
        <f t="array" ref="CN92">IF($BV92="", "", IF(IFERROR(INDEX($B92:$AE92, $BK92, MATCH(BI$10, $B$11:$AE$11, 0)), "")="", "", IFERROR(INDEX($B92:$AE92, $BK92, MATCH(BI$10, $B$11:$AE$11, 0)), "")))</f>
        <v/>
      </c>
      <c r="CP92" s="19" t="str">
        <f>IF(OR($BL$7=FALSE, $BI92=""), "", IF(COUNTIF('LinkedIn Posts'!$AV$11:$AV$510, $BI92)=0, MAX($CP$11:$CP91)+1, ""))</f>
        <v/>
      </c>
      <c r="CR92" s="19">
        <v>81</v>
      </c>
      <c r="CT92" s="65" t="str">
        <f t="shared" si="27"/>
        <v/>
      </c>
    </row>
    <row r="93" spans="1:98" x14ac:dyDescent="0.25">
      <c r="A93" s="24"/>
      <c r="B93" s="29"/>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1"/>
      <c r="AF93" s="24"/>
      <c r="AG93" s="11"/>
      <c r="AH93" s="11"/>
      <c r="AI93" s="11"/>
      <c r="AJ93" s="11"/>
      <c r="AK93" s="11"/>
      <c r="AL93" s="11"/>
      <c r="AM93" s="11"/>
      <c r="AN93" s="11"/>
      <c r="AO93" s="11"/>
      <c r="AP93" s="11"/>
      <c r="AQ93" s="11"/>
      <c r="AR93" s="11"/>
      <c r="AS93" s="11"/>
      <c r="AT93" s="11"/>
      <c r="AU93" s="11"/>
      <c r="AV93" s="11"/>
      <c r="AW93" s="11"/>
      <c r="AX93" s="11"/>
      <c r="AY93" s="11"/>
      <c r="AZ93" s="32" t="str">
        <f t="shared" si="16"/>
        <v/>
      </c>
      <c r="BA93" s="13" t="str" cm="1">
        <f t="array" ref="BA93">IF(BA$10="", "", IF(IFERROR(INDEX($B93:$AE93, $BK93, MATCH(BA$10, $B$11:$AE$11, 0)), "")="", "", IFERROR(VALUE(INDEX($B93:$AE93, $BK93, MATCH(BA$10, $B$11:$AE$11, 0))), "")))</f>
        <v/>
      </c>
      <c r="BB93" s="13" t="str" cm="1">
        <f t="array" ref="BB93">IF(BB$10="", "", IF(IFERROR(INDEX($B93:$AE93, $BK93, MATCH(BB$10, $B$11:$AE$11, 0)), "")="", "", IFERROR(VALUE(INDEX($B93:$AE93, $BK93, MATCH(BB$10, $B$11:$AE$11, 0))), "")))</f>
        <v/>
      </c>
      <c r="BC93" s="13" t="str" cm="1">
        <f t="array" ref="BC93">IF(BC$10="", "", IF(IFERROR(INDEX($B93:$AE93, $BK93, MATCH(BC$10, $B$11:$AE$11, 0)), "")="", "", IFERROR(VALUE(INDEX($B93:$AE93, $BK93, MATCH(BC$10, $B$11:$AE$11, 0))), "")))</f>
        <v/>
      </c>
      <c r="BD93" s="13" t="str" cm="1">
        <f t="array" ref="BD93">IF(BD$10="", "", IF(IFERROR(INDEX($B93:$AE93, $BK93, MATCH(BD$10, $B$11:$AE$11, 0)), "")="", "", IFERROR(VALUE(INDEX($B93:$AE93, $BK93, MATCH(BD$10, $B$11:$AE$11, 0))), "")))</f>
        <v/>
      </c>
      <c r="BE93" s="33" t="str" cm="1">
        <f t="array" ref="BE93">IF(BE$10="", "", IF(IFERROR(INDEX($B93:$AE93, $BK93, MATCH(BE$10, $B$11:$AE$11, 0)), "")="", "", IFERROR(VALUE(INDEX($B93:$AE93, $BK93, MATCH(BE$10, $B$11:$AE$11, 0))), "")))</f>
        <v/>
      </c>
      <c r="BF93" s="11"/>
      <c r="BG93" s="41" t="str" cm="1">
        <f t="array" ref="BG93">IF(BG$10="", "", IF(IFERROR(INDEX($B93:$AE93, $BK93, MATCH(BG$10, $B$11:$AE$11, 0)), "")="", "", IFERROR(LEFT(INDEX($B93:$AE93, $BK93, MATCH(BG$10, $B$11:$AE$11, 0)), 70), "")))</f>
        <v/>
      </c>
      <c r="BH93" s="11"/>
      <c r="BI93" s="65" t="str">
        <f t="shared" si="17"/>
        <v/>
      </c>
      <c r="BJ93" s="11"/>
      <c r="BN93" s="19" t="str" cm="1">
        <f t="array" ref="BN93">IF($AZ$10="", "", IF(IFERROR(INDEX($B93:$AE93, $BK93, MATCH($AZ$10, $B$11:$AE$11, 0)), "")="", "", IFERROR(INDEX($B93:$AE93, $BK93, MATCH($AZ$10, $B$11:$AE$11, 0)), "")))</f>
        <v/>
      </c>
      <c r="BO93" s="19" t="str">
        <f t="shared" si="18"/>
        <v/>
      </c>
      <c r="BP93" s="19" t="str">
        <f t="shared" si="19"/>
        <v/>
      </c>
      <c r="BQ93" s="19" t="str">
        <f t="shared" si="20"/>
        <v/>
      </c>
      <c r="BR93" s="42" t="str">
        <f t="shared" si="21"/>
        <v/>
      </c>
      <c r="BS93" s="19" t="str">
        <f t="shared" si="22"/>
        <v/>
      </c>
      <c r="BT93" s="43" t="str" cm="1">
        <f t="array" ref="BT93">IFERROR(DATE(INDEX($BQ93:$BS93, $BK93, MATCH($BN$5, $BQ$10:$BS$10, 0)), INDEX($BQ93:$BS93, $BK93, MATCH($BN$4, $BQ$10:$BS$10, 0)), INDEX($BQ93:$BS93, $BK93, MATCH($BN$3, $BQ$10:$BS$10, 0))), "")</f>
        <v/>
      </c>
      <c r="BV93" s="19" t="str">
        <f t="shared" si="23"/>
        <v/>
      </c>
      <c r="BX93" s="19" t="str">
        <f t="shared" si="15"/>
        <v/>
      </c>
      <c r="BZ93" s="42" t="str">
        <f t="shared" si="29"/>
        <v/>
      </c>
      <c r="CA93" s="13" t="str">
        <f t="shared" si="28"/>
        <v/>
      </c>
      <c r="CB93" s="13" t="str">
        <f t="shared" si="28"/>
        <v/>
      </c>
      <c r="CC93" s="13" t="str">
        <f t="shared" si="28"/>
        <v/>
      </c>
      <c r="CD93" s="33" t="str">
        <f t="shared" si="28"/>
        <v/>
      </c>
      <c r="CF93" s="44" t="str">
        <f t="shared" si="24"/>
        <v/>
      </c>
      <c r="CH93" s="19" t="str">
        <f>IF($CF93="", "", COUNTIF($CF$12:$CF$511, "&gt;"&amp;$CF93)+1+COUNTIF($CF$12:$CF93, $CF93)-1)</f>
        <v/>
      </c>
      <c r="CJ93" s="19" t="str">
        <f t="shared" si="25"/>
        <v/>
      </c>
      <c r="CL93" s="45" t="str">
        <f t="shared" si="26"/>
        <v/>
      </c>
      <c r="CN93" s="41" t="str" cm="1">
        <f t="array" ref="CN93">IF($BV93="", "", IF(IFERROR(INDEX($B93:$AE93, $BK93, MATCH(BI$10, $B$11:$AE$11, 0)), "")="", "", IFERROR(INDEX($B93:$AE93, $BK93, MATCH(BI$10, $B$11:$AE$11, 0)), "")))</f>
        <v/>
      </c>
      <c r="CP93" s="19" t="str">
        <f>IF(OR($BL$7=FALSE, $BI93=""), "", IF(COUNTIF('LinkedIn Posts'!$AV$11:$AV$510, $BI93)=0, MAX($CP$11:$CP92)+1, ""))</f>
        <v/>
      </c>
      <c r="CR93" s="19">
        <v>82</v>
      </c>
      <c r="CT93" s="65" t="str">
        <f t="shared" si="27"/>
        <v/>
      </c>
    </row>
    <row r="94" spans="1:98" x14ac:dyDescent="0.25">
      <c r="A94" s="24"/>
      <c r="B94" s="29"/>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1"/>
      <c r="AF94" s="24"/>
      <c r="AG94" s="11"/>
      <c r="AH94" s="11"/>
      <c r="AI94" s="11"/>
      <c r="AJ94" s="11"/>
      <c r="AK94" s="11"/>
      <c r="AL94" s="11"/>
      <c r="AM94" s="11"/>
      <c r="AN94" s="11"/>
      <c r="AO94" s="11"/>
      <c r="AP94" s="11"/>
      <c r="AQ94" s="11"/>
      <c r="AR94" s="11"/>
      <c r="AS94" s="11"/>
      <c r="AT94" s="11"/>
      <c r="AU94" s="11"/>
      <c r="AV94" s="11"/>
      <c r="AW94" s="11"/>
      <c r="AX94" s="11"/>
      <c r="AY94" s="11"/>
      <c r="AZ94" s="32" t="str">
        <f t="shared" si="16"/>
        <v/>
      </c>
      <c r="BA94" s="13" t="str" cm="1">
        <f t="array" ref="BA94">IF(BA$10="", "", IF(IFERROR(INDEX($B94:$AE94, $BK94, MATCH(BA$10, $B$11:$AE$11, 0)), "")="", "", IFERROR(VALUE(INDEX($B94:$AE94, $BK94, MATCH(BA$10, $B$11:$AE$11, 0))), "")))</f>
        <v/>
      </c>
      <c r="BB94" s="13" t="str" cm="1">
        <f t="array" ref="BB94">IF(BB$10="", "", IF(IFERROR(INDEX($B94:$AE94, $BK94, MATCH(BB$10, $B$11:$AE$11, 0)), "")="", "", IFERROR(VALUE(INDEX($B94:$AE94, $BK94, MATCH(BB$10, $B$11:$AE$11, 0))), "")))</f>
        <v/>
      </c>
      <c r="BC94" s="13" t="str" cm="1">
        <f t="array" ref="BC94">IF(BC$10="", "", IF(IFERROR(INDEX($B94:$AE94, $BK94, MATCH(BC$10, $B$11:$AE$11, 0)), "")="", "", IFERROR(VALUE(INDEX($B94:$AE94, $BK94, MATCH(BC$10, $B$11:$AE$11, 0))), "")))</f>
        <v/>
      </c>
      <c r="BD94" s="13" t="str" cm="1">
        <f t="array" ref="BD94">IF(BD$10="", "", IF(IFERROR(INDEX($B94:$AE94, $BK94, MATCH(BD$10, $B$11:$AE$11, 0)), "")="", "", IFERROR(VALUE(INDEX($B94:$AE94, $BK94, MATCH(BD$10, $B$11:$AE$11, 0))), "")))</f>
        <v/>
      </c>
      <c r="BE94" s="33" t="str" cm="1">
        <f t="array" ref="BE94">IF(BE$10="", "", IF(IFERROR(INDEX($B94:$AE94, $BK94, MATCH(BE$10, $B$11:$AE$11, 0)), "")="", "", IFERROR(VALUE(INDEX($B94:$AE94, $BK94, MATCH(BE$10, $B$11:$AE$11, 0))), "")))</f>
        <v/>
      </c>
      <c r="BF94" s="11"/>
      <c r="BG94" s="41" t="str" cm="1">
        <f t="array" ref="BG94">IF(BG$10="", "", IF(IFERROR(INDEX($B94:$AE94, $BK94, MATCH(BG$10, $B$11:$AE$11, 0)), "")="", "", IFERROR(LEFT(INDEX($B94:$AE94, $BK94, MATCH(BG$10, $B$11:$AE$11, 0)), 70), "")))</f>
        <v/>
      </c>
      <c r="BH94" s="11"/>
      <c r="BI94" s="65" t="str">
        <f t="shared" si="17"/>
        <v/>
      </c>
      <c r="BJ94" s="11"/>
      <c r="BN94" s="19" t="str" cm="1">
        <f t="array" ref="BN94">IF($AZ$10="", "", IF(IFERROR(INDEX($B94:$AE94, $BK94, MATCH($AZ$10, $B$11:$AE$11, 0)), "")="", "", IFERROR(INDEX($B94:$AE94, $BK94, MATCH($AZ$10, $B$11:$AE$11, 0)), "")))</f>
        <v/>
      </c>
      <c r="BO94" s="19" t="str">
        <f t="shared" si="18"/>
        <v/>
      </c>
      <c r="BP94" s="19" t="str">
        <f t="shared" si="19"/>
        <v/>
      </c>
      <c r="BQ94" s="19" t="str">
        <f t="shared" si="20"/>
        <v/>
      </c>
      <c r="BR94" s="42" t="str">
        <f t="shared" si="21"/>
        <v/>
      </c>
      <c r="BS94" s="19" t="str">
        <f t="shared" si="22"/>
        <v/>
      </c>
      <c r="BT94" s="43" t="str" cm="1">
        <f t="array" ref="BT94">IFERROR(DATE(INDEX($BQ94:$BS94, $BK94, MATCH($BN$5, $BQ$10:$BS$10, 0)), INDEX($BQ94:$BS94, $BK94, MATCH($BN$4, $BQ$10:$BS$10, 0)), INDEX($BQ94:$BS94, $BK94, MATCH($BN$3, $BQ$10:$BS$10, 0))), "")</f>
        <v/>
      </c>
      <c r="BV94" s="19" t="str">
        <f t="shared" si="23"/>
        <v/>
      </c>
      <c r="BX94" s="19" t="str">
        <f t="shared" si="15"/>
        <v/>
      </c>
      <c r="BZ94" s="42" t="str">
        <f t="shared" si="29"/>
        <v/>
      </c>
      <c r="CA94" s="13" t="str">
        <f t="shared" si="28"/>
        <v/>
      </c>
      <c r="CB94" s="13" t="str">
        <f t="shared" si="28"/>
        <v/>
      </c>
      <c r="CC94" s="13" t="str">
        <f t="shared" si="28"/>
        <v/>
      </c>
      <c r="CD94" s="33" t="str">
        <f t="shared" si="28"/>
        <v/>
      </c>
      <c r="CF94" s="44" t="str">
        <f t="shared" si="24"/>
        <v/>
      </c>
      <c r="CH94" s="19" t="str">
        <f>IF($CF94="", "", COUNTIF($CF$12:$CF$511, "&gt;"&amp;$CF94)+1+COUNTIF($CF$12:$CF94, $CF94)-1)</f>
        <v/>
      </c>
      <c r="CJ94" s="19" t="str">
        <f t="shared" si="25"/>
        <v/>
      </c>
      <c r="CL94" s="45" t="str">
        <f t="shared" si="26"/>
        <v/>
      </c>
      <c r="CN94" s="41" t="str" cm="1">
        <f t="array" ref="CN94">IF($BV94="", "", IF(IFERROR(INDEX($B94:$AE94, $BK94, MATCH(BI$10, $B$11:$AE$11, 0)), "")="", "", IFERROR(INDEX($B94:$AE94, $BK94, MATCH(BI$10, $B$11:$AE$11, 0)), "")))</f>
        <v/>
      </c>
      <c r="CP94" s="19" t="str">
        <f>IF(OR($BL$7=FALSE, $BI94=""), "", IF(COUNTIF('LinkedIn Posts'!$AV$11:$AV$510, $BI94)=0, MAX($CP$11:$CP93)+1, ""))</f>
        <v/>
      </c>
      <c r="CR94" s="19">
        <v>83</v>
      </c>
      <c r="CT94" s="65" t="str">
        <f t="shared" si="27"/>
        <v/>
      </c>
    </row>
    <row r="95" spans="1:98" x14ac:dyDescent="0.25">
      <c r="A95" s="24"/>
      <c r="B95" s="29"/>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1"/>
      <c r="AF95" s="24"/>
      <c r="AG95" s="11"/>
      <c r="AH95" s="11"/>
      <c r="AI95" s="11"/>
      <c r="AJ95" s="11"/>
      <c r="AK95" s="11"/>
      <c r="AL95" s="11"/>
      <c r="AM95" s="11"/>
      <c r="AN95" s="11"/>
      <c r="AO95" s="11"/>
      <c r="AP95" s="11"/>
      <c r="AQ95" s="11"/>
      <c r="AR95" s="11"/>
      <c r="AS95" s="11"/>
      <c r="AT95" s="11"/>
      <c r="AU95" s="11"/>
      <c r="AV95" s="11"/>
      <c r="AW95" s="11"/>
      <c r="AX95" s="11"/>
      <c r="AY95" s="11"/>
      <c r="AZ95" s="32" t="str">
        <f t="shared" si="16"/>
        <v/>
      </c>
      <c r="BA95" s="13" t="str" cm="1">
        <f t="array" ref="BA95">IF(BA$10="", "", IF(IFERROR(INDEX($B95:$AE95, $BK95, MATCH(BA$10, $B$11:$AE$11, 0)), "")="", "", IFERROR(VALUE(INDEX($B95:$AE95, $BK95, MATCH(BA$10, $B$11:$AE$11, 0))), "")))</f>
        <v/>
      </c>
      <c r="BB95" s="13" t="str" cm="1">
        <f t="array" ref="BB95">IF(BB$10="", "", IF(IFERROR(INDEX($B95:$AE95, $BK95, MATCH(BB$10, $B$11:$AE$11, 0)), "")="", "", IFERROR(VALUE(INDEX($B95:$AE95, $BK95, MATCH(BB$10, $B$11:$AE$11, 0))), "")))</f>
        <v/>
      </c>
      <c r="BC95" s="13" t="str" cm="1">
        <f t="array" ref="BC95">IF(BC$10="", "", IF(IFERROR(INDEX($B95:$AE95, $BK95, MATCH(BC$10, $B$11:$AE$11, 0)), "")="", "", IFERROR(VALUE(INDEX($B95:$AE95, $BK95, MATCH(BC$10, $B$11:$AE$11, 0))), "")))</f>
        <v/>
      </c>
      <c r="BD95" s="13" t="str" cm="1">
        <f t="array" ref="BD95">IF(BD$10="", "", IF(IFERROR(INDEX($B95:$AE95, $BK95, MATCH(BD$10, $B$11:$AE$11, 0)), "")="", "", IFERROR(VALUE(INDEX($B95:$AE95, $BK95, MATCH(BD$10, $B$11:$AE$11, 0))), "")))</f>
        <v/>
      </c>
      <c r="BE95" s="33" t="str" cm="1">
        <f t="array" ref="BE95">IF(BE$10="", "", IF(IFERROR(INDEX($B95:$AE95, $BK95, MATCH(BE$10, $B$11:$AE$11, 0)), "")="", "", IFERROR(VALUE(INDEX($B95:$AE95, $BK95, MATCH(BE$10, $B$11:$AE$11, 0))), "")))</f>
        <v/>
      </c>
      <c r="BF95" s="11"/>
      <c r="BG95" s="41" t="str" cm="1">
        <f t="array" ref="BG95">IF(BG$10="", "", IF(IFERROR(INDEX($B95:$AE95, $BK95, MATCH(BG$10, $B$11:$AE$11, 0)), "")="", "", IFERROR(LEFT(INDEX($B95:$AE95, $BK95, MATCH(BG$10, $B$11:$AE$11, 0)), 70), "")))</f>
        <v/>
      </c>
      <c r="BH95" s="11"/>
      <c r="BI95" s="65" t="str">
        <f t="shared" si="17"/>
        <v/>
      </c>
      <c r="BJ95" s="11"/>
      <c r="BN95" s="19" t="str" cm="1">
        <f t="array" ref="BN95">IF($AZ$10="", "", IF(IFERROR(INDEX($B95:$AE95, $BK95, MATCH($AZ$10, $B$11:$AE$11, 0)), "")="", "", IFERROR(INDEX($B95:$AE95, $BK95, MATCH($AZ$10, $B$11:$AE$11, 0)), "")))</f>
        <v/>
      </c>
      <c r="BO95" s="19" t="str">
        <f t="shared" si="18"/>
        <v/>
      </c>
      <c r="BP95" s="19" t="str">
        <f t="shared" si="19"/>
        <v/>
      </c>
      <c r="BQ95" s="19" t="str">
        <f t="shared" si="20"/>
        <v/>
      </c>
      <c r="BR95" s="42" t="str">
        <f t="shared" si="21"/>
        <v/>
      </c>
      <c r="BS95" s="19" t="str">
        <f t="shared" si="22"/>
        <v/>
      </c>
      <c r="BT95" s="43" t="str" cm="1">
        <f t="array" ref="BT95">IFERROR(DATE(INDEX($BQ95:$BS95, $BK95, MATCH($BN$5, $BQ$10:$BS$10, 0)), INDEX($BQ95:$BS95, $BK95, MATCH($BN$4, $BQ$10:$BS$10, 0)), INDEX($BQ95:$BS95, $BK95, MATCH($BN$3, $BQ$10:$BS$10, 0))), "")</f>
        <v/>
      </c>
      <c r="BV95" s="19" t="str">
        <f t="shared" si="23"/>
        <v/>
      </c>
      <c r="BX95" s="19" t="str">
        <f t="shared" si="15"/>
        <v/>
      </c>
      <c r="BZ95" s="42" t="str">
        <f t="shared" si="29"/>
        <v/>
      </c>
      <c r="CA95" s="13" t="str">
        <f t="shared" si="28"/>
        <v/>
      </c>
      <c r="CB95" s="13" t="str">
        <f t="shared" si="28"/>
        <v/>
      </c>
      <c r="CC95" s="13" t="str">
        <f t="shared" si="28"/>
        <v/>
      </c>
      <c r="CD95" s="33" t="str">
        <f t="shared" si="28"/>
        <v/>
      </c>
      <c r="CF95" s="44" t="str">
        <f t="shared" si="24"/>
        <v/>
      </c>
      <c r="CH95" s="19" t="str">
        <f>IF($CF95="", "", COUNTIF($CF$12:$CF$511, "&gt;"&amp;$CF95)+1+COUNTIF($CF$12:$CF95, $CF95)-1)</f>
        <v/>
      </c>
      <c r="CJ95" s="19" t="str">
        <f t="shared" si="25"/>
        <v/>
      </c>
      <c r="CL95" s="45" t="str">
        <f t="shared" si="26"/>
        <v/>
      </c>
      <c r="CN95" s="41" t="str" cm="1">
        <f t="array" ref="CN95">IF($BV95="", "", IF(IFERROR(INDEX($B95:$AE95, $BK95, MATCH(BI$10, $B$11:$AE$11, 0)), "")="", "", IFERROR(INDEX($B95:$AE95, $BK95, MATCH(BI$10, $B$11:$AE$11, 0)), "")))</f>
        <v/>
      </c>
      <c r="CP95" s="19" t="str">
        <f>IF(OR($BL$7=FALSE, $BI95=""), "", IF(COUNTIF('LinkedIn Posts'!$AV$11:$AV$510, $BI95)=0, MAX($CP$11:$CP94)+1, ""))</f>
        <v/>
      </c>
      <c r="CR95" s="19">
        <v>84</v>
      </c>
      <c r="CT95" s="65" t="str">
        <f t="shared" si="27"/>
        <v/>
      </c>
    </row>
    <row r="96" spans="1:98" x14ac:dyDescent="0.25">
      <c r="A96" s="24"/>
      <c r="B96" s="29"/>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1"/>
      <c r="AF96" s="24"/>
      <c r="AG96" s="11"/>
      <c r="AH96" s="11"/>
      <c r="AI96" s="11"/>
      <c r="AJ96" s="11"/>
      <c r="AK96" s="11"/>
      <c r="AL96" s="11"/>
      <c r="AM96" s="11"/>
      <c r="AN96" s="11"/>
      <c r="AO96" s="11"/>
      <c r="AP96" s="11"/>
      <c r="AQ96" s="11"/>
      <c r="AR96" s="11"/>
      <c r="AS96" s="11"/>
      <c r="AT96" s="11"/>
      <c r="AU96" s="11"/>
      <c r="AV96" s="11"/>
      <c r="AW96" s="11"/>
      <c r="AX96" s="11"/>
      <c r="AY96" s="11"/>
      <c r="AZ96" s="32" t="str">
        <f t="shared" si="16"/>
        <v/>
      </c>
      <c r="BA96" s="13" t="str" cm="1">
        <f t="array" ref="BA96">IF(BA$10="", "", IF(IFERROR(INDEX($B96:$AE96, $BK96, MATCH(BA$10, $B$11:$AE$11, 0)), "")="", "", IFERROR(VALUE(INDEX($B96:$AE96, $BK96, MATCH(BA$10, $B$11:$AE$11, 0))), "")))</f>
        <v/>
      </c>
      <c r="BB96" s="13" t="str" cm="1">
        <f t="array" ref="BB96">IF(BB$10="", "", IF(IFERROR(INDEX($B96:$AE96, $BK96, MATCH(BB$10, $B$11:$AE$11, 0)), "")="", "", IFERROR(VALUE(INDEX($B96:$AE96, $BK96, MATCH(BB$10, $B$11:$AE$11, 0))), "")))</f>
        <v/>
      </c>
      <c r="BC96" s="13" t="str" cm="1">
        <f t="array" ref="BC96">IF(BC$10="", "", IF(IFERROR(INDEX($B96:$AE96, $BK96, MATCH(BC$10, $B$11:$AE$11, 0)), "")="", "", IFERROR(VALUE(INDEX($B96:$AE96, $BK96, MATCH(BC$10, $B$11:$AE$11, 0))), "")))</f>
        <v/>
      </c>
      <c r="BD96" s="13" t="str" cm="1">
        <f t="array" ref="BD96">IF(BD$10="", "", IF(IFERROR(INDEX($B96:$AE96, $BK96, MATCH(BD$10, $B$11:$AE$11, 0)), "")="", "", IFERROR(VALUE(INDEX($B96:$AE96, $BK96, MATCH(BD$10, $B$11:$AE$11, 0))), "")))</f>
        <v/>
      </c>
      <c r="BE96" s="33" t="str" cm="1">
        <f t="array" ref="BE96">IF(BE$10="", "", IF(IFERROR(INDEX($B96:$AE96, $BK96, MATCH(BE$10, $B$11:$AE$11, 0)), "")="", "", IFERROR(VALUE(INDEX($B96:$AE96, $BK96, MATCH(BE$10, $B$11:$AE$11, 0))), "")))</f>
        <v/>
      </c>
      <c r="BF96" s="11"/>
      <c r="BG96" s="41" t="str" cm="1">
        <f t="array" ref="BG96">IF(BG$10="", "", IF(IFERROR(INDEX($B96:$AE96, $BK96, MATCH(BG$10, $B$11:$AE$11, 0)), "")="", "", IFERROR(LEFT(INDEX($B96:$AE96, $BK96, MATCH(BG$10, $B$11:$AE$11, 0)), 70), "")))</f>
        <v/>
      </c>
      <c r="BH96" s="11"/>
      <c r="BI96" s="65" t="str">
        <f t="shared" si="17"/>
        <v/>
      </c>
      <c r="BJ96" s="11"/>
      <c r="BN96" s="19" t="str" cm="1">
        <f t="array" ref="BN96">IF($AZ$10="", "", IF(IFERROR(INDEX($B96:$AE96, $BK96, MATCH($AZ$10, $B$11:$AE$11, 0)), "")="", "", IFERROR(INDEX($B96:$AE96, $BK96, MATCH($AZ$10, $B$11:$AE$11, 0)), "")))</f>
        <v/>
      </c>
      <c r="BO96" s="19" t="str">
        <f t="shared" si="18"/>
        <v/>
      </c>
      <c r="BP96" s="19" t="str">
        <f t="shared" si="19"/>
        <v/>
      </c>
      <c r="BQ96" s="19" t="str">
        <f t="shared" si="20"/>
        <v/>
      </c>
      <c r="BR96" s="42" t="str">
        <f t="shared" si="21"/>
        <v/>
      </c>
      <c r="BS96" s="19" t="str">
        <f t="shared" si="22"/>
        <v/>
      </c>
      <c r="BT96" s="43" t="str" cm="1">
        <f t="array" ref="BT96">IFERROR(DATE(INDEX($BQ96:$BS96, $BK96, MATCH($BN$5, $BQ$10:$BS$10, 0)), INDEX($BQ96:$BS96, $BK96, MATCH($BN$4, $BQ$10:$BS$10, 0)), INDEX($BQ96:$BS96, $BK96, MATCH($BN$3, $BQ$10:$BS$10, 0))), "")</f>
        <v/>
      </c>
      <c r="BV96" s="19" t="str">
        <f t="shared" si="23"/>
        <v/>
      </c>
      <c r="BX96" s="19" t="str">
        <f t="shared" si="15"/>
        <v/>
      </c>
      <c r="BZ96" s="42" t="str">
        <f t="shared" si="29"/>
        <v/>
      </c>
      <c r="CA96" s="13" t="str">
        <f t="shared" si="28"/>
        <v/>
      </c>
      <c r="CB96" s="13" t="str">
        <f t="shared" si="28"/>
        <v/>
      </c>
      <c r="CC96" s="13" t="str">
        <f t="shared" si="28"/>
        <v/>
      </c>
      <c r="CD96" s="33" t="str">
        <f t="shared" si="28"/>
        <v/>
      </c>
      <c r="CF96" s="44" t="str">
        <f t="shared" si="24"/>
        <v/>
      </c>
      <c r="CH96" s="19" t="str">
        <f>IF($CF96="", "", COUNTIF($CF$12:$CF$511, "&gt;"&amp;$CF96)+1+COUNTIF($CF$12:$CF96, $CF96)-1)</f>
        <v/>
      </c>
      <c r="CJ96" s="19" t="str">
        <f t="shared" si="25"/>
        <v/>
      </c>
      <c r="CL96" s="45" t="str">
        <f t="shared" si="26"/>
        <v/>
      </c>
      <c r="CN96" s="41" t="str" cm="1">
        <f t="array" ref="CN96">IF($BV96="", "", IF(IFERROR(INDEX($B96:$AE96, $BK96, MATCH(BI$10, $B$11:$AE$11, 0)), "")="", "", IFERROR(INDEX($B96:$AE96, $BK96, MATCH(BI$10, $B$11:$AE$11, 0)), "")))</f>
        <v/>
      </c>
      <c r="CP96" s="19" t="str">
        <f>IF(OR($BL$7=FALSE, $BI96=""), "", IF(COUNTIF('LinkedIn Posts'!$AV$11:$AV$510, $BI96)=0, MAX($CP$11:$CP95)+1, ""))</f>
        <v/>
      </c>
      <c r="CR96" s="19">
        <v>85</v>
      </c>
      <c r="CT96" s="65" t="str">
        <f t="shared" si="27"/>
        <v/>
      </c>
    </row>
    <row r="97" spans="1:98" x14ac:dyDescent="0.25">
      <c r="A97" s="24"/>
      <c r="B97" s="29"/>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1"/>
      <c r="AF97" s="24"/>
      <c r="AG97" s="11"/>
      <c r="AH97" s="11"/>
      <c r="AI97" s="11"/>
      <c r="AJ97" s="11"/>
      <c r="AK97" s="11"/>
      <c r="AL97" s="11"/>
      <c r="AM97" s="11"/>
      <c r="AN97" s="11"/>
      <c r="AO97" s="11"/>
      <c r="AP97" s="11"/>
      <c r="AQ97" s="11"/>
      <c r="AR97" s="11"/>
      <c r="AS97" s="11"/>
      <c r="AT97" s="11"/>
      <c r="AU97" s="11"/>
      <c r="AV97" s="11"/>
      <c r="AW97" s="11"/>
      <c r="AX97" s="11"/>
      <c r="AY97" s="11"/>
      <c r="AZ97" s="32" t="str">
        <f t="shared" si="16"/>
        <v/>
      </c>
      <c r="BA97" s="13" t="str" cm="1">
        <f t="array" ref="BA97">IF(BA$10="", "", IF(IFERROR(INDEX($B97:$AE97, $BK97, MATCH(BA$10, $B$11:$AE$11, 0)), "")="", "", IFERROR(VALUE(INDEX($B97:$AE97, $BK97, MATCH(BA$10, $B$11:$AE$11, 0))), "")))</f>
        <v/>
      </c>
      <c r="BB97" s="13" t="str" cm="1">
        <f t="array" ref="BB97">IF(BB$10="", "", IF(IFERROR(INDEX($B97:$AE97, $BK97, MATCH(BB$10, $B$11:$AE$11, 0)), "")="", "", IFERROR(VALUE(INDEX($B97:$AE97, $BK97, MATCH(BB$10, $B$11:$AE$11, 0))), "")))</f>
        <v/>
      </c>
      <c r="BC97" s="13" t="str" cm="1">
        <f t="array" ref="BC97">IF(BC$10="", "", IF(IFERROR(INDEX($B97:$AE97, $BK97, MATCH(BC$10, $B$11:$AE$11, 0)), "")="", "", IFERROR(VALUE(INDEX($B97:$AE97, $BK97, MATCH(BC$10, $B$11:$AE$11, 0))), "")))</f>
        <v/>
      </c>
      <c r="BD97" s="13" t="str" cm="1">
        <f t="array" ref="BD97">IF(BD$10="", "", IF(IFERROR(INDEX($B97:$AE97, $BK97, MATCH(BD$10, $B$11:$AE$11, 0)), "")="", "", IFERROR(VALUE(INDEX($B97:$AE97, $BK97, MATCH(BD$10, $B$11:$AE$11, 0))), "")))</f>
        <v/>
      </c>
      <c r="BE97" s="33" t="str" cm="1">
        <f t="array" ref="BE97">IF(BE$10="", "", IF(IFERROR(INDEX($B97:$AE97, $BK97, MATCH(BE$10, $B$11:$AE$11, 0)), "")="", "", IFERROR(VALUE(INDEX($B97:$AE97, $BK97, MATCH(BE$10, $B$11:$AE$11, 0))), "")))</f>
        <v/>
      </c>
      <c r="BF97" s="11"/>
      <c r="BG97" s="41" t="str" cm="1">
        <f t="array" ref="BG97">IF(BG$10="", "", IF(IFERROR(INDEX($B97:$AE97, $BK97, MATCH(BG$10, $B$11:$AE$11, 0)), "")="", "", IFERROR(LEFT(INDEX($B97:$AE97, $BK97, MATCH(BG$10, $B$11:$AE$11, 0)), 70), "")))</f>
        <v/>
      </c>
      <c r="BH97" s="11"/>
      <c r="BI97" s="65" t="str">
        <f t="shared" si="17"/>
        <v/>
      </c>
      <c r="BJ97" s="11"/>
      <c r="BN97" s="19" t="str" cm="1">
        <f t="array" ref="BN97">IF($AZ$10="", "", IF(IFERROR(INDEX($B97:$AE97, $BK97, MATCH($AZ$10, $B$11:$AE$11, 0)), "")="", "", IFERROR(INDEX($B97:$AE97, $BK97, MATCH($AZ$10, $B$11:$AE$11, 0)), "")))</f>
        <v/>
      </c>
      <c r="BO97" s="19" t="str">
        <f t="shared" si="18"/>
        <v/>
      </c>
      <c r="BP97" s="19" t="str">
        <f t="shared" si="19"/>
        <v/>
      </c>
      <c r="BQ97" s="19" t="str">
        <f t="shared" si="20"/>
        <v/>
      </c>
      <c r="BR97" s="42" t="str">
        <f t="shared" si="21"/>
        <v/>
      </c>
      <c r="BS97" s="19" t="str">
        <f t="shared" si="22"/>
        <v/>
      </c>
      <c r="BT97" s="43" t="str" cm="1">
        <f t="array" ref="BT97">IFERROR(DATE(INDEX($BQ97:$BS97, $BK97, MATCH($BN$5, $BQ$10:$BS$10, 0)), INDEX($BQ97:$BS97, $BK97, MATCH($BN$4, $BQ$10:$BS$10, 0)), INDEX($BQ97:$BS97, $BK97, MATCH($BN$3, $BQ$10:$BS$10, 0))), "")</f>
        <v/>
      </c>
      <c r="BV97" s="19" t="str">
        <f t="shared" si="23"/>
        <v/>
      </c>
      <c r="BX97" s="19" t="str">
        <f t="shared" si="15"/>
        <v/>
      </c>
      <c r="BZ97" s="42" t="str">
        <f t="shared" si="29"/>
        <v/>
      </c>
      <c r="CA97" s="13" t="str">
        <f t="shared" si="28"/>
        <v/>
      </c>
      <c r="CB97" s="13" t="str">
        <f t="shared" si="28"/>
        <v/>
      </c>
      <c r="CC97" s="13" t="str">
        <f t="shared" si="28"/>
        <v/>
      </c>
      <c r="CD97" s="33" t="str">
        <f t="shared" si="28"/>
        <v/>
      </c>
      <c r="CF97" s="44" t="str">
        <f t="shared" si="24"/>
        <v/>
      </c>
      <c r="CH97" s="19" t="str">
        <f>IF($CF97="", "", COUNTIF($CF$12:$CF$511, "&gt;"&amp;$CF97)+1+COUNTIF($CF$12:$CF97, $CF97)-1)</f>
        <v/>
      </c>
      <c r="CJ97" s="19" t="str">
        <f t="shared" si="25"/>
        <v/>
      </c>
      <c r="CL97" s="45" t="str">
        <f t="shared" si="26"/>
        <v/>
      </c>
      <c r="CN97" s="41" t="str" cm="1">
        <f t="array" ref="CN97">IF($BV97="", "", IF(IFERROR(INDEX($B97:$AE97, $BK97, MATCH(BI$10, $B$11:$AE$11, 0)), "")="", "", IFERROR(INDEX($B97:$AE97, $BK97, MATCH(BI$10, $B$11:$AE$11, 0)), "")))</f>
        <v/>
      </c>
      <c r="CP97" s="19" t="str">
        <f>IF(OR($BL$7=FALSE, $BI97=""), "", IF(COUNTIF('LinkedIn Posts'!$AV$11:$AV$510, $BI97)=0, MAX($CP$11:$CP96)+1, ""))</f>
        <v/>
      </c>
      <c r="CR97" s="19">
        <v>86</v>
      </c>
      <c r="CT97" s="65" t="str">
        <f t="shared" si="27"/>
        <v/>
      </c>
    </row>
    <row r="98" spans="1:98" x14ac:dyDescent="0.25">
      <c r="A98" s="24"/>
      <c r="B98" s="29"/>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1"/>
      <c r="AF98" s="24"/>
      <c r="AG98" s="11"/>
      <c r="AH98" s="11"/>
      <c r="AI98" s="11"/>
      <c r="AJ98" s="11"/>
      <c r="AK98" s="11"/>
      <c r="AL98" s="11"/>
      <c r="AM98" s="11"/>
      <c r="AN98" s="11"/>
      <c r="AO98" s="11"/>
      <c r="AP98" s="11"/>
      <c r="AQ98" s="11"/>
      <c r="AR98" s="11"/>
      <c r="AS98" s="11"/>
      <c r="AT98" s="11"/>
      <c r="AU98" s="11"/>
      <c r="AV98" s="11"/>
      <c r="AW98" s="11"/>
      <c r="AX98" s="11"/>
      <c r="AY98" s="11"/>
      <c r="AZ98" s="32" t="str">
        <f t="shared" si="16"/>
        <v/>
      </c>
      <c r="BA98" s="13" t="str" cm="1">
        <f t="array" ref="BA98">IF(BA$10="", "", IF(IFERROR(INDEX($B98:$AE98, $BK98, MATCH(BA$10, $B$11:$AE$11, 0)), "")="", "", IFERROR(VALUE(INDEX($B98:$AE98, $BK98, MATCH(BA$10, $B$11:$AE$11, 0))), "")))</f>
        <v/>
      </c>
      <c r="BB98" s="13" t="str" cm="1">
        <f t="array" ref="BB98">IF(BB$10="", "", IF(IFERROR(INDEX($B98:$AE98, $BK98, MATCH(BB$10, $B$11:$AE$11, 0)), "")="", "", IFERROR(VALUE(INDEX($B98:$AE98, $BK98, MATCH(BB$10, $B$11:$AE$11, 0))), "")))</f>
        <v/>
      </c>
      <c r="BC98" s="13" t="str" cm="1">
        <f t="array" ref="BC98">IF(BC$10="", "", IF(IFERROR(INDEX($B98:$AE98, $BK98, MATCH(BC$10, $B$11:$AE$11, 0)), "")="", "", IFERROR(VALUE(INDEX($B98:$AE98, $BK98, MATCH(BC$10, $B$11:$AE$11, 0))), "")))</f>
        <v/>
      </c>
      <c r="BD98" s="13" t="str" cm="1">
        <f t="array" ref="BD98">IF(BD$10="", "", IF(IFERROR(INDEX($B98:$AE98, $BK98, MATCH(BD$10, $B$11:$AE$11, 0)), "")="", "", IFERROR(VALUE(INDEX($B98:$AE98, $BK98, MATCH(BD$10, $B$11:$AE$11, 0))), "")))</f>
        <v/>
      </c>
      <c r="BE98" s="33" t="str" cm="1">
        <f t="array" ref="BE98">IF(BE$10="", "", IF(IFERROR(INDEX($B98:$AE98, $BK98, MATCH(BE$10, $B$11:$AE$11, 0)), "")="", "", IFERROR(VALUE(INDEX($B98:$AE98, $BK98, MATCH(BE$10, $B$11:$AE$11, 0))), "")))</f>
        <v/>
      </c>
      <c r="BF98" s="11"/>
      <c r="BG98" s="41" t="str" cm="1">
        <f t="array" ref="BG98">IF(BG$10="", "", IF(IFERROR(INDEX($B98:$AE98, $BK98, MATCH(BG$10, $B$11:$AE$11, 0)), "")="", "", IFERROR(LEFT(INDEX($B98:$AE98, $BK98, MATCH(BG$10, $B$11:$AE$11, 0)), 70), "")))</f>
        <v/>
      </c>
      <c r="BH98" s="11"/>
      <c r="BI98" s="65" t="str">
        <f t="shared" si="17"/>
        <v/>
      </c>
      <c r="BJ98" s="11"/>
      <c r="BN98" s="19" t="str" cm="1">
        <f t="array" ref="BN98">IF($AZ$10="", "", IF(IFERROR(INDEX($B98:$AE98, $BK98, MATCH($AZ$10, $B$11:$AE$11, 0)), "")="", "", IFERROR(INDEX($B98:$AE98, $BK98, MATCH($AZ$10, $B$11:$AE$11, 0)), "")))</f>
        <v/>
      </c>
      <c r="BO98" s="19" t="str">
        <f t="shared" si="18"/>
        <v/>
      </c>
      <c r="BP98" s="19" t="str">
        <f t="shared" si="19"/>
        <v/>
      </c>
      <c r="BQ98" s="19" t="str">
        <f t="shared" si="20"/>
        <v/>
      </c>
      <c r="BR98" s="42" t="str">
        <f t="shared" si="21"/>
        <v/>
      </c>
      <c r="BS98" s="19" t="str">
        <f t="shared" si="22"/>
        <v/>
      </c>
      <c r="BT98" s="43" t="str" cm="1">
        <f t="array" ref="BT98">IFERROR(DATE(INDEX($BQ98:$BS98, $BK98, MATCH($BN$5, $BQ$10:$BS$10, 0)), INDEX($BQ98:$BS98, $BK98, MATCH($BN$4, $BQ$10:$BS$10, 0)), INDEX($BQ98:$BS98, $BK98, MATCH($BN$3, $BQ$10:$BS$10, 0))), "")</f>
        <v/>
      </c>
      <c r="BV98" s="19" t="str">
        <f t="shared" si="23"/>
        <v/>
      </c>
      <c r="BX98" s="19" t="str">
        <f t="shared" si="15"/>
        <v/>
      </c>
      <c r="BZ98" s="42" t="str">
        <f t="shared" si="29"/>
        <v/>
      </c>
      <c r="CA98" s="13" t="str">
        <f t="shared" si="28"/>
        <v/>
      </c>
      <c r="CB98" s="13" t="str">
        <f t="shared" si="28"/>
        <v/>
      </c>
      <c r="CC98" s="13" t="str">
        <f t="shared" si="28"/>
        <v/>
      </c>
      <c r="CD98" s="33" t="str">
        <f t="shared" si="28"/>
        <v/>
      </c>
      <c r="CF98" s="44" t="str">
        <f t="shared" si="24"/>
        <v/>
      </c>
      <c r="CH98" s="19" t="str">
        <f>IF($CF98="", "", COUNTIF($CF$12:$CF$511, "&gt;"&amp;$CF98)+1+COUNTIF($CF$12:$CF98, $CF98)-1)</f>
        <v/>
      </c>
      <c r="CJ98" s="19" t="str">
        <f t="shared" si="25"/>
        <v/>
      </c>
      <c r="CL98" s="45" t="str">
        <f t="shared" si="26"/>
        <v/>
      </c>
      <c r="CN98" s="41" t="str" cm="1">
        <f t="array" ref="CN98">IF($BV98="", "", IF(IFERROR(INDEX($B98:$AE98, $BK98, MATCH(BI$10, $B$11:$AE$11, 0)), "")="", "", IFERROR(INDEX($B98:$AE98, $BK98, MATCH(BI$10, $B$11:$AE$11, 0)), "")))</f>
        <v/>
      </c>
      <c r="CP98" s="19" t="str">
        <f>IF(OR($BL$7=FALSE, $BI98=""), "", IF(COUNTIF('LinkedIn Posts'!$AV$11:$AV$510, $BI98)=0, MAX($CP$11:$CP97)+1, ""))</f>
        <v/>
      </c>
      <c r="CR98" s="19">
        <v>87</v>
      </c>
      <c r="CT98" s="65" t="str">
        <f t="shared" si="27"/>
        <v/>
      </c>
    </row>
    <row r="99" spans="1:98" x14ac:dyDescent="0.25">
      <c r="A99" s="24"/>
      <c r="B99" s="29"/>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1"/>
      <c r="AF99" s="24"/>
      <c r="AG99" s="11"/>
      <c r="AH99" s="11"/>
      <c r="AI99" s="11"/>
      <c r="AJ99" s="11"/>
      <c r="AK99" s="11"/>
      <c r="AL99" s="11"/>
      <c r="AM99" s="11"/>
      <c r="AN99" s="11"/>
      <c r="AO99" s="11"/>
      <c r="AP99" s="11"/>
      <c r="AQ99" s="11"/>
      <c r="AR99" s="11"/>
      <c r="AS99" s="11"/>
      <c r="AT99" s="11"/>
      <c r="AU99" s="11"/>
      <c r="AV99" s="11"/>
      <c r="AW99" s="11"/>
      <c r="AX99" s="11"/>
      <c r="AY99" s="11"/>
      <c r="AZ99" s="32" t="str">
        <f t="shared" si="16"/>
        <v/>
      </c>
      <c r="BA99" s="13" t="str" cm="1">
        <f t="array" ref="BA99">IF(BA$10="", "", IF(IFERROR(INDEX($B99:$AE99, $BK99, MATCH(BA$10, $B$11:$AE$11, 0)), "")="", "", IFERROR(VALUE(INDEX($B99:$AE99, $BK99, MATCH(BA$10, $B$11:$AE$11, 0))), "")))</f>
        <v/>
      </c>
      <c r="BB99" s="13" t="str" cm="1">
        <f t="array" ref="BB99">IF(BB$10="", "", IF(IFERROR(INDEX($B99:$AE99, $BK99, MATCH(BB$10, $B$11:$AE$11, 0)), "")="", "", IFERROR(VALUE(INDEX($B99:$AE99, $BK99, MATCH(BB$10, $B$11:$AE$11, 0))), "")))</f>
        <v/>
      </c>
      <c r="BC99" s="13" t="str" cm="1">
        <f t="array" ref="BC99">IF(BC$10="", "", IF(IFERROR(INDEX($B99:$AE99, $BK99, MATCH(BC$10, $B$11:$AE$11, 0)), "")="", "", IFERROR(VALUE(INDEX($B99:$AE99, $BK99, MATCH(BC$10, $B$11:$AE$11, 0))), "")))</f>
        <v/>
      </c>
      <c r="BD99" s="13" t="str" cm="1">
        <f t="array" ref="BD99">IF(BD$10="", "", IF(IFERROR(INDEX($B99:$AE99, $BK99, MATCH(BD$10, $B$11:$AE$11, 0)), "")="", "", IFERROR(VALUE(INDEX($B99:$AE99, $BK99, MATCH(BD$10, $B$11:$AE$11, 0))), "")))</f>
        <v/>
      </c>
      <c r="BE99" s="33" t="str" cm="1">
        <f t="array" ref="BE99">IF(BE$10="", "", IF(IFERROR(INDEX($B99:$AE99, $BK99, MATCH(BE$10, $B$11:$AE$11, 0)), "")="", "", IFERROR(VALUE(INDEX($B99:$AE99, $BK99, MATCH(BE$10, $B$11:$AE$11, 0))), "")))</f>
        <v/>
      </c>
      <c r="BF99" s="11"/>
      <c r="BG99" s="41" t="str" cm="1">
        <f t="array" ref="BG99">IF(BG$10="", "", IF(IFERROR(INDEX($B99:$AE99, $BK99, MATCH(BG$10, $B$11:$AE$11, 0)), "")="", "", IFERROR(LEFT(INDEX($B99:$AE99, $BK99, MATCH(BG$10, $B$11:$AE$11, 0)), 70), "")))</f>
        <v/>
      </c>
      <c r="BH99" s="11"/>
      <c r="BI99" s="65" t="str">
        <f t="shared" si="17"/>
        <v/>
      </c>
      <c r="BJ99" s="11"/>
      <c r="BN99" s="19" t="str" cm="1">
        <f t="array" ref="BN99">IF($AZ$10="", "", IF(IFERROR(INDEX($B99:$AE99, $BK99, MATCH($AZ$10, $B$11:$AE$11, 0)), "")="", "", IFERROR(INDEX($B99:$AE99, $BK99, MATCH($AZ$10, $B$11:$AE$11, 0)), "")))</f>
        <v/>
      </c>
      <c r="BO99" s="19" t="str">
        <f t="shared" si="18"/>
        <v/>
      </c>
      <c r="BP99" s="19" t="str">
        <f t="shared" si="19"/>
        <v/>
      </c>
      <c r="BQ99" s="19" t="str">
        <f t="shared" si="20"/>
        <v/>
      </c>
      <c r="BR99" s="42" t="str">
        <f t="shared" si="21"/>
        <v/>
      </c>
      <c r="BS99" s="19" t="str">
        <f t="shared" si="22"/>
        <v/>
      </c>
      <c r="BT99" s="43" t="str" cm="1">
        <f t="array" ref="BT99">IFERROR(DATE(INDEX($BQ99:$BS99, $BK99, MATCH($BN$5, $BQ$10:$BS$10, 0)), INDEX($BQ99:$BS99, $BK99, MATCH($BN$4, $BQ$10:$BS$10, 0)), INDEX($BQ99:$BS99, $BK99, MATCH($BN$3, $BQ$10:$BS$10, 0))), "")</f>
        <v/>
      </c>
      <c r="BV99" s="19" t="str">
        <f t="shared" si="23"/>
        <v/>
      </c>
      <c r="BX99" s="19" t="str">
        <f t="shared" si="15"/>
        <v/>
      </c>
      <c r="BZ99" s="42" t="str">
        <f t="shared" si="29"/>
        <v/>
      </c>
      <c r="CA99" s="13" t="str">
        <f t="shared" si="28"/>
        <v/>
      </c>
      <c r="CB99" s="13" t="str">
        <f t="shared" si="28"/>
        <v/>
      </c>
      <c r="CC99" s="13" t="str">
        <f t="shared" si="28"/>
        <v/>
      </c>
      <c r="CD99" s="33" t="str">
        <f t="shared" si="28"/>
        <v/>
      </c>
      <c r="CF99" s="44" t="str">
        <f t="shared" si="24"/>
        <v/>
      </c>
      <c r="CH99" s="19" t="str">
        <f>IF($CF99="", "", COUNTIF($CF$12:$CF$511, "&gt;"&amp;$CF99)+1+COUNTIF($CF$12:$CF99, $CF99)-1)</f>
        <v/>
      </c>
      <c r="CJ99" s="19" t="str">
        <f t="shared" si="25"/>
        <v/>
      </c>
      <c r="CL99" s="45" t="str">
        <f t="shared" si="26"/>
        <v/>
      </c>
      <c r="CN99" s="41" t="str" cm="1">
        <f t="array" ref="CN99">IF($BV99="", "", IF(IFERROR(INDEX($B99:$AE99, $BK99, MATCH(BI$10, $B$11:$AE$11, 0)), "")="", "", IFERROR(INDEX($B99:$AE99, $BK99, MATCH(BI$10, $B$11:$AE$11, 0)), "")))</f>
        <v/>
      </c>
      <c r="CP99" s="19" t="str">
        <f>IF(OR($BL$7=FALSE, $BI99=""), "", IF(COUNTIF('LinkedIn Posts'!$AV$11:$AV$510, $BI99)=0, MAX($CP$11:$CP98)+1, ""))</f>
        <v/>
      </c>
      <c r="CR99" s="19">
        <v>88</v>
      </c>
      <c r="CT99" s="65" t="str">
        <f t="shared" si="27"/>
        <v/>
      </c>
    </row>
    <row r="100" spans="1:98" x14ac:dyDescent="0.25">
      <c r="A100" s="24"/>
      <c r="B100" s="29"/>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1"/>
      <c r="AF100" s="24"/>
      <c r="AG100" s="11"/>
      <c r="AH100" s="11"/>
      <c r="AI100" s="11"/>
      <c r="AJ100" s="11"/>
      <c r="AK100" s="11"/>
      <c r="AL100" s="11"/>
      <c r="AM100" s="11"/>
      <c r="AN100" s="11"/>
      <c r="AO100" s="11"/>
      <c r="AP100" s="11"/>
      <c r="AQ100" s="11"/>
      <c r="AR100" s="11"/>
      <c r="AS100" s="11"/>
      <c r="AT100" s="11"/>
      <c r="AU100" s="11"/>
      <c r="AV100" s="11"/>
      <c r="AW100" s="11"/>
      <c r="AX100" s="11"/>
      <c r="AY100" s="11"/>
      <c r="AZ100" s="32" t="str">
        <f t="shared" si="16"/>
        <v/>
      </c>
      <c r="BA100" s="13" t="str" cm="1">
        <f t="array" ref="BA100">IF(BA$10="", "", IF(IFERROR(INDEX($B100:$AE100, $BK100, MATCH(BA$10, $B$11:$AE$11, 0)), "")="", "", IFERROR(VALUE(INDEX($B100:$AE100, $BK100, MATCH(BA$10, $B$11:$AE$11, 0))), "")))</f>
        <v/>
      </c>
      <c r="BB100" s="13" t="str" cm="1">
        <f t="array" ref="BB100">IF(BB$10="", "", IF(IFERROR(INDEX($B100:$AE100, $BK100, MATCH(BB$10, $B$11:$AE$11, 0)), "")="", "", IFERROR(VALUE(INDEX($B100:$AE100, $BK100, MATCH(BB$10, $B$11:$AE$11, 0))), "")))</f>
        <v/>
      </c>
      <c r="BC100" s="13" t="str" cm="1">
        <f t="array" ref="BC100">IF(BC$10="", "", IF(IFERROR(INDEX($B100:$AE100, $BK100, MATCH(BC$10, $B$11:$AE$11, 0)), "")="", "", IFERROR(VALUE(INDEX($B100:$AE100, $BK100, MATCH(BC$10, $B$11:$AE$11, 0))), "")))</f>
        <v/>
      </c>
      <c r="BD100" s="13" t="str" cm="1">
        <f t="array" ref="BD100">IF(BD$10="", "", IF(IFERROR(INDEX($B100:$AE100, $BK100, MATCH(BD$10, $B$11:$AE$11, 0)), "")="", "", IFERROR(VALUE(INDEX($B100:$AE100, $BK100, MATCH(BD$10, $B$11:$AE$11, 0))), "")))</f>
        <v/>
      </c>
      <c r="BE100" s="33" t="str" cm="1">
        <f t="array" ref="BE100">IF(BE$10="", "", IF(IFERROR(INDEX($B100:$AE100, $BK100, MATCH(BE$10, $B$11:$AE$11, 0)), "")="", "", IFERROR(VALUE(INDEX($B100:$AE100, $BK100, MATCH(BE$10, $B$11:$AE$11, 0))), "")))</f>
        <v/>
      </c>
      <c r="BF100" s="11"/>
      <c r="BG100" s="41" t="str" cm="1">
        <f t="array" ref="BG100">IF(BG$10="", "", IF(IFERROR(INDEX($B100:$AE100, $BK100, MATCH(BG$10, $B$11:$AE$11, 0)), "")="", "", IFERROR(LEFT(INDEX($B100:$AE100, $BK100, MATCH(BG$10, $B$11:$AE$11, 0)), 70), "")))</f>
        <v/>
      </c>
      <c r="BH100" s="11"/>
      <c r="BI100" s="65" t="str">
        <f t="shared" si="17"/>
        <v/>
      </c>
      <c r="BJ100" s="11"/>
      <c r="BN100" s="19" t="str" cm="1">
        <f t="array" ref="BN100">IF($AZ$10="", "", IF(IFERROR(INDEX($B100:$AE100, $BK100, MATCH($AZ$10, $B$11:$AE$11, 0)), "")="", "", IFERROR(INDEX($B100:$AE100, $BK100, MATCH($AZ$10, $B$11:$AE$11, 0)), "")))</f>
        <v/>
      </c>
      <c r="BO100" s="19" t="str">
        <f t="shared" si="18"/>
        <v/>
      </c>
      <c r="BP100" s="19" t="str">
        <f t="shared" si="19"/>
        <v/>
      </c>
      <c r="BQ100" s="19" t="str">
        <f t="shared" si="20"/>
        <v/>
      </c>
      <c r="BR100" s="42" t="str">
        <f t="shared" si="21"/>
        <v/>
      </c>
      <c r="BS100" s="19" t="str">
        <f t="shared" si="22"/>
        <v/>
      </c>
      <c r="BT100" s="43" t="str" cm="1">
        <f t="array" ref="BT100">IFERROR(DATE(INDEX($BQ100:$BS100, $BK100, MATCH($BN$5, $BQ$10:$BS$10, 0)), INDEX($BQ100:$BS100, $BK100, MATCH($BN$4, $BQ$10:$BS$10, 0)), INDEX($BQ100:$BS100, $BK100, MATCH($BN$3, $BQ$10:$BS$10, 0))), "")</f>
        <v/>
      </c>
      <c r="BV100" s="19" t="str">
        <f t="shared" si="23"/>
        <v/>
      </c>
      <c r="BX100" s="19" t="str">
        <f t="shared" si="15"/>
        <v/>
      </c>
      <c r="BZ100" s="42" t="str">
        <f t="shared" si="29"/>
        <v/>
      </c>
      <c r="CA100" s="13" t="str">
        <f t="shared" si="28"/>
        <v/>
      </c>
      <c r="CB100" s="13" t="str">
        <f t="shared" si="28"/>
        <v/>
      </c>
      <c r="CC100" s="13" t="str">
        <f t="shared" si="28"/>
        <v/>
      </c>
      <c r="CD100" s="33" t="str">
        <f t="shared" si="28"/>
        <v/>
      </c>
      <c r="CF100" s="44" t="str">
        <f t="shared" si="24"/>
        <v/>
      </c>
      <c r="CH100" s="19" t="str">
        <f>IF($CF100="", "", COUNTIF($CF$12:$CF$511, "&gt;"&amp;$CF100)+1+COUNTIF($CF$12:$CF100, $CF100)-1)</f>
        <v/>
      </c>
      <c r="CJ100" s="19" t="str">
        <f t="shared" si="25"/>
        <v/>
      </c>
      <c r="CL100" s="45" t="str">
        <f t="shared" si="26"/>
        <v/>
      </c>
      <c r="CN100" s="41" t="str" cm="1">
        <f t="array" ref="CN100">IF($BV100="", "", IF(IFERROR(INDEX($B100:$AE100, $BK100, MATCH(BI$10, $B$11:$AE$11, 0)), "")="", "", IFERROR(INDEX($B100:$AE100, $BK100, MATCH(BI$10, $B$11:$AE$11, 0)), "")))</f>
        <v/>
      </c>
      <c r="CP100" s="19" t="str">
        <f>IF(OR($BL$7=FALSE, $BI100=""), "", IF(COUNTIF('LinkedIn Posts'!$AV$11:$AV$510, $BI100)=0, MAX($CP$11:$CP99)+1, ""))</f>
        <v/>
      </c>
      <c r="CR100" s="19">
        <v>89</v>
      </c>
      <c r="CT100" s="65" t="str">
        <f t="shared" si="27"/>
        <v/>
      </c>
    </row>
    <row r="101" spans="1:98" x14ac:dyDescent="0.25">
      <c r="A101" s="24"/>
      <c r="B101" s="29"/>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1"/>
      <c r="AF101" s="24"/>
      <c r="AG101" s="11"/>
      <c r="AH101" s="11"/>
      <c r="AI101" s="11"/>
      <c r="AJ101" s="11"/>
      <c r="AK101" s="11"/>
      <c r="AL101" s="11"/>
      <c r="AM101" s="11"/>
      <c r="AN101" s="11"/>
      <c r="AO101" s="11"/>
      <c r="AP101" s="11"/>
      <c r="AQ101" s="11"/>
      <c r="AR101" s="11"/>
      <c r="AS101" s="11"/>
      <c r="AT101" s="11"/>
      <c r="AU101" s="11"/>
      <c r="AV101" s="11"/>
      <c r="AW101" s="11"/>
      <c r="AX101" s="11"/>
      <c r="AY101" s="11"/>
      <c r="AZ101" s="32" t="str">
        <f t="shared" si="16"/>
        <v/>
      </c>
      <c r="BA101" s="13" t="str" cm="1">
        <f t="array" ref="BA101">IF(BA$10="", "", IF(IFERROR(INDEX($B101:$AE101, $BK101, MATCH(BA$10, $B$11:$AE$11, 0)), "")="", "", IFERROR(VALUE(INDEX($B101:$AE101, $BK101, MATCH(BA$10, $B$11:$AE$11, 0))), "")))</f>
        <v/>
      </c>
      <c r="BB101" s="13" t="str" cm="1">
        <f t="array" ref="BB101">IF(BB$10="", "", IF(IFERROR(INDEX($B101:$AE101, $BK101, MATCH(BB$10, $B$11:$AE$11, 0)), "")="", "", IFERROR(VALUE(INDEX($B101:$AE101, $BK101, MATCH(BB$10, $B$11:$AE$11, 0))), "")))</f>
        <v/>
      </c>
      <c r="BC101" s="13" t="str" cm="1">
        <f t="array" ref="BC101">IF(BC$10="", "", IF(IFERROR(INDEX($B101:$AE101, $BK101, MATCH(BC$10, $B$11:$AE$11, 0)), "")="", "", IFERROR(VALUE(INDEX($B101:$AE101, $BK101, MATCH(BC$10, $B$11:$AE$11, 0))), "")))</f>
        <v/>
      </c>
      <c r="BD101" s="13" t="str" cm="1">
        <f t="array" ref="BD101">IF(BD$10="", "", IF(IFERROR(INDEX($B101:$AE101, $BK101, MATCH(BD$10, $B$11:$AE$11, 0)), "")="", "", IFERROR(VALUE(INDEX($B101:$AE101, $BK101, MATCH(BD$10, $B$11:$AE$11, 0))), "")))</f>
        <v/>
      </c>
      <c r="BE101" s="33" t="str" cm="1">
        <f t="array" ref="BE101">IF(BE$10="", "", IF(IFERROR(INDEX($B101:$AE101, $BK101, MATCH(BE$10, $B$11:$AE$11, 0)), "")="", "", IFERROR(VALUE(INDEX($B101:$AE101, $BK101, MATCH(BE$10, $B$11:$AE$11, 0))), "")))</f>
        <v/>
      </c>
      <c r="BF101" s="11"/>
      <c r="BG101" s="41" t="str" cm="1">
        <f t="array" ref="BG101">IF(BG$10="", "", IF(IFERROR(INDEX($B101:$AE101, $BK101, MATCH(BG$10, $B$11:$AE$11, 0)), "")="", "", IFERROR(LEFT(INDEX($B101:$AE101, $BK101, MATCH(BG$10, $B$11:$AE$11, 0)), 70), "")))</f>
        <v/>
      </c>
      <c r="BH101" s="11"/>
      <c r="BI101" s="65" t="str">
        <f t="shared" si="17"/>
        <v/>
      </c>
      <c r="BJ101" s="11"/>
      <c r="BN101" s="19" t="str" cm="1">
        <f t="array" ref="BN101">IF($AZ$10="", "", IF(IFERROR(INDEX($B101:$AE101, $BK101, MATCH($AZ$10, $B$11:$AE$11, 0)), "")="", "", IFERROR(INDEX($B101:$AE101, $BK101, MATCH($AZ$10, $B$11:$AE$11, 0)), "")))</f>
        <v/>
      </c>
      <c r="BO101" s="19" t="str">
        <f t="shared" si="18"/>
        <v/>
      </c>
      <c r="BP101" s="19" t="str">
        <f t="shared" si="19"/>
        <v/>
      </c>
      <c r="BQ101" s="19" t="str">
        <f t="shared" si="20"/>
        <v/>
      </c>
      <c r="BR101" s="42" t="str">
        <f t="shared" si="21"/>
        <v/>
      </c>
      <c r="BS101" s="19" t="str">
        <f t="shared" si="22"/>
        <v/>
      </c>
      <c r="BT101" s="43" t="str" cm="1">
        <f t="array" ref="BT101">IFERROR(DATE(INDEX($BQ101:$BS101, $BK101, MATCH($BN$5, $BQ$10:$BS$10, 0)), INDEX($BQ101:$BS101, $BK101, MATCH($BN$4, $BQ$10:$BS$10, 0)), INDEX($BQ101:$BS101, $BK101, MATCH($BN$3, $BQ$10:$BS$10, 0))), "")</f>
        <v/>
      </c>
      <c r="BV101" s="19" t="str">
        <f t="shared" si="23"/>
        <v/>
      </c>
      <c r="BX101" s="19" t="str">
        <f t="shared" si="15"/>
        <v/>
      </c>
      <c r="BZ101" s="42" t="str">
        <f t="shared" si="29"/>
        <v/>
      </c>
      <c r="CA101" s="13" t="str">
        <f t="shared" si="28"/>
        <v/>
      </c>
      <c r="CB101" s="13" t="str">
        <f t="shared" si="28"/>
        <v/>
      </c>
      <c r="CC101" s="13" t="str">
        <f t="shared" si="28"/>
        <v/>
      </c>
      <c r="CD101" s="33" t="str">
        <f t="shared" si="28"/>
        <v/>
      </c>
      <c r="CF101" s="44" t="str">
        <f t="shared" si="24"/>
        <v/>
      </c>
      <c r="CH101" s="19" t="str">
        <f>IF($CF101="", "", COUNTIF($CF$12:$CF$511, "&gt;"&amp;$CF101)+1+COUNTIF($CF$12:$CF101, $CF101)-1)</f>
        <v/>
      </c>
      <c r="CJ101" s="19" t="str">
        <f t="shared" si="25"/>
        <v/>
      </c>
      <c r="CL101" s="45" t="str">
        <f t="shared" si="26"/>
        <v/>
      </c>
      <c r="CN101" s="41" t="str" cm="1">
        <f t="array" ref="CN101">IF($BV101="", "", IF(IFERROR(INDEX($B101:$AE101, $BK101, MATCH(BI$10, $B$11:$AE$11, 0)), "")="", "", IFERROR(INDEX($B101:$AE101, $BK101, MATCH(BI$10, $B$11:$AE$11, 0)), "")))</f>
        <v/>
      </c>
      <c r="CP101" s="19" t="str">
        <f>IF(OR($BL$7=FALSE, $BI101=""), "", IF(COUNTIF('LinkedIn Posts'!$AV$11:$AV$510, $BI101)=0, MAX($CP$11:$CP100)+1, ""))</f>
        <v/>
      </c>
      <c r="CR101" s="19">
        <v>90</v>
      </c>
      <c r="CT101" s="65" t="str">
        <f t="shared" si="27"/>
        <v/>
      </c>
    </row>
    <row r="102" spans="1:98" x14ac:dyDescent="0.25">
      <c r="A102" s="24"/>
      <c r="B102" s="29"/>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1"/>
      <c r="AF102" s="24"/>
      <c r="AG102" s="11"/>
      <c r="AH102" s="11"/>
      <c r="AI102" s="11"/>
      <c r="AJ102" s="11"/>
      <c r="AK102" s="11"/>
      <c r="AL102" s="11"/>
      <c r="AM102" s="11"/>
      <c r="AN102" s="11"/>
      <c r="AO102" s="11"/>
      <c r="AP102" s="11"/>
      <c r="AQ102" s="11"/>
      <c r="AR102" s="11"/>
      <c r="AS102" s="11"/>
      <c r="AT102" s="11"/>
      <c r="AU102" s="11"/>
      <c r="AV102" s="11"/>
      <c r="AW102" s="11"/>
      <c r="AX102" s="11"/>
      <c r="AY102" s="11"/>
      <c r="AZ102" s="32" t="str">
        <f t="shared" si="16"/>
        <v/>
      </c>
      <c r="BA102" s="13" t="str" cm="1">
        <f t="array" ref="BA102">IF(BA$10="", "", IF(IFERROR(INDEX($B102:$AE102, $BK102, MATCH(BA$10, $B$11:$AE$11, 0)), "")="", "", IFERROR(VALUE(INDEX($B102:$AE102, $BK102, MATCH(BA$10, $B$11:$AE$11, 0))), "")))</f>
        <v/>
      </c>
      <c r="BB102" s="13" t="str" cm="1">
        <f t="array" ref="BB102">IF(BB$10="", "", IF(IFERROR(INDEX($B102:$AE102, $BK102, MATCH(BB$10, $B$11:$AE$11, 0)), "")="", "", IFERROR(VALUE(INDEX($B102:$AE102, $BK102, MATCH(BB$10, $B$11:$AE$11, 0))), "")))</f>
        <v/>
      </c>
      <c r="BC102" s="13" t="str" cm="1">
        <f t="array" ref="BC102">IF(BC$10="", "", IF(IFERROR(INDEX($B102:$AE102, $BK102, MATCH(BC$10, $B$11:$AE$11, 0)), "")="", "", IFERROR(VALUE(INDEX($B102:$AE102, $BK102, MATCH(BC$10, $B$11:$AE$11, 0))), "")))</f>
        <v/>
      </c>
      <c r="BD102" s="13" t="str" cm="1">
        <f t="array" ref="BD102">IF(BD$10="", "", IF(IFERROR(INDEX($B102:$AE102, $BK102, MATCH(BD$10, $B$11:$AE$11, 0)), "")="", "", IFERROR(VALUE(INDEX($B102:$AE102, $BK102, MATCH(BD$10, $B$11:$AE$11, 0))), "")))</f>
        <v/>
      </c>
      <c r="BE102" s="33" t="str" cm="1">
        <f t="array" ref="BE102">IF(BE$10="", "", IF(IFERROR(INDEX($B102:$AE102, $BK102, MATCH(BE$10, $B$11:$AE$11, 0)), "")="", "", IFERROR(VALUE(INDEX($B102:$AE102, $BK102, MATCH(BE$10, $B$11:$AE$11, 0))), "")))</f>
        <v/>
      </c>
      <c r="BF102" s="11"/>
      <c r="BG102" s="41" t="str" cm="1">
        <f t="array" ref="BG102">IF(BG$10="", "", IF(IFERROR(INDEX($B102:$AE102, $BK102, MATCH(BG$10, $B$11:$AE$11, 0)), "")="", "", IFERROR(LEFT(INDEX($B102:$AE102, $BK102, MATCH(BG$10, $B$11:$AE$11, 0)), 70), "")))</f>
        <v/>
      </c>
      <c r="BH102" s="11"/>
      <c r="BI102" s="65" t="str">
        <f t="shared" si="17"/>
        <v/>
      </c>
      <c r="BJ102" s="11"/>
      <c r="BN102" s="19" t="str" cm="1">
        <f t="array" ref="BN102">IF($AZ$10="", "", IF(IFERROR(INDEX($B102:$AE102, $BK102, MATCH($AZ$10, $B$11:$AE$11, 0)), "")="", "", IFERROR(INDEX($B102:$AE102, $BK102, MATCH($AZ$10, $B$11:$AE$11, 0)), "")))</f>
        <v/>
      </c>
      <c r="BO102" s="19" t="str">
        <f t="shared" si="18"/>
        <v/>
      </c>
      <c r="BP102" s="19" t="str">
        <f t="shared" si="19"/>
        <v/>
      </c>
      <c r="BQ102" s="19" t="str">
        <f t="shared" si="20"/>
        <v/>
      </c>
      <c r="BR102" s="42" t="str">
        <f t="shared" si="21"/>
        <v/>
      </c>
      <c r="BS102" s="19" t="str">
        <f t="shared" si="22"/>
        <v/>
      </c>
      <c r="BT102" s="43" t="str" cm="1">
        <f t="array" ref="BT102">IFERROR(DATE(INDEX($BQ102:$BS102, $BK102, MATCH($BN$5, $BQ$10:$BS$10, 0)), INDEX($BQ102:$BS102, $BK102, MATCH($BN$4, $BQ$10:$BS$10, 0)), INDEX($BQ102:$BS102, $BK102, MATCH($BN$3, $BQ$10:$BS$10, 0))), "")</f>
        <v/>
      </c>
      <c r="BV102" s="19" t="str">
        <f t="shared" si="23"/>
        <v/>
      </c>
      <c r="BX102" s="19" t="str">
        <f t="shared" si="15"/>
        <v/>
      </c>
      <c r="BZ102" s="42" t="str">
        <f t="shared" si="29"/>
        <v/>
      </c>
      <c r="CA102" s="13" t="str">
        <f t="shared" si="28"/>
        <v/>
      </c>
      <c r="CB102" s="13" t="str">
        <f t="shared" si="28"/>
        <v/>
      </c>
      <c r="CC102" s="13" t="str">
        <f t="shared" si="28"/>
        <v/>
      </c>
      <c r="CD102" s="33" t="str">
        <f t="shared" si="28"/>
        <v/>
      </c>
      <c r="CF102" s="44" t="str">
        <f t="shared" si="24"/>
        <v/>
      </c>
      <c r="CH102" s="19" t="str">
        <f>IF($CF102="", "", COUNTIF($CF$12:$CF$511, "&gt;"&amp;$CF102)+1+COUNTIF($CF$12:$CF102, $CF102)-1)</f>
        <v/>
      </c>
      <c r="CJ102" s="19" t="str">
        <f t="shared" si="25"/>
        <v/>
      </c>
      <c r="CL102" s="45" t="str">
        <f t="shared" si="26"/>
        <v/>
      </c>
      <c r="CN102" s="41" t="str" cm="1">
        <f t="array" ref="CN102">IF($BV102="", "", IF(IFERROR(INDEX($B102:$AE102, $BK102, MATCH(BI$10, $B$11:$AE$11, 0)), "")="", "", IFERROR(INDEX($B102:$AE102, $BK102, MATCH(BI$10, $B$11:$AE$11, 0)), "")))</f>
        <v/>
      </c>
      <c r="CP102" s="19" t="str">
        <f>IF(OR($BL$7=FALSE, $BI102=""), "", IF(COUNTIF('LinkedIn Posts'!$AV$11:$AV$510, $BI102)=0, MAX($CP$11:$CP101)+1, ""))</f>
        <v/>
      </c>
      <c r="CR102" s="19">
        <v>91</v>
      </c>
      <c r="CT102" s="65" t="str">
        <f t="shared" si="27"/>
        <v/>
      </c>
    </row>
    <row r="103" spans="1:98" x14ac:dyDescent="0.25">
      <c r="A103" s="24"/>
      <c r="B103" s="29"/>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1"/>
      <c r="AF103" s="24"/>
      <c r="AG103" s="11"/>
      <c r="AH103" s="11"/>
      <c r="AI103" s="11"/>
      <c r="AJ103" s="11"/>
      <c r="AK103" s="11"/>
      <c r="AL103" s="11"/>
      <c r="AM103" s="11"/>
      <c r="AN103" s="11"/>
      <c r="AO103" s="11"/>
      <c r="AP103" s="11"/>
      <c r="AQ103" s="11"/>
      <c r="AR103" s="11"/>
      <c r="AS103" s="11"/>
      <c r="AT103" s="11"/>
      <c r="AU103" s="11"/>
      <c r="AV103" s="11"/>
      <c r="AW103" s="11"/>
      <c r="AX103" s="11"/>
      <c r="AY103" s="11"/>
      <c r="AZ103" s="32" t="str">
        <f t="shared" si="16"/>
        <v/>
      </c>
      <c r="BA103" s="13" t="str" cm="1">
        <f t="array" ref="BA103">IF(BA$10="", "", IF(IFERROR(INDEX($B103:$AE103, $BK103, MATCH(BA$10, $B$11:$AE$11, 0)), "")="", "", IFERROR(VALUE(INDEX($B103:$AE103, $BK103, MATCH(BA$10, $B$11:$AE$11, 0))), "")))</f>
        <v/>
      </c>
      <c r="BB103" s="13" t="str" cm="1">
        <f t="array" ref="BB103">IF(BB$10="", "", IF(IFERROR(INDEX($B103:$AE103, $BK103, MATCH(BB$10, $B$11:$AE$11, 0)), "")="", "", IFERROR(VALUE(INDEX($B103:$AE103, $BK103, MATCH(BB$10, $B$11:$AE$11, 0))), "")))</f>
        <v/>
      </c>
      <c r="BC103" s="13" t="str" cm="1">
        <f t="array" ref="BC103">IF(BC$10="", "", IF(IFERROR(INDEX($B103:$AE103, $BK103, MATCH(BC$10, $B$11:$AE$11, 0)), "")="", "", IFERROR(VALUE(INDEX($B103:$AE103, $BK103, MATCH(BC$10, $B$11:$AE$11, 0))), "")))</f>
        <v/>
      </c>
      <c r="BD103" s="13" t="str" cm="1">
        <f t="array" ref="BD103">IF(BD$10="", "", IF(IFERROR(INDEX($B103:$AE103, $BK103, MATCH(BD$10, $B$11:$AE$11, 0)), "")="", "", IFERROR(VALUE(INDEX($B103:$AE103, $BK103, MATCH(BD$10, $B$11:$AE$11, 0))), "")))</f>
        <v/>
      </c>
      <c r="BE103" s="33" t="str" cm="1">
        <f t="array" ref="BE103">IF(BE$10="", "", IF(IFERROR(INDEX($B103:$AE103, $BK103, MATCH(BE$10, $B$11:$AE$11, 0)), "")="", "", IFERROR(VALUE(INDEX($B103:$AE103, $BK103, MATCH(BE$10, $B$11:$AE$11, 0))), "")))</f>
        <v/>
      </c>
      <c r="BF103" s="11"/>
      <c r="BG103" s="41" t="str" cm="1">
        <f t="array" ref="BG103">IF(BG$10="", "", IF(IFERROR(INDEX($B103:$AE103, $BK103, MATCH(BG$10, $B$11:$AE$11, 0)), "")="", "", IFERROR(LEFT(INDEX($B103:$AE103, $BK103, MATCH(BG$10, $B$11:$AE$11, 0)), 70), "")))</f>
        <v/>
      </c>
      <c r="BH103" s="11"/>
      <c r="BI103" s="65" t="str">
        <f t="shared" si="17"/>
        <v/>
      </c>
      <c r="BJ103" s="11"/>
      <c r="BN103" s="19" t="str" cm="1">
        <f t="array" ref="BN103">IF($AZ$10="", "", IF(IFERROR(INDEX($B103:$AE103, $BK103, MATCH($AZ$10, $B$11:$AE$11, 0)), "")="", "", IFERROR(INDEX($B103:$AE103, $BK103, MATCH($AZ$10, $B$11:$AE$11, 0)), "")))</f>
        <v/>
      </c>
      <c r="BO103" s="19" t="str">
        <f t="shared" si="18"/>
        <v/>
      </c>
      <c r="BP103" s="19" t="str">
        <f t="shared" si="19"/>
        <v/>
      </c>
      <c r="BQ103" s="19" t="str">
        <f t="shared" si="20"/>
        <v/>
      </c>
      <c r="BR103" s="42" t="str">
        <f t="shared" si="21"/>
        <v/>
      </c>
      <c r="BS103" s="19" t="str">
        <f t="shared" si="22"/>
        <v/>
      </c>
      <c r="BT103" s="43" t="str" cm="1">
        <f t="array" ref="BT103">IFERROR(DATE(INDEX($BQ103:$BS103, $BK103, MATCH($BN$5, $BQ$10:$BS$10, 0)), INDEX($BQ103:$BS103, $BK103, MATCH($BN$4, $BQ$10:$BS$10, 0)), INDEX($BQ103:$BS103, $BK103, MATCH($BN$3, $BQ$10:$BS$10, 0))), "")</f>
        <v/>
      </c>
      <c r="BV103" s="19" t="str">
        <f t="shared" si="23"/>
        <v/>
      </c>
      <c r="BX103" s="19" t="str">
        <f t="shared" si="15"/>
        <v/>
      </c>
      <c r="BZ103" s="42" t="str">
        <f t="shared" si="29"/>
        <v/>
      </c>
      <c r="CA103" s="13" t="str">
        <f t="shared" si="28"/>
        <v/>
      </c>
      <c r="CB103" s="13" t="str">
        <f t="shared" si="28"/>
        <v/>
      </c>
      <c r="CC103" s="13" t="str">
        <f t="shared" si="28"/>
        <v/>
      </c>
      <c r="CD103" s="33" t="str">
        <f t="shared" si="28"/>
        <v/>
      </c>
      <c r="CF103" s="44" t="str">
        <f t="shared" si="24"/>
        <v/>
      </c>
      <c r="CH103" s="19" t="str">
        <f>IF($CF103="", "", COUNTIF($CF$12:$CF$511, "&gt;"&amp;$CF103)+1+COUNTIF($CF$12:$CF103, $CF103)-1)</f>
        <v/>
      </c>
      <c r="CJ103" s="19" t="str">
        <f t="shared" si="25"/>
        <v/>
      </c>
      <c r="CL103" s="45" t="str">
        <f t="shared" si="26"/>
        <v/>
      </c>
      <c r="CN103" s="41" t="str" cm="1">
        <f t="array" ref="CN103">IF($BV103="", "", IF(IFERROR(INDEX($B103:$AE103, $BK103, MATCH(BI$10, $B$11:$AE$11, 0)), "")="", "", IFERROR(INDEX($B103:$AE103, $BK103, MATCH(BI$10, $B$11:$AE$11, 0)), "")))</f>
        <v/>
      </c>
      <c r="CP103" s="19" t="str">
        <f>IF(OR($BL$7=FALSE, $BI103=""), "", IF(COUNTIF('LinkedIn Posts'!$AV$11:$AV$510, $BI103)=0, MAX($CP$11:$CP102)+1, ""))</f>
        <v/>
      </c>
      <c r="CR103" s="19">
        <v>92</v>
      </c>
      <c r="CT103" s="65" t="str">
        <f t="shared" si="27"/>
        <v/>
      </c>
    </row>
    <row r="104" spans="1:98" x14ac:dyDescent="0.25">
      <c r="A104" s="24"/>
      <c r="B104" s="29"/>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1"/>
      <c r="AF104" s="24"/>
      <c r="AG104" s="11"/>
      <c r="AH104" s="11"/>
      <c r="AI104" s="11"/>
      <c r="AJ104" s="11"/>
      <c r="AK104" s="11"/>
      <c r="AL104" s="11"/>
      <c r="AM104" s="11"/>
      <c r="AN104" s="11"/>
      <c r="AO104" s="11"/>
      <c r="AP104" s="11"/>
      <c r="AQ104" s="11"/>
      <c r="AR104" s="11"/>
      <c r="AS104" s="11"/>
      <c r="AT104" s="11"/>
      <c r="AU104" s="11"/>
      <c r="AV104" s="11"/>
      <c r="AW104" s="11"/>
      <c r="AX104" s="11"/>
      <c r="AY104" s="11"/>
      <c r="AZ104" s="32" t="str">
        <f t="shared" si="16"/>
        <v/>
      </c>
      <c r="BA104" s="13" t="str" cm="1">
        <f t="array" ref="BA104">IF(BA$10="", "", IF(IFERROR(INDEX($B104:$AE104, $BK104, MATCH(BA$10, $B$11:$AE$11, 0)), "")="", "", IFERROR(VALUE(INDEX($B104:$AE104, $BK104, MATCH(BA$10, $B$11:$AE$11, 0))), "")))</f>
        <v/>
      </c>
      <c r="BB104" s="13" t="str" cm="1">
        <f t="array" ref="BB104">IF(BB$10="", "", IF(IFERROR(INDEX($B104:$AE104, $BK104, MATCH(BB$10, $B$11:$AE$11, 0)), "")="", "", IFERROR(VALUE(INDEX($B104:$AE104, $BK104, MATCH(BB$10, $B$11:$AE$11, 0))), "")))</f>
        <v/>
      </c>
      <c r="BC104" s="13" t="str" cm="1">
        <f t="array" ref="BC104">IF(BC$10="", "", IF(IFERROR(INDEX($B104:$AE104, $BK104, MATCH(BC$10, $B$11:$AE$11, 0)), "")="", "", IFERROR(VALUE(INDEX($B104:$AE104, $BK104, MATCH(BC$10, $B$11:$AE$11, 0))), "")))</f>
        <v/>
      </c>
      <c r="BD104" s="13" t="str" cm="1">
        <f t="array" ref="BD104">IF(BD$10="", "", IF(IFERROR(INDEX($B104:$AE104, $BK104, MATCH(BD$10, $B$11:$AE$11, 0)), "")="", "", IFERROR(VALUE(INDEX($B104:$AE104, $BK104, MATCH(BD$10, $B$11:$AE$11, 0))), "")))</f>
        <v/>
      </c>
      <c r="BE104" s="33" t="str" cm="1">
        <f t="array" ref="BE104">IF(BE$10="", "", IF(IFERROR(INDEX($B104:$AE104, $BK104, MATCH(BE$10, $B$11:$AE$11, 0)), "")="", "", IFERROR(VALUE(INDEX($B104:$AE104, $BK104, MATCH(BE$10, $B$11:$AE$11, 0))), "")))</f>
        <v/>
      </c>
      <c r="BF104" s="11"/>
      <c r="BG104" s="41" t="str" cm="1">
        <f t="array" ref="BG104">IF(BG$10="", "", IF(IFERROR(INDEX($B104:$AE104, $BK104, MATCH(BG$10, $B$11:$AE$11, 0)), "")="", "", IFERROR(LEFT(INDEX($B104:$AE104, $BK104, MATCH(BG$10, $B$11:$AE$11, 0)), 70), "")))</f>
        <v/>
      </c>
      <c r="BH104" s="11"/>
      <c r="BI104" s="65" t="str">
        <f t="shared" si="17"/>
        <v/>
      </c>
      <c r="BJ104" s="11"/>
      <c r="BN104" s="19" t="str" cm="1">
        <f t="array" ref="BN104">IF($AZ$10="", "", IF(IFERROR(INDEX($B104:$AE104, $BK104, MATCH($AZ$10, $B$11:$AE$11, 0)), "")="", "", IFERROR(INDEX($B104:$AE104, $BK104, MATCH($AZ$10, $B$11:$AE$11, 0)), "")))</f>
        <v/>
      </c>
      <c r="BO104" s="19" t="str">
        <f t="shared" si="18"/>
        <v/>
      </c>
      <c r="BP104" s="19" t="str">
        <f t="shared" si="19"/>
        <v/>
      </c>
      <c r="BQ104" s="19" t="str">
        <f t="shared" si="20"/>
        <v/>
      </c>
      <c r="BR104" s="42" t="str">
        <f t="shared" si="21"/>
        <v/>
      </c>
      <c r="BS104" s="19" t="str">
        <f t="shared" si="22"/>
        <v/>
      </c>
      <c r="BT104" s="43" t="str" cm="1">
        <f t="array" ref="BT104">IFERROR(DATE(INDEX($BQ104:$BS104, $BK104, MATCH($BN$5, $BQ$10:$BS$10, 0)), INDEX($BQ104:$BS104, $BK104, MATCH($BN$4, $BQ$10:$BS$10, 0)), INDEX($BQ104:$BS104, $BK104, MATCH($BN$3, $BQ$10:$BS$10, 0))), "")</f>
        <v/>
      </c>
      <c r="BV104" s="19" t="str">
        <f t="shared" si="23"/>
        <v/>
      </c>
      <c r="BX104" s="19" t="str">
        <f t="shared" si="15"/>
        <v/>
      </c>
      <c r="BZ104" s="42" t="str">
        <f t="shared" si="29"/>
        <v/>
      </c>
      <c r="CA104" s="13" t="str">
        <f t="shared" si="28"/>
        <v/>
      </c>
      <c r="CB104" s="13" t="str">
        <f t="shared" si="28"/>
        <v/>
      </c>
      <c r="CC104" s="13" t="str">
        <f t="shared" si="28"/>
        <v/>
      </c>
      <c r="CD104" s="33" t="str">
        <f t="shared" si="28"/>
        <v/>
      </c>
      <c r="CF104" s="44" t="str">
        <f t="shared" si="24"/>
        <v/>
      </c>
      <c r="CH104" s="19" t="str">
        <f>IF($CF104="", "", COUNTIF($CF$12:$CF$511, "&gt;"&amp;$CF104)+1+COUNTIF($CF$12:$CF104, $CF104)-1)</f>
        <v/>
      </c>
      <c r="CJ104" s="19" t="str">
        <f t="shared" si="25"/>
        <v/>
      </c>
      <c r="CL104" s="45" t="str">
        <f t="shared" si="26"/>
        <v/>
      </c>
      <c r="CN104" s="41" t="str" cm="1">
        <f t="array" ref="CN104">IF($BV104="", "", IF(IFERROR(INDEX($B104:$AE104, $BK104, MATCH(BI$10, $B$11:$AE$11, 0)), "")="", "", IFERROR(INDEX($B104:$AE104, $BK104, MATCH(BI$10, $B$11:$AE$11, 0)), "")))</f>
        <v/>
      </c>
      <c r="CP104" s="19" t="str">
        <f>IF(OR($BL$7=FALSE, $BI104=""), "", IF(COUNTIF('LinkedIn Posts'!$AV$11:$AV$510, $BI104)=0, MAX($CP$11:$CP103)+1, ""))</f>
        <v/>
      </c>
      <c r="CR104" s="19">
        <v>93</v>
      </c>
      <c r="CT104" s="65" t="str">
        <f t="shared" si="27"/>
        <v/>
      </c>
    </row>
    <row r="105" spans="1:98" x14ac:dyDescent="0.25">
      <c r="A105" s="24"/>
      <c r="B105" s="29"/>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1"/>
      <c r="AF105" s="24"/>
      <c r="AG105" s="11"/>
      <c r="AH105" s="11"/>
      <c r="AI105" s="11"/>
      <c r="AJ105" s="11"/>
      <c r="AK105" s="11"/>
      <c r="AL105" s="11"/>
      <c r="AM105" s="11"/>
      <c r="AN105" s="11"/>
      <c r="AO105" s="11"/>
      <c r="AP105" s="11"/>
      <c r="AQ105" s="11"/>
      <c r="AR105" s="11"/>
      <c r="AS105" s="11"/>
      <c r="AT105" s="11"/>
      <c r="AU105" s="11"/>
      <c r="AV105" s="11"/>
      <c r="AW105" s="11"/>
      <c r="AX105" s="11"/>
      <c r="AY105" s="11"/>
      <c r="AZ105" s="32" t="str">
        <f t="shared" si="16"/>
        <v/>
      </c>
      <c r="BA105" s="13" t="str" cm="1">
        <f t="array" ref="BA105">IF(BA$10="", "", IF(IFERROR(INDEX($B105:$AE105, $BK105, MATCH(BA$10, $B$11:$AE$11, 0)), "")="", "", IFERROR(VALUE(INDEX($B105:$AE105, $BK105, MATCH(BA$10, $B$11:$AE$11, 0))), "")))</f>
        <v/>
      </c>
      <c r="BB105" s="13" t="str" cm="1">
        <f t="array" ref="BB105">IF(BB$10="", "", IF(IFERROR(INDEX($B105:$AE105, $BK105, MATCH(BB$10, $B$11:$AE$11, 0)), "")="", "", IFERROR(VALUE(INDEX($B105:$AE105, $BK105, MATCH(BB$10, $B$11:$AE$11, 0))), "")))</f>
        <v/>
      </c>
      <c r="BC105" s="13" t="str" cm="1">
        <f t="array" ref="BC105">IF(BC$10="", "", IF(IFERROR(INDEX($B105:$AE105, $BK105, MATCH(BC$10, $B$11:$AE$11, 0)), "")="", "", IFERROR(VALUE(INDEX($B105:$AE105, $BK105, MATCH(BC$10, $B$11:$AE$11, 0))), "")))</f>
        <v/>
      </c>
      <c r="BD105" s="13" t="str" cm="1">
        <f t="array" ref="BD105">IF(BD$10="", "", IF(IFERROR(INDEX($B105:$AE105, $BK105, MATCH(BD$10, $B$11:$AE$11, 0)), "")="", "", IFERROR(VALUE(INDEX($B105:$AE105, $BK105, MATCH(BD$10, $B$11:$AE$11, 0))), "")))</f>
        <v/>
      </c>
      <c r="BE105" s="33" t="str" cm="1">
        <f t="array" ref="BE105">IF(BE$10="", "", IF(IFERROR(INDEX($B105:$AE105, $BK105, MATCH(BE$10, $B$11:$AE$11, 0)), "")="", "", IFERROR(VALUE(INDEX($B105:$AE105, $BK105, MATCH(BE$10, $B$11:$AE$11, 0))), "")))</f>
        <v/>
      </c>
      <c r="BF105" s="11"/>
      <c r="BG105" s="41" t="str" cm="1">
        <f t="array" ref="BG105">IF(BG$10="", "", IF(IFERROR(INDEX($B105:$AE105, $BK105, MATCH(BG$10, $B$11:$AE$11, 0)), "")="", "", IFERROR(LEFT(INDEX($B105:$AE105, $BK105, MATCH(BG$10, $B$11:$AE$11, 0)), 70), "")))</f>
        <v/>
      </c>
      <c r="BH105" s="11"/>
      <c r="BI105" s="65" t="str">
        <f t="shared" si="17"/>
        <v/>
      </c>
      <c r="BJ105" s="11"/>
      <c r="BN105" s="19" t="str" cm="1">
        <f t="array" ref="BN105">IF($AZ$10="", "", IF(IFERROR(INDEX($B105:$AE105, $BK105, MATCH($AZ$10, $B$11:$AE$11, 0)), "")="", "", IFERROR(INDEX($B105:$AE105, $BK105, MATCH($AZ$10, $B$11:$AE$11, 0)), "")))</f>
        <v/>
      </c>
      <c r="BO105" s="19" t="str">
        <f t="shared" si="18"/>
        <v/>
      </c>
      <c r="BP105" s="19" t="str">
        <f t="shared" si="19"/>
        <v/>
      </c>
      <c r="BQ105" s="19" t="str">
        <f t="shared" si="20"/>
        <v/>
      </c>
      <c r="BR105" s="42" t="str">
        <f t="shared" si="21"/>
        <v/>
      </c>
      <c r="BS105" s="19" t="str">
        <f t="shared" si="22"/>
        <v/>
      </c>
      <c r="BT105" s="43" t="str" cm="1">
        <f t="array" ref="BT105">IFERROR(DATE(INDEX($BQ105:$BS105, $BK105, MATCH($BN$5, $BQ$10:$BS$10, 0)), INDEX($BQ105:$BS105, $BK105, MATCH($BN$4, $BQ$10:$BS$10, 0)), INDEX($BQ105:$BS105, $BK105, MATCH($BN$3, $BQ$10:$BS$10, 0))), "")</f>
        <v/>
      </c>
      <c r="BV105" s="19" t="str">
        <f t="shared" si="23"/>
        <v/>
      </c>
      <c r="BX105" s="19" t="str">
        <f t="shared" si="15"/>
        <v/>
      </c>
      <c r="BZ105" s="42" t="str">
        <f t="shared" si="29"/>
        <v/>
      </c>
      <c r="CA105" s="13" t="str">
        <f t="shared" si="28"/>
        <v/>
      </c>
      <c r="CB105" s="13" t="str">
        <f t="shared" si="28"/>
        <v/>
      </c>
      <c r="CC105" s="13" t="str">
        <f t="shared" si="28"/>
        <v/>
      </c>
      <c r="CD105" s="33" t="str">
        <f t="shared" si="28"/>
        <v/>
      </c>
      <c r="CF105" s="44" t="str">
        <f t="shared" si="24"/>
        <v/>
      </c>
      <c r="CH105" s="19" t="str">
        <f>IF($CF105="", "", COUNTIF($CF$12:$CF$511, "&gt;"&amp;$CF105)+1+COUNTIF($CF$12:$CF105, $CF105)-1)</f>
        <v/>
      </c>
      <c r="CJ105" s="19" t="str">
        <f t="shared" si="25"/>
        <v/>
      </c>
      <c r="CL105" s="45" t="str">
        <f t="shared" si="26"/>
        <v/>
      </c>
      <c r="CN105" s="41" t="str" cm="1">
        <f t="array" ref="CN105">IF($BV105="", "", IF(IFERROR(INDEX($B105:$AE105, $BK105, MATCH(BI$10, $B$11:$AE$11, 0)), "")="", "", IFERROR(INDEX($B105:$AE105, $BK105, MATCH(BI$10, $B$11:$AE$11, 0)), "")))</f>
        <v/>
      </c>
      <c r="CP105" s="19" t="str">
        <f>IF(OR($BL$7=FALSE, $BI105=""), "", IF(COUNTIF('LinkedIn Posts'!$AV$11:$AV$510, $BI105)=0, MAX($CP$11:$CP104)+1, ""))</f>
        <v/>
      </c>
      <c r="CR105" s="19">
        <v>94</v>
      </c>
      <c r="CT105" s="65" t="str">
        <f t="shared" si="27"/>
        <v/>
      </c>
    </row>
    <row r="106" spans="1:98" x14ac:dyDescent="0.25">
      <c r="A106" s="24"/>
      <c r="B106" s="29"/>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1"/>
      <c r="AF106" s="24"/>
      <c r="AG106" s="11"/>
      <c r="AH106" s="11"/>
      <c r="AI106" s="11"/>
      <c r="AJ106" s="11"/>
      <c r="AK106" s="11"/>
      <c r="AL106" s="11"/>
      <c r="AM106" s="11"/>
      <c r="AN106" s="11"/>
      <c r="AO106" s="11"/>
      <c r="AP106" s="11"/>
      <c r="AQ106" s="11"/>
      <c r="AR106" s="11"/>
      <c r="AS106" s="11"/>
      <c r="AT106" s="11"/>
      <c r="AU106" s="11"/>
      <c r="AV106" s="11"/>
      <c r="AW106" s="11"/>
      <c r="AX106" s="11"/>
      <c r="AY106" s="11"/>
      <c r="AZ106" s="32" t="str">
        <f t="shared" si="16"/>
        <v/>
      </c>
      <c r="BA106" s="13" t="str" cm="1">
        <f t="array" ref="BA106">IF(BA$10="", "", IF(IFERROR(INDEX($B106:$AE106, $BK106, MATCH(BA$10, $B$11:$AE$11, 0)), "")="", "", IFERROR(VALUE(INDEX($B106:$AE106, $BK106, MATCH(BA$10, $B$11:$AE$11, 0))), "")))</f>
        <v/>
      </c>
      <c r="BB106" s="13" t="str" cm="1">
        <f t="array" ref="BB106">IF(BB$10="", "", IF(IFERROR(INDEX($B106:$AE106, $BK106, MATCH(BB$10, $B$11:$AE$11, 0)), "")="", "", IFERROR(VALUE(INDEX($B106:$AE106, $BK106, MATCH(BB$10, $B$11:$AE$11, 0))), "")))</f>
        <v/>
      </c>
      <c r="BC106" s="13" t="str" cm="1">
        <f t="array" ref="BC106">IF(BC$10="", "", IF(IFERROR(INDEX($B106:$AE106, $BK106, MATCH(BC$10, $B$11:$AE$11, 0)), "")="", "", IFERROR(VALUE(INDEX($B106:$AE106, $BK106, MATCH(BC$10, $B$11:$AE$11, 0))), "")))</f>
        <v/>
      </c>
      <c r="BD106" s="13" t="str" cm="1">
        <f t="array" ref="BD106">IF(BD$10="", "", IF(IFERROR(INDEX($B106:$AE106, $BK106, MATCH(BD$10, $B$11:$AE$11, 0)), "")="", "", IFERROR(VALUE(INDEX($B106:$AE106, $BK106, MATCH(BD$10, $B$11:$AE$11, 0))), "")))</f>
        <v/>
      </c>
      <c r="BE106" s="33" t="str" cm="1">
        <f t="array" ref="BE106">IF(BE$10="", "", IF(IFERROR(INDEX($B106:$AE106, $BK106, MATCH(BE$10, $B$11:$AE$11, 0)), "")="", "", IFERROR(VALUE(INDEX($B106:$AE106, $BK106, MATCH(BE$10, $B$11:$AE$11, 0))), "")))</f>
        <v/>
      </c>
      <c r="BF106" s="11"/>
      <c r="BG106" s="41" t="str" cm="1">
        <f t="array" ref="BG106">IF(BG$10="", "", IF(IFERROR(INDEX($B106:$AE106, $BK106, MATCH(BG$10, $B$11:$AE$11, 0)), "")="", "", IFERROR(LEFT(INDEX($B106:$AE106, $BK106, MATCH(BG$10, $B$11:$AE$11, 0)), 70), "")))</f>
        <v/>
      </c>
      <c r="BH106" s="11"/>
      <c r="BI106" s="65" t="str">
        <f t="shared" si="17"/>
        <v/>
      </c>
      <c r="BJ106" s="11"/>
      <c r="BN106" s="19" t="str" cm="1">
        <f t="array" ref="BN106">IF($AZ$10="", "", IF(IFERROR(INDEX($B106:$AE106, $BK106, MATCH($AZ$10, $B$11:$AE$11, 0)), "")="", "", IFERROR(INDEX($B106:$AE106, $BK106, MATCH($AZ$10, $B$11:$AE$11, 0)), "")))</f>
        <v/>
      </c>
      <c r="BO106" s="19" t="str">
        <f t="shared" si="18"/>
        <v/>
      </c>
      <c r="BP106" s="19" t="str">
        <f t="shared" si="19"/>
        <v/>
      </c>
      <c r="BQ106" s="19" t="str">
        <f t="shared" si="20"/>
        <v/>
      </c>
      <c r="BR106" s="42" t="str">
        <f t="shared" si="21"/>
        <v/>
      </c>
      <c r="BS106" s="19" t="str">
        <f t="shared" si="22"/>
        <v/>
      </c>
      <c r="BT106" s="43" t="str" cm="1">
        <f t="array" ref="BT106">IFERROR(DATE(INDEX($BQ106:$BS106, $BK106, MATCH($BN$5, $BQ$10:$BS$10, 0)), INDEX($BQ106:$BS106, $BK106, MATCH($BN$4, $BQ$10:$BS$10, 0)), INDEX($BQ106:$BS106, $BK106, MATCH($BN$3, $BQ$10:$BS$10, 0))), "")</f>
        <v/>
      </c>
      <c r="BV106" s="19" t="str">
        <f t="shared" si="23"/>
        <v/>
      </c>
      <c r="BX106" s="19" t="str">
        <f t="shared" si="15"/>
        <v/>
      </c>
      <c r="BZ106" s="42" t="str">
        <f t="shared" si="29"/>
        <v/>
      </c>
      <c r="CA106" s="13" t="str">
        <f t="shared" si="28"/>
        <v/>
      </c>
      <c r="CB106" s="13" t="str">
        <f t="shared" si="28"/>
        <v/>
      </c>
      <c r="CC106" s="13" t="str">
        <f t="shared" si="28"/>
        <v/>
      </c>
      <c r="CD106" s="33" t="str">
        <f t="shared" si="28"/>
        <v/>
      </c>
      <c r="CF106" s="44" t="str">
        <f t="shared" si="24"/>
        <v/>
      </c>
      <c r="CH106" s="19" t="str">
        <f>IF($CF106="", "", COUNTIF($CF$12:$CF$511, "&gt;"&amp;$CF106)+1+COUNTIF($CF$12:$CF106, $CF106)-1)</f>
        <v/>
      </c>
      <c r="CJ106" s="19" t="str">
        <f t="shared" si="25"/>
        <v/>
      </c>
      <c r="CL106" s="45" t="str">
        <f t="shared" si="26"/>
        <v/>
      </c>
      <c r="CN106" s="41" t="str" cm="1">
        <f t="array" ref="CN106">IF($BV106="", "", IF(IFERROR(INDEX($B106:$AE106, $BK106, MATCH(BI$10, $B$11:$AE$11, 0)), "")="", "", IFERROR(INDEX($B106:$AE106, $BK106, MATCH(BI$10, $B$11:$AE$11, 0)), "")))</f>
        <v/>
      </c>
      <c r="CP106" s="19" t="str">
        <f>IF(OR($BL$7=FALSE, $BI106=""), "", IF(COUNTIF('LinkedIn Posts'!$AV$11:$AV$510, $BI106)=0, MAX($CP$11:$CP105)+1, ""))</f>
        <v/>
      </c>
      <c r="CR106" s="19">
        <v>95</v>
      </c>
      <c r="CT106" s="65" t="str">
        <f t="shared" si="27"/>
        <v/>
      </c>
    </row>
    <row r="107" spans="1:98" x14ac:dyDescent="0.25">
      <c r="A107" s="24"/>
      <c r="B107" s="29"/>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1"/>
      <c r="AF107" s="24"/>
      <c r="AG107" s="11"/>
      <c r="AH107" s="11"/>
      <c r="AI107" s="11"/>
      <c r="AJ107" s="11"/>
      <c r="AK107" s="11"/>
      <c r="AL107" s="11"/>
      <c r="AM107" s="11"/>
      <c r="AN107" s="11"/>
      <c r="AO107" s="11"/>
      <c r="AP107" s="11"/>
      <c r="AQ107" s="11"/>
      <c r="AR107" s="11"/>
      <c r="AS107" s="11"/>
      <c r="AT107" s="11"/>
      <c r="AU107" s="11"/>
      <c r="AV107" s="11"/>
      <c r="AW107" s="11"/>
      <c r="AX107" s="11"/>
      <c r="AY107" s="11"/>
      <c r="AZ107" s="32" t="str">
        <f t="shared" si="16"/>
        <v/>
      </c>
      <c r="BA107" s="13" t="str" cm="1">
        <f t="array" ref="BA107">IF(BA$10="", "", IF(IFERROR(INDEX($B107:$AE107, $BK107, MATCH(BA$10, $B$11:$AE$11, 0)), "")="", "", IFERROR(VALUE(INDEX($B107:$AE107, $BK107, MATCH(BA$10, $B$11:$AE$11, 0))), "")))</f>
        <v/>
      </c>
      <c r="BB107" s="13" t="str" cm="1">
        <f t="array" ref="BB107">IF(BB$10="", "", IF(IFERROR(INDEX($B107:$AE107, $BK107, MATCH(BB$10, $B$11:$AE$11, 0)), "")="", "", IFERROR(VALUE(INDEX($B107:$AE107, $BK107, MATCH(BB$10, $B$11:$AE$11, 0))), "")))</f>
        <v/>
      </c>
      <c r="BC107" s="13" t="str" cm="1">
        <f t="array" ref="BC107">IF(BC$10="", "", IF(IFERROR(INDEX($B107:$AE107, $BK107, MATCH(BC$10, $B$11:$AE$11, 0)), "")="", "", IFERROR(VALUE(INDEX($B107:$AE107, $BK107, MATCH(BC$10, $B$11:$AE$11, 0))), "")))</f>
        <v/>
      </c>
      <c r="BD107" s="13" t="str" cm="1">
        <f t="array" ref="BD107">IF(BD$10="", "", IF(IFERROR(INDEX($B107:$AE107, $BK107, MATCH(BD$10, $B$11:$AE$11, 0)), "")="", "", IFERROR(VALUE(INDEX($B107:$AE107, $BK107, MATCH(BD$10, $B$11:$AE$11, 0))), "")))</f>
        <v/>
      </c>
      <c r="BE107" s="33" t="str" cm="1">
        <f t="array" ref="BE107">IF(BE$10="", "", IF(IFERROR(INDEX($B107:$AE107, $BK107, MATCH(BE$10, $B$11:$AE$11, 0)), "")="", "", IFERROR(VALUE(INDEX($B107:$AE107, $BK107, MATCH(BE$10, $B$11:$AE$11, 0))), "")))</f>
        <v/>
      </c>
      <c r="BF107" s="11"/>
      <c r="BG107" s="41" t="str" cm="1">
        <f t="array" ref="BG107">IF(BG$10="", "", IF(IFERROR(INDEX($B107:$AE107, $BK107, MATCH(BG$10, $B$11:$AE$11, 0)), "")="", "", IFERROR(LEFT(INDEX($B107:$AE107, $BK107, MATCH(BG$10, $B$11:$AE$11, 0)), 70), "")))</f>
        <v/>
      </c>
      <c r="BH107" s="11"/>
      <c r="BI107" s="65" t="str">
        <f t="shared" si="17"/>
        <v/>
      </c>
      <c r="BJ107" s="11"/>
      <c r="BN107" s="19" t="str" cm="1">
        <f t="array" ref="BN107">IF($AZ$10="", "", IF(IFERROR(INDEX($B107:$AE107, $BK107, MATCH($AZ$10, $B$11:$AE$11, 0)), "")="", "", IFERROR(INDEX($B107:$AE107, $BK107, MATCH($AZ$10, $B$11:$AE$11, 0)), "")))</f>
        <v/>
      </c>
      <c r="BO107" s="19" t="str">
        <f t="shared" si="18"/>
        <v/>
      </c>
      <c r="BP107" s="19" t="str">
        <f t="shared" si="19"/>
        <v/>
      </c>
      <c r="BQ107" s="19" t="str">
        <f t="shared" si="20"/>
        <v/>
      </c>
      <c r="BR107" s="42" t="str">
        <f t="shared" si="21"/>
        <v/>
      </c>
      <c r="BS107" s="19" t="str">
        <f t="shared" si="22"/>
        <v/>
      </c>
      <c r="BT107" s="43" t="str" cm="1">
        <f t="array" ref="BT107">IFERROR(DATE(INDEX($BQ107:$BS107, $BK107, MATCH($BN$5, $BQ$10:$BS$10, 0)), INDEX($BQ107:$BS107, $BK107, MATCH($BN$4, $BQ$10:$BS$10, 0)), INDEX($BQ107:$BS107, $BK107, MATCH($BN$3, $BQ$10:$BS$10, 0))), "")</f>
        <v/>
      </c>
      <c r="BV107" s="19" t="str">
        <f t="shared" si="23"/>
        <v/>
      </c>
      <c r="BX107" s="19" t="str">
        <f t="shared" si="15"/>
        <v/>
      </c>
      <c r="BZ107" s="42" t="str">
        <f t="shared" si="29"/>
        <v/>
      </c>
      <c r="CA107" s="13" t="str">
        <f t="shared" si="28"/>
        <v/>
      </c>
      <c r="CB107" s="13" t="str">
        <f t="shared" si="28"/>
        <v/>
      </c>
      <c r="CC107" s="13" t="str">
        <f t="shared" si="28"/>
        <v/>
      </c>
      <c r="CD107" s="33" t="str">
        <f t="shared" si="28"/>
        <v/>
      </c>
      <c r="CF107" s="44" t="str">
        <f t="shared" si="24"/>
        <v/>
      </c>
      <c r="CH107" s="19" t="str">
        <f>IF($CF107="", "", COUNTIF($CF$12:$CF$511, "&gt;"&amp;$CF107)+1+COUNTIF($CF$12:$CF107, $CF107)-1)</f>
        <v/>
      </c>
      <c r="CJ107" s="19" t="str">
        <f t="shared" si="25"/>
        <v/>
      </c>
      <c r="CL107" s="45" t="str">
        <f t="shared" si="26"/>
        <v/>
      </c>
      <c r="CN107" s="41" t="str" cm="1">
        <f t="array" ref="CN107">IF($BV107="", "", IF(IFERROR(INDEX($B107:$AE107, $BK107, MATCH(BI$10, $B$11:$AE$11, 0)), "")="", "", IFERROR(INDEX($B107:$AE107, $BK107, MATCH(BI$10, $B$11:$AE$11, 0)), "")))</f>
        <v/>
      </c>
      <c r="CP107" s="19" t="str">
        <f>IF(OR($BL$7=FALSE, $BI107=""), "", IF(COUNTIF('LinkedIn Posts'!$AV$11:$AV$510, $BI107)=0, MAX($CP$11:$CP106)+1, ""))</f>
        <v/>
      </c>
      <c r="CR107" s="19">
        <v>96</v>
      </c>
      <c r="CT107" s="65" t="str">
        <f t="shared" si="27"/>
        <v/>
      </c>
    </row>
    <row r="108" spans="1:98" x14ac:dyDescent="0.25">
      <c r="A108" s="24"/>
      <c r="B108" s="29"/>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1"/>
      <c r="AF108" s="24"/>
      <c r="AG108" s="11"/>
      <c r="AH108" s="11"/>
      <c r="AI108" s="11"/>
      <c r="AJ108" s="11"/>
      <c r="AK108" s="11"/>
      <c r="AL108" s="11"/>
      <c r="AM108" s="11"/>
      <c r="AN108" s="11"/>
      <c r="AO108" s="11"/>
      <c r="AP108" s="11"/>
      <c r="AQ108" s="11"/>
      <c r="AR108" s="11"/>
      <c r="AS108" s="11"/>
      <c r="AT108" s="11"/>
      <c r="AU108" s="11"/>
      <c r="AV108" s="11"/>
      <c r="AW108" s="11"/>
      <c r="AX108" s="11"/>
      <c r="AY108" s="11"/>
      <c r="AZ108" s="32" t="str">
        <f t="shared" si="16"/>
        <v/>
      </c>
      <c r="BA108" s="13" t="str" cm="1">
        <f t="array" ref="BA108">IF(BA$10="", "", IF(IFERROR(INDEX($B108:$AE108, $BK108, MATCH(BA$10, $B$11:$AE$11, 0)), "")="", "", IFERROR(VALUE(INDEX($B108:$AE108, $BK108, MATCH(BA$10, $B$11:$AE$11, 0))), "")))</f>
        <v/>
      </c>
      <c r="BB108" s="13" t="str" cm="1">
        <f t="array" ref="BB108">IF(BB$10="", "", IF(IFERROR(INDEX($B108:$AE108, $BK108, MATCH(BB$10, $B$11:$AE$11, 0)), "")="", "", IFERROR(VALUE(INDEX($B108:$AE108, $BK108, MATCH(BB$10, $B$11:$AE$11, 0))), "")))</f>
        <v/>
      </c>
      <c r="BC108" s="13" t="str" cm="1">
        <f t="array" ref="BC108">IF(BC$10="", "", IF(IFERROR(INDEX($B108:$AE108, $BK108, MATCH(BC$10, $B$11:$AE$11, 0)), "")="", "", IFERROR(VALUE(INDEX($B108:$AE108, $BK108, MATCH(BC$10, $B$11:$AE$11, 0))), "")))</f>
        <v/>
      </c>
      <c r="BD108" s="13" t="str" cm="1">
        <f t="array" ref="BD108">IF(BD$10="", "", IF(IFERROR(INDEX($B108:$AE108, $BK108, MATCH(BD$10, $B$11:$AE$11, 0)), "")="", "", IFERROR(VALUE(INDEX($B108:$AE108, $BK108, MATCH(BD$10, $B$11:$AE$11, 0))), "")))</f>
        <v/>
      </c>
      <c r="BE108" s="33" t="str" cm="1">
        <f t="array" ref="BE108">IF(BE$10="", "", IF(IFERROR(INDEX($B108:$AE108, $BK108, MATCH(BE$10, $B$11:$AE$11, 0)), "")="", "", IFERROR(VALUE(INDEX($B108:$AE108, $BK108, MATCH(BE$10, $B$11:$AE$11, 0))), "")))</f>
        <v/>
      </c>
      <c r="BF108" s="11"/>
      <c r="BG108" s="41" t="str" cm="1">
        <f t="array" ref="BG108">IF(BG$10="", "", IF(IFERROR(INDEX($B108:$AE108, $BK108, MATCH(BG$10, $B$11:$AE$11, 0)), "")="", "", IFERROR(LEFT(INDEX($B108:$AE108, $BK108, MATCH(BG$10, $B$11:$AE$11, 0)), 70), "")))</f>
        <v/>
      </c>
      <c r="BH108" s="11"/>
      <c r="BI108" s="65" t="str">
        <f t="shared" si="17"/>
        <v/>
      </c>
      <c r="BJ108" s="11"/>
      <c r="BN108" s="19" t="str" cm="1">
        <f t="array" ref="BN108">IF($AZ$10="", "", IF(IFERROR(INDEX($B108:$AE108, $BK108, MATCH($AZ$10, $B$11:$AE$11, 0)), "")="", "", IFERROR(INDEX($B108:$AE108, $BK108, MATCH($AZ$10, $B$11:$AE$11, 0)), "")))</f>
        <v/>
      </c>
      <c r="BO108" s="19" t="str">
        <f t="shared" si="18"/>
        <v/>
      </c>
      <c r="BP108" s="19" t="str">
        <f t="shared" si="19"/>
        <v/>
      </c>
      <c r="BQ108" s="19" t="str">
        <f t="shared" si="20"/>
        <v/>
      </c>
      <c r="BR108" s="42" t="str">
        <f t="shared" si="21"/>
        <v/>
      </c>
      <c r="BS108" s="19" t="str">
        <f t="shared" si="22"/>
        <v/>
      </c>
      <c r="BT108" s="43" t="str" cm="1">
        <f t="array" ref="BT108">IFERROR(DATE(INDEX($BQ108:$BS108, $BK108, MATCH($BN$5, $BQ$10:$BS$10, 0)), INDEX($BQ108:$BS108, $BK108, MATCH($BN$4, $BQ$10:$BS$10, 0)), INDEX($BQ108:$BS108, $BK108, MATCH($BN$3, $BQ$10:$BS$10, 0))), "")</f>
        <v/>
      </c>
      <c r="BV108" s="19" t="str">
        <f t="shared" si="23"/>
        <v/>
      </c>
      <c r="BX108" s="19" t="str">
        <f t="shared" si="15"/>
        <v/>
      </c>
      <c r="BZ108" s="42" t="str">
        <f t="shared" si="29"/>
        <v/>
      </c>
      <c r="CA108" s="13" t="str">
        <f t="shared" si="28"/>
        <v/>
      </c>
      <c r="CB108" s="13" t="str">
        <f t="shared" si="28"/>
        <v/>
      </c>
      <c r="CC108" s="13" t="str">
        <f t="shared" si="28"/>
        <v/>
      </c>
      <c r="CD108" s="33" t="str">
        <f t="shared" si="28"/>
        <v/>
      </c>
      <c r="CF108" s="44" t="str">
        <f t="shared" si="24"/>
        <v/>
      </c>
      <c r="CH108" s="19" t="str">
        <f>IF($CF108="", "", COUNTIF($CF$12:$CF$511, "&gt;"&amp;$CF108)+1+COUNTIF($CF$12:$CF108, $CF108)-1)</f>
        <v/>
      </c>
      <c r="CJ108" s="19" t="str">
        <f t="shared" si="25"/>
        <v/>
      </c>
      <c r="CL108" s="45" t="str">
        <f t="shared" si="26"/>
        <v/>
      </c>
      <c r="CN108" s="41" t="str" cm="1">
        <f t="array" ref="CN108">IF($BV108="", "", IF(IFERROR(INDEX($B108:$AE108, $BK108, MATCH(BI$10, $B$11:$AE$11, 0)), "")="", "", IFERROR(INDEX($B108:$AE108, $BK108, MATCH(BI$10, $B$11:$AE$11, 0)), "")))</f>
        <v/>
      </c>
      <c r="CP108" s="19" t="str">
        <f>IF(OR($BL$7=FALSE, $BI108=""), "", IF(COUNTIF('LinkedIn Posts'!$AV$11:$AV$510, $BI108)=0, MAX($CP$11:$CP107)+1, ""))</f>
        <v/>
      </c>
      <c r="CR108" s="19">
        <v>97</v>
      </c>
      <c r="CT108" s="65" t="str">
        <f t="shared" si="27"/>
        <v/>
      </c>
    </row>
    <row r="109" spans="1:98" x14ac:dyDescent="0.25">
      <c r="A109" s="24"/>
      <c r="B109" s="29"/>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1"/>
      <c r="AF109" s="24"/>
      <c r="AG109" s="11"/>
      <c r="AH109" s="11"/>
      <c r="AI109" s="11"/>
      <c r="AJ109" s="11"/>
      <c r="AK109" s="11"/>
      <c r="AL109" s="11"/>
      <c r="AM109" s="11"/>
      <c r="AN109" s="11"/>
      <c r="AO109" s="11"/>
      <c r="AP109" s="11"/>
      <c r="AQ109" s="11"/>
      <c r="AR109" s="11"/>
      <c r="AS109" s="11"/>
      <c r="AT109" s="11"/>
      <c r="AU109" s="11"/>
      <c r="AV109" s="11"/>
      <c r="AW109" s="11"/>
      <c r="AX109" s="11"/>
      <c r="AY109" s="11"/>
      <c r="AZ109" s="32" t="str">
        <f t="shared" si="16"/>
        <v/>
      </c>
      <c r="BA109" s="13" t="str" cm="1">
        <f t="array" ref="BA109">IF(BA$10="", "", IF(IFERROR(INDEX($B109:$AE109, $BK109, MATCH(BA$10, $B$11:$AE$11, 0)), "")="", "", IFERROR(VALUE(INDEX($B109:$AE109, $BK109, MATCH(BA$10, $B$11:$AE$11, 0))), "")))</f>
        <v/>
      </c>
      <c r="BB109" s="13" t="str" cm="1">
        <f t="array" ref="BB109">IF(BB$10="", "", IF(IFERROR(INDEX($B109:$AE109, $BK109, MATCH(BB$10, $B$11:$AE$11, 0)), "")="", "", IFERROR(VALUE(INDEX($B109:$AE109, $BK109, MATCH(BB$10, $B$11:$AE$11, 0))), "")))</f>
        <v/>
      </c>
      <c r="BC109" s="13" t="str" cm="1">
        <f t="array" ref="BC109">IF(BC$10="", "", IF(IFERROR(INDEX($B109:$AE109, $BK109, MATCH(BC$10, $B$11:$AE$11, 0)), "")="", "", IFERROR(VALUE(INDEX($B109:$AE109, $BK109, MATCH(BC$10, $B$11:$AE$11, 0))), "")))</f>
        <v/>
      </c>
      <c r="BD109" s="13" t="str" cm="1">
        <f t="array" ref="BD109">IF(BD$10="", "", IF(IFERROR(INDEX($B109:$AE109, $BK109, MATCH(BD$10, $B$11:$AE$11, 0)), "")="", "", IFERROR(VALUE(INDEX($B109:$AE109, $BK109, MATCH(BD$10, $B$11:$AE$11, 0))), "")))</f>
        <v/>
      </c>
      <c r="BE109" s="33" t="str" cm="1">
        <f t="array" ref="BE109">IF(BE$10="", "", IF(IFERROR(INDEX($B109:$AE109, $BK109, MATCH(BE$10, $B$11:$AE$11, 0)), "")="", "", IFERROR(VALUE(INDEX($B109:$AE109, $BK109, MATCH(BE$10, $B$11:$AE$11, 0))), "")))</f>
        <v/>
      </c>
      <c r="BF109" s="11"/>
      <c r="BG109" s="41" t="str" cm="1">
        <f t="array" ref="BG109">IF(BG$10="", "", IF(IFERROR(INDEX($B109:$AE109, $BK109, MATCH(BG$10, $B$11:$AE$11, 0)), "")="", "", IFERROR(LEFT(INDEX($B109:$AE109, $BK109, MATCH(BG$10, $B$11:$AE$11, 0)), 70), "")))</f>
        <v/>
      </c>
      <c r="BH109" s="11"/>
      <c r="BI109" s="65" t="str">
        <f t="shared" si="17"/>
        <v/>
      </c>
      <c r="BJ109" s="11"/>
      <c r="BN109" s="19" t="str" cm="1">
        <f t="array" ref="BN109">IF($AZ$10="", "", IF(IFERROR(INDEX($B109:$AE109, $BK109, MATCH($AZ$10, $B$11:$AE$11, 0)), "")="", "", IFERROR(INDEX($B109:$AE109, $BK109, MATCH($AZ$10, $B$11:$AE$11, 0)), "")))</f>
        <v/>
      </c>
      <c r="BO109" s="19" t="str">
        <f t="shared" si="18"/>
        <v/>
      </c>
      <c r="BP109" s="19" t="str">
        <f t="shared" si="19"/>
        <v/>
      </c>
      <c r="BQ109" s="19" t="str">
        <f t="shared" si="20"/>
        <v/>
      </c>
      <c r="BR109" s="42" t="str">
        <f t="shared" si="21"/>
        <v/>
      </c>
      <c r="BS109" s="19" t="str">
        <f t="shared" si="22"/>
        <v/>
      </c>
      <c r="BT109" s="43" t="str" cm="1">
        <f t="array" ref="BT109">IFERROR(DATE(INDEX($BQ109:$BS109, $BK109, MATCH($BN$5, $BQ$10:$BS$10, 0)), INDEX($BQ109:$BS109, $BK109, MATCH($BN$4, $BQ$10:$BS$10, 0)), INDEX($BQ109:$BS109, $BK109, MATCH($BN$3, $BQ$10:$BS$10, 0))), "")</f>
        <v/>
      </c>
      <c r="BV109" s="19" t="str">
        <f t="shared" si="23"/>
        <v/>
      </c>
      <c r="BX109" s="19" t="str">
        <f t="shared" si="15"/>
        <v/>
      </c>
      <c r="BZ109" s="42" t="str">
        <f t="shared" si="29"/>
        <v/>
      </c>
      <c r="CA109" s="13" t="str">
        <f t="shared" si="28"/>
        <v/>
      </c>
      <c r="CB109" s="13" t="str">
        <f t="shared" si="28"/>
        <v/>
      </c>
      <c r="CC109" s="13" t="str">
        <f t="shared" si="28"/>
        <v/>
      </c>
      <c r="CD109" s="33" t="str">
        <f t="shared" si="28"/>
        <v/>
      </c>
      <c r="CF109" s="44" t="str">
        <f t="shared" si="24"/>
        <v/>
      </c>
      <c r="CH109" s="19" t="str">
        <f>IF($CF109="", "", COUNTIF($CF$12:$CF$511, "&gt;"&amp;$CF109)+1+COUNTIF($CF$12:$CF109, $CF109)-1)</f>
        <v/>
      </c>
      <c r="CJ109" s="19" t="str">
        <f t="shared" si="25"/>
        <v/>
      </c>
      <c r="CL109" s="45" t="str">
        <f t="shared" si="26"/>
        <v/>
      </c>
      <c r="CN109" s="41" t="str" cm="1">
        <f t="array" ref="CN109">IF($BV109="", "", IF(IFERROR(INDEX($B109:$AE109, $BK109, MATCH(BI$10, $B$11:$AE$11, 0)), "")="", "", IFERROR(INDEX($B109:$AE109, $BK109, MATCH(BI$10, $B$11:$AE$11, 0)), "")))</f>
        <v/>
      </c>
      <c r="CP109" s="19" t="str">
        <f>IF(OR($BL$7=FALSE, $BI109=""), "", IF(COUNTIF('LinkedIn Posts'!$AV$11:$AV$510, $BI109)=0, MAX($CP$11:$CP108)+1, ""))</f>
        <v/>
      </c>
      <c r="CR109" s="19">
        <v>98</v>
      </c>
      <c r="CT109" s="65" t="str">
        <f t="shared" si="27"/>
        <v/>
      </c>
    </row>
    <row r="110" spans="1:98" x14ac:dyDescent="0.25">
      <c r="A110" s="24"/>
      <c r="B110" s="29"/>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1"/>
      <c r="AF110" s="24"/>
      <c r="AG110" s="11"/>
      <c r="AH110" s="11"/>
      <c r="AI110" s="11"/>
      <c r="AJ110" s="11"/>
      <c r="AK110" s="11"/>
      <c r="AL110" s="11"/>
      <c r="AM110" s="11"/>
      <c r="AN110" s="11"/>
      <c r="AO110" s="11"/>
      <c r="AP110" s="11"/>
      <c r="AQ110" s="11"/>
      <c r="AR110" s="11"/>
      <c r="AS110" s="11"/>
      <c r="AT110" s="11"/>
      <c r="AU110" s="11"/>
      <c r="AV110" s="11"/>
      <c r="AW110" s="11"/>
      <c r="AX110" s="11"/>
      <c r="AY110" s="11"/>
      <c r="AZ110" s="32" t="str">
        <f t="shared" si="16"/>
        <v/>
      </c>
      <c r="BA110" s="13" t="str" cm="1">
        <f t="array" ref="BA110">IF(BA$10="", "", IF(IFERROR(INDEX($B110:$AE110, $BK110, MATCH(BA$10, $B$11:$AE$11, 0)), "")="", "", IFERROR(VALUE(INDEX($B110:$AE110, $BK110, MATCH(BA$10, $B$11:$AE$11, 0))), "")))</f>
        <v/>
      </c>
      <c r="BB110" s="13" t="str" cm="1">
        <f t="array" ref="BB110">IF(BB$10="", "", IF(IFERROR(INDEX($B110:$AE110, $BK110, MATCH(BB$10, $B$11:$AE$11, 0)), "")="", "", IFERROR(VALUE(INDEX($B110:$AE110, $BK110, MATCH(BB$10, $B$11:$AE$11, 0))), "")))</f>
        <v/>
      </c>
      <c r="BC110" s="13" t="str" cm="1">
        <f t="array" ref="BC110">IF(BC$10="", "", IF(IFERROR(INDEX($B110:$AE110, $BK110, MATCH(BC$10, $B$11:$AE$11, 0)), "")="", "", IFERROR(VALUE(INDEX($B110:$AE110, $BK110, MATCH(BC$10, $B$11:$AE$11, 0))), "")))</f>
        <v/>
      </c>
      <c r="BD110" s="13" t="str" cm="1">
        <f t="array" ref="BD110">IF(BD$10="", "", IF(IFERROR(INDEX($B110:$AE110, $BK110, MATCH(BD$10, $B$11:$AE$11, 0)), "")="", "", IFERROR(VALUE(INDEX($B110:$AE110, $BK110, MATCH(BD$10, $B$11:$AE$11, 0))), "")))</f>
        <v/>
      </c>
      <c r="BE110" s="33" t="str" cm="1">
        <f t="array" ref="BE110">IF(BE$10="", "", IF(IFERROR(INDEX($B110:$AE110, $BK110, MATCH(BE$10, $B$11:$AE$11, 0)), "")="", "", IFERROR(VALUE(INDEX($B110:$AE110, $BK110, MATCH(BE$10, $B$11:$AE$11, 0))), "")))</f>
        <v/>
      </c>
      <c r="BF110" s="11"/>
      <c r="BG110" s="41" t="str" cm="1">
        <f t="array" ref="BG110">IF(BG$10="", "", IF(IFERROR(INDEX($B110:$AE110, $BK110, MATCH(BG$10, $B$11:$AE$11, 0)), "")="", "", IFERROR(LEFT(INDEX($B110:$AE110, $BK110, MATCH(BG$10, $B$11:$AE$11, 0)), 70), "")))</f>
        <v/>
      </c>
      <c r="BH110" s="11"/>
      <c r="BI110" s="65" t="str">
        <f t="shared" si="17"/>
        <v/>
      </c>
      <c r="BJ110" s="11"/>
      <c r="BN110" s="19" t="str" cm="1">
        <f t="array" ref="BN110">IF($AZ$10="", "", IF(IFERROR(INDEX($B110:$AE110, $BK110, MATCH($AZ$10, $B$11:$AE$11, 0)), "")="", "", IFERROR(INDEX($B110:$AE110, $BK110, MATCH($AZ$10, $B$11:$AE$11, 0)), "")))</f>
        <v/>
      </c>
      <c r="BO110" s="19" t="str">
        <f t="shared" si="18"/>
        <v/>
      </c>
      <c r="BP110" s="19" t="str">
        <f t="shared" si="19"/>
        <v/>
      </c>
      <c r="BQ110" s="19" t="str">
        <f t="shared" si="20"/>
        <v/>
      </c>
      <c r="BR110" s="42" t="str">
        <f t="shared" si="21"/>
        <v/>
      </c>
      <c r="BS110" s="19" t="str">
        <f t="shared" si="22"/>
        <v/>
      </c>
      <c r="BT110" s="43" t="str" cm="1">
        <f t="array" ref="BT110">IFERROR(DATE(INDEX($BQ110:$BS110, $BK110, MATCH($BN$5, $BQ$10:$BS$10, 0)), INDEX($BQ110:$BS110, $BK110, MATCH($BN$4, $BQ$10:$BS$10, 0)), INDEX($BQ110:$BS110, $BK110, MATCH($BN$3, $BQ$10:$BS$10, 0))), "")</f>
        <v/>
      </c>
      <c r="BV110" s="19" t="str">
        <f t="shared" si="23"/>
        <v/>
      </c>
      <c r="BX110" s="19" t="str">
        <f t="shared" si="15"/>
        <v/>
      </c>
      <c r="BZ110" s="42" t="str">
        <f t="shared" si="29"/>
        <v/>
      </c>
      <c r="CA110" s="13" t="str">
        <f t="shared" si="28"/>
        <v/>
      </c>
      <c r="CB110" s="13" t="str">
        <f t="shared" si="28"/>
        <v/>
      </c>
      <c r="CC110" s="13" t="str">
        <f t="shared" si="28"/>
        <v/>
      </c>
      <c r="CD110" s="33" t="str">
        <f t="shared" si="28"/>
        <v/>
      </c>
      <c r="CF110" s="44" t="str">
        <f t="shared" si="24"/>
        <v/>
      </c>
      <c r="CH110" s="19" t="str">
        <f>IF($CF110="", "", COUNTIF($CF$12:$CF$511, "&gt;"&amp;$CF110)+1+COUNTIF($CF$12:$CF110, $CF110)-1)</f>
        <v/>
      </c>
      <c r="CJ110" s="19" t="str">
        <f t="shared" si="25"/>
        <v/>
      </c>
      <c r="CL110" s="45" t="str">
        <f t="shared" si="26"/>
        <v/>
      </c>
      <c r="CN110" s="41" t="str" cm="1">
        <f t="array" ref="CN110">IF($BV110="", "", IF(IFERROR(INDEX($B110:$AE110, $BK110, MATCH(BI$10, $B$11:$AE$11, 0)), "")="", "", IFERROR(INDEX($B110:$AE110, $BK110, MATCH(BI$10, $B$11:$AE$11, 0)), "")))</f>
        <v/>
      </c>
      <c r="CP110" s="19" t="str">
        <f>IF(OR($BL$7=FALSE, $BI110=""), "", IF(COUNTIF('LinkedIn Posts'!$AV$11:$AV$510, $BI110)=0, MAX($CP$11:$CP109)+1, ""))</f>
        <v/>
      </c>
      <c r="CR110" s="19">
        <v>99</v>
      </c>
      <c r="CT110" s="65" t="str">
        <f t="shared" si="27"/>
        <v/>
      </c>
    </row>
    <row r="111" spans="1:98" x14ac:dyDescent="0.25">
      <c r="A111" s="24"/>
      <c r="B111" s="29"/>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1"/>
      <c r="AF111" s="24"/>
      <c r="AG111" s="11"/>
      <c r="AH111" s="11"/>
      <c r="AI111" s="11"/>
      <c r="AJ111" s="11"/>
      <c r="AK111" s="11"/>
      <c r="AL111" s="11"/>
      <c r="AM111" s="11"/>
      <c r="AN111" s="11"/>
      <c r="AO111" s="11"/>
      <c r="AP111" s="11"/>
      <c r="AQ111" s="11"/>
      <c r="AR111" s="11"/>
      <c r="AS111" s="11"/>
      <c r="AT111" s="11"/>
      <c r="AU111" s="11"/>
      <c r="AV111" s="11"/>
      <c r="AW111" s="11"/>
      <c r="AX111" s="11"/>
      <c r="AY111" s="11"/>
      <c r="AZ111" s="32" t="str">
        <f t="shared" si="16"/>
        <v/>
      </c>
      <c r="BA111" s="13" t="str" cm="1">
        <f t="array" ref="BA111">IF(BA$10="", "", IF(IFERROR(INDEX($B111:$AE111, $BK111, MATCH(BA$10, $B$11:$AE$11, 0)), "")="", "", IFERROR(VALUE(INDEX($B111:$AE111, $BK111, MATCH(BA$10, $B$11:$AE$11, 0))), "")))</f>
        <v/>
      </c>
      <c r="BB111" s="13" t="str" cm="1">
        <f t="array" ref="BB111">IF(BB$10="", "", IF(IFERROR(INDEX($B111:$AE111, $BK111, MATCH(BB$10, $B$11:$AE$11, 0)), "")="", "", IFERROR(VALUE(INDEX($B111:$AE111, $BK111, MATCH(BB$10, $B$11:$AE$11, 0))), "")))</f>
        <v/>
      </c>
      <c r="BC111" s="13" t="str" cm="1">
        <f t="array" ref="BC111">IF(BC$10="", "", IF(IFERROR(INDEX($B111:$AE111, $BK111, MATCH(BC$10, $B$11:$AE$11, 0)), "")="", "", IFERROR(VALUE(INDEX($B111:$AE111, $BK111, MATCH(BC$10, $B$11:$AE$11, 0))), "")))</f>
        <v/>
      </c>
      <c r="BD111" s="13" t="str" cm="1">
        <f t="array" ref="BD111">IF(BD$10="", "", IF(IFERROR(INDEX($B111:$AE111, $BK111, MATCH(BD$10, $B$11:$AE$11, 0)), "")="", "", IFERROR(VALUE(INDEX($B111:$AE111, $BK111, MATCH(BD$10, $B$11:$AE$11, 0))), "")))</f>
        <v/>
      </c>
      <c r="BE111" s="33" t="str" cm="1">
        <f t="array" ref="BE111">IF(BE$10="", "", IF(IFERROR(INDEX($B111:$AE111, $BK111, MATCH(BE$10, $B$11:$AE$11, 0)), "")="", "", IFERROR(VALUE(INDEX($B111:$AE111, $BK111, MATCH(BE$10, $B$11:$AE$11, 0))), "")))</f>
        <v/>
      </c>
      <c r="BF111" s="11"/>
      <c r="BG111" s="41" t="str" cm="1">
        <f t="array" ref="BG111">IF(BG$10="", "", IF(IFERROR(INDEX($B111:$AE111, $BK111, MATCH(BG$10, $B$11:$AE$11, 0)), "")="", "", IFERROR(LEFT(INDEX($B111:$AE111, $BK111, MATCH(BG$10, $B$11:$AE$11, 0)), 70), "")))</f>
        <v/>
      </c>
      <c r="BH111" s="11"/>
      <c r="BI111" s="65" t="str">
        <f t="shared" si="17"/>
        <v/>
      </c>
      <c r="BJ111" s="11"/>
      <c r="BN111" s="19" t="str" cm="1">
        <f t="array" ref="BN111">IF($AZ$10="", "", IF(IFERROR(INDEX($B111:$AE111, $BK111, MATCH($AZ$10, $B$11:$AE$11, 0)), "")="", "", IFERROR(INDEX($B111:$AE111, $BK111, MATCH($AZ$10, $B$11:$AE$11, 0)), "")))</f>
        <v/>
      </c>
      <c r="BO111" s="19" t="str">
        <f t="shared" si="18"/>
        <v/>
      </c>
      <c r="BP111" s="19" t="str">
        <f t="shared" si="19"/>
        <v/>
      </c>
      <c r="BQ111" s="19" t="str">
        <f t="shared" si="20"/>
        <v/>
      </c>
      <c r="BR111" s="42" t="str">
        <f t="shared" si="21"/>
        <v/>
      </c>
      <c r="BS111" s="19" t="str">
        <f t="shared" si="22"/>
        <v/>
      </c>
      <c r="BT111" s="43" t="str" cm="1">
        <f t="array" ref="BT111">IFERROR(DATE(INDEX($BQ111:$BS111, $BK111, MATCH($BN$5, $BQ$10:$BS$10, 0)), INDEX($BQ111:$BS111, $BK111, MATCH($BN$4, $BQ$10:$BS$10, 0)), INDEX($BQ111:$BS111, $BK111, MATCH($BN$3, $BQ$10:$BS$10, 0))), "")</f>
        <v/>
      </c>
      <c r="BV111" s="19" t="str">
        <f t="shared" si="23"/>
        <v/>
      </c>
      <c r="BX111" s="19" t="str">
        <f t="shared" si="15"/>
        <v/>
      </c>
      <c r="BZ111" s="42" t="str">
        <f t="shared" si="29"/>
        <v/>
      </c>
      <c r="CA111" s="13" t="str">
        <f t="shared" si="28"/>
        <v/>
      </c>
      <c r="CB111" s="13" t="str">
        <f t="shared" si="28"/>
        <v/>
      </c>
      <c r="CC111" s="13" t="str">
        <f t="shared" si="28"/>
        <v/>
      </c>
      <c r="CD111" s="33" t="str">
        <f t="shared" si="28"/>
        <v/>
      </c>
      <c r="CF111" s="44" t="str">
        <f t="shared" si="24"/>
        <v/>
      </c>
      <c r="CH111" s="19" t="str">
        <f>IF($CF111="", "", COUNTIF($CF$12:$CF$511, "&gt;"&amp;$CF111)+1+COUNTIF($CF$12:$CF111, $CF111)-1)</f>
        <v/>
      </c>
      <c r="CJ111" s="19" t="str">
        <f t="shared" si="25"/>
        <v/>
      </c>
      <c r="CL111" s="45" t="str">
        <f t="shared" si="26"/>
        <v/>
      </c>
      <c r="CN111" s="41" t="str" cm="1">
        <f t="array" ref="CN111">IF($BV111="", "", IF(IFERROR(INDEX($B111:$AE111, $BK111, MATCH(BI$10, $B$11:$AE$11, 0)), "")="", "", IFERROR(INDEX($B111:$AE111, $BK111, MATCH(BI$10, $B$11:$AE$11, 0)), "")))</f>
        <v/>
      </c>
      <c r="CP111" s="19" t="str">
        <f>IF(OR($BL$7=FALSE, $BI111=""), "", IF(COUNTIF('LinkedIn Posts'!$AV$11:$AV$510, $BI111)=0, MAX($CP$11:$CP110)+1, ""))</f>
        <v/>
      </c>
      <c r="CR111" s="19">
        <v>100</v>
      </c>
      <c r="CT111" s="65" t="str">
        <f t="shared" si="27"/>
        <v/>
      </c>
    </row>
    <row r="112" spans="1:98" x14ac:dyDescent="0.25">
      <c r="A112" s="24"/>
      <c r="B112" s="29"/>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1"/>
      <c r="AF112" s="24"/>
      <c r="AG112" s="11"/>
      <c r="AH112" s="11"/>
      <c r="AI112" s="11"/>
      <c r="AJ112" s="11"/>
      <c r="AK112" s="11"/>
      <c r="AL112" s="11"/>
      <c r="AM112" s="11"/>
      <c r="AN112" s="11"/>
      <c r="AO112" s="11"/>
      <c r="AP112" s="11"/>
      <c r="AQ112" s="11"/>
      <c r="AR112" s="11"/>
      <c r="AS112" s="11"/>
      <c r="AT112" s="11"/>
      <c r="AU112" s="11"/>
      <c r="AV112" s="11"/>
      <c r="AW112" s="11"/>
      <c r="AX112" s="11"/>
      <c r="AY112" s="11"/>
      <c r="AZ112" s="32" t="str">
        <f t="shared" si="16"/>
        <v/>
      </c>
      <c r="BA112" s="13" t="str" cm="1">
        <f t="array" ref="BA112">IF(BA$10="", "", IF(IFERROR(INDEX($B112:$AE112, $BK112, MATCH(BA$10, $B$11:$AE$11, 0)), "")="", "", IFERROR(VALUE(INDEX($B112:$AE112, $BK112, MATCH(BA$10, $B$11:$AE$11, 0))), "")))</f>
        <v/>
      </c>
      <c r="BB112" s="13" t="str" cm="1">
        <f t="array" ref="BB112">IF(BB$10="", "", IF(IFERROR(INDEX($B112:$AE112, $BK112, MATCH(BB$10, $B$11:$AE$11, 0)), "")="", "", IFERROR(VALUE(INDEX($B112:$AE112, $BK112, MATCH(BB$10, $B$11:$AE$11, 0))), "")))</f>
        <v/>
      </c>
      <c r="BC112" s="13" t="str" cm="1">
        <f t="array" ref="BC112">IF(BC$10="", "", IF(IFERROR(INDEX($B112:$AE112, $BK112, MATCH(BC$10, $B$11:$AE$11, 0)), "")="", "", IFERROR(VALUE(INDEX($B112:$AE112, $BK112, MATCH(BC$10, $B$11:$AE$11, 0))), "")))</f>
        <v/>
      </c>
      <c r="BD112" s="13" t="str" cm="1">
        <f t="array" ref="BD112">IF(BD$10="", "", IF(IFERROR(INDEX($B112:$AE112, $BK112, MATCH(BD$10, $B$11:$AE$11, 0)), "")="", "", IFERROR(VALUE(INDEX($B112:$AE112, $BK112, MATCH(BD$10, $B$11:$AE$11, 0))), "")))</f>
        <v/>
      </c>
      <c r="BE112" s="33" t="str" cm="1">
        <f t="array" ref="BE112">IF(BE$10="", "", IF(IFERROR(INDEX($B112:$AE112, $BK112, MATCH(BE$10, $B$11:$AE$11, 0)), "")="", "", IFERROR(VALUE(INDEX($B112:$AE112, $BK112, MATCH(BE$10, $B$11:$AE$11, 0))), "")))</f>
        <v/>
      </c>
      <c r="BF112" s="11"/>
      <c r="BG112" s="41" t="str" cm="1">
        <f t="array" ref="BG112">IF(BG$10="", "", IF(IFERROR(INDEX($B112:$AE112, $BK112, MATCH(BG$10, $B$11:$AE$11, 0)), "")="", "", IFERROR(LEFT(INDEX($B112:$AE112, $BK112, MATCH(BG$10, $B$11:$AE$11, 0)), 70), "")))</f>
        <v/>
      </c>
      <c r="BH112" s="11"/>
      <c r="BI112" s="65" t="str">
        <f t="shared" si="17"/>
        <v/>
      </c>
      <c r="BJ112" s="11"/>
      <c r="BN112" s="19" t="str" cm="1">
        <f t="array" ref="BN112">IF($AZ$10="", "", IF(IFERROR(INDEX($B112:$AE112, $BK112, MATCH($AZ$10, $B$11:$AE$11, 0)), "")="", "", IFERROR(INDEX($B112:$AE112, $BK112, MATCH($AZ$10, $B$11:$AE$11, 0)), "")))</f>
        <v/>
      </c>
      <c r="BO112" s="19" t="str">
        <f t="shared" si="18"/>
        <v/>
      </c>
      <c r="BP112" s="19" t="str">
        <f t="shared" si="19"/>
        <v/>
      </c>
      <c r="BQ112" s="19" t="str">
        <f t="shared" si="20"/>
        <v/>
      </c>
      <c r="BR112" s="42" t="str">
        <f t="shared" si="21"/>
        <v/>
      </c>
      <c r="BS112" s="19" t="str">
        <f t="shared" si="22"/>
        <v/>
      </c>
      <c r="BT112" s="43" t="str" cm="1">
        <f t="array" ref="BT112">IFERROR(DATE(INDEX($BQ112:$BS112, $BK112, MATCH($BN$5, $BQ$10:$BS$10, 0)), INDEX($BQ112:$BS112, $BK112, MATCH($BN$4, $BQ$10:$BS$10, 0)), INDEX($BQ112:$BS112, $BK112, MATCH($BN$3, $BQ$10:$BS$10, 0))), "")</f>
        <v/>
      </c>
      <c r="BV112" s="19" t="str">
        <f t="shared" si="23"/>
        <v/>
      </c>
      <c r="BX112" s="19" t="str">
        <f t="shared" si="15"/>
        <v/>
      </c>
      <c r="BZ112" s="42" t="str">
        <f t="shared" si="29"/>
        <v/>
      </c>
      <c r="CA112" s="13" t="str">
        <f t="shared" si="28"/>
        <v/>
      </c>
      <c r="CB112" s="13" t="str">
        <f t="shared" si="28"/>
        <v/>
      </c>
      <c r="CC112" s="13" t="str">
        <f t="shared" si="28"/>
        <v/>
      </c>
      <c r="CD112" s="33" t="str">
        <f t="shared" si="28"/>
        <v/>
      </c>
      <c r="CF112" s="44" t="str">
        <f t="shared" si="24"/>
        <v/>
      </c>
      <c r="CH112" s="19" t="str">
        <f>IF($CF112="", "", COUNTIF($CF$12:$CF$511, "&gt;"&amp;$CF112)+1+COUNTIF($CF$12:$CF112, $CF112)-1)</f>
        <v/>
      </c>
      <c r="CJ112" s="19" t="str">
        <f t="shared" si="25"/>
        <v/>
      </c>
      <c r="CL112" s="45" t="str">
        <f t="shared" si="26"/>
        <v/>
      </c>
      <c r="CN112" s="41" t="str" cm="1">
        <f t="array" ref="CN112">IF($BV112="", "", IF(IFERROR(INDEX($B112:$AE112, $BK112, MATCH(BI$10, $B$11:$AE$11, 0)), "")="", "", IFERROR(INDEX($B112:$AE112, $BK112, MATCH(BI$10, $B$11:$AE$11, 0)), "")))</f>
        <v/>
      </c>
      <c r="CP112" s="19" t="str">
        <f>IF(OR($BL$7=FALSE, $BI112=""), "", IF(COUNTIF('LinkedIn Posts'!$AV$11:$AV$510, $BI112)=0, MAX($CP$11:$CP111)+1, ""))</f>
        <v/>
      </c>
      <c r="CR112" s="19">
        <v>101</v>
      </c>
      <c r="CT112" s="65" t="str">
        <f t="shared" si="27"/>
        <v/>
      </c>
    </row>
    <row r="113" spans="1:98" x14ac:dyDescent="0.25">
      <c r="A113" s="24"/>
      <c r="B113" s="29"/>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1"/>
      <c r="AF113" s="24"/>
      <c r="AG113" s="11"/>
      <c r="AH113" s="11"/>
      <c r="AI113" s="11"/>
      <c r="AJ113" s="11"/>
      <c r="AK113" s="11"/>
      <c r="AL113" s="11"/>
      <c r="AM113" s="11"/>
      <c r="AN113" s="11"/>
      <c r="AO113" s="11"/>
      <c r="AP113" s="11"/>
      <c r="AQ113" s="11"/>
      <c r="AR113" s="11"/>
      <c r="AS113" s="11"/>
      <c r="AT113" s="11"/>
      <c r="AU113" s="11"/>
      <c r="AV113" s="11"/>
      <c r="AW113" s="11"/>
      <c r="AX113" s="11"/>
      <c r="AY113" s="11"/>
      <c r="AZ113" s="32" t="str">
        <f t="shared" si="16"/>
        <v/>
      </c>
      <c r="BA113" s="13" t="str" cm="1">
        <f t="array" ref="BA113">IF(BA$10="", "", IF(IFERROR(INDEX($B113:$AE113, $BK113, MATCH(BA$10, $B$11:$AE$11, 0)), "")="", "", IFERROR(VALUE(INDEX($B113:$AE113, $BK113, MATCH(BA$10, $B$11:$AE$11, 0))), "")))</f>
        <v/>
      </c>
      <c r="BB113" s="13" t="str" cm="1">
        <f t="array" ref="BB113">IF(BB$10="", "", IF(IFERROR(INDEX($B113:$AE113, $BK113, MATCH(BB$10, $B$11:$AE$11, 0)), "")="", "", IFERROR(VALUE(INDEX($B113:$AE113, $BK113, MATCH(BB$10, $B$11:$AE$11, 0))), "")))</f>
        <v/>
      </c>
      <c r="BC113" s="13" t="str" cm="1">
        <f t="array" ref="BC113">IF(BC$10="", "", IF(IFERROR(INDEX($B113:$AE113, $BK113, MATCH(BC$10, $B$11:$AE$11, 0)), "")="", "", IFERROR(VALUE(INDEX($B113:$AE113, $BK113, MATCH(BC$10, $B$11:$AE$11, 0))), "")))</f>
        <v/>
      </c>
      <c r="BD113" s="13" t="str" cm="1">
        <f t="array" ref="BD113">IF(BD$10="", "", IF(IFERROR(INDEX($B113:$AE113, $BK113, MATCH(BD$10, $B$11:$AE$11, 0)), "")="", "", IFERROR(VALUE(INDEX($B113:$AE113, $BK113, MATCH(BD$10, $B$11:$AE$11, 0))), "")))</f>
        <v/>
      </c>
      <c r="BE113" s="33" t="str" cm="1">
        <f t="array" ref="BE113">IF(BE$10="", "", IF(IFERROR(INDEX($B113:$AE113, $BK113, MATCH(BE$10, $B$11:$AE$11, 0)), "")="", "", IFERROR(VALUE(INDEX($B113:$AE113, $BK113, MATCH(BE$10, $B$11:$AE$11, 0))), "")))</f>
        <v/>
      </c>
      <c r="BF113" s="11"/>
      <c r="BG113" s="41" t="str" cm="1">
        <f t="array" ref="BG113">IF(BG$10="", "", IF(IFERROR(INDEX($B113:$AE113, $BK113, MATCH(BG$10, $B$11:$AE$11, 0)), "")="", "", IFERROR(LEFT(INDEX($B113:$AE113, $BK113, MATCH(BG$10, $B$11:$AE$11, 0)), 70), "")))</f>
        <v/>
      </c>
      <c r="BH113" s="11"/>
      <c r="BI113" s="65" t="str">
        <f t="shared" si="17"/>
        <v/>
      </c>
      <c r="BJ113" s="11"/>
      <c r="BN113" s="19" t="str" cm="1">
        <f t="array" ref="BN113">IF($AZ$10="", "", IF(IFERROR(INDEX($B113:$AE113, $BK113, MATCH($AZ$10, $B$11:$AE$11, 0)), "")="", "", IFERROR(INDEX($B113:$AE113, $BK113, MATCH($AZ$10, $B$11:$AE$11, 0)), "")))</f>
        <v/>
      </c>
      <c r="BO113" s="19" t="str">
        <f t="shared" si="18"/>
        <v/>
      </c>
      <c r="BP113" s="19" t="str">
        <f t="shared" si="19"/>
        <v/>
      </c>
      <c r="BQ113" s="19" t="str">
        <f t="shared" si="20"/>
        <v/>
      </c>
      <c r="BR113" s="42" t="str">
        <f t="shared" si="21"/>
        <v/>
      </c>
      <c r="BS113" s="19" t="str">
        <f t="shared" si="22"/>
        <v/>
      </c>
      <c r="BT113" s="43" t="str" cm="1">
        <f t="array" ref="BT113">IFERROR(DATE(INDEX($BQ113:$BS113, $BK113, MATCH($BN$5, $BQ$10:$BS$10, 0)), INDEX($BQ113:$BS113, $BK113, MATCH($BN$4, $BQ$10:$BS$10, 0)), INDEX($BQ113:$BS113, $BK113, MATCH($BN$3, $BQ$10:$BS$10, 0))), "")</f>
        <v/>
      </c>
      <c r="BV113" s="19" t="str">
        <f t="shared" si="23"/>
        <v/>
      </c>
      <c r="BX113" s="19" t="str">
        <f t="shared" si="15"/>
        <v/>
      </c>
      <c r="BZ113" s="42" t="str">
        <f t="shared" si="29"/>
        <v/>
      </c>
      <c r="CA113" s="13" t="str">
        <f t="shared" si="28"/>
        <v/>
      </c>
      <c r="CB113" s="13" t="str">
        <f t="shared" si="28"/>
        <v/>
      </c>
      <c r="CC113" s="13" t="str">
        <f t="shared" si="28"/>
        <v/>
      </c>
      <c r="CD113" s="33" t="str">
        <f t="shared" si="28"/>
        <v/>
      </c>
      <c r="CF113" s="44" t="str">
        <f t="shared" si="24"/>
        <v/>
      </c>
      <c r="CH113" s="19" t="str">
        <f>IF($CF113="", "", COUNTIF($CF$12:$CF$511, "&gt;"&amp;$CF113)+1+COUNTIF($CF$12:$CF113, $CF113)-1)</f>
        <v/>
      </c>
      <c r="CJ113" s="19" t="str">
        <f t="shared" si="25"/>
        <v/>
      </c>
      <c r="CL113" s="45" t="str">
        <f t="shared" si="26"/>
        <v/>
      </c>
      <c r="CN113" s="41" t="str" cm="1">
        <f t="array" ref="CN113">IF($BV113="", "", IF(IFERROR(INDEX($B113:$AE113, $BK113, MATCH(BI$10, $B$11:$AE$11, 0)), "")="", "", IFERROR(INDEX($B113:$AE113, $BK113, MATCH(BI$10, $B$11:$AE$11, 0)), "")))</f>
        <v/>
      </c>
      <c r="CP113" s="19" t="str">
        <f>IF(OR($BL$7=FALSE, $BI113=""), "", IF(COUNTIF('LinkedIn Posts'!$AV$11:$AV$510, $BI113)=0, MAX($CP$11:$CP112)+1, ""))</f>
        <v/>
      </c>
      <c r="CR113" s="19">
        <v>102</v>
      </c>
      <c r="CT113" s="65" t="str">
        <f t="shared" si="27"/>
        <v/>
      </c>
    </row>
    <row r="114" spans="1:98" x14ac:dyDescent="0.25">
      <c r="A114" s="24"/>
      <c r="B114" s="29"/>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1"/>
      <c r="AF114" s="24"/>
      <c r="AG114" s="11"/>
      <c r="AH114" s="11"/>
      <c r="AI114" s="11"/>
      <c r="AJ114" s="11"/>
      <c r="AK114" s="11"/>
      <c r="AL114" s="11"/>
      <c r="AM114" s="11"/>
      <c r="AN114" s="11"/>
      <c r="AO114" s="11"/>
      <c r="AP114" s="11"/>
      <c r="AQ114" s="11"/>
      <c r="AR114" s="11"/>
      <c r="AS114" s="11"/>
      <c r="AT114" s="11"/>
      <c r="AU114" s="11"/>
      <c r="AV114" s="11"/>
      <c r="AW114" s="11"/>
      <c r="AX114" s="11"/>
      <c r="AY114" s="11"/>
      <c r="AZ114" s="32" t="str">
        <f t="shared" si="16"/>
        <v/>
      </c>
      <c r="BA114" s="13" t="str" cm="1">
        <f t="array" ref="BA114">IF(BA$10="", "", IF(IFERROR(INDEX($B114:$AE114, $BK114, MATCH(BA$10, $B$11:$AE$11, 0)), "")="", "", IFERROR(VALUE(INDEX($B114:$AE114, $BK114, MATCH(BA$10, $B$11:$AE$11, 0))), "")))</f>
        <v/>
      </c>
      <c r="BB114" s="13" t="str" cm="1">
        <f t="array" ref="BB114">IF(BB$10="", "", IF(IFERROR(INDEX($B114:$AE114, $BK114, MATCH(BB$10, $B$11:$AE$11, 0)), "")="", "", IFERROR(VALUE(INDEX($B114:$AE114, $BK114, MATCH(BB$10, $B$11:$AE$11, 0))), "")))</f>
        <v/>
      </c>
      <c r="BC114" s="13" t="str" cm="1">
        <f t="array" ref="BC114">IF(BC$10="", "", IF(IFERROR(INDEX($B114:$AE114, $BK114, MATCH(BC$10, $B$11:$AE$11, 0)), "")="", "", IFERROR(VALUE(INDEX($B114:$AE114, $BK114, MATCH(BC$10, $B$11:$AE$11, 0))), "")))</f>
        <v/>
      </c>
      <c r="BD114" s="13" t="str" cm="1">
        <f t="array" ref="BD114">IF(BD$10="", "", IF(IFERROR(INDEX($B114:$AE114, $BK114, MATCH(BD$10, $B$11:$AE$11, 0)), "")="", "", IFERROR(VALUE(INDEX($B114:$AE114, $BK114, MATCH(BD$10, $B$11:$AE$11, 0))), "")))</f>
        <v/>
      </c>
      <c r="BE114" s="33" t="str" cm="1">
        <f t="array" ref="BE114">IF(BE$10="", "", IF(IFERROR(INDEX($B114:$AE114, $BK114, MATCH(BE$10, $B$11:$AE$11, 0)), "")="", "", IFERROR(VALUE(INDEX($B114:$AE114, $BK114, MATCH(BE$10, $B$11:$AE$11, 0))), "")))</f>
        <v/>
      </c>
      <c r="BF114" s="11"/>
      <c r="BG114" s="41" t="str" cm="1">
        <f t="array" ref="BG114">IF(BG$10="", "", IF(IFERROR(INDEX($B114:$AE114, $BK114, MATCH(BG$10, $B$11:$AE$11, 0)), "")="", "", IFERROR(LEFT(INDEX($B114:$AE114, $BK114, MATCH(BG$10, $B$11:$AE$11, 0)), 70), "")))</f>
        <v/>
      </c>
      <c r="BH114" s="11"/>
      <c r="BI114" s="65" t="str">
        <f t="shared" si="17"/>
        <v/>
      </c>
      <c r="BJ114" s="11"/>
      <c r="BN114" s="19" t="str" cm="1">
        <f t="array" ref="BN114">IF($AZ$10="", "", IF(IFERROR(INDEX($B114:$AE114, $BK114, MATCH($AZ$10, $B$11:$AE$11, 0)), "")="", "", IFERROR(INDEX($B114:$AE114, $BK114, MATCH($AZ$10, $B$11:$AE$11, 0)), "")))</f>
        <v/>
      </c>
      <c r="BO114" s="19" t="str">
        <f t="shared" si="18"/>
        <v/>
      </c>
      <c r="BP114" s="19" t="str">
        <f t="shared" si="19"/>
        <v/>
      </c>
      <c r="BQ114" s="19" t="str">
        <f t="shared" si="20"/>
        <v/>
      </c>
      <c r="BR114" s="42" t="str">
        <f t="shared" si="21"/>
        <v/>
      </c>
      <c r="BS114" s="19" t="str">
        <f t="shared" si="22"/>
        <v/>
      </c>
      <c r="BT114" s="43" t="str" cm="1">
        <f t="array" ref="BT114">IFERROR(DATE(INDEX($BQ114:$BS114, $BK114, MATCH($BN$5, $BQ$10:$BS$10, 0)), INDEX($BQ114:$BS114, $BK114, MATCH($BN$4, $BQ$10:$BS$10, 0)), INDEX($BQ114:$BS114, $BK114, MATCH($BN$3, $BQ$10:$BS$10, 0))), "")</f>
        <v/>
      </c>
      <c r="BV114" s="19" t="str">
        <f t="shared" si="23"/>
        <v/>
      </c>
      <c r="BX114" s="19" t="str">
        <f t="shared" si="15"/>
        <v/>
      </c>
      <c r="BZ114" s="42" t="str">
        <f t="shared" si="29"/>
        <v/>
      </c>
      <c r="CA114" s="13" t="str">
        <f t="shared" si="28"/>
        <v/>
      </c>
      <c r="CB114" s="13" t="str">
        <f t="shared" si="28"/>
        <v/>
      </c>
      <c r="CC114" s="13" t="str">
        <f t="shared" si="28"/>
        <v/>
      </c>
      <c r="CD114" s="33" t="str">
        <f t="shared" si="28"/>
        <v/>
      </c>
      <c r="CF114" s="44" t="str">
        <f t="shared" si="24"/>
        <v/>
      </c>
      <c r="CH114" s="19" t="str">
        <f>IF($CF114="", "", COUNTIF($CF$12:$CF$511, "&gt;"&amp;$CF114)+1+COUNTIF($CF$12:$CF114, $CF114)-1)</f>
        <v/>
      </c>
      <c r="CJ114" s="19" t="str">
        <f t="shared" si="25"/>
        <v/>
      </c>
      <c r="CL114" s="45" t="str">
        <f t="shared" si="26"/>
        <v/>
      </c>
      <c r="CN114" s="41" t="str" cm="1">
        <f t="array" ref="CN114">IF($BV114="", "", IF(IFERROR(INDEX($B114:$AE114, $BK114, MATCH(BI$10, $B$11:$AE$11, 0)), "")="", "", IFERROR(INDEX($B114:$AE114, $BK114, MATCH(BI$10, $B$11:$AE$11, 0)), "")))</f>
        <v/>
      </c>
      <c r="CP114" s="19" t="str">
        <f>IF(OR($BL$7=FALSE, $BI114=""), "", IF(COUNTIF('LinkedIn Posts'!$AV$11:$AV$510, $BI114)=0, MAX($CP$11:$CP113)+1, ""))</f>
        <v/>
      </c>
      <c r="CR114" s="19">
        <v>103</v>
      </c>
      <c r="CT114" s="65" t="str">
        <f t="shared" si="27"/>
        <v/>
      </c>
    </row>
    <row r="115" spans="1:98" x14ac:dyDescent="0.25">
      <c r="A115" s="24"/>
      <c r="B115" s="29"/>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1"/>
      <c r="AF115" s="24"/>
      <c r="AG115" s="11"/>
      <c r="AH115" s="11"/>
      <c r="AI115" s="11"/>
      <c r="AJ115" s="11"/>
      <c r="AK115" s="11"/>
      <c r="AL115" s="11"/>
      <c r="AM115" s="11"/>
      <c r="AN115" s="11"/>
      <c r="AO115" s="11"/>
      <c r="AP115" s="11"/>
      <c r="AQ115" s="11"/>
      <c r="AR115" s="11"/>
      <c r="AS115" s="11"/>
      <c r="AT115" s="11"/>
      <c r="AU115" s="11"/>
      <c r="AV115" s="11"/>
      <c r="AW115" s="11"/>
      <c r="AX115" s="11"/>
      <c r="AY115" s="11"/>
      <c r="AZ115" s="32" t="str">
        <f t="shared" si="16"/>
        <v/>
      </c>
      <c r="BA115" s="13" t="str" cm="1">
        <f t="array" ref="BA115">IF(BA$10="", "", IF(IFERROR(INDEX($B115:$AE115, $BK115, MATCH(BA$10, $B$11:$AE$11, 0)), "")="", "", IFERROR(VALUE(INDEX($B115:$AE115, $BK115, MATCH(BA$10, $B$11:$AE$11, 0))), "")))</f>
        <v/>
      </c>
      <c r="BB115" s="13" t="str" cm="1">
        <f t="array" ref="BB115">IF(BB$10="", "", IF(IFERROR(INDEX($B115:$AE115, $BK115, MATCH(BB$10, $B$11:$AE$11, 0)), "")="", "", IFERROR(VALUE(INDEX($B115:$AE115, $BK115, MATCH(BB$10, $B$11:$AE$11, 0))), "")))</f>
        <v/>
      </c>
      <c r="BC115" s="13" t="str" cm="1">
        <f t="array" ref="BC115">IF(BC$10="", "", IF(IFERROR(INDEX($B115:$AE115, $BK115, MATCH(BC$10, $B$11:$AE$11, 0)), "")="", "", IFERROR(VALUE(INDEX($B115:$AE115, $BK115, MATCH(BC$10, $B$11:$AE$11, 0))), "")))</f>
        <v/>
      </c>
      <c r="BD115" s="13" t="str" cm="1">
        <f t="array" ref="BD115">IF(BD$10="", "", IF(IFERROR(INDEX($B115:$AE115, $BK115, MATCH(BD$10, $B$11:$AE$11, 0)), "")="", "", IFERROR(VALUE(INDEX($B115:$AE115, $BK115, MATCH(BD$10, $B$11:$AE$11, 0))), "")))</f>
        <v/>
      </c>
      <c r="BE115" s="33" t="str" cm="1">
        <f t="array" ref="BE115">IF(BE$10="", "", IF(IFERROR(INDEX($B115:$AE115, $BK115, MATCH(BE$10, $B$11:$AE$11, 0)), "")="", "", IFERROR(VALUE(INDEX($B115:$AE115, $BK115, MATCH(BE$10, $B$11:$AE$11, 0))), "")))</f>
        <v/>
      </c>
      <c r="BF115" s="11"/>
      <c r="BG115" s="41" t="str" cm="1">
        <f t="array" ref="BG115">IF(BG$10="", "", IF(IFERROR(INDEX($B115:$AE115, $BK115, MATCH(BG$10, $B$11:$AE$11, 0)), "")="", "", IFERROR(LEFT(INDEX($B115:$AE115, $BK115, MATCH(BG$10, $B$11:$AE$11, 0)), 70), "")))</f>
        <v/>
      </c>
      <c r="BH115" s="11"/>
      <c r="BI115" s="65" t="str">
        <f t="shared" si="17"/>
        <v/>
      </c>
      <c r="BJ115" s="11"/>
      <c r="BN115" s="19" t="str" cm="1">
        <f t="array" ref="BN115">IF($AZ$10="", "", IF(IFERROR(INDEX($B115:$AE115, $BK115, MATCH($AZ$10, $B$11:$AE$11, 0)), "")="", "", IFERROR(INDEX($B115:$AE115, $BK115, MATCH($AZ$10, $B$11:$AE$11, 0)), "")))</f>
        <v/>
      </c>
      <c r="BO115" s="19" t="str">
        <f t="shared" si="18"/>
        <v/>
      </c>
      <c r="BP115" s="19" t="str">
        <f t="shared" si="19"/>
        <v/>
      </c>
      <c r="BQ115" s="19" t="str">
        <f t="shared" si="20"/>
        <v/>
      </c>
      <c r="BR115" s="42" t="str">
        <f t="shared" si="21"/>
        <v/>
      </c>
      <c r="BS115" s="19" t="str">
        <f t="shared" si="22"/>
        <v/>
      </c>
      <c r="BT115" s="43" t="str" cm="1">
        <f t="array" ref="BT115">IFERROR(DATE(INDEX($BQ115:$BS115, $BK115, MATCH($BN$5, $BQ$10:$BS$10, 0)), INDEX($BQ115:$BS115, $BK115, MATCH($BN$4, $BQ$10:$BS$10, 0)), INDEX($BQ115:$BS115, $BK115, MATCH($BN$3, $BQ$10:$BS$10, 0))), "")</f>
        <v/>
      </c>
      <c r="BV115" s="19" t="str">
        <f t="shared" si="23"/>
        <v/>
      </c>
      <c r="BX115" s="19" t="str">
        <f t="shared" si="15"/>
        <v/>
      </c>
      <c r="BZ115" s="42" t="str">
        <f t="shared" si="29"/>
        <v/>
      </c>
      <c r="CA115" s="13" t="str">
        <f t="shared" si="28"/>
        <v/>
      </c>
      <c r="CB115" s="13" t="str">
        <f t="shared" si="28"/>
        <v/>
      </c>
      <c r="CC115" s="13" t="str">
        <f t="shared" si="28"/>
        <v/>
      </c>
      <c r="CD115" s="33" t="str">
        <f t="shared" si="28"/>
        <v/>
      </c>
      <c r="CF115" s="44" t="str">
        <f t="shared" si="24"/>
        <v/>
      </c>
      <c r="CH115" s="19" t="str">
        <f>IF($CF115="", "", COUNTIF($CF$12:$CF$511, "&gt;"&amp;$CF115)+1+COUNTIF($CF$12:$CF115, $CF115)-1)</f>
        <v/>
      </c>
      <c r="CJ115" s="19" t="str">
        <f t="shared" si="25"/>
        <v/>
      </c>
      <c r="CL115" s="45" t="str">
        <f t="shared" si="26"/>
        <v/>
      </c>
      <c r="CN115" s="41" t="str" cm="1">
        <f t="array" ref="CN115">IF($BV115="", "", IF(IFERROR(INDEX($B115:$AE115, $BK115, MATCH(BI$10, $B$11:$AE$11, 0)), "")="", "", IFERROR(INDEX($B115:$AE115, $BK115, MATCH(BI$10, $B$11:$AE$11, 0)), "")))</f>
        <v/>
      </c>
      <c r="CP115" s="19" t="str">
        <f>IF(OR($BL$7=FALSE, $BI115=""), "", IF(COUNTIF('LinkedIn Posts'!$AV$11:$AV$510, $BI115)=0, MAX($CP$11:$CP114)+1, ""))</f>
        <v/>
      </c>
      <c r="CR115" s="19">
        <v>104</v>
      </c>
      <c r="CT115" s="65" t="str">
        <f t="shared" si="27"/>
        <v/>
      </c>
    </row>
    <row r="116" spans="1:98" x14ac:dyDescent="0.25">
      <c r="A116" s="24"/>
      <c r="B116" s="29"/>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1"/>
      <c r="AF116" s="24"/>
      <c r="AG116" s="11"/>
      <c r="AH116" s="11"/>
      <c r="AI116" s="11"/>
      <c r="AJ116" s="11"/>
      <c r="AK116" s="11"/>
      <c r="AL116" s="11"/>
      <c r="AM116" s="11"/>
      <c r="AN116" s="11"/>
      <c r="AO116" s="11"/>
      <c r="AP116" s="11"/>
      <c r="AQ116" s="11"/>
      <c r="AR116" s="11"/>
      <c r="AS116" s="11"/>
      <c r="AT116" s="11"/>
      <c r="AU116" s="11"/>
      <c r="AV116" s="11"/>
      <c r="AW116" s="11"/>
      <c r="AX116" s="11"/>
      <c r="AY116" s="11"/>
      <c r="AZ116" s="32" t="str">
        <f t="shared" si="16"/>
        <v/>
      </c>
      <c r="BA116" s="13" t="str" cm="1">
        <f t="array" ref="BA116">IF(BA$10="", "", IF(IFERROR(INDEX($B116:$AE116, $BK116, MATCH(BA$10, $B$11:$AE$11, 0)), "")="", "", IFERROR(VALUE(INDEX($B116:$AE116, $BK116, MATCH(BA$10, $B$11:$AE$11, 0))), "")))</f>
        <v/>
      </c>
      <c r="BB116" s="13" t="str" cm="1">
        <f t="array" ref="BB116">IF(BB$10="", "", IF(IFERROR(INDEX($B116:$AE116, $BK116, MATCH(BB$10, $B$11:$AE$11, 0)), "")="", "", IFERROR(VALUE(INDEX($B116:$AE116, $BK116, MATCH(BB$10, $B$11:$AE$11, 0))), "")))</f>
        <v/>
      </c>
      <c r="BC116" s="13" t="str" cm="1">
        <f t="array" ref="BC116">IF(BC$10="", "", IF(IFERROR(INDEX($B116:$AE116, $BK116, MATCH(BC$10, $B$11:$AE$11, 0)), "")="", "", IFERROR(VALUE(INDEX($B116:$AE116, $BK116, MATCH(BC$10, $B$11:$AE$11, 0))), "")))</f>
        <v/>
      </c>
      <c r="BD116" s="13" t="str" cm="1">
        <f t="array" ref="BD116">IF(BD$10="", "", IF(IFERROR(INDEX($B116:$AE116, $BK116, MATCH(BD$10, $B$11:$AE$11, 0)), "")="", "", IFERROR(VALUE(INDEX($B116:$AE116, $BK116, MATCH(BD$10, $B$11:$AE$11, 0))), "")))</f>
        <v/>
      </c>
      <c r="BE116" s="33" t="str" cm="1">
        <f t="array" ref="BE116">IF(BE$10="", "", IF(IFERROR(INDEX($B116:$AE116, $BK116, MATCH(BE$10, $B$11:$AE$11, 0)), "")="", "", IFERROR(VALUE(INDEX($B116:$AE116, $BK116, MATCH(BE$10, $B$11:$AE$11, 0))), "")))</f>
        <v/>
      </c>
      <c r="BF116" s="11"/>
      <c r="BG116" s="41" t="str" cm="1">
        <f t="array" ref="BG116">IF(BG$10="", "", IF(IFERROR(INDEX($B116:$AE116, $BK116, MATCH(BG$10, $B$11:$AE$11, 0)), "")="", "", IFERROR(LEFT(INDEX($B116:$AE116, $BK116, MATCH(BG$10, $B$11:$AE$11, 0)), 70), "")))</f>
        <v/>
      </c>
      <c r="BH116" s="11"/>
      <c r="BI116" s="65" t="str">
        <f t="shared" si="17"/>
        <v/>
      </c>
      <c r="BJ116" s="11"/>
      <c r="BN116" s="19" t="str" cm="1">
        <f t="array" ref="BN116">IF($AZ$10="", "", IF(IFERROR(INDEX($B116:$AE116, $BK116, MATCH($AZ$10, $B$11:$AE$11, 0)), "")="", "", IFERROR(INDEX($B116:$AE116, $BK116, MATCH($AZ$10, $B$11:$AE$11, 0)), "")))</f>
        <v/>
      </c>
      <c r="BO116" s="19" t="str">
        <f t="shared" si="18"/>
        <v/>
      </c>
      <c r="BP116" s="19" t="str">
        <f t="shared" si="19"/>
        <v/>
      </c>
      <c r="BQ116" s="19" t="str">
        <f t="shared" si="20"/>
        <v/>
      </c>
      <c r="BR116" s="42" t="str">
        <f t="shared" si="21"/>
        <v/>
      </c>
      <c r="BS116" s="19" t="str">
        <f t="shared" si="22"/>
        <v/>
      </c>
      <c r="BT116" s="43" t="str" cm="1">
        <f t="array" ref="BT116">IFERROR(DATE(INDEX($BQ116:$BS116, $BK116, MATCH($BN$5, $BQ$10:$BS$10, 0)), INDEX($BQ116:$BS116, $BK116, MATCH($BN$4, $BQ$10:$BS$10, 0)), INDEX($BQ116:$BS116, $BK116, MATCH($BN$3, $BQ$10:$BS$10, 0))), "")</f>
        <v/>
      </c>
      <c r="BV116" s="19" t="str">
        <f t="shared" si="23"/>
        <v/>
      </c>
      <c r="BX116" s="19" t="str">
        <f t="shared" si="15"/>
        <v/>
      </c>
      <c r="BZ116" s="42" t="str">
        <f t="shared" si="29"/>
        <v/>
      </c>
      <c r="CA116" s="13" t="str">
        <f t="shared" si="28"/>
        <v/>
      </c>
      <c r="CB116" s="13" t="str">
        <f t="shared" si="28"/>
        <v/>
      </c>
      <c r="CC116" s="13" t="str">
        <f t="shared" si="28"/>
        <v/>
      </c>
      <c r="CD116" s="33" t="str">
        <f t="shared" si="28"/>
        <v/>
      </c>
      <c r="CF116" s="44" t="str">
        <f t="shared" si="24"/>
        <v/>
      </c>
      <c r="CH116" s="19" t="str">
        <f>IF($CF116="", "", COUNTIF($CF$12:$CF$511, "&gt;"&amp;$CF116)+1+COUNTIF($CF$12:$CF116, $CF116)-1)</f>
        <v/>
      </c>
      <c r="CJ116" s="19" t="str">
        <f t="shared" si="25"/>
        <v/>
      </c>
      <c r="CL116" s="45" t="str">
        <f t="shared" si="26"/>
        <v/>
      </c>
      <c r="CN116" s="41" t="str" cm="1">
        <f t="array" ref="CN116">IF($BV116="", "", IF(IFERROR(INDEX($B116:$AE116, $BK116, MATCH(BI$10, $B$11:$AE$11, 0)), "")="", "", IFERROR(INDEX($B116:$AE116, $BK116, MATCH(BI$10, $B$11:$AE$11, 0)), "")))</f>
        <v/>
      </c>
      <c r="CP116" s="19" t="str">
        <f>IF(OR($BL$7=FALSE, $BI116=""), "", IF(COUNTIF('LinkedIn Posts'!$AV$11:$AV$510, $BI116)=0, MAX($CP$11:$CP115)+1, ""))</f>
        <v/>
      </c>
      <c r="CR116" s="19">
        <v>105</v>
      </c>
      <c r="CT116" s="65" t="str">
        <f t="shared" si="27"/>
        <v/>
      </c>
    </row>
    <row r="117" spans="1:98" x14ac:dyDescent="0.25">
      <c r="A117" s="24"/>
      <c r="B117" s="29"/>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1"/>
      <c r="AF117" s="24"/>
      <c r="AG117" s="11"/>
      <c r="AH117" s="11"/>
      <c r="AI117" s="11"/>
      <c r="AJ117" s="11"/>
      <c r="AK117" s="11"/>
      <c r="AL117" s="11"/>
      <c r="AM117" s="11"/>
      <c r="AN117" s="11"/>
      <c r="AO117" s="11"/>
      <c r="AP117" s="11"/>
      <c r="AQ117" s="11"/>
      <c r="AR117" s="11"/>
      <c r="AS117" s="11"/>
      <c r="AT117" s="11"/>
      <c r="AU117" s="11"/>
      <c r="AV117" s="11"/>
      <c r="AW117" s="11"/>
      <c r="AX117" s="11"/>
      <c r="AY117" s="11"/>
      <c r="AZ117" s="32" t="str">
        <f t="shared" si="16"/>
        <v/>
      </c>
      <c r="BA117" s="13" t="str" cm="1">
        <f t="array" ref="BA117">IF(BA$10="", "", IF(IFERROR(INDEX($B117:$AE117, $BK117, MATCH(BA$10, $B$11:$AE$11, 0)), "")="", "", IFERROR(VALUE(INDEX($B117:$AE117, $BK117, MATCH(BA$10, $B$11:$AE$11, 0))), "")))</f>
        <v/>
      </c>
      <c r="BB117" s="13" t="str" cm="1">
        <f t="array" ref="BB117">IF(BB$10="", "", IF(IFERROR(INDEX($B117:$AE117, $BK117, MATCH(BB$10, $B$11:$AE$11, 0)), "")="", "", IFERROR(VALUE(INDEX($B117:$AE117, $BK117, MATCH(BB$10, $B$11:$AE$11, 0))), "")))</f>
        <v/>
      </c>
      <c r="BC117" s="13" t="str" cm="1">
        <f t="array" ref="BC117">IF(BC$10="", "", IF(IFERROR(INDEX($B117:$AE117, $BK117, MATCH(BC$10, $B$11:$AE$11, 0)), "")="", "", IFERROR(VALUE(INDEX($B117:$AE117, $BK117, MATCH(BC$10, $B$11:$AE$11, 0))), "")))</f>
        <v/>
      </c>
      <c r="BD117" s="13" t="str" cm="1">
        <f t="array" ref="BD117">IF(BD$10="", "", IF(IFERROR(INDEX($B117:$AE117, $BK117, MATCH(BD$10, $B$11:$AE$11, 0)), "")="", "", IFERROR(VALUE(INDEX($B117:$AE117, $BK117, MATCH(BD$10, $B$11:$AE$11, 0))), "")))</f>
        <v/>
      </c>
      <c r="BE117" s="33" t="str" cm="1">
        <f t="array" ref="BE117">IF(BE$10="", "", IF(IFERROR(INDEX($B117:$AE117, $BK117, MATCH(BE$10, $B$11:$AE$11, 0)), "")="", "", IFERROR(VALUE(INDEX($B117:$AE117, $BK117, MATCH(BE$10, $B$11:$AE$11, 0))), "")))</f>
        <v/>
      </c>
      <c r="BF117" s="11"/>
      <c r="BG117" s="41" t="str" cm="1">
        <f t="array" ref="BG117">IF(BG$10="", "", IF(IFERROR(INDEX($B117:$AE117, $BK117, MATCH(BG$10, $B$11:$AE$11, 0)), "")="", "", IFERROR(LEFT(INDEX($B117:$AE117, $BK117, MATCH(BG$10, $B$11:$AE$11, 0)), 70), "")))</f>
        <v/>
      </c>
      <c r="BH117" s="11"/>
      <c r="BI117" s="65" t="str">
        <f t="shared" si="17"/>
        <v/>
      </c>
      <c r="BJ117" s="11"/>
      <c r="BN117" s="19" t="str" cm="1">
        <f t="array" ref="BN117">IF($AZ$10="", "", IF(IFERROR(INDEX($B117:$AE117, $BK117, MATCH($AZ$10, $B$11:$AE$11, 0)), "")="", "", IFERROR(INDEX($B117:$AE117, $BK117, MATCH($AZ$10, $B$11:$AE$11, 0)), "")))</f>
        <v/>
      </c>
      <c r="BO117" s="19" t="str">
        <f t="shared" si="18"/>
        <v/>
      </c>
      <c r="BP117" s="19" t="str">
        <f t="shared" si="19"/>
        <v/>
      </c>
      <c r="BQ117" s="19" t="str">
        <f t="shared" si="20"/>
        <v/>
      </c>
      <c r="BR117" s="42" t="str">
        <f t="shared" si="21"/>
        <v/>
      </c>
      <c r="BS117" s="19" t="str">
        <f t="shared" si="22"/>
        <v/>
      </c>
      <c r="BT117" s="43" t="str" cm="1">
        <f t="array" ref="BT117">IFERROR(DATE(INDEX($BQ117:$BS117, $BK117, MATCH($BN$5, $BQ$10:$BS$10, 0)), INDEX($BQ117:$BS117, $BK117, MATCH($BN$4, $BQ$10:$BS$10, 0)), INDEX($BQ117:$BS117, $BK117, MATCH($BN$3, $BQ$10:$BS$10, 0))), "")</f>
        <v/>
      </c>
      <c r="BV117" s="19" t="str">
        <f t="shared" si="23"/>
        <v/>
      </c>
      <c r="BX117" s="19" t="str">
        <f t="shared" si="15"/>
        <v/>
      </c>
      <c r="BZ117" s="42" t="str">
        <f t="shared" si="29"/>
        <v/>
      </c>
      <c r="CA117" s="13" t="str">
        <f t="shared" si="28"/>
        <v/>
      </c>
      <c r="CB117" s="13" t="str">
        <f t="shared" si="28"/>
        <v/>
      </c>
      <c r="CC117" s="13" t="str">
        <f t="shared" si="28"/>
        <v/>
      </c>
      <c r="CD117" s="33" t="str">
        <f t="shared" si="28"/>
        <v/>
      </c>
      <c r="CF117" s="44" t="str">
        <f t="shared" si="24"/>
        <v/>
      </c>
      <c r="CH117" s="19" t="str">
        <f>IF($CF117="", "", COUNTIF($CF$12:$CF$511, "&gt;"&amp;$CF117)+1+COUNTIF($CF$12:$CF117, $CF117)-1)</f>
        <v/>
      </c>
      <c r="CJ117" s="19" t="str">
        <f t="shared" si="25"/>
        <v/>
      </c>
      <c r="CL117" s="45" t="str">
        <f t="shared" si="26"/>
        <v/>
      </c>
      <c r="CN117" s="41" t="str" cm="1">
        <f t="array" ref="CN117">IF($BV117="", "", IF(IFERROR(INDEX($B117:$AE117, $BK117, MATCH(BI$10, $B$11:$AE$11, 0)), "")="", "", IFERROR(INDEX($B117:$AE117, $BK117, MATCH(BI$10, $B$11:$AE$11, 0)), "")))</f>
        <v/>
      </c>
      <c r="CP117" s="19" t="str">
        <f>IF(OR($BL$7=FALSE, $BI117=""), "", IF(COUNTIF('LinkedIn Posts'!$AV$11:$AV$510, $BI117)=0, MAX($CP$11:$CP116)+1, ""))</f>
        <v/>
      </c>
      <c r="CR117" s="19">
        <v>106</v>
      </c>
      <c r="CT117" s="65" t="str">
        <f t="shared" si="27"/>
        <v/>
      </c>
    </row>
    <row r="118" spans="1:98" x14ac:dyDescent="0.25">
      <c r="A118" s="24"/>
      <c r="B118" s="29"/>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1"/>
      <c r="AF118" s="24"/>
      <c r="AG118" s="11"/>
      <c r="AH118" s="11"/>
      <c r="AI118" s="11"/>
      <c r="AJ118" s="11"/>
      <c r="AK118" s="11"/>
      <c r="AL118" s="11"/>
      <c r="AM118" s="11"/>
      <c r="AN118" s="11"/>
      <c r="AO118" s="11"/>
      <c r="AP118" s="11"/>
      <c r="AQ118" s="11"/>
      <c r="AR118" s="11"/>
      <c r="AS118" s="11"/>
      <c r="AT118" s="11"/>
      <c r="AU118" s="11"/>
      <c r="AV118" s="11"/>
      <c r="AW118" s="11"/>
      <c r="AX118" s="11"/>
      <c r="AY118" s="11"/>
      <c r="AZ118" s="32" t="str">
        <f t="shared" si="16"/>
        <v/>
      </c>
      <c r="BA118" s="13" t="str" cm="1">
        <f t="array" ref="BA118">IF(BA$10="", "", IF(IFERROR(INDEX($B118:$AE118, $BK118, MATCH(BA$10, $B$11:$AE$11, 0)), "")="", "", IFERROR(VALUE(INDEX($B118:$AE118, $BK118, MATCH(BA$10, $B$11:$AE$11, 0))), "")))</f>
        <v/>
      </c>
      <c r="BB118" s="13" t="str" cm="1">
        <f t="array" ref="BB118">IF(BB$10="", "", IF(IFERROR(INDEX($B118:$AE118, $BK118, MATCH(BB$10, $B$11:$AE$11, 0)), "")="", "", IFERROR(VALUE(INDEX($B118:$AE118, $BK118, MATCH(BB$10, $B$11:$AE$11, 0))), "")))</f>
        <v/>
      </c>
      <c r="BC118" s="13" t="str" cm="1">
        <f t="array" ref="BC118">IF(BC$10="", "", IF(IFERROR(INDEX($B118:$AE118, $BK118, MATCH(BC$10, $B$11:$AE$11, 0)), "")="", "", IFERROR(VALUE(INDEX($B118:$AE118, $BK118, MATCH(BC$10, $B$11:$AE$11, 0))), "")))</f>
        <v/>
      </c>
      <c r="BD118" s="13" t="str" cm="1">
        <f t="array" ref="BD118">IF(BD$10="", "", IF(IFERROR(INDEX($B118:$AE118, $BK118, MATCH(BD$10, $B$11:$AE$11, 0)), "")="", "", IFERROR(VALUE(INDEX($B118:$AE118, $BK118, MATCH(BD$10, $B$11:$AE$11, 0))), "")))</f>
        <v/>
      </c>
      <c r="BE118" s="33" t="str" cm="1">
        <f t="array" ref="BE118">IF(BE$10="", "", IF(IFERROR(INDEX($B118:$AE118, $BK118, MATCH(BE$10, $B$11:$AE$11, 0)), "")="", "", IFERROR(VALUE(INDEX($B118:$AE118, $BK118, MATCH(BE$10, $B$11:$AE$11, 0))), "")))</f>
        <v/>
      </c>
      <c r="BF118" s="11"/>
      <c r="BG118" s="41" t="str" cm="1">
        <f t="array" ref="BG118">IF(BG$10="", "", IF(IFERROR(INDEX($B118:$AE118, $BK118, MATCH(BG$10, $B$11:$AE$11, 0)), "")="", "", IFERROR(LEFT(INDEX($B118:$AE118, $BK118, MATCH(BG$10, $B$11:$AE$11, 0)), 70), "")))</f>
        <v/>
      </c>
      <c r="BH118" s="11"/>
      <c r="BI118" s="65" t="str">
        <f t="shared" si="17"/>
        <v/>
      </c>
      <c r="BJ118" s="11"/>
      <c r="BN118" s="19" t="str" cm="1">
        <f t="array" ref="BN118">IF($AZ$10="", "", IF(IFERROR(INDEX($B118:$AE118, $BK118, MATCH($AZ$10, $B$11:$AE$11, 0)), "")="", "", IFERROR(INDEX($B118:$AE118, $BK118, MATCH($AZ$10, $B$11:$AE$11, 0)), "")))</f>
        <v/>
      </c>
      <c r="BO118" s="19" t="str">
        <f t="shared" si="18"/>
        <v/>
      </c>
      <c r="BP118" s="19" t="str">
        <f t="shared" si="19"/>
        <v/>
      </c>
      <c r="BQ118" s="19" t="str">
        <f t="shared" si="20"/>
        <v/>
      </c>
      <c r="BR118" s="42" t="str">
        <f t="shared" si="21"/>
        <v/>
      </c>
      <c r="BS118" s="19" t="str">
        <f t="shared" si="22"/>
        <v/>
      </c>
      <c r="BT118" s="43" t="str" cm="1">
        <f t="array" ref="BT118">IFERROR(DATE(INDEX($BQ118:$BS118, $BK118, MATCH($BN$5, $BQ$10:$BS$10, 0)), INDEX($BQ118:$BS118, $BK118, MATCH($BN$4, $BQ$10:$BS$10, 0)), INDEX($BQ118:$BS118, $BK118, MATCH($BN$3, $BQ$10:$BS$10, 0))), "")</f>
        <v/>
      </c>
      <c r="BV118" s="19" t="str">
        <f t="shared" si="23"/>
        <v/>
      </c>
      <c r="BX118" s="19" t="str">
        <f t="shared" si="15"/>
        <v/>
      </c>
      <c r="BZ118" s="42" t="str">
        <f t="shared" si="29"/>
        <v/>
      </c>
      <c r="CA118" s="13" t="str">
        <f t="shared" si="28"/>
        <v/>
      </c>
      <c r="CB118" s="13" t="str">
        <f t="shared" si="28"/>
        <v/>
      </c>
      <c r="CC118" s="13" t="str">
        <f t="shared" si="28"/>
        <v/>
      </c>
      <c r="CD118" s="33" t="str">
        <f t="shared" si="28"/>
        <v/>
      </c>
      <c r="CF118" s="44" t="str">
        <f t="shared" si="24"/>
        <v/>
      </c>
      <c r="CH118" s="19" t="str">
        <f>IF($CF118="", "", COUNTIF($CF$12:$CF$511, "&gt;"&amp;$CF118)+1+COUNTIF($CF$12:$CF118, $CF118)-1)</f>
        <v/>
      </c>
      <c r="CJ118" s="19" t="str">
        <f t="shared" si="25"/>
        <v/>
      </c>
      <c r="CL118" s="45" t="str">
        <f t="shared" si="26"/>
        <v/>
      </c>
      <c r="CN118" s="41" t="str" cm="1">
        <f t="array" ref="CN118">IF($BV118="", "", IF(IFERROR(INDEX($B118:$AE118, $BK118, MATCH(BI$10, $B$11:$AE$11, 0)), "")="", "", IFERROR(INDEX($B118:$AE118, $BK118, MATCH(BI$10, $B$11:$AE$11, 0)), "")))</f>
        <v/>
      </c>
      <c r="CP118" s="19" t="str">
        <f>IF(OR($BL$7=FALSE, $BI118=""), "", IF(COUNTIF('LinkedIn Posts'!$AV$11:$AV$510, $BI118)=0, MAX($CP$11:$CP117)+1, ""))</f>
        <v/>
      </c>
      <c r="CR118" s="19">
        <v>107</v>
      </c>
      <c r="CT118" s="65" t="str">
        <f t="shared" si="27"/>
        <v/>
      </c>
    </row>
    <row r="119" spans="1:98" x14ac:dyDescent="0.25">
      <c r="A119" s="24"/>
      <c r="B119" s="29"/>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1"/>
      <c r="AF119" s="24"/>
      <c r="AG119" s="11"/>
      <c r="AH119" s="11"/>
      <c r="AI119" s="11"/>
      <c r="AJ119" s="11"/>
      <c r="AK119" s="11"/>
      <c r="AL119" s="11"/>
      <c r="AM119" s="11"/>
      <c r="AN119" s="11"/>
      <c r="AO119" s="11"/>
      <c r="AP119" s="11"/>
      <c r="AQ119" s="11"/>
      <c r="AR119" s="11"/>
      <c r="AS119" s="11"/>
      <c r="AT119" s="11"/>
      <c r="AU119" s="11"/>
      <c r="AV119" s="11"/>
      <c r="AW119" s="11"/>
      <c r="AX119" s="11"/>
      <c r="AY119" s="11"/>
      <c r="AZ119" s="32" t="str">
        <f t="shared" si="16"/>
        <v/>
      </c>
      <c r="BA119" s="13" t="str" cm="1">
        <f t="array" ref="BA119">IF(BA$10="", "", IF(IFERROR(INDEX($B119:$AE119, $BK119, MATCH(BA$10, $B$11:$AE$11, 0)), "")="", "", IFERROR(VALUE(INDEX($B119:$AE119, $BK119, MATCH(BA$10, $B$11:$AE$11, 0))), "")))</f>
        <v/>
      </c>
      <c r="BB119" s="13" t="str" cm="1">
        <f t="array" ref="BB119">IF(BB$10="", "", IF(IFERROR(INDEX($B119:$AE119, $BK119, MATCH(BB$10, $B$11:$AE$11, 0)), "")="", "", IFERROR(VALUE(INDEX($B119:$AE119, $BK119, MATCH(BB$10, $B$11:$AE$11, 0))), "")))</f>
        <v/>
      </c>
      <c r="BC119" s="13" t="str" cm="1">
        <f t="array" ref="BC119">IF(BC$10="", "", IF(IFERROR(INDEX($B119:$AE119, $BK119, MATCH(BC$10, $B$11:$AE$11, 0)), "")="", "", IFERROR(VALUE(INDEX($B119:$AE119, $BK119, MATCH(BC$10, $B$11:$AE$11, 0))), "")))</f>
        <v/>
      </c>
      <c r="BD119" s="13" t="str" cm="1">
        <f t="array" ref="BD119">IF(BD$10="", "", IF(IFERROR(INDEX($B119:$AE119, $BK119, MATCH(BD$10, $B$11:$AE$11, 0)), "")="", "", IFERROR(VALUE(INDEX($B119:$AE119, $BK119, MATCH(BD$10, $B$11:$AE$11, 0))), "")))</f>
        <v/>
      </c>
      <c r="BE119" s="33" t="str" cm="1">
        <f t="array" ref="BE119">IF(BE$10="", "", IF(IFERROR(INDEX($B119:$AE119, $BK119, MATCH(BE$10, $B$11:$AE$11, 0)), "")="", "", IFERROR(VALUE(INDEX($B119:$AE119, $BK119, MATCH(BE$10, $B$11:$AE$11, 0))), "")))</f>
        <v/>
      </c>
      <c r="BF119" s="11"/>
      <c r="BG119" s="41" t="str" cm="1">
        <f t="array" ref="BG119">IF(BG$10="", "", IF(IFERROR(INDEX($B119:$AE119, $BK119, MATCH(BG$10, $B$11:$AE$11, 0)), "")="", "", IFERROR(LEFT(INDEX($B119:$AE119, $BK119, MATCH(BG$10, $B$11:$AE$11, 0)), 70), "")))</f>
        <v/>
      </c>
      <c r="BH119" s="11"/>
      <c r="BI119" s="65" t="str">
        <f t="shared" si="17"/>
        <v/>
      </c>
      <c r="BJ119" s="11"/>
      <c r="BN119" s="19" t="str" cm="1">
        <f t="array" ref="BN119">IF($AZ$10="", "", IF(IFERROR(INDEX($B119:$AE119, $BK119, MATCH($AZ$10, $B$11:$AE$11, 0)), "")="", "", IFERROR(INDEX($B119:$AE119, $BK119, MATCH($AZ$10, $B$11:$AE$11, 0)), "")))</f>
        <v/>
      </c>
      <c r="BO119" s="19" t="str">
        <f t="shared" si="18"/>
        <v/>
      </c>
      <c r="BP119" s="19" t="str">
        <f t="shared" si="19"/>
        <v/>
      </c>
      <c r="BQ119" s="19" t="str">
        <f t="shared" si="20"/>
        <v/>
      </c>
      <c r="BR119" s="42" t="str">
        <f t="shared" si="21"/>
        <v/>
      </c>
      <c r="BS119" s="19" t="str">
        <f t="shared" si="22"/>
        <v/>
      </c>
      <c r="BT119" s="43" t="str" cm="1">
        <f t="array" ref="BT119">IFERROR(DATE(INDEX($BQ119:$BS119, $BK119, MATCH($BN$5, $BQ$10:$BS$10, 0)), INDEX($BQ119:$BS119, $BK119, MATCH($BN$4, $BQ$10:$BS$10, 0)), INDEX($BQ119:$BS119, $BK119, MATCH($BN$3, $BQ$10:$BS$10, 0))), "")</f>
        <v/>
      </c>
      <c r="BV119" s="19" t="str">
        <f t="shared" si="23"/>
        <v/>
      </c>
      <c r="BX119" s="19" t="str">
        <f t="shared" si="15"/>
        <v/>
      </c>
      <c r="BZ119" s="42" t="str">
        <f t="shared" si="29"/>
        <v/>
      </c>
      <c r="CA119" s="13" t="str">
        <f t="shared" si="28"/>
        <v/>
      </c>
      <c r="CB119" s="13" t="str">
        <f t="shared" si="28"/>
        <v/>
      </c>
      <c r="CC119" s="13" t="str">
        <f t="shared" si="28"/>
        <v/>
      </c>
      <c r="CD119" s="33" t="str">
        <f t="shared" si="28"/>
        <v/>
      </c>
      <c r="CF119" s="44" t="str">
        <f t="shared" si="24"/>
        <v/>
      </c>
      <c r="CH119" s="19" t="str">
        <f>IF($CF119="", "", COUNTIF($CF$12:$CF$511, "&gt;"&amp;$CF119)+1+COUNTIF($CF$12:$CF119, $CF119)-1)</f>
        <v/>
      </c>
      <c r="CJ119" s="19" t="str">
        <f t="shared" si="25"/>
        <v/>
      </c>
      <c r="CL119" s="45" t="str">
        <f t="shared" si="26"/>
        <v/>
      </c>
      <c r="CN119" s="41" t="str" cm="1">
        <f t="array" ref="CN119">IF($BV119="", "", IF(IFERROR(INDEX($B119:$AE119, $BK119, MATCH(BI$10, $B$11:$AE$11, 0)), "")="", "", IFERROR(INDEX($B119:$AE119, $BK119, MATCH(BI$10, $B$11:$AE$11, 0)), "")))</f>
        <v/>
      </c>
      <c r="CP119" s="19" t="str">
        <f>IF(OR($BL$7=FALSE, $BI119=""), "", IF(COUNTIF('LinkedIn Posts'!$AV$11:$AV$510, $BI119)=0, MAX($CP$11:$CP118)+1, ""))</f>
        <v/>
      </c>
      <c r="CR119" s="19">
        <v>108</v>
      </c>
      <c r="CT119" s="65" t="str">
        <f t="shared" si="27"/>
        <v/>
      </c>
    </row>
    <row r="120" spans="1:98" x14ac:dyDescent="0.25">
      <c r="A120" s="24"/>
      <c r="B120" s="29"/>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1"/>
      <c r="AF120" s="24"/>
      <c r="AG120" s="11"/>
      <c r="AH120" s="11"/>
      <c r="AI120" s="11"/>
      <c r="AJ120" s="11"/>
      <c r="AK120" s="11"/>
      <c r="AL120" s="11"/>
      <c r="AM120" s="11"/>
      <c r="AN120" s="11"/>
      <c r="AO120" s="11"/>
      <c r="AP120" s="11"/>
      <c r="AQ120" s="11"/>
      <c r="AR120" s="11"/>
      <c r="AS120" s="11"/>
      <c r="AT120" s="11"/>
      <c r="AU120" s="11"/>
      <c r="AV120" s="11"/>
      <c r="AW120" s="11"/>
      <c r="AX120" s="11"/>
      <c r="AY120" s="11"/>
      <c r="AZ120" s="32" t="str">
        <f t="shared" si="16"/>
        <v/>
      </c>
      <c r="BA120" s="13" t="str" cm="1">
        <f t="array" ref="BA120">IF(BA$10="", "", IF(IFERROR(INDEX($B120:$AE120, $BK120, MATCH(BA$10, $B$11:$AE$11, 0)), "")="", "", IFERROR(VALUE(INDEX($B120:$AE120, $BK120, MATCH(BA$10, $B$11:$AE$11, 0))), "")))</f>
        <v/>
      </c>
      <c r="BB120" s="13" t="str" cm="1">
        <f t="array" ref="BB120">IF(BB$10="", "", IF(IFERROR(INDEX($B120:$AE120, $BK120, MATCH(BB$10, $B$11:$AE$11, 0)), "")="", "", IFERROR(VALUE(INDEX($B120:$AE120, $BK120, MATCH(BB$10, $B$11:$AE$11, 0))), "")))</f>
        <v/>
      </c>
      <c r="BC120" s="13" t="str" cm="1">
        <f t="array" ref="BC120">IF(BC$10="", "", IF(IFERROR(INDEX($B120:$AE120, $BK120, MATCH(BC$10, $B$11:$AE$11, 0)), "")="", "", IFERROR(VALUE(INDEX($B120:$AE120, $BK120, MATCH(BC$10, $B$11:$AE$11, 0))), "")))</f>
        <v/>
      </c>
      <c r="BD120" s="13" t="str" cm="1">
        <f t="array" ref="BD120">IF(BD$10="", "", IF(IFERROR(INDEX($B120:$AE120, $BK120, MATCH(BD$10, $B$11:$AE$11, 0)), "")="", "", IFERROR(VALUE(INDEX($B120:$AE120, $BK120, MATCH(BD$10, $B$11:$AE$11, 0))), "")))</f>
        <v/>
      </c>
      <c r="BE120" s="33" t="str" cm="1">
        <f t="array" ref="BE120">IF(BE$10="", "", IF(IFERROR(INDEX($B120:$AE120, $BK120, MATCH(BE$10, $B$11:$AE$11, 0)), "")="", "", IFERROR(VALUE(INDEX($B120:$AE120, $BK120, MATCH(BE$10, $B$11:$AE$11, 0))), "")))</f>
        <v/>
      </c>
      <c r="BF120" s="11"/>
      <c r="BG120" s="41" t="str" cm="1">
        <f t="array" ref="BG120">IF(BG$10="", "", IF(IFERROR(INDEX($B120:$AE120, $BK120, MATCH(BG$10, $B$11:$AE$11, 0)), "")="", "", IFERROR(LEFT(INDEX($B120:$AE120, $BK120, MATCH(BG$10, $B$11:$AE$11, 0)), 70), "")))</f>
        <v/>
      </c>
      <c r="BH120" s="11"/>
      <c r="BI120" s="65" t="str">
        <f t="shared" si="17"/>
        <v/>
      </c>
      <c r="BJ120" s="11"/>
      <c r="BN120" s="19" t="str" cm="1">
        <f t="array" ref="BN120">IF($AZ$10="", "", IF(IFERROR(INDEX($B120:$AE120, $BK120, MATCH($AZ$10, $B$11:$AE$11, 0)), "")="", "", IFERROR(INDEX($B120:$AE120, $BK120, MATCH($AZ$10, $B$11:$AE$11, 0)), "")))</f>
        <v/>
      </c>
      <c r="BO120" s="19" t="str">
        <f t="shared" si="18"/>
        <v/>
      </c>
      <c r="BP120" s="19" t="str">
        <f t="shared" si="19"/>
        <v/>
      </c>
      <c r="BQ120" s="19" t="str">
        <f t="shared" si="20"/>
        <v/>
      </c>
      <c r="BR120" s="42" t="str">
        <f t="shared" si="21"/>
        <v/>
      </c>
      <c r="BS120" s="19" t="str">
        <f t="shared" si="22"/>
        <v/>
      </c>
      <c r="BT120" s="43" t="str" cm="1">
        <f t="array" ref="BT120">IFERROR(DATE(INDEX($BQ120:$BS120, $BK120, MATCH($BN$5, $BQ$10:$BS$10, 0)), INDEX($BQ120:$BS120, $BK120, MATCH($BN$4, $BQ$10:$BS$10, 0)), INDEX($BQ120:$BS120, $BK120, MATCH($BN$3, $BQ$10:$BS$10, 0))), "")</f>
        <v/>
      </c>
      <c r="BV120" s="19" t="str">
        <f t="shared" si="23"/>
        <v/>
      </c>
      <c r="BX120" s="19" t="str">
        <f t="shared" si="15"/>
        <v/>
      </c>
      <c r="BZ120" s="42" t="str">
        <f t="shared" si="29"/>
        <v/>
      </c>
      <c r="CA120" s="13" t="str">
        <f t="shared" si="28"/>
        <v/>
      </c>
      <c r="CB120" s="13" t="str">
        <f t="shared" si="28"/>
        <v/>
      </c>
      <c r="CC120" s="13" t="str">
        <f t="shared" si="28"/>
        <v/>
      </c>
      <c r="CD120" s="33" t="str">
        <f t="shared" si="28"/>
        <v/>
      </c>
      <c r="CF120" s="44" t="str">
        <f t="shared" si="24"/>
        <v/>
      </c>
      <c r="CH120" s="19" t="str">
        <f>IF($CF120="", "", COUNTIF($CF$12:$CF$511, "&gt;"&amp;$CF120)+1+COUNTIF($CF$12:$CF120, $CF120)-1)</f>
        <v/>
      </c>
      <c r="CJ120" s="19" t="str">
        <f t="shared" si="25"/>
        <v/>
      </c>
      <c r="CL120" s="45" t="str">
        <f t="shared" si="26"/>
        <v/>
      </c>
      <c r="CN120" s="41" t="str" cm="1">
        <f t="array" ref="CN120">IF($BV120="", "", IF(IFERROR(INDEX($B120:$AE120, $BK120, MATCH(BI$10, $B$11:$AE$11, 0)), "")="", "", IFERROR(INDEX($B120:$AE120, $BK120, MATCH(BI$10, $B$11:$AE$11, 0)), "")))</f>
        <v/>
      </c>
      <c r="CP120" s="19" t="str">
        <f>IF(OR($BL$7=FALSE, $BI120=""), "", IF(COUNTIF('LinkedIn Posts'!$AV$11:$AV$510, $BI120)=0, MAX($CP$11:$CP119)+1, ""))</f>
        <v/>
      </c>
      <c r="CR120" s="19">
        <v>109</v>
      </c>
      <c r="CT120" s="65" t="str">
        <f t="shared" si="27"/>
        <v/>
      </c>
    </row>
    <row r="121" spans="1:98" x14ac:dyDescent="0.25">
      <c r="A121" s="24"/>
      <c r="B121" s="29"/>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1"/>
      <c r="AF121" s="24"/>
      <c r="AG121" s="11"/>
      <c r="AH121" s="11"/>
      <c r="AI121" s="11"/>
      <c r="AJ121" s="11"/>
      <c r="AK121" s="11"/>
      <c r="AL121" s="11"/>
      <c r="AM121" s="11"/>
      <c r="AN121" s="11"/>
      <c r="AO121" s="11"/>
      <c r="AP121" s="11"/>
      <c r="AQ121" s="11"/>
      <c r="AR121" s="11"/>
      <c r="AS121" s="11"/>
      <c r="AT121" s="11"/>
      <c r="AU121" s="11"/>
      <c r="AV121" s="11"/>
      <c r="AW121" s="11"/>
      <c r="AX121" s="11"/>
      <c r="AY121" s="11"/>
      <c r="AZ121" s="32" t="str">
        <f t="shared" si="16"/>
        <v/>
      </c>
      <c r="BA121" s="13" t="str" cm="1">
        <f t="array" ref="BA121">IF(BA$10="", "", IF(IFERROR(INDEX($B121:$AE121, $BK121, MATCH(BA$10, $B$11:$AE$11, 0)), "")="", "", IFERROR(VALUE(INDEX($B121:$AE121, $BK121, MATCH(BA$10, $B$11:$AE$11, 0))), "")))</f>
        <v/>
      </c>
      <c r="BB121" s="13" t="str" cm="1">
        <f t="array" ref="BB121">IF(BB$10="", "", IF(IFERROR(INDEX($B121:$AE121, $BK121, MATCH(BB$10, $B$11:$AE$11, 0)), "")="", "", IFERROR(VALUE(INDEX($B121:$AE121, $BK121, MATCH(BB$10, $B$11:$AE$11, 0))), "")))</f>
        <v/>
      </c>
      <c r="BC121" s="13" t="str" cm="1">
        <f t="array" ref="BC121">IF(BC$10="", "", IF(IFERROR(INDEX($B121:$AE121, $BK121, MATCH(BC$10, $B$11:$AE$11, 0)), "")="", "", IFERROR(VALUE(INDEX($B121:$AE121, $BK121, MATCH(BC$10, $B$11:$AE$11, 0))), "")))</f>
        <v/>
      </c>
      <c r="BD121" s="13" t="str" cm="1">
        <f t="array" ref="BD121">IF(BD$10="", "", IF(IFERROR(INDEX($B121:$AE121, $BK121, MATCH(BD$10, $B$11:$AE$11, 0)), "")="", "", IFERROR(VALUE(INDEX($B121:$AE121, $BK121, MATCH(BD$10, $B$11:$AE$11, 0))), "")))</f>
        <v/>
      </c>
      <c r="BE121" s="33" t="str" cm="1">
        <f t="array" ref="BE121">IF(BE$10="", "", IF(IFERROR(INDEX($B121:$AE121, $BK121, MATCH(BE$10, $B$11:$AE$11, 0)), "")="", "", IFERROR(VALUE(INDEX($B121:$AE121, $BK121, MATCH(BE$10, $B$11:$AE$11, 0))), "")))</f>
        <v/>
      </c>
      <c r="BF121" s="11"/>
      <c r="BG121" s="41" t="str" cm="1">
        <f t="array" ref="BG121">IF(BG$10="", "", IF(IFERROR(INDEX($B121:$AE121, $BK121, MATCH(BG$10, $B$11:$AE$11, 0)), "")="", "", IFERROR(LEFT(INDEX($B121:$AE121, $BK121, MATCH(BG$10, $B$11:$AE$11, 0)), 70), "")))</f>
        <v/>
      </c>
      <c r="BH121" s="11"/>
      <c r="BI121" s="65" t="str">
        <f t="shared" si="17"/>
        <v/>
      </c>
      <c r="BJ121" s="11"/>
      <c r="BN121" s="19" t="str" cm="1">
        <f t="array" ref="BN121">IF($AZ$10="", "", IF(IFERROR(INDEX($B121:$AE121, $BK121, MATCH($AZ$10, $B$11:$AE$11, 0)), "")="", "", IFERROR(INDEX($B121:$AE121, $BK121, MATCH($AZ$10, $B$11:$AE$11, 0)), "")))</f>
        <v/>
      </c>
      <c r="BO121" s="19" t="str">
        <f t="shared" si="18"/>
        <v/>
      </c>
      <c r="BP121" s="19" t="str">
        <f t="shared" si="19"/>
        <v/>
      </c>
      <c r="BQ121" s="19" t="str">
        <f t="shared" si="20"/>
        <v/>
      </c>
      <c r="BR121" s="42" t="str">
        <f t="shared" si="21"/>
        <v/>
      </c>
      <c r="BS121" s="19" t="str">
        <f t="shared" si="22"/>
        <v/>
      </c>
      <c r="BT121" s="43" t="str" cm="1">
        <f t="array" ref="BT121">IFERROR(DATE(INDEX($BQ121:$BS121, $BK121, MATCH($BN$5, $BQ$10:$BS$10, 0)), INDEX($BQ121:$BS121, $BK121, MATCH($BN$4, $BQ$10:$BS$10, 0)), INDEX($BQ121:$BS121, $BK121, MATCH($BN$3, $BQ$10:$BS$10, 0))), "")</f>
        <v/>
      </c>
      <c r="BV121" s="19" t="str">
        <f t="shared" si="23"/>
        <v/>
      </c>
      <c r="BX121" s="19" t="str">
        <f t="shared" si="15"/>
        <v/>
      </c>
      <c r="BZ121" s="42" t="str">
        <f t="shared" si="29"/>
        <v/>
      </c>
      <c r="CA121" s="13" t="str">
        <f t="shared" si="28"/>
        <v/>
      </c>
      <c r="CB121" s="13" t="str">
        <f t="shared" si="28"/>
        <v/>
      </c>
      <c r="CC121" s="13" t="str">
        <f t="shared" si="28"/>
        <v/>
      </c>
      <c r="CD121" s="33" t="str">
        <f t="shared" si="28"/>
        <v/>
      </c>
      <c r="CF121" s="44" t="str">
        <f t="shared" si="24"/>
        <v/>
      </c>
      <c r="CH121" s="19" t="str">
        <f>IF($CF121="", "", COUNTIF($CF$12:$CF$511, "&gt;"&amp;$CF121)+1+COUNTIF($CF$12:$CF121, $CF121)-1)</f>
        <v/>
      </c>
      <c r="CJ121" s="19" t="str">
        <f t="shared" si="25"/>
        <v/>
      </c>
      <c r="CL121" s="45" t="str">
        <f t="shared" si="26"/>
        <v/>
      </c>
      <c r="CN121" s="41" t="str" cm="1">
        <f t="array" ref="CN121">IF($BV121="", "", IF(IFERROR(INDEX($B121:$AE121, $BK121, MATCH(BI$10, $B$11:$AE$11, 0)), "")="", "", IFERROR(INDEX($B121:$AE121, $BK121, MATCH(BI$10, $B$11:$AE$11, 0)), "")))</f>
        <v/>
      </c>
      <c r="CP121" s="19" t="str">
        <f>IF(OR($BL$7=FALSE, $BI121=""), "", IF(COUNTIF('LinkedIn Posts'!$AV$11:$AV$510, $BI121)=0, MAX($CP$11:$CP120)+1, ""))</f>
        <v/>
      </c>
      <c r="CR121" s="19">
        <v>110</v>
      </c>
      <c r="CT121" s="65" t="str">
        <f t="shared" si="27"/>
        <v/>
      </c>
    </row>
    <row r="122" spans="1:98" x14ac:dyDescent="0.25">
      <c r="A122" s="24"/>
      <c r="B122" s="29"/>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1"/>
      <c r="AF122" s="24"/>
      <c r="AG122" s="11"/>
      <c r="AH122" s="11"/>
      <c r="AI122" s="11"/>
      <c r="AJ122" s="11"/>
      <c r="AK122" s="11"/>
      <c r="AL122" s="11"/>
      <c r="AM122" s="11"/>
      <c r="AN122" s="11"/>
      <c r="AO122" s="11"/>
      <c r="AP122" s="11"/>
      <c r="AQ122" s="11"/>
      <c r="AR122" s="11"/>
      <c r="AS122" s="11"/>
      <c r="AT122" s="11"/>
      <c r="AU122" s="11"/>
      <c r="AV122" s="11"/>
      <c r="AW122" s="11"/>
      <c r="AX122" s="11"/>
      <c r="AY122" s="11"/>
      <c r="AZ122" s="32" t="str">
        <f t="shared" si="16"/>
        <v/>
      </c>
      <c r="BA122" s="13" t="str" cm="1">
        <f t="array" ref="BA122">IF(BA$10="", "", IF(IFERROR(INDEX($B122:$AE122, $BK122, MATCH(BA$10, $B$11:$AE$11, 0)), "")="", "", IFERROR(VALUE(INDEX($B122:$AE122, $BK122, MATCH(BA$10, $B$11:$AE$11, 0))), "")))</f>
        <v/>
      </c>
      <c r="BB122" s="13" t="str" cm="1">
        <f t="array" ref="BB122">IF(BB$10="", "", IF(IFERROR(INDEX($B122:$AE122, $BK122, MATCH(BB$10, $B$11:$AE$11, 0)), "")="", "", IFERROR(VALUE(INDEX($B122:$AE122, $BK122, MATCH(BB$10, $B$11:$AE$11, 0))), "")))</f>
        <v/>
      </c>
      <c r="BC122" s="13" t="str" cm="1">
        <f t="array" ref="BC122">IF(BC$10="", "", IF(IFERROR(INDEX($B122:$AE122, $BK122, MATCH(BC$10, $B$11:$AE$11, 0)), "")="", "", IFERROR(VALUE(INDEX($B122:$AE122, $BK122, MATCH(BC$10, $B$11:$AE$11, 0))), "")))</f>
        <v/>
      </c>
      <c r="BD122" s="13" t="str" cm="1">
        <f t="array" ref="BD122">IF(BD$10="", "", IF(IFERROR(INDEX($B122:$AE122, $BK122, MATCH(BD$10, $B$11:$AE$11, 0)), "")="", "", IFERROR(VALUE(INDEX($B122:$AE122, $BK122, MATCH(BD$10, $B$11:$AE$11, 0))), "")))</f>
        <v/>
      </c>
      <c r="BE122" s="33" t="str" cm="1">
        <f t="array" ref="BE122">IF(BE$10="", "", IF(IFERROR(INDEX($B122:$AE122, $BK122, MATCH(BE$10, $B$11:$AE$11, 0)), "")="", "", IFERROR(VALUE(INDEX($B122:$AE122, $BK122, MATCH(BE$10, $B$11:$AE$11, 0))), "")))</f>
        <v/>
      </c>
      <c r="BF122" s="11"/>
      <c r="BG122" s="41" t="str" cm="1">
        <f t="array" ref="BG122">IF(BG$10="", "", IF(IFERROR(INDEX($B122:$AE122, $BK122, MATCH(BG$10, $B$11:$AE$11, 0)), "")="", "", IFERROR(LEFT(INDEX($B122:$AE122, $BK122, MATCH(BG$10, $B$11:$AE$11, 0)), 70), "")))</f>
        <v/>
      </c>
      <c r="BH122" s="11"/>
      <c r="BI122" s="65" t="str">
        <f t="shared" si="17"/>
        <v/>
      </c>
      <c r="BJ122" s="11"/>
      <c r="BN122" s="19" t="str" cm="1">
        <f t="array" ref="BN122">IF($AZ$10="", "", IF(IFERROR(INDEX($B122:$AE122, $BK122, MATCH($AZ$10, $B$11:$AE$11, 0)), "")="", "", IFERROR(INDEX($B122:$AE122, $BK122, MATCH($AZ$10, $B$11:$AE$11, 0)), "")))</f>
        <v/>
      </c>
      <c r="BO122" s="19" t="str">
        <f t="shared" si="18"/>
        <v/>
      </c>
      <c r="BP122" s="19" t="str">
        <f t="shared" si="19"/>
        <v/>
      </c>
      <c r="BQ122" s="19" t="str">
        <f t="shared" si="20"/>
        <v/>
      </c>
      <c r="BR122" s="42" t="str">
        <f t="shared" si="21"/>
        <v/>
      </c>
      <c r="BS122" s="19" t="str">
        <f t="shared" si="22"/>
        <v/>
      </c>
      <c r="BT122" s="43" t="str" cm="1">
        <f t="array" ref="BT122">IFERROR(DATE(INDEX($BQ122:$BS122, $BK122, MATCH($BN$5, $BQ$10:$BS$10, 0)), INDEX($BQ122:$BS122, $BK122, MATCH($BN$4, $BQ$10:$BS$10, 0)), INDEX($BQ122:$BS122, $BK122, MATCH($BN$3, $BQ$10:$BS$10, 0))), "")</f>
        <v/>
      </c>
      <c r="BV122" s="19" t="str">
        <f t="shared" si="23"/>
        <v/>
      </c>
      <c r="BX122" s="19" t="str">
        <f t="shared" si="15"/>
        <v/>
      </c>
      <c r="BZ122" s="42" t="str">
        <f t="shared" si="29"/>
        <v/>
      </c>
      <c r="CA122" s="13" t="str">
        <f t="shared" si="28"/>
        <v/>
      </c>
      <c r="CB122" s="13" t="str">
        <f t="shared" si="28"/>
        <v/>
      </c>
      <c r="CC122" s="13" t="str">
        <f t="shared" si="28"/>
        <v/>
      </c>
      <c r="CD122" s="33" t="str">
        <f t="shared" si="28"/>
        <v/>
      </c>
      <c r="CF122" s="44" t="str">
        <f t="shared" si="24"/>
        <v/>
      </c>
      <c r="CH122" s="19" t="str">
        <f>IF($CF122="", "", COUNTIF($CF$12:$CF$511, "&gt;"&amp;$CF122)+1+COUNTIF($CF$12:$CF122, $CF122)-1)</f>
        <v/>
      </c>
      <c r="CJ122" s="19" t="str">
        <f t="shared" si="25"/>
        <v/>
      </c>
      <c r="CL122" s="45" t="str">
        <f t="shared" si="26"/>
        <v/>
      </c>
      <c r="CN122" s="41" t="str" cm="1">
        <f t="array" ref="CN122">IF($BV122="", "", IF(IFERROR(INDEX($B122:$AE122, $BK122, MATCH(BI$10, $B$11:$AE$11, 0)), "")="", "", IFERROR(INDEX($B122:$AE122, $BK122, MATCH(BI$10, $B$11:$AE$11, 0)), "")))</f>
        <v/>
      </c>
      <c r="CP122" s="19" t="str">
        <f>IF(OR($BL$7=FALSE, $BI122=""), "", IF(COUNTIF('LinkedIn Posts'!$AV$11:$AV$510, $BI122)=0, MAX($CP$11:$CP121)+1, ""))</f>
        <v/>
      </c>
      <c r="CR122" s="19">
        <v>111</v>
      </c>
      <c r="CT122" s="65" t="str">
        <f t="shared" si="27"/>
        <v/>
      </c>
    </row>
    <row r="123" spans="1:98" x14ac:dyDescent="0.25">
      <c r="A123" s="24"/>
      <c r="B123" s="29"/>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1"/>
      <c r="AF123" s="24"/>
      <c r="AG123" s="11"/>
      <c r="AH123" s="11"/>
      <c r="AI123" s="11"/>
      <c r="AJ123" s="11"/>
      <c r="AK123" s="11"/>
      <c r="AL123" s="11"/>
      <c r="AM123" s="11"/>
      <c r="AN123" s="11"/>
      <c r="AO123" s="11"/>
      <c r="AP123" s="11"/>
      <c r="AQ123" s="11"/>
      <c r="AR123" s="11"/>
      <c r="AS123" s="11"/>
      <c r="AT123" s="11"/>
      <c r="AU123" s="11"/>
      <c r="AV123" s="11"/>
      <c r="AW123" s="11"/>
      <c r="AX123" s="11"/>
      <c r="AY123" s="11"/>
      <c r="AZ123" s="32" t="str">
        <f t="shared" si="16"/>
        <v/>
      </c>
      <c r="BA123" s="13" t="str" cm="1">
        <f t="array" ref="BA123">IF(BA$10="", "", IF(IFERROR(INDEX($B123:$AE123, $BK123, MATCH(BA$10, $B$11:$AE$11, 0)), "")="", "", IFERROR(VALUE(INDEX($B123:$AE123, $BK123, MATCH(BA$10, $B$11:$AE$11, 0))), "")))</f>
        <v/>
      </c>
      <c r="BB123" s="13" t="str" cm="1">
        <f t="array" ref="BB123">IF(BB$10="", "", IF(IFERROR(INDEX($B123:$AE123, $BK123, MATCH(BB$10, $B$11:$AE$11, 0)), "")="", "", IFERROR(VALUE(INDEX($B123:$AE123, $BK123, MATCH(BB$10, $B$11:$AE$11, 0))), "")))</f>
        <v/>
      </c>
      <c r="BC123" s="13" t="str" cm="1">
        <f t="array" ref="BC123">IF(BC$10="", "", IF(IFERROR(INDEX($B123:$AE123, $BK123, MATCH(BC$10, $B$11:$AE$11, 0)), "")="", "", IFERROR(VALUE(INDEX($B123:$AE123, $BK123, MATCH(BC$10, $B$11:$AE$11, 0))), "")))</f>
        <v/>
      </c>
      <c r="BD123" s="13" t="str" cm="1">
        <f t="array" ref="BD123">IF(BD$10="", "", IF(IFERROR(INDEX($B123:$AE123, $BK123, MATCH(BD$10, $B$11:$AE$11, 0)), "")="", "", IFERROR(VALUE(INDEX($B123:$AE123, $BK123, MATCH(BD$10, $B$11:$AE$11, 0))), "")))</f>
        <v/>
      </c>
      <c r="BE123" s="33" t="str" cm="1">
        <f t="array" ref="BE123">IF(BE$10="", "", IF(IFERROR(INDEX($B123:$AE123, $BK123, MATCH(BE$10, $B$11:$AE$11, 0)), "")="", "", IFERROR(VALUE(INDEX($B123:$AE123, $BK123, MATCH(BE$10, $B$11:$AE$11, 0))), "")))</f>
        <v/>
      </c>
      <c r="BF123" s="11"/>
      <c r="BG123" s="41" t="str" cm="1">
        <f t="array" ref="BG123">IF(BG$10="", "", IF(IFERROR(INDEX($B123:$AE123, $BK123, MATCH(BG$10, $B$11:$AE$11, 0)), "")="", "", IFERROR(LEFT(INDEX($B123:$AE123, $BK123, MATCH(BG$10, $B$11:$AE$11, 0)), 70), "")))</f>
        <v/>
      </c>
      <c r="BH123" s="11"/>
      <c r="BI123" s="65" t="str">
        <f t="shared" si="17"/>
        <v/>
      </c>
      <c r="BJ123" s="11"/>
      <c r="BN123" s="19" t="str" cm="1">
        <f t="array" ref="BN123">IF($AZ$10="", "", IF(IFERROR(INDEX($B123:$AE123, $BK123, MATCH($AZ$10, $B$11:$AE$11, 0)), "")="", "", IFERROR(INDEX($B123:$AE123, $BK123, MATCH($AZ$10, $B$11:$AE$11, 0)), "")))</f>
        <v/>
      </c>
      <c r="BO123" s="19" t="str">
        <f t="shared" si="18"/>
        <v/>
      </c>
      <c r="BP123" s="19" t="str">
        <f t="shared" si="19"/>
        <v/>
      </c>
      <c r="BQ123" s="19" t="str">
        <f t="shared" si="20"/>
        <v/>
      </c>
      <c r="BR123" s="42" t="str">
        <f t="shared" si="21"/>
        <v/>
      </c>
      <c r="BS123" s="19" t="str">
        <f t="shared" si="22"/>
        <v/>
      </c>
      <c r="BT123" s="43" t="str" cm="1">
        <f t="array" ref="BT123">IFERROR(DATE(INDEX($BQ123:$BS123, $BK123, MATCH($BN$5, $BQ$10:$BS$10, 0)), INDEX($BQ123:$BS123, $BK123, MATCH($BN$4, $BQ$10:$BS$10, 0)), INDEX($BQ123:$BS123, $BK123, MATCH($BN$3, $BQ$10:$BS$10, 0))), "")</f>
        <v/>
      </c>
      <c r="BV123" s="19" t="str">
        <f t="shared" si="23"/>
        <v/>
      </c>
      <c r="BX123" s="19" t="str">
        <f t="shared" si="15"/>
        <v/>
      </c>
      <c r="BZ123" s="42" t="str">
        <f t="shared" si="29"/>
        <v/>
      </c>
      <c r="CA123" s="13" t="str">
        <f t="shared" si="28"/>
        <v/>
      </c>
      <c r="CB123" s="13" t="str">
        <f t="shared" si="28"/>
        <v/>
      </c>
      <c r="CC123" s="13" t="str">
        <f t="shared" si="28"/>
        <v/>
      </c>
      <c r="CD123" s="33" t="str">
        <f t="shared" si="28"/>
        <v/>
      </c>
      <c r="CF123" s="44" t="str">
        <f t="shared" si="24"/>
        <v/>
      </c>
      <c r="CH123" s="19" t="str">
        <f>IF($CF123="", "", COUNTIF($CF$12:$CF$511, "&gt;"&amp;$CF123)+1+COUNTIF($CF$12:$CF123, $CF123)-1)</f>
        <v/>
      </c>
      <c r="CJ123" s="19" t="str">
        <f t="shared" si="25"/>
        <v/>
      </c>
      <c r="CL123" s="45" t="str">
        <f t="shared" si="26"/>
        <v/>
      </c>
      <c r="CN123" s="41" t="str" cm="1">
        <f t="array" ref="CN123">IF($BV123="", "", IF(IFERROR(INDEX($B123:$AE123, $BK123, MATCH(BI$10, $B$11:$AE$11, 0)), "")="", "", IFERROR(INDEX($B123:$AE123, $BK123, MATCH(BI$10, $B$11:$AE$11, 0)), "")))</f>
        <v/>
      </c>
      <c r="CP123" s="19" t="str">
        <f>IF(OR($BL$7=FALSE, $BI123=""), "", IF(COUNTIF('LinkedIn Posts'!$AV$11:$AV$510, $BI123)=0, MAX($CP$11:$CP122)+1, ""))</f>
        <v/>
      </c>
      <c r="CR123" s="19">
        <v>112</v>
      </c>
      <c r="CT123" s="65" t="str">
        <f t="shared" si="27"/>
        <v/>
      </c>
    </row>
    <row r="124" spans="1:98" x14ac:dyDescent="0.25">
      <c r="A124" s="24"/>
      <c r="B124" s="29"/>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1"/>
      <c r="AF124" s="24"/>
      <c r="AG124" s="11"/>
      <c r="AH124" s="11"/>
      <c r="AI124" s="11"/>
      <c r="AJ124" s="11"/>
      <c r="AK124" s="11"/>
      <c r="AL124" s="11"/>
      <c r="AM124" s="11"/>
      <c r="AN124" s="11"/>
      <c r="AO124" s="11"/>
      <c r="AP124" s="11"/>
      <c r="AQ124" s="11"/>
      <c r="AR124" s="11"/>
      <c r="AS124" s="11"/>
      <c r="AT124" s="11"/>
      <c r="AU124" s="11"/>
      <c r="AV124" s="11"/>
      <c r="AW124" s="11"/>
      <c r="AX124" s="11"/>
      <c r="AY124" s="11"/>
      <c r="AZ124" s="32" t="str">
        <f t="shared" si="16"/>
        <v/>
      </c>
      <c r="BA124" s="13" t="str" cm="1">
        <f t="array" ref="BA124">IF(BA$10="", "", IF(IFERROR(INDEX($B124:$AE124, $BK124, MATCH(BA$10, $B$11:$AE$11, 0)), "")="", "", IFERROR(VALUE(INDEX($B124:$AE124, $BK124, MATCH(BA$10, $B$11:$AE$11, 0))), "")))</f>
        <v/>
      </c>
      <c r="BB124" s="13" t="str" cm="1">
        <f t="array" ref="BB124">IF(BB$10="", "", IF(IFERROR(INDEX($B124:$AE124, $BK124, MATCH(BB$10, $B$11:$AE$11, 0)), "")="", "", IFERROR(VALUE(INDEX($B124:$AE124, $BK124, MATCH(BB$10, $B$11:$AE$11, 0))), "")))</f>
        <v/>
      </c>
      <c r="BC124" s="13" t="str" cm="1">
        <f t="array" ref="BC124">IF(BC$10="", "", IF(IFERROR(INDEX($B124:$AE124, $BK124, MATCH(BC$10, $B$11:$AE$11, 0)), "")="", "", IFERROR(VALUE(INDEX($B124:$AE124, $BK124, MATCH(BC$10, $B$11:$AE$11, 0))), "")))</f>
        <v/>
      </c>
      <c r="BD124" s="13" t="str" cm="1">
        <f t="array" ref="BD124">IF(BD$10="", "", IF(IFERROR(INDEX($B124:$AE124, $BK124, MATCH(BD$10, $B$11:$AE$11, 0)), "")="", "", IFERROR(VALUE(INDEX($B124:$AE124, $BK124, MATCH(BD$10, $B$11:$AE$11, 0))), "")))</f>
        <v/>
      </c>
      <c r="BE124" s="33" t="str" cm="1">
        <f t="array" ref="BE124">IF(BE$10="", "", IF(IFERROR(INDEX($B124:$AE124, $BK124, MATCH(BE$10, $B$11:$AE$11, 0)), "")="", "", IFERROR(VALUE(INDEX($B124:$AE124, $BK124, MATCH(BE$10, $B$11:$AE$11, 0))), "")))</f>
        <v/>
      </c>
      <c r="BF124" s="11"/>
      <c r="BG124" s="41" t="str" cm="1">
        <f t="array" ref="BG124">IF(BG$10="", "", IF(IFERROR(INDEX($B124:$AE124, $BK124, MATCH(BG$10, $B$11:$AE$11, 0)), "")="", "", IFERROR(LEFT(INDEX($B124:$AE124, $BK124, MATCH(BG$10, $B$11:$AE$11, 0)), 70), "")))</f>
        <v/>
      </c>
      <c r="BH124" s="11"/>
      <c r="BI124" s="65" t="str">
        <f t="shared" si="17"/>
        <v/>
      </c>
      <c r="BJ124" s="11"/>
      <c r="BN124" s="19" t="str" cm="1">
        <f t="array" ref="BN124">IF($AZ$10="", "", IF(IFERROR(INDEX($B124:$AE124, $BK124, MATCH($AZ$10, $B$11:$AE$11, 0)), "")="", "", IFERROR(INDEX($B124:$AE124, $BK124, MATCH($AZ$10, $B$11:$AE$11, 0)), "")))</f>
        <v/>
      </c>
      <c r="BO124" s="19" t="str">
        <f t="shared" si="18"/>
        <v/>
      </c>
      <c r="BP124" s="19" t="str">
        <f t="shared" si="19"/>
        <v/>
      </c>
      <c r="BQ124" s="19" t="str">
        <f t="shared" si="20"/>
        <v/>
      </c>
      <c r="BR124" s="42" t="str">
        <f t="shared" si="21"/>
        <v/>
      </c>
      <c r="BS124" s="19" t="str">
        <f t="shared" si="22"/>
        <v/>
      </c>
      <c r="BT124" s="43" t="str" cm="1">
        <f t="array" ref="BT124">IFERROR(DATE(INDEX($BQ124:$BS124, $BK124, MATCH($BN$5, $BQ$10:$BS$10, 0)), INDEX($BQ124:$BS124, $BK124, MATCH($BN$4, $BQ$10:$BS$10, 0)), INDEX($BQ124:$BS124, $BK124, MATCH($BN$3, $BQ$10:$BS$10, 0))), "")</f>
        <v/>
      </c>
      <c r="BV124" s="19" t="str">
        <f t="shared" si="23"/>
        <v/>
      </c>
      <c r="BX124" s="19" t="str">
        <f t="shared" si="15"/>
        <v/>
      </c>
      <c r="BZ124" s="42" t="str">
        <f t="shared" si="29"/>
        <v/>
      </c>
      <c r="CA124" s="13" t="str">
        <f t="shared" si="28"/>
        <v/>
      </c>
      <c r="CB124" s="13" t="str">
        <f t="shared" si="28"/>
        <v/>
      </c>
      <c r="CC124" s="13" t="str">
        <f t="shared" si="28"/>
        <v/>
      </c>
      <c r="CD124" s="33" t="str">
        <f t="shared" si="28"/>
        <v/>
      </c>
      <c r="CF124" s="44" t="str">
        <f t="shared" si="24"/>
        <v/>
      </c>
      <c r="CH124" s="19" t="str">
        <f>IF($CF124="", "", COUNTIF($CF$12:$CF$511, "&gt;"&amp;$CF124)+1+COUNTIF($CF$12:$CF124, $CF124)-1)</f>
        <v/>
      </c>
      <c r="CJ124" s="19" t="str">
        <f t="shared" si="25"/>
        <v/>
      </c>
      <c r="CL124" s="45" t="str">
        <f t="shared" si="26"/>
        <v/>
      </c>
      <c r="CN124" s="41" t="str" cm="1">
        <f t="array" ref="CN124">IF($BV124="", "", IF(IFERROR(INDEX($B124:$AE124, $BK124, MATCH(BI$10, $B$11:$AE$11, 0)), "")="", "", IFERROR(INDEX($B124:$AE124, $BK124, MATCH(BI$10, $B$11:$AE$11, 0)), "")))</f>
        <v/>
      </c>
      <c r="CP124" s="19" t="str">
        <f>IF(OR($BL$7=FALSE, $BI124=""), "", IF(COUNTIF('LinkedIn Posts'!$AV$11:$AV$510, $BI124)=0, MAX($CP$11:$CP123)+1, ""))</f>
        <v/>
      </c>
      <c r="CR124" s="19">
        <v>113</v>
      </c>
      <c r="CT124" s="65" t="str">
        <f t="shared" si="27"/>
        <v/>
      </c>
    </row>
    <row r="125" spans="1:98" x14ac:dyDescent="0.25">
      <c r="A125" s="24"/>
      <c r="B125" s="29"/>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1"/>
      <c r="AF125" s="24"/>
      <c r="AG125" s="11"/>
      <c r="AH125" s="11"/>
      <c r="AI125" s="11"/>
      <c r="AJ125" s="11"/>
      <c r="AK125" s="11"/>
      <c r="AL125" s="11"/>
      <c r="AM125" s="11"/>
      <c r="AN125" s="11"/>
      <c r="AO125" s="11"/>
      <c r="AP125" s="11"/>
      <c r="AQ125" s="11"/>
      <c r="AR125" s="11"/>
      <c r="AS125" s="11"/>
      <c r="AT125" s="11"/>
      <c r="AU125" s="11"/>
      <c r="AV125" s="11"/>
      <c r="AW125" s="11"/>
      <c r="AX125" s="11"/>
      <c r="AY125" s="11"/>
      <c r="AZ125" s="32" t="str">
        <f t="shared" si="16"/>
        <v/>
      </c>
      <c r="BA125" s="13" t="str" cm="1">
        <f t="array" ref="BA125">IF(BA$10="", "", IF(IFERROR(INDEX($B125:$AE125, $BK125, MATCH(BA$10, $B$11:$AE$11, 0)), "")="", "", IFERROR(VALUE(INDEX($B125:$AE125, $BK125, MATCH(BA$10, $B$11:$AE$11, 0))), "")))</f>
        <v/>
      </c>
      <c r="BB125" s="13" t="str" cm="1">
        <f t="array" ref="BB125">IF(BB$10="", "", IF(IFERROR(INDEX($B125:$AE125, $BK125, MATCH(BB$10, $B$11:$AE$11, 0)), "")="", "", IFERROR(VALUE(INDEX($B125:$AE125, $BK125, MATCH(BB$10, $B$11:$AE$11, 0))), "")))</f>
        <v/>
      </c>
      <c r="BC125" s="13" t="str" cm="1">
        <f t="array" ref="BC125">IF(BC$10="", "", IF(IFERROR(INDEX($B125:$AE125, $BK125, MATCH(BC$10, $B$11:$AE$11, 0)), "")="", "", IFERROR(VALUE(INDEX($B125:$AE125, $BK125, MATCH(BC$10, $B$11:$AE$11, 0))), "")))</f>
        <v/>
      </c>
      <c r="BD125" s="13" t="str" cm="1">
        <f t="array" ref="BD125">IF(BD$10="", "", IF(IFERROR(INDEX($B125:$AE125, $BK125, MATCH(BD$10, $B$11:$AE$11, 0)), "")="", "", IFERROR(VALUE(INDEX($B125:$AE125, $BK125, MATCH(BD$10, $B$11:$AE$11, 0))), "")))</f>
        <v/>
      </c>
      <c r="BE125" s="33" t="str" cm="1">
        <f t="array" ref="BE125">IF(BE$10="", "", IF(IFERROR(INDEX($B125:$AE125, $BK125, MATCH(BE$10, $B$11:$AE$11, 0)), "")="", "", IFERROR(VALUE(INDEX($B125:$AE125, $BK125, MATCH(BE$10, $B$11:$AE$11, 0))), "")))</f>
        <v/>
      </c>
      <c r="BF125" s="11"/>
      <c r="BG125" s="41" t="str" cm="1">
        <f t="array" ref="BG125">IF(BG$10="", "", IF(IFERROR(INDEX($B125:$AE125, $BK125, MATCH(BG$10, $B$11:$AE$11, 0)), "")="", "", IFERROR(LEFT(INDEX($B125:$AE125, $BK125, MATCH(BG$10, $B$11:$AE$11, 0)), 70), "")))</f>
        <v/>
      </c>
      <c r="BH125" s="11"/>
      <c r="BI125" s="65" t="str">
        <f t="shared" si="17"/>
        <v/>
      </c>
      <c r="BJ125" s="11"/>
      <c r="BN125" s="19" t="str" cm="1">
        <f t="array" ref="BN125">IF($AZ$10="", "", IF(IFERROR(INDEX($B125:$AE125, $BK125, MATCH($AZ$10, $B$11:$AE$11, 0)), "")="", "", IFERROR(INDEX($B125:$AE125, $BK125, MATCH($AZ$10, $B$11:$AE$11, 0)), "")))</f>
        <v/>
      </c>
      <c r="BO125" s="19" t="str">
        <f t="shared" si="18"/>
        <v/>
      </c>
      <c r="BP125" s="19" t="str">
        <f t="shared" si="19"/>
        <v/>
      </c>
      <c r="BQ125" s="19" t="str">
        <f t="shared" si="20"/>
        <v/>
      </c>
      <c r="BR125" s="42" t="str">
        <f t="shared" si="21"/>
        <v/>
      </c>
      <c r="BS125" s="19" t="str">
        <f t="shared" si="22"/>
        <v/>
      </c>
      <c r="BT125" s="43" t="str" cm="1">
        <f t="array" ref="BT125">IFERROR(DATE(INDEX($BQ125:$BS125, $BK125, MATCH($BN$5, $BQ$10:$BS$10, 0)), INDEX($BQ125:$BS125, $BK125, MATCH($BN$4, $BQ$10:$BS$10, 0)), INDEX($BQ125:$BS125, $BK125, MATCH($BN$3, $BQ$10:$BS$10, 0))), "")</f>
        <v/>
      </c>
      <c r="BV125" s="19" t="str">
        <f t="shared" si="23"/>
        <v/>
      </c>
      <c r="BX125" s="19" t="str">
        <f t="shared" si="15"/>
        <v/>
      </c>
      <c r="BZ125" s="42" t="str">
        <f t="shared" si="29"/>
        <v/>
      </c>
      <c r="CA125" s="13" t="str">
        <f t="shared" si="28"/>
        <v/>
      </c>
      <c r="CB125" s="13" t="str">
        <f t="shared" si="28"/>
        <v/>
      </c>
      <c r="CC125" s="13" t="str">
        <f t="shared" si="28"/>
        <v/>
      </c>
      <c r="CD125" s="33" t="str">
        <f t="shared" si="28"/>
        <v/>
      </c>
      <c r="CF125" s="44" t="str">
        <f t="shared" si="24"/>
        <v/>
      </c>
      <c r="CH125" s="19" t="str">
        <f>IF($CF125="", "", COUNTIF($CF$12:$CF$511, "&gt;"&amp;$CF125)+1+COUNTIF($CF$12:$CF125, $CF125)-1)</f>
        <v/>
      </c>
      <c r="CJ125" s="19" t="str">
        <f t="shared" si="25"/>
        <v/>
      </c>
      <c r="CL125" s="45" t="str">
        <f t="shared" si="26"/>
        <v/>
      </c>
      <c r="CN125" s="41" t="str" cm="1">
        <f t="array" ref="CN125">IF($BV125="", "", IF(IFERROR(INDEX($B125:$AE125, $BK125, MATCH(BI$10, $B$11:$AE$11, 0)), "")="", "", IFERROR(INDEX($B125:$AE125, $BK125, MATCH(BI$10, $B$11:$AE$11, 0)), "")))</f>
        <v/>
      </c>
      <c r="CP125" s="19" t="str">
        <f>IF(OR($BL$7=FALSE, $BI125=""), "", IF(COUNTIF('LinkedIn Posts'!$AV$11:$AV$510, $BI125)=0, MAX($CP$11:$CP124)+1, ""))</f>
        <v/>
      </c>
      <c r="CR125" s="19">
        <v>114</v>
      </c>
      <c r="CT125" s="65" t="str">
        <f t="shared" si="27"/>
        <v/>
      </c>
    </row>
    <row r="126" spans="1:98" x14ac:dyDescent="0.25">
      <c r="A126" s="24"/>
      <c r="B126" s="29"/>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1"/>
      <c r="AF126" s="24"/>
      <c r="AG126" s="11"/>
      <c r="AH126" s="11"/>
      <c r="AI126" s="11"/>
      <c r="AJ126" s="11"/>
      <c r="AK126" s="11"/>
      <c r="AL126" s="11"/>
      <c r="AM126" s="11"/>
      <c r="AN126" s="11"/>
      <c r="AO126" s="11"/>
      <c r="AP126" s="11"/>
      <c r="AQ126" s="11"/>
      <c r="AR126" s="11"/>
      <c r="AS126" s="11"/>
      <c r="AT126" s="11"/>
      <c r="AU126" s="11"/>
      <c r="AV126" s="11"/>
      <c r="AW126" s="11"/>
      <c r="AX126" s="11"/>
      <c r="AY126" s="11"/>
      <c r="AZ126" s="32" t="str">
        <f t="shared" si="16"/>
        <v/>
      </c>
      <c r="BA126" s="13" t="str" cm="1">
        <f t="array" ref="BA126">IF(BA$10="", "", IF(IFERROR(INDEX($B126:$AE126, $BK126, MATCH(BA$10, $B$11:$AE$11, 0)), "")="", "", IFERROR(VALUE(INDEX($B126:$AE126, $BK126, MATCH(BA$10, $B$11:$AE$11, 0))), "")))</f>
        <v/>
      </c>
      <c r="BB126" s="13" t="str" cm="1">
        <f t="array" ref="BB126">IF(BB$10="", "", IF(IFERROR(INDEX($B126:$AE126, $BK126, MATCH(BB$10, $B$11:$AE$11, 0)), "")="", "", IFERROR(VALUE(INDEX($B126:$AE126, $BK126, MATCH(BB$10, $B$11:$AE$11, 0))), "")))</f>
        <v/>
      </c>
      <c r="BC126" s="13" t="str" cm="1">
        <f t="array" ref="BC126">IF(BC$10="", "", IF(IFERROR(INDEX($B126:$AE126, $BK126, MATCH(BC$10, $B$11:$AE$11, 0)), "")="", "", IFERROR(VALUE(INDEX($B126:$AE126, $BK126, MATCH(BC$10, $B$11:$AE$11, 0))), "")))</f>
        <v/>
      </c>
      <c r="BD126" s="13" t="str" cm="1">
        <f t="array" ref="BD126">IF(BD$10="", "", IF(IFERROR(INDEX($B126:$AE126, $BK126, MATCH(BD$10, $B$11:$AE$11, 0)), "")="", "", IFERROR(VALUE(INDEX($B126:$AE126, $BK126, MATCH(BD$10, $B$11:$AE$11, 0))), "")))</f>
        <v/>
      </c>
      <c r="BE126" s="33" t="str" cm="1">
        <f t="array" ref="BE126">IF(BE$10="", "", IF(IFERROR(INDEX($B126:$AE126, $BK126, MATCH(BE$10, $B$11:$AE$11, 0)), "")="", "", IFERROR(VALUE(INDEX($B126:$AE126, $BK126, MATCH(BE$10, $B$11:$AE$11, 0))), "")))</f>
        <v/>
      </c>
      <c r="BF126" s="11"/>
      <c r="BG126" s="41" t="str" cm="1">
        <f t="array" ref="BG126">IF(BG$10="", "", IF(IFERROR(INDEX($B126:$AE126, $BK126, MATCH(BG$10, $B$11:$AE$11, 0)), "")="", "", IFERROR(LEFT(INDEX($B126:$AE126, $BK126, MATCH(BG$10, $B$11:$AE$11, 0)), 70), "")))</f>
        <v/>
      </c>
      <c r="BH126" s="11"/>
      <c r="BI126" s="65" t="str">
        <f t="shared" si="17"/>
        <v/>
      </c>
      <c r="BJ126" s="11"/>
      <c r="BN126" s="19" t="str" cm="1">
        <f t="array" ref="BN126">IF($AZ$10="", "", IF(IFERROR(INDEX($B126:$AE126, $BK126, MATCH($AZ$10, $B$11:$AE$11, 0)), "")="", "", IFERROR(INDEX($B126:$AE126, $BK126, MATCH($AZ$10, $B$11:$AE$11, 0)), "")))</f>
        <v/>
      </c>
      <c r="BO126" s="19" t="str">
        <f t="shared" si="18"/>
        <v/>
      </c>
      <c r="BP126" s="19" t="str">
        <f t="shared" si="19"/>
        <v/>
      </c>
      <c r="BQ126" s="19" t="str">
        <f t="shared" si="20"/>
        <v/>
      </c>
      <c r="BR126" s="42" t="str">
        <f t="shared" si="21"/>
        <v/>
      </c>
      <c r="BS126" s="19" t="str">
        <f t="shared" si="22"/>
        <v/>
      </c>
      <c r="BT126" s="43" t="str" cm="1">
        <f t="array" ref="BT126">IFERROR(DATE(INDEX($BQ126:$BS126, $BK126, MATCH($BN$5, $BQ$10:$BS$10, 0)), INDEX($BQ126:$BS126, $BK126, MATCH($BN$4, $BQ$10:$BS$10, 0)), INDEX($BQ126:$BS126, $BK126, MATCH($BN$3, $BQ$10:$BS$10, 0))), "")</f>
        <v/>
      </c>
      <c r="BV126" s="19" t="str">
        <f t="shared" si="23"/>
        <v/>
      </c>
      <c r="BX126" s="19" t="str">
        <f t="shared" si="15"/>
        <v/>
      </c>
      <c r="BZ126" s="42" t="str">
        <f t="shared" si="29"/>
        <v/>
      </c>
      <c r="CA126" s="13" t="str">
        <f t="shared" si="28"/>
        <v/>
      </c>
      <c r="CB126" s="13" t="str">
        <f t="shared" si="28"/>
        <v/>
      </c>
      <c r="CC126" s="13" t="str">
        <f t="shared" si="28"/>
        <v/>
      </c>
      <c r="CD126" s="33" t="str">
        <f t="shared" si="28"/>
        <v/>
      </c>
      <c r="CF126" s="44" t="str">
        <f t="shared" si="24"/>
        <v/>
      </c>
      <c r="CH126" s="19" t="str">
        <f>IF($CF126="", "", COUNTIF($CF$12:$CF$511, "&gt;"&amp;$CF126)+1+COUNTIF($CF$12:$CF126, $CF126)-1)</f>
        <v/>
      </c>
      <c r="CJ126" s="19" t="str">
        <f t="shared" si="25"/>
        <v/>
      </c>
      <c r="CL126" s="45" t="str">
        <f t="shared" si="26"/>
        <v/>
      </c>
      <c r="CN126" s="41" t="str" cm="1">
        <f t="array" ref="CN126">IF($BV126="", "", IF(IFERROR(INDEX($B126:$AE126, $BK126, MATCH(BI$10, $B$11:$AE$11, 0)), "")="", "", IFERROR(INDEX($B126:$AE126, $BK126, MATCH(BI$10, $B$11:$AE$11, 0)), "")))</f>
        <v/>
      </c>
      <c r="CP126" s="19" t="str">
        <f>IF(OR($BL$7=FALSE, $BI126=""), "", IF(COUNTIF('LinkedIn Posts'!$AV$11:$AV$510, $BI126)=0, MAX($CP$11:$CP125)+1, ""))</f>
        <v/>
      </c>
      <c r="CR126" s="19">
        <v>115</v>
      </c>
      <c r="CT126" s="65" t="str">
        <f t="shared" si="27"/>
        <v/>
      </c>
    </row>
    <row r="127" spans="1:98" x14ac:dyDescent="0.25">
      <c r="A127" s="24"/>
      <c r="B127" s="29"/>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1"/>
      <c r="AF127" s="24"/>
      <c r="AG127" s="11"/>
      <c r="AH127" s="11"/>
      <c r="AI127" s="11"/>
      <c r="AJ127" s="11"/>
      <c r="AK127" s="11"/>
      <c r="AL127" s="11"/>
      <c r="AM127" s="11"/>
      <c r="AN127" s="11"/>
      <c r="AO127" s="11"/>
      <c r="AP127" s="11"/>
      <c r="AQ127" s="11"/>
      <c r="AR127" s="11"/>
      <c r="AS127" s="11"/>
      <c r="AT127" s="11"/>
      <c r="AU127" s="11"/>
      <c r="AV127" s="11"/>
      <c r="AW127" s="11"/>
      <c r="AX127" s="11"/>
      <c r="AY127" s="11"/>
      <c r="AZ127" s="32" t="str">
        <f t="shared" si="16"/>
        <v/>
      </c>
      <c r="BA127" s="13" t="str" cm="1">
        <f t="array" ref="BA127">IF(BA$10="", "", IF(IFERROR(INDEX($B127:$AE127, $BK127, MATCH(BA$10, $B$11:$AE$11, 0)), "")="", "", IFERROR(VALUE(INDEX($B127:$AE127, $BK127, MATCH(BA$10, $B$11:$AE$11, 0))), "")))</f>
        <v/>
      </c>
      <c r="BB127" s="13" t="str" cm="1">
        <f t="array" ref="BB127">IF(BB$10="", "", IF(IFERROR(INDEX($B127:$AE127, $BK127, MATCH(BB$10, $B$11:$AE$11, 0)), "")="", "", IFERROR(VALUE(INDEX($B127:$AE127, $BK127, MATCH(BB$10, $B$11:$AE$11, 0))), "")))</f>
        <v/>
      </c>
      <c r="BC127" s="13" t="str" cm="1">
        <f t="array" ref="BC127">IF(BC$10="", "", IF(IFERROR(INDEX($B127:$AE127, $BK127, MATCH(BC$10, $B$11:$AE$11, 0)), "")="", "", IFERROR(VALUE(INDEX($B127:$AE127, $BK127, MATCH(BC$10, $B$11:$AE$11, 0))), "")))</f>
        <v/>
      </c>
      <c r="BD127" s="13" t="str" cm="1">
        <f t="array" ref="BD127">IF(BD$10="", "", IF(IFERROR(INDEX($B127:$AE127, $BK127, MATCH(BD$10, $B$11:$AE$11, 0)), "")="", "", IFERROR(VALUE(INDEX($B127:$AE127, $BK127, MATCH(BD$10, $B$11:$AE$11, 0))), "")))</f>
        <v/>
      </c>
      <c r="BE127" s="33" t="str" cm="1">
        <f t="array" ref="BE127">IF(BE$10="", "", IF(IFERROR(INDEX($B127:$AE127, $BK127, MATCH(BE$10, $B$11:$AE$11, 0)), "")="", "", IFERROR(VALUE(INDEX($B127:$AE127, $BK127, MATCH(BE$10, $B$11:$AE$11, 0))), "")))</f>
        <v/>
      </c>
      <c r="BF127" s="11"/>
      <c r="BG127" s="41" t="str" cm="1">
        <f t="array" ref="BG127">IF(BG$10="", "", IF(IFERROR(INDEX($B127:$AE127, $BK127, MATCH(BG$10, $B$11:$AE$11, 0)), "")="", "", IFERROR(LEFT(INDEX($B127:$AE127, $BK127, MATCH(BG$10, $B$11:$AE$11, 0)), 70), "")))</f>
        <v/>
      </c>
      <c r="BH127" s="11"/>
      <c r="BI127" s="65" t="str">
        <f t="shared" si="17"/>
        <v/>
      </c>
      <c r="BJ127" s="11"/>
      <c r="BN127" s="19" t="str" cm="1">
        <f t="array" ref="BN127">IF($AZ$10="", "", IF(IFERROR(INDEX($B127:$AE127, $BK127, MATCH($AZ$10, $B$11:$AE$11, 0)), "")="", "", IFERROR(INDEX($B127:$AE127, $BK127, MATCH($AZ$10, $B$11:$AE$11, 0)), "")))</f>
        <v/>
      </c>
      <c r="BO127" s="19" t="str">
        <f t="shared" si="18"/>
        <v/>
      </c>
      <c r="BP127" s="19" t="str">
        <f t="shared" si="19"/>
        <v/>
      </c>
      <c r="BQ127" s="19" t="str">
        <f t="shared" si="20"/>
        <v/>
      </c>
      <c r="BR127" s="42" t="str">
        <f t="shared" si="21"/>
        <v/>
      </c>
      <c r="BS127" s="19" t="str">
        <f t="shared" si="22"/>
        <v/>
      </c>
      <c r="BT127" s="43" t="str" cm="1">
        <f t="array" ref="BT127">IFERROR(DATE(INDEX($BQ127:$BS127, $BK127, MATCH($BN$5, $BQ$10:$BS$10, 0)), INDEX($BQ127:$BS127, $BK127, MATCH($BN$4, $BQ$10:$BS$10, 0)), INDEX($BQ127:$BS127, $BK127, MATCH($BN$3, $BQ$10:$BS$10, 0))), "")</f>
        <v/>
      </c>
      <c r="BV127" s="19" t="str">
        <f t="shared" si="23"/>
        <v/>
      </c>
      <c r="BX127" s="19" t="str">
        <f t="shared" si="15"/>
        <v/>
      </c>
      <c r="BZ127" s="42" t="str">
        <f t="shared" si="29"/>
        <v/>
      </c>
      <c r="CA127" s="13" t="str">
        <f t="shared" si="28"/>
        <v/>
      </c>
      <c r="CB127" s="13" t="str">
        <f t="shared" si="28"/>
        <v/>
      </c>
      <c r="CC127" s="13" t="str">
        <f t="shared" si="28"/>
        <v/>
      </c>
      <c r="CD127" s="33" t="str">
        <f t="shared" si="28"/>
        <v/>
      </c>
      <c r="CF127" s="44" t="str">
        <f t="shared" si="24"/>
        <v/>
      </c>
      <c r="CH127" s="19" t="str">
        <f>IF($CF127="", "", COUNTIF($CF$12:$CF$511, "&gt;"&amp;$CF127)+1+COUNTIF($CF$12:$CF127, $CF127)-1)</f>
        <v/>
      </c>
      <c r="CJ127" s="19" t="str">
        <f t="shared" si="25"/>
        <v/>
      </c>
      <c r="CL127" s="45" t="str">
        <f t="shared" si="26"/>
        <v/>
      </c>
      <c r="CN127" s="41" t="str" cm="1">
        <f t="array" ref="CN127">IF($BV127="", "", IF(IFERROR(INDEX($B127:$AE127, $BK127, MATCH(BI$10, $B$11:$AE$11, 0)), "")="", "", IFERROR(INDEX($B127:$AE127, $BK127, MATCH(BI$10, $B$11:$AE$11, 0)), "")))</f>
        <v/>
      </c>
      <c r="CP127" s="19" t="str">
        <f>IF(OR($BL$7=FALSE, $BI127=""), "", IF(COUNTIF('LinkedIn Posts'!$AV$11:$AV$510, $BI127)=0, MAX($CP$11:$CP126)+1, ""))</f>
        <v/>
      </c>
      <c r="CR127" s="19">
        <v>116</v>
      </c>
      <c r="CT127" s="65" t="str">
        <f t="shared" si="27"/>
        <v/>
      </c>
    </row>
    <row r="128" spans="1:98" x14ac:dyDescent="0.25">
      <c r="A128" s="24"/>
      <c r="B128" s="29"/>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1"/>
      <c r="AF128" s="24"/>
      <c r="AG128" s="11"/>
      <c r="AH128" s="11"/>
      <c r="AI128" s="11"/>
      <c r="AJ128" s="11"/>
      <c r="AK128" s="11"/>
      <c r="AL128" s="11"/>
      <c r="AM128" s="11"/>
      <c r="AN128" s="11"/>
      <c r="AO128" s="11"/>
      <c r="AP128" s="11"/>
      <c r="AQ128" s="11"/>
      <c r="AR128" s="11"/>
      <c r="AS128" s="11"/>
      <c r="AT128" s="11"/>
      <c r="AU128" s="11"/>
      <c r="AV128" s="11"/>
      <c r="AW128" s="11"/>
      <c r="AX128" s="11"/>
      <c r="AY128" s="11"/>
      <c r="AZ128" s="32" t="str">
        <f t="shared" si="16"/>
        <v/>
      </c>
      <c r="BA128" s="13" t="str" cm="1">
        <f t="array" ref="BA128">IF(BA$10="", "", IF(IFERROR(INDEX($B128:$AE128, $BK128, MATCH(BA$10, $B$11:$AE$11, 0)), "")="", "", IFERROR(VALUE(INDEX($B128:$AE128, $BK128, MATCH(BA$10, $B$11:$AE$11, 0))), "")))</f>
        <v/>
      </c>
      <c r="BB128" s="13" t="str" cm="1">
        <f t="array" ref="BB128">IF(BB$10="", "", IF(IFERROR(INDEX($B128:$AE128, $BK128, MATCH(BB$10, $B$11:$AE$11, 0)), "")="", "", IFERROR(VALUE(INDEX($B128:$AE128, $BK128, MATCH(BB$10, $B$11:$AE$11, 0))), "")))</f>
        <v/>
      </c>
      <c r="BC128" s="13" t="str" cm="1">
        <f t="array" ref="BC128">IF(BC$10="", "", IF(IFERROR(INDEX($B128:$AE128, $BK128, MATCH(BC$10, $B$11:$AE$11, 0)), "")="", "", IFERROR(VALUE(INDEX($B128:$AE128, $BK128, MATCH(BC$10, $B$11:$AE$11, 0))), "")))</f>
        <v/>
      </c>
      <c r="BD128" s="13" t="str" cm="1">
        <f t="array" ref="BD128">IF(BD$10="", "", IF(IFERROR(INDEX($B128:$AE128, $BK128, MATCH(BD$10, $B$11:$AE$11, 0)), "")="", "", IFERROR(VALUE(INDEX($B128:$AE128, $BK128, MATCH(BD$10, $B$11:$AE$11, 0))), "")))</f>
        <v/>
      </c>
      <c r="BE128" s="33" t="str" cm="1">
        <f t="array" ref="BE128">IF(BE$10="", "", IF(IFERROR(INDEX($B128:$AE128, $BK128, MATCH(BE$10, $B$11:$AE$11, 0)), "")="", "", IFERROR(VALUE(INDEX($B128:$AE128, $BK128, MATCH(BE$10, $B$11:$AE$11, 0))), "")))</f>
        <v/>
      </c>
      <c r="BF128" s="11"/>
      <c r="BG128" s="41" t="str" cm="1">
        <f t="array" ref="BG128">IF(BG$10="", "", IF(IFERROR(INDEX($B128:$AE128, $BK128, MATCH(BG$10, $B$11:$AE$11, 0)), "")="", "", IFERROR(LEFT(INDEX($B128:$AE128, $BK128, MATCH(BG$10, $B$11:$AE$11, 0)), 70), "")))</f>
        <v/>
      </c>
      <c r="BH128" s="11"/>
      <c r="BI128" s="65" t="str">
        <f t="shared" si="17"/>
        <v/>
      </c>
      <c r="BJ128" s="11"/>
      <c r="BN128" s="19" t="str" cm="1">
        <f t="array" ref="BN128">IF($AZ$10="", "", IF(IFERROR(INDEX($B128:$AE128, $BK128, MATCH($AZ$10, $B$11:$AE$11, 0)), "")="", "", IFERROR(INDEX($B128:$AE128, $BK128, MATCH($AZ$10, $B$11:$AE$11, 0)), "")))</f>
        <v/>
      </c>
      <c r="BO128" s="19" t="str">
        <f t="shared" si="18"/>
        <v/>
      </c>
      <c r="BP128" s="19" t="str">
        <f t="shared" si="19"/>
        <v/>
      </c>
      <c r="BQ128" s="19" t="str">
        <f t="shared" si="20"/>
        <v/>
      </c>
      <c r="BR128" s="42" t="str">
        <f t="shared" si="21"/>
        <v/>
      </c>
      <c r="BS128" s="19" t="str">
        <f t="shared" si="22"/>
        <v/>
      </c>
      <c r="BT128" s="43" t="str" cm="1">
        <f t="array" ref="BT128">IFERROR(DATE(INDEX($BQ128:$BS128, $BK128, MATCH($BN$5, $BQ$10:$BS$10, 0)), INDEX($BQ128:$BS128, $BK128, MATCH($BN$4, $BQ$10:$BS$10, 0)), INDEX($BQ128:$BS128, $BK128, MATCH($BN$3, $BQ$10:$BS$10, 0))), "")</f>
        <v/>
      </c>
      <c r="BV128" s="19" t="str">
        <f t="shared" si="23"/>
        <v/>
      </c>
      <c r="BX128" s="19" t="str">
        <f t="shared" si="15"/>
        <v/>
      </c>
      <c r="BZ128" s="42" t="str">
        <f t="shared" si="29"/>
        <v/>
      </c>
      <c r="CA128" s="13" t="str">
        <f t="shared" si="28"/>
        <v/>
      </c>
      <c r="CB128" s="13" t="str">
        <f t="shared" si="28"/>
        <v/>
      </c>
      <c r="CC128" s="13" t="str">
        <f t="shared" si="28"/>
        <v/>
      </c>
      <c r="CD128" s="33" t="str">
        <f t="shared" si="28"/>
        <v/>
      </c>
      <c r="CF128" s="44" t="str">
        <f t="shared" si="24"/>
        <v/>
      </c>
      <c r="CH128" s="19" t="str">
        <f>IF($CF128="", "", COUNTIF($CF$12:$CF$511, "&gt;"&amp;$CF128)+1+COUNTIF($CF$12:$CF128, $CF128)-1)</f>
        <v/>
      </c>
      <c r="CJ128" s="19" t="str">
        <f t="shared" si="25"/>
        <v/>
      </c>
      <c r="CL128" s="45" t="str">
        <f t="shared" si="26"/>
        <v/>
      </c>
      <c r="CN128" s="41" t="str" cm="1">
        <f t="array" ref="CN128">IF($BV128="", "", IF(IFERROR(INDEX($B128:$AE128, $BK128, MATCH(BI$10, $B$11:$AE$11, 0)), "")="", "", IFERROR(INDEX($B128:$AE128, $BK128, MATCH(BI$10, $B$11:$AE$11, 0)), "")))</f>
        <v/>
      </c>
      <c r="CP128" s="19" t="str">
        <f>IF(OR($BL$7=FALSE, $BI128=""), "", IF(COUNTIF('LinkedIn Posts'!$AV$11:$AV$510, $BI128)=0, MAX($CP$11:$CP127)+1, ""))</f>
        <v/>
      </c>
      <c r="CR128" s="19">
        <v>117</v>
      </c>
      <c r="CT128" s="65" t="str">
        <f t="shared" si="27"/>
        <v/>
      </c>
    </row>
    <row r="129" spans="1:98" x14ac:dyDescent="0.25">
      <c r="A129" s="24"/>
      <c r="B129" s="29"/>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1"/>
      <c r="AF129" s="24"/>
      <c r="AG129" s="11"/>
      <c r="AH129" s="11"/>
      <c r="AI129" s="11"/>
      <c r="AJ129" s="11"/>
      <c r="AK129" s="11"/>
      <c r="AL129" s="11"/>
      <c r="AM129" s="11"/>
      <c r="AN129" s="11"/>
      <c r="AO129" s="11"/>
      <c r="AP129" s="11"/>
      <c r="AQ129" s="11"/>
      <c r="AR129" s="11"/>
      <c r="AS129" s="11"/>
      <c r="AT129" s="11"/>
      <c r="AU129" s="11"/>
      <c r="AV129" s="11"/>
      <c r="AW129" s="11"/>
      <c r="AX129" s="11"/>
      <c r="AY129" s="11"/>
      <c r="AZ129" s="32" t="str">
        <f t="shared" si="16"/>
        <v/>
      </c>
      <c r="BA129" s="13" t="str" cm="1">
        <f t="array" ref="BA129">IF(BA$10="", "", IF(IFERROR(INDEX($B129:$AE129, $BK129, MATCH(BA$10, $B$11:$AE$11, 0)), "")="", "", IFERROR(VALUE(INDEX($B129:$AE129, $BK129, MATCH(BA$10, $B$11:$AE$11, 0))), "")))</f>
        <v/>
      </c>
      <c r="BB129" s="13" t="str" cm="1">
        <f t="array" ref="BB129">IF(BB$10="", "", IF(IFERROR(INDEX($B129:$AE129, $BK129, MATCH(BB$10, $B$11:$AE$11, 0)), "")="", "", IFERROR(VALUE(INDEX($B129:$AE129, $BK129, MATCH(BB$10, $B$11:$AE$11, 0))), "")))</f>
        <v/>
      </c>
      <c r="BC129" s="13" t="str" cm="1">
        <f t="array" ref="BC129">IF(BC$10="", "", IF(IFERROR(INDEX($B129:$AE129, $BK129, MATCH(BC$10, $B$11:$AE$11, 0)), "")="", "", IFERROR(VALUE(INDEX($B129:$AE129, $BK129, MATCH(BC$10, $B$11:$AE$11, 0))), "")))</f>
        <v/>
      </c>
      <c r="BD129" s="13" t="str" cm="1">
        <f t="array" ref="BD129">IF(BD$10="", "", IF(IFERROR(INDEX($B129:$AE129, $BK129, MATCH(BD$10, $B$11:$AE$11, 0)), "")="", "", IFERROR(VALUE(INDEX($B129:$AE129, $BK129, MATCH(BD$10, $B$11:$AE$11, 0))), "")))</f>
        <v/>
      </c>
      <c r="BE129" s="33" t="str" cm="1">
        <f t="array" ref="BE129">IF(BE$10="", "", IF(IFERROR(INDEX($B129:$AE129, $BK129, MATCH(BE$10, $B$11:$AE$11, 0)), "")="", "", IFERROR(VALUE(INDEX($B129:$AE129, $BK129, MATCH(BE$10, $B$11:$AE$11, 0))), "")))</f>
        <v/>
      </c>
      <c r="BF129" s="11"/>
      <c r="BG129" s="41" t="str" cm="1">
        <f t="array" ref="BG129">IF(BG$10="", "", IF(IFERROR(INDEX($B129:$AE129, $BK129, MATCH(BG$10, $B$11:$AE$11, 0)), "")="", "", IFERROR(LEFT(INDEX($B129:$AE129, $BK129, MATCH(BG$10, $B$11:$AE$11, 0)), 70), "")))</f>
        <v/>
      </c>
      <c r="BH129" s="11"/>
      <c r="BI129" s="65" t="str">
        <f t="shared" si="17"/>
        <v/>
      </c>
      <c r="BJ129" s="11"/>
      <c r="BN129" s="19" t="str" cm="1">
        <f t="array" ref="BN129">IF($AZ$10="", "", IF(IFERROR(INDEX($B129:$AE129, $BK129, MATCH($AZ$10, $B$11:$AE$11, 0)), "")="", "", IFERROR(INDEX($B129:$AE129, $BK129, MATCH($AZ$10, $B$11:$AE$11, 0)), "")))</f>
        <v/>
      </c>
      <c r="BO129" s="19" t="str">
        <f t="shared" si="18"/>
        <v/>
      </c>
      <c r="BP129" s="19" t="str">
        <f t="shared" si="19"/>
        <v/>
      </c>
      <c r="BQ129" s="19" t="str">
        <f t="shared" si="20"/>
        <v/>
      </c>
      <c r="BR129" s="42" t="str">
        <f t="shared" si="21"/>
        <v/>
      </c>
      <c r="BS129" s="19" t="str">
        <f t="shared" si="22"/>
        <v/>
      </c>
      <c r="BT129" s="43" t="str" cm="1">
        <f t="array" ref="BT129">IFERROR(DATE(INDEX($BQ129:$BS129, $BK129, MATCH($BN$5, $BQ$10:$BS$10, 0)), INDEX($BQ129:$BS129, $BK129, MATCH($BN$4, $BQ$10:$BS$10, 0)), INDEX($BQ129:$BS129, $BK129, MATCH($BN$3, $BQ$10:$BS$10, 0))), "")</f>
        <v/>
      </c>
      <c r="BV129" s="19" t="str">
        <f t="shared" si="23"/>
        <v/>
      </c>
      <c r="BX129" s="19" t="str">
        <f t="shared" si="15"/>
        <v/>
      </c>
      <c r="BZ129" s="42" t="str">
        <f t="shared" si="29"/>
        <v/>
      </c>
      <c r="CA129" s="13" t="str">
        <f t="shared" si="28"/>
        <v/>
      </c>
      <c r="CB129" s="13" t="str">
        <f t="shared" si="28"/>
        <v/>
      </c>
      <c r="CC129" s="13" t="str">
        <f t="shared" si="28"/>
        <v/>
      </c>
      <c r="CD129" s="33" t="str">
        <f t="shared" si="28"/>
        <v/>
      </c>
      <c r="CF129" s="44" t="str">
        <f t="shared" si="24"/>
        <v/>
      </c>
      <c r="CH129" s="19" t="str">
        <f>IF($CF129="", "", COUNTIF($CF$12:$CF$511, "&gt;"&amp;$CF129)+1+COUNTIF($CF$12:$CF129, $CF129)-1)</f>
        <v/>
      </c>
      <c r="CJ129" s="19" t="str">
        <f t="shared" si="25"/>
        <v/>
      </c>
      <c r="CL129" s="45" t="str">
        <f t="shared" si="26"/>
        <v/>
      </c>
      <c r="CN129" s="41" t="str" cm="1">
        <f t="array" ref="CN129">IF($BV129="", "", IF(IFERROR(INDEX($B129:$AE129, $BK129, MATCH(BI$10, $B$11:$AE$11, 0)), "")="", "", IFERROR(INDEX($B129:$AE129, $BK129, MATCH(BI$10, $B$11:$AE$11, 0)), "")))</f>
        <v/>
      </c>
      <c r="CP129" s="19" t="str">
        <f>IF(OR($BL$7=FALSE, $BI129=""), "", IF(COUNTIF('LinkedIn Posts'!$AV$11:$AV$510, $BI129)=0, MAX($CP$11:$CP128)+1, ""))</f>
        <v/>
      </c>
      <c r="CR129" s="19">
        <v>118</v>
      </c>
      <c r="CT129" s="65" t="str">
        <f t="shared" si="27"/>
        <v/>
      </c>
    </row>
    <row r="130" spans="1:98" x14ac:dyDescent="0.25">
      <c r="A130" s="24"/>
      <c r="B130" s="29"/>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1"/>
      <c r="AF130" s="24"/>
      <c r="AG130" s="11"/>
      <c r="AH130" s="11"/>
      <c r="AI130" s="11"/>
      <c r="AJ130" s="11"/>
      <c r="AK130" s="11"/>
      <c r="AL130" s="11"/>
      <c r="AM130" s="11"/>
      <c r="AN130" s="11"/>
      <c r="AO130" s="11"/>
      <c r="AP130" s="11"/>
      <c r="AQ130" s="11"/>
      <c r="AR130" s="11"/>
      <c r="AS130" s="11"/>
      <c r="AT130" s="11"/>
      <c r="AU130" s="11"/>
      <c r="AV130" s="11"/>
      <c r="AW130" s="11"/>
      <c r="AX130" s="11"/>
      <c r="AY130" s="11"/>
      <c r="AZ130" s="32" t="str">
        <f t="shared" si="16"/>
        <v/>
      </c>
      <c r="BA130" s="13" t="str" cm="1">
        <f t="array" ref="BA130">IF(BA$10="", "", IF(IFERROR(INDEX($B130:$AE130, $BK130, MATCH(BA$10, $B$11:$AE$11, 0)), "")="", "", IFERROR(VALUE(INDEX($B130:$AE130, $BK130, MATCH(BA$10, $B$11:$AE$11, 0))), "")))</f>
        <v/>
      </c>
      <c r="BB130" s="13" t="str" cm="1">
        <f t="array" ref="BB130">IF(BB$10="", "", IF(IFERROR(INDEX($B130:$AE130, $BK130, MATCH(BB$10, $B$11:$AE$11, 0)), "")="", "", IFERROR(VALUE(INDEX($B130:$AE130, $BK130, MATCH(BB$10, $B$11:$AE$11, 0))), "")))</f>
        <v/>
      </c>
      <c r="BC130" s="13" t="str" cm="1">
        <f t="array" ref="BC130">IF(BC$10="", "", IF(IFERROR(INDEX($B130:$AE130, $BK130, MATCH(BC$10, $B$11:$AE$11, 0)), "")="", "", IFERROR(VALUE(INDEX($B130:$AE130, $BK130, MATCH(BC$10, $B$11:$AE$11, 0))), "")))</f>
        <v/>
      </c>
      <c r="BD130" s="13" t="str" cm="1">
        <f t="array" ref="BD130">IF(BD$10="", "", IF(IFERROR(INDEX($B130:$AE130, $BK130, MATCH(BD$10, $B$11:$AE$11, 0)), "")="", "", IFERROR(VALUE(INDEX($B130:$AE130, $BK130, MATCH(BD$10, $B$11:$AE$11, 0))), "")))</f>
        <v/>
      </c>
      <c r="BE130" s="33" t="str" cm="1">
        <f t="array" ref="BE130">IF(BE$10="", "", IF(IFERROR(INDEX($B130:$AE130, $BK130, MATCH(BE$10, $B$11:$AE$11, 0)), "")="", "", IFERROR(VALUE(INDEX($B130:$AE130, $BK130, MATCH(BE$10, $B$11:$AE$11, 0))), "")))</f>
        <v/>
      </c>
      <c r="BF130" s="11"/>
      <c r="BG130" s="41" t="str" cm="1">
        <f t="array" ref="BG130">IF(BG$10="", "", IF(IFERROR(INDEX($B130:$AE130, $BK130, MATCH(BG$10, $B$11:$AE$11, 0)), "")="", "", IFERROR(LEFT(INDEX($B130:$AE130, $BK130, MATCH(BG$10, $B$11:$AE$11, 0)), 70), "")))</f>
        <v/>
      </c>
      <c r="BH130" s="11"/>
      <c r="BI130" s="65" t="str">
        <f t="shared" si="17"/>
        <v/>
      </c>
      <c r="BJ130" s="11"/>
      <c r="BN130" s="19" t="str" cm="1">
        <f t="array" ref="BN130">IF($AZ$10="", "", IF(IFERROR(INDEX($B130:$AE130, $BK130, MATCH($AZ$10, $B$11:$AE$11, 0)), "")="", "", IFERROR(INDEX($B130:$AE130, $BK130, MATCH($AZ$10, $B$11:$AE$11, 0)), "")))</f>
        <v/>
      </c>
      <c r="BO130" s="19" t="str">
        <f t="shared" si="18"/>
        <v/>
      </c>
      <c r="BP130" s="19" t="str">
        <f t="shared" si="19"/>
        <v/>
      </c>
      <c r="BQ130" s="19" t="str">
        <f t="shared" si="20"/>
        <v/>
      </c>
      <c r="BR130" s="42" t="str">
        <f t="shared" si="21"/>
        <v/>
      </c>
      <c r="BS130" s="19" t="str">
        <f t="shared" si="22"/>
        <v/>
      </c>
      <c r="BT130" s="43" t="str" cm="1">
        <f t="array" ref="BT130">IFERROR(DATE(INDEX($BQ130:$BS130, $BK130, MATCH($BN$5, $BQ$10:$BS$10, 0)), INDEX($BQ130:$BS130, $BK130, MATCH($BN$4, $BQ$10:$BS$10, 0)), INDEX($BQ130:$BS130, $BK130, MATCH($BN$3, $BQ$10:$BS$10, 0))), "")</f>
        <v/>
      </c>
      <c r="BV130" s="19" t="str">
        <f t="shared" si="23"/>
        <v/>
      </c>
      <c r="BX130" s="19" t="str">
        <f t="shared" si="15"/>
        <v/>
      </c>
      <c r="BZ130" s="42" t="str">
        <f t="shared" si="29"/>
        <v/>
      </c>
      <c r="CA130" s="13" t="str">
        <f t="shared" si="28"/>
        <v/>
      </c>
      <c r="CB130" s="13" t="str">
        <f t="shared" si="28"/>
        <v/>
      </c>
      <c r="CC130" s="13" t="str">
        <f t="shared" si="28"/>
        <v/>
      </c>
      <c r="CD130" s="33" t="str">
        <f t="shared" si="28"/>
        <v/>
      </c>
      <c r="CF130" s="44" t="str">
        <f t="shared" si="24"/>
        <v/>
      </c>
      <c r="CH130" s="19" t="str">
        <f>IF($CF130="", "", COUNTIF($CF$12:$CF$511, "&gt;"&amp;$CF130)+1+COUNTIF($CF$12:$CF130, $CF130)-1)</f>
        <v/>
      </c>
      <c r="CJ130" s="19" t="str">
        <f t="shared" si="25"/>
        <v/>
      </c>
      <c r="CL130" s="45" t="str">
        <f t="shared" si="26"/>
        <v/>
      </c>
      <c r="CN130" s="41" t="str" cm="1">
        <f t="array" ref="CN130">IF($BV130="", "", IF(IFERROR(INDEX($B130:$AE130, $BK130, MATCH(BI$10, $B$11:$AE$11, 0)), "")="", "", IFERROR(INDEX($B130:$AE130, $BK130, MATCH(BI$10, $B$11:$AE$11, 0)), "")))</f>
        <v/>
      </c>
      <c r="CP130" s="19" t="str">
        <f>IF(OR($BL$7=FALSE, $BI130=""), "", IF(COUNTIF('LinkedIn Posts'!$AV$11:$AV$510, $BI130)=0, MAX($CP$11:$CP129)+1, ""))</f>
        <v/>
      </c>
      <c r="CR130" s="19">
        <v>119</v>
      </c>
      <c r="CT130" s="65" t="str">
        <f t="shared" si="27"/>
        <v/>
      </c>
    </row>
    <row r="131" spans="1:98" x14ac:dyDescent="0.25">
      <c r="A131" s="24"/>
      <c r="B131" s="29"/>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1"/>
      <c r="AF131" s="24"/>
      <c r="AG131" s="11"/>
      <c r="AH131" s="11"/>
      <c r="AI131" s="11"/>
      <c r="AJ131" s="11"/>
      <c r="AK131" s="11"/>
      <c r="AL131" s="11"/>
      <c r="AM131" s="11"/>
      <c r="AN131" s="11"/>
      <c r="AO131" s="11"/>
      <c r="AP131" s="11"/>
      <c r="AQ131" s="11"/>
      <c r="AR131" s="11"/>
      <c r="AS131" s="11"/>
      <c r="AT131" s="11"/>
      <c r="AU131" s="11"/>
      <c r="AV131" s="11"/>
      <c r="AW131" s="11"/>
      <c r="AX131" s="11"/>
      <c r="AY131" s="11"/>
      <c r="AZ131" s="32" t="str">
        <f t="shared" si="16"/>
        <v/>
      </c>
      <c r="BA131" s="13" t="str" cm="1">
        <f t="array" ref="BA131">IF(BA$10="", "", IF(IFERROR(INDEX($B131:$AE131, $BK131, MATCH(BA$10, $B$11:$AE$11, 0)), "")="", "", IFERROR(VALUE(INDEX($B131:$AE131, $BK131, MATCH(BA$10, $B$11:$AE$11, 0))), "")))</f>
        <v/>
      </c>
      <c r="BB131" s="13" t="str" cm="1">
        <f t="array" ref="BB131">IF(BB$10="", "", IF(IFERROR(INDEX($B131:$AE131, $BK131, MATCH(BB$10, $B$11:$AE$11, 0)), "")="", "", IFERROR(VALUE(INDEX($B131:$AE131, $BK131, MATCH(BB$10, $B$11:$AE$11, 0))), "")))</f>
        <v/>
      </c>
      <c r="BC131" s="13" t="str" cm="1">
        <f t="array" ref="BC131">IF(BC$10="", "", IF(IFERROR(INDEX($B131:$AE131, $BK131, MATCH(BC$10, $B$11:$AE$11, 0)), "")="", "", IFERROR(VALUE(INDEX($B131:$AE131, $BK131, MATCH(BC$10, $B$11:$AE$11, 0))), "")))</f>
        <v/>
      </c>
      <c r="BD131" s="13" t="str" cm="1">
        <f t="array" ref="BD131">IF(BD$10="", "", IF(IFERROR(INDEX($B131:$AE131, $BK131, MATCH(BD$10, $B$11:$AE$11, 0)), "")="", "", IFERROR(VALUE(INDEX($B131:$AE131, $BK131, MATCH(BD$10, $B$11:$AE$11, 0))), "")))</f>
        <v/>
      </c>
      <c r="BE131" s="33" t="str" cm="1">
        <f t="array" ref="BE131">IF(BE$10="", "", IF(IFERROR(INDEX($B131:$AE131, $BK131, MATCH(BE$10, $B$11:$AE$11, 0)), "")="", "", IFERROR(VALUE(INDEX($B131:$AE131, $BK131, MATCH(BE$10, $B$11:$AE$11, 0))), "")))</f>
        <v/>
      </c>
      <c r="BF131" s="11"/>
      <c r="BG131" s="41" t="str" cm="1">
        <f t="array" ref="BG131">IF(BG$10="", "", IF(IFERROR(INDEX($B131:$AE131, $BK131, MATCH(BG$10, $B$11:$AE$11, 0)), "")="", "", IFERROR(LEFT(INDEX($B131:$AE131, $BK131, MATCH(BG$10, $B$11:$AE$11, 0)), 70), "")))</f>
        <v/>
      </c>
      <c r="BH131" s="11"/>
      <c r="BI131" s="65" t="str">
        <f t="shared" si="17"/>
        <v/>
      </c>
      <c r="BJ131" s="11"/>
      <c r="BN131" s="19" t="str" cm="1">
        <f t="array" ref="BN131">IF($AZ$10="", "", IF(IFERROR(INDEX($B131:$AE131, $BK131, MATCH($AZ$10, $B$11:$AE$11, 0)), "")="", "", IFERROR(INDEX($B131:$AE131, $BK131, MATCH($AZ$10, $B$11:$AE$11, 0)), "")))</f>
        <v/>
      </c>
      <c r="BO131" s="19" t="str">
        <f t="shared" si="18"/>
        <v/>
      </c>
      <c r="BP131" s="19" t="str">
        <f t="shared" si="19"/>
        <v/>
      </c>
      <c r="BQ131" s="19" t="str">
        <f t="shared" si="20"/>
        <v/>
      </c>
      <c r="BR131" s="42" t="str">
        <f t="shared" si="21"/>
        <v/>
      </c>
      <c r="BS131" s="19" t="str">
        <f t="shared" si="22"/>
        <v/>
      </c>
      <c r="BT131" s="43" t="str" cm="1">
        <f t="array" ref="BT131">IFERROR(DATE(INDEX($BQ131:$BS131, $BK131, MATCH($BN$5, $BQ$10:$BS$10, 0)), INDEX($BQ131:$BS131, $BK131, MATCH($BN$4, $BQ$10:$BS$10, 0)), INDEX($BQ131:$BS131, $BK131, MATCH($BN$3, $BQ$10:$BS$10, 0))), "")</f>
        <v/>
      </c>
      <c r="BV131" s="19" t="str">
        <f t="shared" si="23"/>
        <v/>
      </c>
      <c r="BX131" s="19" t="str">
        <f t="shared" si="15"/>
        <v/>
      </c>
      <c r="BZ131" s="42" t="str">
        <f t="shared" si="29"/>
        <v/>
      </c>
      <c r="CA131" s="13" t="str">
        <f t="shared" si="28"/>
        <v/>
      </c>
      <c r="CB131" s="13" t="str">
        <f t="shared" si="28"/>
        <v/>
      </c>
      <c r="CC131" s="13" t="str">
        <f t="shared" si="28"/>
        <v/>
      </c>
      <c r="CD131" s="33" t="str">
        <f t="shared" si="28"/>
        <v/>
      </c>
      <c r="CF131" s="44" t="str">
        <f t="shared" si="24"/>
        <v/>
      </c>
      <c r="CH131" s="19" t="str">
        <f>IF($CF131="", "", COUNTIF($CF$12:$CF$511, "&gt;"&amp;$CF131)+1+COUNTIF($CF$12:$CF131, $CF131)-1)</f>
        <v/>
      </c>
      <c r="CJ131" s="19" t="str">
        <f t="shared" si="25"/>
        <v/>
      </c>
      <c r="CL131" s="45" t="str">
        <f t="shared" si="26"/>
        <v/>
      </c>
      <c r="CN131" s="41" t="str" cm="1">
        <f t="array" ref="CN131">IF($BV131="", "", IF(IFERROR(INDEX($B131:$AE131, $BK131, MATCH(BI$10, $B$11:$AE$11, 0)), "")="", "", IFERROR(INDEX($B131:$AE131, $BK131, MATCH(BI$10, $B$11:$AE$11, 0)), "")))</f>
        <v/>
      </c>
      <c r="CP131" s="19" t="str">
        <f>IF(OR($BL$7=FALSE, $BI131=""), "", IF(COUNTIF('LinkedIn Posts'!$AV$11:$AV$510, $BI131)=0, MAX($CP$11:$CP130)+1, ""))</f>
        <v/>
      </c>
      <c r="CR131" s="19">
        <v>120</v>
      </c>
      <c r="CT131" s="65" t="str">
        <f t="shared" si="27"/>
        <v/>
      </c>
    </row>
    <row r="132" spans="1:98" x14ac:dyDescent="0.25">
      <c r="A132" s="24"/>
      <c r="B132" s="29"/>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1"/>
      <c r="AF132" s="24"/>
      <c r="AG132" s="11"/>
      <c r="AH132" s="11"/>
      <c r="AI132" s="11"/>
      <c r="AJ132" s="11"/>
      <c r="AK132" s="11"/>
      <c r="AL132" s="11"/>
      <c r="AM132" s="11"/>
      <c r="AN132" s="11"/>
      <c r="AO132" s="11"/>
      <c r="AP132" s="11"/>
      <c r="AQ132" s="11"/>
      <c r="AR132" s="11"/>
      <c r="AS132" s="11"/>
      <c r="AT132" s="11"/>
      <c r="AU132" s="11"/>
      <c r="AV132" s="11"/>
      <c r="AW132" s="11"/>
      <c r="AX132" s="11"/>
      <c r="AY132" s="11"/>
      <c r="AZ132" s="32" t="str">
        <f t="shared" si="16"/>
        <v/>
      </c>
      <c r="BA132" s="13" t="str" cm="1">
        <f t="array" ref="BA132">IF(BA$10="", "", IF(IFERROR(INDEX($B132:$AE132, $BK132, MATCH(BA$10, $B$11:$AE$11, 0)), "")="", "", IFERROR(VALUE(INDEX($B132:$AE132, $BK132, MATCH(BA$10, $B$11:$AE$11, 0))), "")))</f>
        <v/>
      </c>
      <c r="BB132" s="13" t="str" cm="1">
        <f t="array" ref="BB132">IF(BB$10="", "", IF(IFERROR(INDEX($B132:$AE132, $BK132, MATCH(BB$10, $B$11:$AE$11, 0)), "")="", "", IFERROR(VALUE(INDEX($B132:$AE132, $BK132, MATCH(BB$10, $B$11:$AE$11, 0))), "")))</f>
        <v/>
      </c>
      <c r="BC132" s="13" t="str" cm="1">
        <f t="array" ref="BC132">IF(BC$10="", "", IF(IFERROR(INDEX($B132:$AE132, $BK132, MATCH(BC$10, $B$11:$AE$11, 0)), "")="", "", IFERROR(VALUE(INDEX($B132:$AE132, $BK132, MATCH(BC$10, $B$11:$AE$11, 0))), "")))</f>
        <v/>
      </c>
      <c r="BD132" s="13" t="str" cm="1">
        <f t="array" ref="BD132">IF(BD$10="", "", IF(IFERROR(INDEX($B132:$AE132, $BK132, MATCH(BD$10, $B$11:$AE$11, 0)), "")="", "", IFERROR(VALUE(INDEX($B132:$AE132, $BK132, MATCH(BD$10, $B$11:$AE$11, 0))), "")))</f>
        <v/>
      </c>
      <c r="BE132" s="33" t="str" cm="1">
        <f t="array" ref="BE132">IF(BE$10="", "", IF(IFERROR(INDEX($B132:$AE132, $BK132, MATCH(BE$10, $B$11:$AE$11, 0)), "")="", "", IFERROR(VALUE(INDEX($B132:$AE132, $BK132, MATCH(BE$10, $B$11:$AE$11, 0))), "")))</f>
        <v/>
      </c>
      <c r="BF132" s="11"/>
      <c r="BG132" s="41" t="str" cm="1">
        <f t="array" ref="BG132">IF(BG$10="", "", IF(IFERROR(INDEX($B132:$AE132, $BK132, MATCH(BG$10, $B$11:$AE$11, 0)), "")="", "", IFERROR(LEFT(INDEX($B132:$AE132, $BK132, MATCH(BG$10, $B$11:$AE$11, 0)), 70), "")))</f>
        <v/>
      </c>
      <c r="BH132" s="11"/>
      <c r="BI132" s="65" t="str">
        <f t="shared" si="17"/>
        <v/>
      </c>
      <c r="BJ132" s="11"/>
      <c r="BN132" s="19" t="str" cm="1">
        <f t="array" ref="BN132">IF($AZ$10="", "", IF(IFERROR(INDEX($B132:$AE132, $BK132, MATCH($AZ$10, $B$11:$AE$11, 0)), "")="", "", IFERROR(INDEX($B132:$AE132, $BK132, MATCH($AZ$10, $B$11:$AE$11, 0)), "")))</f>
        <v/>
      </c>
      <c r="BO132" s="19" t="str">
        <f t="shared" si="18"/>
        <v/>
      </c>
      <c r="BP132" s="19" t="str">
        <f t="shared" si="19"/>
        <v/>
      </c>
      <c r="BQ132" s="19" t="str">
        <f t="shared" si="20"/>
        <v/>
      </c>
      <c r="BR132" s="42" t="str">
        <f t="shared" si="21"/>
        <v/>
      </c>
      <c r="BS132" s="19" t="str">
        <f t="shared" si="22"/>
        <v/>
      </c>
      <c r="BT132" s="43" t="str" cm="1">
        <f t="array" ref="BT132">IFERROR(DATE(INDEX($BQ132:$BS132, $BK132, MATCH($BN$5, $BQ$10:$BS$10, 0)), INDEX($BQ132:$BS132, $BK132, MATCH($BN$4, $BQ$10:$BS$10, 0)), INDEX($BQ132:$BS132, $BK132, MATCH($BN$3, $BQ$10:$BS$10, 0))), "")</f>
        <v/>
      </c>
      <c r="BV132" s="19" t="str">
        <f t="shared" si="23"/>
        <v/>
      </c>
      <c r="BX132" s="19" t="str">
        <f t="shared" si="15"/>
        <v/>
      </c>
      <c r="BZ132" s="42" t="str">
        <f t="shared" si="29"/>
        <v/>
      </c>
      <c r="CA132" s="13" t="str">
        <f t="shared" si="28"/>
        <v/>
      </c>
      <c r="CB132" s="13" t="str">
        <f t="shared" si="28"/>
        <v/>
      </c>
      <c r="CC132" s="13" t="str">
        <f t="shared" si="28"/>
        <v/>
      </c>
      <c r="CD132" s="33" t="str">
        <f t="shared" si="28"/>
        <v/>
      </c>
      <c r="CF132" s="44" t="str">
        <f t="shared" si="24"/>
        <v/>
      </c>
      <c r="CH132" s="19" t="str">
        <f>IF($CF132="", "", COUNTIF($CF$12:$CF$511, "&gt;"&amp;$CF132)+1+COUNTIF($CF$12:$CF132, $CF132)-1)</f>
        <v/>
      </c>
      <c r="CJ132" s="19" t="str">
        <f t="shared" si="25"/>
        <v/>
      </c>
      <c r="CL132" s="45" t="str">
        <f t="shared" si="26"/>
        <v/>
      </c>
      <c r="CN132" s="41" t="str" cm="1">
        <f t="array" ref="CN132">IF($BV132="", "", IF(IFERROR(INDEX($B132:$AE132, $BK132, MATCH(BI$10, $B$11:$AE$11, 0)), "")="", "", IFERROR(INDEX($B132:$AE132, $BK132, MATCH(BI$10, $B$11:$AE$11, 0)), "")))</f>
        <v/>
      </c>
      <c r="CP132" s="19" t="str">
        <f>IF(OR($BL$7=FALSE, $BI132=""), "", IF(COUNTIF('LinkedIn Posts'!$AV$11:$AV$510, $BI132)=0, MAX($CP$11:$CP131)+1, ""))</f>
        <v/>
      </c>
      <c r="CR132" s="19">
        <v>121</v>
      </c>
      <c r="CT132" s="65" t="str">
        <f t="shared" si="27"/>
        <v/>
      </c>
    </row>
    <row r="133" spans="1:98" x14ac:dyDescent="0.25">
      <c r="A133" s="24"/>
      <c r="B133" s="29"/>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1"/>
      <c r="AF133" s="24"/>
      <c r="AG133" s="11"/>
      <c r="AH133" s="11"/>
      <c r="AI133" s="11"/>
      <c r="AJ133" s="11"/>
      <c r="AK133" s="11"/>
      <c r="AL133" s="11"/>
      <c r="AM133" s="11"/>
      <c r="AN133" s="11"/>
      <c r="AO133" s="11"/>
      <c r="AP133" s="11"/>
      <c r="AQ133" s="11"/>
      <c r="AR133" s="11"/>
      <c r="AS133" s="11"/>
      <c r="AT133" s="11"/>
      <c r="AU133" s="11"/>
      <c r="AV133" s="11"/>
      <c r="AW133" s="11"/>
      <c r="AX133" s="11"/>
      <c r="AY133" s="11"/>
      <c r="AZ133" s="32" t="str">
        <f t="shared" si="16"/>
        <v/>
      </c>
      <c r="BA133" s="13" t="str" cm="1">
        <f t="array" ref="BA133">IF(BA$10="", "", IF(IFERROR(INDEX($B133:$AE133, $BK133, MATCH(BA$10, $B$11:$AE$11, 0)), "")="", "", IFERROR(VALUE(INDEX($B133:$AE133, $BK133, MATCH(BA$10, $B$11:$AE$11, 0))), "")))</f>
        <v/>
      </c>
      <c r="BB133" s="13" t="str" cm="1">
        <f t="array" ref="BB133">IF(BB$10="", "", IF(IFERROR(INDEX($B133:$AE133, $BK133, MATCH(BB$10, $B$11:$AE$11, 0)), "")="", "", IFERROR(VALUE(INDEX($B133:$AE133, $BK133, MATCH(BB$10, $B$11:$AE$11, 0))), "")))</f>
        <v/>
      </c>
      <c r="BC133" s="13" t="str" cm="1">
        <f t="array" ref="BC133">IF(BC$10="", "", IF(IFERROR(INDEX($B133:$AE133, $BK133, MATCH(BC$10, $B$11:$AE$11, 0)), "")="", "", IFERROR(VALUE(INDEX($B133:$AE133, $BK133, MATCH(BC$10, $B$11:$AE$11, 0))), "")))</f>
        <v/>
      </c>
      <c r="BD133" s="13" t="str" cm="1">
        <f t="array" ref="BD133">IF(BD$10="", "", IF(IFERROR(INDEX($B133:$AE133, $BK133, MATCH(BD$10, $B$11:$AE$11, 0)), "")="", "", IFERROR(VALUE(INDEX($B133:$AE133, $BK133, MATCH(BD$10, $B$11:$AE$11, 0))), "")))</f>
        <v/>
      </c>
      <c r="BE133" s="33" t="str" cm="1">
        <f t="array" ref="BE133">IF(BE$10="", "", IF(IFERROR(INDEX($B133:$AE133, $BK133, MATCH(BE$10, $B$11:$AE$11, 0)), "")="", "", IFERROR(VALUE(INDEX($B133:$AE133, $BK133, MATCH(BE$10, $B$11:$AE$11, 0))), "")))</f>
        <v/>
      </c>
      <c r="BF133" s="11"/>
      <c r="BG133" s="41" t="str" cm="1">
        <f t="array" ref="BG133">IF(BG$10="", "", IF(IFERROR(INDEX($B133:$AE133, $BK133, MATCH(BG$10, $B$11:$AE$11, 0)), "")="", "", IFERROR(LEFT(INDEX($B133:$AE133, $BK133, MATCH(BG$10, $B$11:$AE$11, 0)), 70), "")))</f>
        <v/>
      </c>
      <c r="BH133" s="11"/>
      <c r="BI133" s="65" t="str">
        <f t="shared" si="17"/>
        <v/>
      </c>
      <c r="BJ133" s="11"/>
      <c r="BN133" s="19" t="str" cm="1">
        <f t="array" ref="BN133">IF($AZ$10="", "", IF(IFERROR(INDEX($B133:$AE133, $BK133, MATCH($AZ$10, $B$11:$AE$11, 0)), "")="", "", IFERROR(INDEX($B133:$AE133, $BK133, MATCH($AZ$10, $B$11:$AE$11, 0)), "")))</f>
        <v/>
      </c>
      <c r="BO133" s="19" t="str">
        <f t="shared" si="18"/>
        <v/>
      </c>
      <c r="BP133" s="19" t="str">
        <f t="shared" si="19"/>
        <v/>
      </c>
      <c r="BQ133" s="19" t="str">
        <f t="shared" si="20"/>
        <v/>
      </c>
      <c r="BR133" s="42" t="str">
        <f t="shared" si="21"/>
        <v/>
      </c>
      <c r="BS133" s="19" t="str">
        <f t="shared" si="22"/>
        <v/>
      </c>
      <c r="BT133" s="43" t="str" cm="1">
        <f t="array" ref="BT133">IFERROR(DATE(INDEX($BQ133:$BS133, $BK133, MATCH($BN$5, $BQ$10:$BS$10, 0)), INDEX($BQ133:$BS133, $BK133, MATCH($BN$4, $BQ$10:$BS$10, 0)), INDEX($BQ133:$BS133, $BK133, MATCH($BN$3, $BQ$10:$BS$10, 0))), "")</f>
        <v/>
      </c>
      <c r="BV133" s="19" t="str">
        <f t="shared" si="23"/>
        <v/>
      </c>
      <c r="BX133" s="19" t="str">
        <f t="shared" si="15"/>
        <v/>
      </c>
      <c r="BZ133" s="42" t="str">
        <f t="shared" si="29"/>
        <v/>
      </c>
      <c r="CA133" s="13" t="str">
        <f t="shared" si="28"/>
        <v/>
      </c>
      <c r="CB133" s="13" t="str">
        <f t="shared" si="28"/>
        <v/>
      </c>
      <c r="CC133" s="13" t="str">
        <f t="shared" si="28"/>
        <v/>
      </c>
      <c r="CD133" s="33" t="str">
        <f t="shared" si="28"/>
        <v/>
      </c>
      <c r="CF133" s="44" t="str">
        <f t="shared" si="24"/>
        <v/>
      </c>
      <c r="CH133" s="19" t="str">
        <f>IF($CF133="", "", COUNTIF($CF$12:$CF$511, "&gt;"&amp;$CF133)+1+COUNTIF($CF$12:$CF133, $CF133)-1)</f>
        <v/>
      </c>
      <c r="CJ133" s="19" t="str">
        <f t="shared" si="25"/>
        <v/>
      </c>
      <c r="CL133" s="45" t="str">
        <f t="shared" si="26"/>
        <v/>
      </c>
      <c r="CN133" s="41" t="str" cm="1">
        <f t="array" ref="CN133">IF($BV133="", "", IF(IFERROR(INDEX($B133:$AE133, $BK133, MATCH(BI$10, $B$11:$AE$11, 0)), "")="", "", IFERROR(INDEX($B133:$AE133, $BK133, MATCH(BI$10, $B$11:$AE$11, 0)), "")))</f>
        <v/>
      </c>
      <c r="CP133" s="19" t="str">
        <f>IF(OR($BL$7=FALSE, $BI133=""), "", IF(COUNTIF('LinkedIn Posts'!$AV$11:$AV$510, $BI133)=0, MAX($CP$11:$CP132)+1, ""))</f>
        <v/>
      </c>
      <c r="CR133" s="19">
        <v>122</v>
      </c>
      <c r="CT133" s="65" t="str">
        <f t="shared" si="27"/>
        <v/>
      </c>
    </row>
    <row r="134" spans="1:98" x14ac:dyDescent="0.25">
      <c r="A134" s="24"/>
      <c r="B134" s="29"/>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1"/>
      <c r="AF134" s="24"/>
      <c r="AG134" s="11"/>
      <c r="AH134" s="11"/>
      <c r="AI134" s="11"/>
      <c r="AJ134" s="11"/>
      <c r="AK134" s="11"/>
      <c r="AL134" s="11"/>
      <c r="AM134" s="11"/>
      <c r="AN134" s="11"/>
      <c r="AO134" s="11"/>
      <c r="AP134" s="11"/>
      <c r="AQ134" s="11"/>
      <c r="AR134" s="11"/>
      <c r="AS134" s="11"/>
      <c r="AT134" s="11"/>
      <c r="AU134" s="11"/>
      <c r="AV134" s="11"/>
      <c r="AW134" s="11"/>
      <c r="AX134" s="11"/>
      <c r="AY134" s="11"/>
      <c r="AZ134" s="32" t="str">
        <f t="shared" si="16"/>
        <v/>
      </c>
      <c r="BA134" s="13" t="str" cm="1">
        <f t="array" ref="BA134">IF(BA$10="", "", IF(IFERROR(INDEX($B134:$AE134, $BK134, MATCH(BA$10, $B$11:$AE$11, 0)), "")="", "", IFERROR(VALUE(INDEX($B134:$AE134, $BK134, MATCH(BA$10, $B$11:$AE$11, 0))), "")))</f>
        <v/>
      </c>
      <c r="BB134" s="13" t="str" cm="1">
        <f t="array" ref="BB134">IF(BB$10="", "", IF(IFERROR(INDEX($B134:$AE134, $BK134, MATCH(BB$10, $B$11:$AE$11, 0)), "")="", "", IFERROR(VALUE(INDEX($B134:$AE134, $BK134, MATCH(BB$10, $B$11:$AE$11, 0))), "")))</f>
        <v/>
      </c>
      <c r="BC134" s="13" t="str" cm="1">
        <f t="array" ref="BC134">IF(BC$10="", "", IF(IFERROR(INDEX($B134:$AE134, $BK134, MATCH(BC$10, $B$11:$AE$11, 0)), "")="", "", IFERROR(VALUE(INDEX($B134:$AE134, $BK134, MATCH(BC$10, $B$11:$AE$11, 0))), "")))</f>
        <v/>
      </c>
      <c r="BD134" s="13" t="str" cm="1">
        <f t="array" ref="BD134">IF(BD$10="", "", IF(IFERROR(INDEX($B134:$AE134, $BK134, MATCH(BD$10, $B$11:$AE$11, 0)), "")="", "", IFERROR(VALUE(INDEX($B134:$AE134, $BK134, MATCH(BD$10, $B$11:$AE$11, 0))), "")))</f>
        <v/>
      </c>
      <c r="BE134" s="33" t="str" cm="1">
        <f t="array" ref="BE134">IF(BE$10="", "", IF(IFERROR(INDEX($B134:$AE134, $BK134, MATCH(BE$10, $B$11:$AE$11, 0)), "")="", "", IFERROR(VALUE(INDEX($B134:$AE134, $BK134, MATCH(BE$10, $B$11:$AE$11, 0))), "")))</f>
        <v/>
      </c>
      <c r="BF134" s="11"/>
      <c r="BG134" s="41" t="str" cm="1">
        <f t="array" ref="BG134">IF(BG$10="", "", IF(IFERROR(INDEX($B134:$AE134, $BK134, MATCH(BG$10, $B$11:$AE$11, 0)), "")="", "", IFERROR(LEFT(INDEX($B134:$AE134, $BK134, MATCH(BG$10, $B$11:$AE$11, 0)), 70), "")))</f>
        <v/>
      </c>
      <c r="BH134" s="11"/>
      <c r="BI134" s="65" t="str">
        <f t="shared" si="17"/>
        <v/>
      </c>
      <c r="BJ134" s="11"/>
      <c r="BN134" s="19" t="str" cm="1">
        <f t="array" ref="BN134">IF($AZ$10="", "", IF(IFERROR(INDEX($B134:$AE134, $BK134, MATCH($AZ$10, $B$11:$AE$11, 0)), "")="", "", IFERROR(INDEX($B134:$AE134, $BK134, MATCH($AZ$10, $B$11:$AE$11, 0)), "")))</f>
        <v/>
      </c>
      <c r="BO134" s="19" t="str">
        <f t="shared" si="18"/>
        <v/>
      </c>
      <c r="BP134" s="19" t="str">
        <f t="shared" si="19"/>
        <v/>
      </c>
      <c r="BQ134" s="19" t="str">
        <f t="shared" si="20"/>
        <v/>
      </c>
      <c r="BR134" s="42" t="str">
        <f t="shared" si="21"/>
        <v/>
      </c>
      <c r="BS134" s="19" t="str">
        <f t="shared" si="22"/>
        <v/>
      </c>
      <c r="BT134" s="43" t="str" cm="1">
        <f t="array" ref="BT134">IFERROR(DATE(INDEX($BQ134:$BS134, $BK134, MATCH($BN$5, $BQ$10:$BS$10, 0)), INDEX($BQ134:$BS134, $BK134, MATCH($BN$4, $BQ$10:$BS$10, 0)), INDEX($BQ134:$BS134, $BK134, MATCH($BN$3, $BQ$10:$BS$10, 0))), "")</f>
        <v/>
      </c>
      <c r="BV134" s="19" t="str">
        <f t="shared" si="23"/>
        <v/>
      </c>
      <c r="BX134" s="19" t="str">
        <f t="shared" si="15"/>
        <v/>
      </c>
      <c r="BZ134" s="42" t="str">
        <f t="shared" si="29"/>
        <v/>
      </c>
      <c r="CA134" s="13" t="str">
        <f t="shared" si="28"/>
        <v/>
      </c>
      <c r="CB134" s="13" t="str">
        <f t="shared" si="28"/>
        <v/>
      </c>
      <c r="CC134" s="13" t="str">
        <f t="shared" si="28"/>
        <v/>
      </c>
      <c r="CD134" s="33" t="str">
        <f t="shared" si="28"/>
        <v/>
      </c>
      <c r="CF134" s="44" t="str">
        <f t="shared" si="24"/>
        <v/>
      </c>
      <c r="CH134" s="19" t="str">
        <f>IF($CF134="", "", COUNTIF($CF$12:$CF$511, "&gt;"&amp;$CF134)+1+COUNTIF($CF$12:$CF134, $CF134)-1)</f>
        <v/>
      </c>
      <c r="CJ134" s="19" t="str">
        <f t="shared" si="25"/>
        <v/>
      </c>
      <c r="CL134" s="45" t="str">
        <f t="shared" si="26"/>
        <v/>
      </c>
      <c r="CN134" s="41" t="str" cm="1">
        <f t="array" ref="CN134">IF($BV134="", "", IF(IFERROR(INDEX($B134:$AE134, $BK134, MATCH(BI$10, $B$11:$AE$11, 0)), "")="", "", IFERROR(INDEX($B134:$AE134, $BK134, MATCH(BI$10, $B$11:$AE$11, 0)), "")))</f>
        <v/>
      </c>
      <c r="CP134" s="19" t="str">
        <f>IF(OR($BL$7=FALSE, $BI134=""), "", IF(COUNTIF('LinkedIn Posts'!$AV$11:$AV$510, $BI134)=0, MAX($CP$11:$CP133)+1, ""))</f>
        <v/>
      </c>
      <c r="CR134" s="19">
        <v>123</v>
      </c>
      <c r="CT134" s="65" t="str">
        <f t="shared" si="27"/>
        <v/>
      </c>
    </row>
    <row r="135" spans="1:98" x14ac:dyDescent="0.25">
      <c r="A135" s="24"/>
      <c r="B135" s="29"/>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1"/>
      <c r="AF135" s="24"/>
      <c r="AG135" s="11"/>
      <c r="AH135" s="11"/>
      <c r="AI135" s="11"/>
      <c r="AJ135" s="11"/>
      <c r="AK135" s="11"/>
      <c r="AL135" s="11"/>
      <c r="AM135" s="11"/>
      <c r="AN135" s="11"/>
      <c r="AO135" s="11"/>
      <c r="AP135" s="11"/>
      <c r="AQ135" s="11"/>
      <c r="AR135" s="11"/>
      <c r="AS135" s="11"/>
      <c r="AT135" s="11"/>
      <c r="AU135" s="11"/>
      <c r="AV135" s="11"/>
      <c r="AW135" s="11"/>
      <c r="AX135" s="11"/>
      <c r="AY135" s="11"/>
      <c r="AZ135" s="32" t="str">
        <f t="shared" si="16"/>
        <v/>
      </c>
      <c r="BA135" s="13" t="str" cm="1">
        <f t="array" ref="BA135">IF(BA$10="", "", IF(IFERROR(INDEX($B135:$AE135, $BK135, MATCH(BA$10, $B$11:$AE$11, 0)), "")="", "", IFERROR(VALUE(INDEX($B135:$AE135, $BK135, MATCH(BA$10, $B$11:$AE$11, 0))), "")))</f>
        <v/>
      </c>
      <c r="BB135" s="13" t="str" cm="1">
        <f t="array" ref="BB135">IF(BB$10="", "", IF(IFERROR(INDEX($B135:$AE135, $BK135, MATCH(BB$10, $B$11:$AE$11, 0)), "")="", "", IFERROR(VALUE(INDEX($B135:$AE135, $BK135, MATCH(BB$10, $B$11:$AE$11, 0))), "")))</f>
        <v/>
      </c>
      <c r="BC135" s="13" t="str" cm="1">
        <f t="array" ref="BC135">IF(BC$10="", "", IF(IFERROR(INDEX($B135:$AE135, $BK135, MATCH(BC$10, $B$11:$AE$11, 0)), "")="", "", IFERROR(VALUE(INDEX($B135:$AE135, $BK135, MATCH(BC$10, $B$11:$AE$11, 0))), "")))</f>
        <v/>
      </c>
      <c r="BD135" s="13" t="str" cm="1">
        <f t="array" ref="BD135">IF(BD$10="", "", IF(IFERROR(INDEX($B135:$AE135, $BK135, MATCH(BD$10, $B$11:$AE$11, 0)), "")="", "", IFERROR(VALUE(INDEX($B135:$AE135, $BK135, MATCH(BD$10, $B$11:$AE$11, 0))), "")))</f>
        <v/>
      </c>
      <c r="BE135" s="33" t="str" cm="1">
        <f t="array" ref="BE135">IF(BE$10="", "", IF(IFERROR(INDEX($B135:$AE135, $BK135, MATCH(BE$10, $B$11:$AE$11, 0)), "")="", "", IFERROR(VALUE(INDEX($B135:$AE135, $BK135, MATCH(BE$10, $B$11:$AE$11, 0))), "")))</f>
        <v/>
      </c>
      <c r="BF135" s="11"/>
      <c r="BG135" s="41" t="str" cm="1">
        <f t="array" ref="BG135">IF(BG$10="", "", IF(IFERROR(INDEX($B135:$AE135, $BK135, MATCH(BG$10, $B$11:$AE$11, 0)), "")="", "", IFERROR(LEFT(INDEX($B135:$AE135, $BK135, MATCH(BG$10, $B$11:$AE$11, 0)), 70), "")))</f>
        <v/>
      </c>
      <c r="BH135" s="11"/>
      <c r="BI135" s="65" t="str">
        <f t="shared" si="17"/>
        <v/>
      </c>
      <c r="BJ135" s="11"/>
      <c r="BN135" s="19" t="str" cm="1">
        <f t="array" ref="BN135">IF($AZ$10="", "", IF(IFERROR(INDEX($B135:$AE135, $BK135, MATCH($AZ$10, $B$11:$AE$11, 0)), "")="", "", IFERROR(INDEX($B135:$AE135, $BK135, MATCH($AZ$10, $B$11:$AE$11, 0)), "")))</f>
        <v/>
      </c>
      <c r="BO135" s="19" t="str">
        <f t="shared" si="18"/>
        <v/>
      </c>
      <c r="BP135" s="19" t="str">
        <f t="shared" si="19"/>
        <v/>
      </c>
      <c r="BQ135" s="19" t="str">
        <f t="shared" si="20"/>
        <v/>
      </c>
      <c r="BR135" s="42" t="str">
        <f t="shared" si="21"/>
        <v/>
      </c>
      <c r="BS135" s="19" t="str">
        <f t="shared" si="22"/>
        <v/>
      </c>
      <c r="BT135" s="43" t="str" cm="1">
        <f t="array" ref="BT135">IFERROR(DATE(INDEX($BQ135:$BS135, $BK135, MATCH($BN$5, $BQ$10:$BS$10, 0)), INDEX($BQ135:$BS135, $BK135, MATCH($BN$4, $BQ$10:$BS$10, 0)), INDEX($BQ135:$BS135, $BK135, MATCH($BN$3, $BQ$10:$BS$10, 0))), "")</f>
        <v/>
      </c>
      <c r="BV135" s="19" t="str">
        <f t="shared" si="23"/>
        <v/>
      </c>
      <c r="BX135" s="19" t="str">
        <f t="shared" si="15"/>
        <v/>
      </c>
      <c r="BZ135" s="42" t="str">
        <f t="shared" si="29"/>
        <v/>
      </c>
      <c r="CA135" s="13" t="str">
        <f t="shared" si="28"/>
        <v/>
      </c>
      <c r="CB135" s="13" t="str">
        <f t="shared" si="28"/>
        <v/>
      </c>
      <c r="CC135" s="13" t="str">
        <f t="shared" si="28"/>
        <v/>
      </c>
      <c r="CD135" s="33" t="str">
        <f t="shared" si="28"/>
        <v/>
      </c>
      <c r="CF135" s="44" t="str">
        <f t="shared" si="24"/>
        <v/>
      </c>
      <c r="CH135" s="19" t="str">
        <f>IF($CF135="", "", COUNTIF($CF$12:$CF$511, "&gt;"&amp;$CF135)+1+COUNTIF($CF$12:$CF135, $CF135)-1)</f>
        <v/>
      </c>
      <c r="CJ135" s="19" t="str">
        <f t="shared" si="25"/>
        <v/>
      </c>
      <c r="CL135" s="45" t="str">
        <f t="shared" si="26"/>
        <v/>
      </c>
      <c r="CN135" s="41" t="str" cm="1">
        <f t="array" ref="CN135">IF($BV135="", "", IF(IFERROR(INDEX($B135:$AE135, $BK135, MATCH(BI$10, $B$11:$AE$11, 0)), "")="", "", IFERROR(INDEX($B135:$AE135, $BK135, MATCH(BI$10, $B$11:$AE$11, 0)), "")))</f>
        <v/>
      </c>
      <c r="CP135" s="19" t="str">
        <f>IF(OR($BL$7=FALSE, $BI135=""), "", IF(COUNTIF('LinkedIn Posts'!$AV$11:$AV$510, $BI135)=0, MAX($CP$11:$CP134)+1, ""))</f>
        <v/>
      </c>
      <c r="CR135" s="19">
        <v>124</v>
      </c>
      <c r="CT135" s="65" t="str">
        <f t="shared" si="27"/>
        <v/>
      </c>
    </row>
    <row r="136" spans="1:98" x14ac:dyDescent="0.25">
      <c r="A136" s="24"/>
      <c r="B136" s="29"/>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1"/>
      <c r="AF136" s="24"/>
      <c r="AG136" s="11"/>
      <c r="AH136" s="11"/>
      <c r="AI136" s="11"/>
      <c r="AJ136" s="11"/>
      <c r="AK136" s="11"/>
      <c r="AL136" s="11"/>
      <c r="AM136" s="11"/>
      <c r="AN136" s="11"/>
      <c r="AO136" s="11"/>
      <c r="AP136" s="11"/>
      <c r="AQ136" s="11"/>
      <c r="AR136" s="11"/>
      <c r="AS136" s="11"/>
      <c r="AT136" s="11"/>
      <c r="AU136" s="11"/>
      <c r="AV136" s="11"/>
      <c r="AW136" s="11"/>
      <c r="AX136" s="11"/>
      <c r="AY136" s="11"/>
      <c r="AZ136" s="32" t="str">
        <f t="shared" si="16"/>
        <v/>
      </c>
      <c r="BA136" s="13" t="str" cm="1">
        <f t="array" ref="BA136">IF(BA$10="", "", IF(IFERROR(INDEX($B136:$AE136, $BK136, MATCH(BA$10, $B$11:$AE$11, 0)), "")="", "", IFERROR(VALUE(INDEX($B136:$AE136, $BK136, MATCH(BA$10, $B$11:$AE$11, 0))), "")))</f>
        <v/>
      </c>
      <c r="BB136" s="13" t="str" cm="1">
        <f t="array" ref="BB136">IF(BB$10="", "", IF(IFERROR(INDEX($B136:$AE136, $BK136, MATCH(BB$10, $B$11:$AE$11, 0)), "")="", "", IFERROR(VALUE(INDEX($B136:$AE136, $BK136, MATCH(BB$10, $B$11:$AE$11, 0))), "")))</f>
        <v/>
      </c>
      <c r="BC136" s="13" t="str" cm="1">
        <f t="array" ref="BC136">IF(BC$10="", "", IF(IFERROR(INDEX($B136:$AE136, $BK136, MATCH(BC$10, $B$11:$AE$11, 0)), "")="", "", IFERROR(VALUE(INDEX($B136:$AE136, $BK136, MATCH(BC$10, $B$11:$AE$11, 0))), "")))</f>
        <v/>
      </c>
      <c r="BD136" s="13" t="str" cm="1">
        <f t="array" ref="BD136">IF(BD$10="", "", IF(IFERROR(INDEX($B136:$AE136, $BK136, MATCH(BD$10, $B$11:$AE$11, 0)), "")="", "", IFERROR(VALUE(INDEX($B136:$AE136, $BK136, MATCH(BD$10, $B$11:$AE$11, 0))), "")))</f>
        <v/>
      </c>
      <c r="BE136" s="33" t="str" cm="1">
        <f t="array" ref="BE136">IF(BE$10="", "", IF(IFERROR(INDEX($B136:$AE136, $BK136, MATCH(BE$10, $B$11:$AE$11, 0)), "")="", "", IFERROR(VALUE(INDEX($B136:$AE136, $BK136, MATCH(BE$10, $B$11:$AE$11, 0))), "")))</f>
        <v/>
      </c>
      <c r="BF136" s="11"/>
      <c r="BG136" s="41" t="str" cm="1">
        <f t="array" ref="BG136">IF(BG$10="", "", IF(IFERROR(INDEX($B136:$AE136, $BK136, MATCH(BG$10, $B$11:$AE$11, 0)), "")="", "", IFERROR(LEFT(INDEX($B136:$AE136, $BK136, MATCH(BG$10, $B$11:$AE$11, 0)), 70), "")))</f>
        <v/>
      </c>
      <c r="BH136" s="11"/>
      <c r="BI136" s="65" t="str">
        <f t="shared" si="17"/>
        <v/>
      </c>
      <c r="BJ136" s="11"/>
      <c r="BN136" s="19" t="str" cm="1">
        <f t="array" ref="BN136">IF($AZ$10="", "", IF(IFERROR(INDEX($B136:$AE136, $BK136, MATCH($AZ$10, $B$11:$AE$11, 0)), "")="", "", IFERROR(INDEX($B136:$AE136, $BK136, MATCH($AZ$10, $B$11:$AE$11, 0)), "")))</f>
        <v/>
      </c>
      <c r="BO136" s="19" t="str">
        <f t="shared" si="18"/>
        <v/>
      </c>
      <c r="BP136" s="19" t="str">
        <f t="shared" si="19"/>
        <v/>
      </c>
      <c r="BQ136" s="19" t="str">
        <f t="shared" si="20"/>
        <v/>
      </c>
      <c r="BR136" s="42" t="str">
        <f t="shared" si="21"/>
        <v/>
      </c>
      <c r="BS136" s="19" t="str">
        <f t="shared" si="22"/>
        <v/>
      </c>
      <c r="BT136" s="43" t="str" cm="1">
        <f t="array" ref="BT136">IFERROR(DATE(INDEX($BQ136:$BS136, $BK136, MATCH($BN$5, $BQ$10:$BS$10, 0)), INDEX($BQ136:$BS136, $BK136, MATCH($BN$4, $BQ$10:$BS$10, 0)), INDEX($BQ136:$BS136, $BK136, MATCH($BN$3, $BQ$10:$BS$10, 0))), "")</f>
        <v/>
      </c>
      <c r="BV136" s="19" t="str">
        <f t="shared" si="23"/>
        <v/>
      </c>
      <c r="BX136" s="19" t="str">
        <f t="shared" si="15"/>
        <v/>
      </c>
      <c r="BZ136" s="42" t="str">
        <f t="shared" si="29"/>
        <v/>
      </c>
      <c r="CA136" s="13" t="str">
        <f t="shared" si="28"/>
        <v/>
      </c>
      <c r="CB136" s="13" t="str">
        <f t="shared" si="28"/>
        <v/>
      </c>
      <c r="CC136" s="13" t="str">
        <f t="shared" si="28"/>
        <v/>
      </c>
      <c r="CD136" s="33" t="str">
        <f t="shared" si="28"/>
        <v/>
      </c>
      <c r="CF136" s="44" t="str">
        <f t="shared" si="24"/>
        <v/>
      </c>
      <c r="CH136" s="19" t="str">
        <f>IF($CF136="", "", COUNTIF($CF$12:$CF$511, "&gt;"&amp;$CF136)+1+COUNTIF($CF$12:$CF136, $CF136)-1)</f>
        <v/>
      </c>
      <c r="CJ136" s="19" t="str">
        <f t="shared" si="25"/>
        <v/>
      </c>
      <c r="CL136" s="45" t="str">
        <f t="shared" si="26"/>
        <v/>
      </c>
      <c r="CN136" s="41" t="str" cm="1">
        <f t="array" ref="CN136">IF($BV136="", "", IF(IFERROR(INDEX($B136:$AE136, $BK136, MATCH(BI$10, $B$11:$AE$11, 0)), "")="", "", IFERROR(INDEX($B136:$AE136, $BK136, MATCH(BI$10, $B$11:$AE$11, 0)), "")))</f>
        <v/>
      </c>
      <c r="CP136" s="19" t="str">
        <f>IF(OR($BL$7=FALSE, $BI136=""), "", IF(COUNTIF('LinkedIn Posts'!$AV$11:$AV$510, $BI136)=0, MAX($CP$11:$CP135)+1, ""))</f>
        <v/>
      </c>
      <c r="CR136" s="19">
        <v>125</v>
      </c>
      <c r="CT136" s="65" t="str">
        <f t="shared" si="27"/>
        <v/>
      </c>
    </row>
    <row r="137" spans="1:98" x14ac:dyDescent="0.25">
      <c r="A137" s="24"/>
      <c r="B137" s="29"/>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1"/>
      <c r="AF137" s="24"/>
      <c r="AG137" s="11"/>
      <c r="AH137" s="11"/>
      <c r="AI137" s="11"/>
      <c r="AJ137" s="11"/>
      <c r="AK137" s="11"/>
      <c r="AL137" s="11"/>
      <c r="AM137" s="11"/>
      <c r="AN137" s="11"/>
      <c r="AO137" s="11"/>
      <c r="AP137" s="11"/>
      <c r="AQ137" s="11"/>
      <c r="AR137" s="11"/>
      <c r="AS137" s="11"/>
      <c r="AT137" s="11"/>
      <c r="AU137" s="11"/>
      <c r="AV137" s="11"/>
      <c r="AW137" s="11"/>
      <c r="AX137" s="11"/>
      <c r="AY137" s="11"/>
      <c r="AZ137" s="32" t="str">
        <f t="shared" si="16"/>
        <v/>
      </c>
      <c r="BA137" s="13" t="str" cm="1">
        <f t="array" ref="BA137">IF(BA$10="", "", IF(IFERROR(INDEX($B137:$AE137, $BK137, MATCH(BA$10, $B$11:$AE$11, 0)), "")="", "", IFERROR(VALUE(INDEX($B137:$AE137, $BK137, MATCH(BA$10, $B$11:$AE$11, 0))), "")))</f>
        <v/>
      </c>
      <c r="BB137" s="13" t="str" cm="1">
        <f t="array" ref="BB137">IF(BB$10="", "", IF(IFERROR(INDEX($B137:$AE137, $BK137, MATCH(BB$10, $B$11:$AE$11, 0)), "")="", "", IFERROR(VALUE(INDEX($B137:$AE137, $BK137, MATCH(BB$10, $B$11:$AE$11, 0))), "")))</f>
        <v/>
      </c>
      <c r="BC137" s="13" t="str" cm="1">
        <f t="array" ref="BC137">IF(BC$10="", "", IF(IFERROR(INDEX($B137:$AE137, $BK137, MATCH(BC$10, $B$11:$AE$11, 0)), "")="", "", IFERROR(VALUE(INDEX($B137:$AE137, $BK137, MATCH(BC$10, $B$11:$AE$11, 0))), "")))</f>
        <v/>
      </c>
      <c r="BD137" s="13" t="str" cm="1">
        <f t="array" ref="BD137">IF(BD$10="", "", IF(IFERROR(INDEX($B137:$AE137, $BK137, MATCH(BD$10, $B$11:$AE$11, 0)), "")="", "", IFERROR(VALUE(INDEX($B137:$AE137, $BK137, MATCH(BD$10, $B$11:$AE$11, 0))), "")))</f>
        <v/>
      </c>
      <c r="BE137" s="33" t="str" cm="1">
        <f t="array" ref="BE137">IF(BE$10="", "", IF(IFERROR(INDEX($B137:$AE137, $BK137, MATCH(BE$10, $B$11:$AE$11, 0)), "")="", "", IFERROR(VALUE(INDEX($B137:$AE137, $BK137, MATCH(BE$10, $B$11:$AE$11, 0))), "")))</f>
        <v/>
      </c>
      <c r="BF137" s="11"/>
      <c r="BG137" s="41" t="str" cm="1">
        <f t="array" ref="BG137">IF(BG$10="", "", IF(IFERROR(INDEX($B137:$AE137, $BK137, MATCH(BG$10, $B$11:$AE$11, 0)), "")="", "", IFERROR(LEFT(INDEX($B137:$AE137, $BK137, MATCH(BG$10, $B$11:$AE$11, 0)), 70), "")))</f>
        <v/>
      </c>
      <c r="BH137" s="11"/>
      <c r="BI137" s="65" t="str">
        <f t="shared" si="17"/>
        <v/>
      </c>
      <c r="BJ137" s="11"/>
      <c r="BN137" s="19" t="str" cm="1">
        <f t="array" ref="BN137">IF($AZ$10="", "", IF(IFERROR(INDEX($B137:$AE137, $BK137, MATCH($AZ$10, $B$11:$AE$11, 0)), "")="", "", IFERROR(INDEX($B137:$AE137, $BK137, MATCH($AZ$10, $B$11:$AE$11, 0)), "")))</f>
        <v/>
      </c>
      <c r="BO137" s="19" t="str">
        <f t="shared" si="18"/>
        <v/>
      </c>
      <c r="BP137" s="19" t="str">
        <f t="shared" si="19"/>
        <v/>
      </c>
      <c r="BQ137" s="19" t="str">
        <f t="shared" si="20"/>
        <v/>
      </c>
      <c r="BR137" s="42" t="str">
        <f t="shared" si="21"/>
        <v/>
      </c>
      <c r="BS137" s="19" t="str">
        <f t="shared" si="22"/>
        <v/>
      </c>
      <c r="BT137" s="43" t="str" cm="1">
        <f t="array" ref="BT137">IFERROR(DATE(INDEX($BQ137:$BS137, $BK137, MATCH($BN$5, $BQ$10:$BS$10, 0)), INDEX($BQ137:$BS137, $BK137, MATCH($BN$4, $BQ$10:$BS$10, 0)), INDEX($BQ137:$BS137, $BK137, MATCH($BN$3, $BQ$10:$BS$10, 0))), "")</f>
        <v/>
      </c>
      <c r="BV137" s="19" t="str">
        <f t="shared" si="23"/>
        <v/>
      </c>
      <c r="BX137" s="19" t="str">
        <f t="shared" si="15"/>
        <v/>
      </c>
      <c r="BZ137" s="42" t="str">
        <f t="shared" si="29"/>
        <v/>
      </c>
      <c r="CA137" s="13" t="str">
        <f t="shared" si="28"/>
        <v/>
      </c>
      <c r="CB137" s="13" t="str">
        <f t="shared" si="28"/>
        <v/>
      </c>
      <c r="CC137" s="13" t="str">
        <f t="shared" si="28"/>
        <v/>
      </c>
      <c r="CD137" s="33" t="str">
        <f t="shared" si="28"/>
        <v/>
      </c>
      <c r="CF137" s="44" t="str">
        <f t="shared" si="24"/>
        <v/>
      </c>
      <c r="CH137" s="19" t="str">
        <f>IF($CF137="", "", COUNTIF($CF$12:$CF$511, "&gt;"&amp;$CF137)+1+COUNTIF($CF$12:$CF137, $CF137)-1)</f>
        <v/>
      </c>
      <c r="CJ137" s="19" t="str">
        <f t="shared" si="25"/>
        <v/>
      </c>
      <c r="CL137" s="45" t="str">
        <f t="shared" si="26"/>
        <v/>
      </c>
      <c r="CN137" s="41" t="str" cm="1">
        <f t="array" ref="CN137">IF($BV137="", "", IF(IFERROR(INDEX($B137:$AE137, $BK137, MATCH(BI$10, $B$11:$AE$11, 0)), "")="", "", IFERROR(INDEX($B137:$AE137, $BK137, MATCH(BI$10, $B$11:$AE$11, 0)), "")))</f>
        <v/>
      </c>
      <c r="CP137" s="19" t="str">
        <f>IF(OR($BL$7=FALSE, $BI137=""), "", IF(COUNTIF('LinkedIn Posts'!$AV$11:$AV$510, $BI137)=0, MAX($CP$11:$CP136)+1, ""))</f>
        <v/>
      </c>
      <c r="CR137" s="19">
        <v>126</v>
      </c>
      <c r="CT137" s="65" t="str">
        <f t="shared" si="27"/>
        <v/>
      </c>
    </row>
    <row r="138" spans="1:98" x14ac:dyDescent="0.25">
      <c r="A138" s="24"/>
      <c r="B138" s="29"/>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1"/>
      <c r="AF138" s="24"/>
      <c r="AG138" s="11"/>
      <c r="AH138" s="11"/>
      <c r="AI138" s="11"/>
      <c r="AJ138" s="11"/>
      <c r="AK138" s="11"/>
      <c r="AL138" s="11"/>
      <c r="AM138" s="11"/>
      <c r="AN138" s="11"/>
      <c r="AO138" s="11"/>
      <c r="AP138" s="11"/>
      <c r="AQ138" s="11"/>
      <c r="AR138" s="11"/>
      <c r="AS138" s="11"/>
      <c r="AT138" s="11"/>
      <c r="AU138" s="11"/>
      <c r="AV138" s="11"/>
      <c r="AW138" s="11"/>
      <c r="AX138" s="11"/>
      <c r="AY138" s="11"/>
      <c r="AZ138" s="32" t="str">
        <f t="shared" si="16"/>
        <v/>
      </c>
      <c r="BA138" s="13" t="str" cm="1">
        <f t="array" ref="BA138">IF(BA$10="", "", IF(IFERROR(INDEX($B138:$AE138, $BK138, MATCH(BA$10, $B$11:$AE$11, 0)), "")="", "", IFERROR(VALUE(INDEX($B138:$AE138, $BK138, MATCH(BA$10, $B$11:$AE$11, 0))), "")))</f>
        <v/>
      </c>
      <c r="BB138" s="13" t="str" cm="1">
        <f t="array" ref="BB138">IF(BB$10="", "", IF(IFERROR(INDEX($B138:$AE138, $BK138, MATCH(BB$10, $B$11:$AE$11, 0)), "")="", "", IFERROR(VALUE(INDEX($B138:$AE138, $BK138, MATCH(BB$10, $B$11:$AE$11, 0))), "")))</f>
        <v/>
      </c>
      <c r="BC138" s="13" t="str" cm="1">
        <f t="array" ref="BC138">IF(BC$10="", "", IF(IFERROR(INDEX($B138:$AE138, $BK138, MATCH(BC$10, $B$11:$AE$11, 0)), "")="", "", IFERROR(VALUE(INDEX($B138:$AE138, $BK138, MATCH(BC$10, $B$11:$AE$11, 0))), "")))</f>
        <v/>
      </c>
      <c r="BD138" s="13" t="str" cm="1">
        <f t="array" ref="BD138">IF(BD$10="", "", IF(IFERROR(INDEX($B138:$AE138, $BK138, MATCH(BD$10, $B$11:$AE$11, 0)), "")="", "", IFERROR(VALUE(INDEX($B138:$AE138, $BK138, MATCH(BD$10, $B$11:$AE$11, 0))), "")))</f>
        <v/>
      </c>
      <c r="BE138" s="33" t="str" cm="1">
        <f t="array" ref="BE138">IF(BE$10="", "", IF(IFERROR(INDEX($B138:$AE138, $BK138, MATCH(BE$10, $B$11:$AE$11, 0)), "")="", "", IFERROR(VALUE(INDEX($B138:$AE138, $BK138, MATCH(BE$10, $B$11:$AE$11, 0))), "")))</f>
        <v/>
      </c>
      <c r="BF138" s="11"/>
      <c r="BG138" s="41" t="str" cm="1">
        <f t="array" ref="BG138">IF(BG$10="", "", IF(IFERROR(INDEX($B138:$AE138, $BK138, MATCH(BG$10, $B$11:$AE$11, 0)), "")="", "", IFERROR(LEFT(INDEX($B138:$AE138, $BK138, MATCH(BG$10, $B$11:$AE$11, 0)), 70), "")))</f>
        <v/>
      </c>
      <c r="BH138" s="11"/>
      <c r="BI138" s="65" t="str">
        <f t="shared" si="17"/>
        <v/>
      </c>
      <c r="BJ138" s="11"/>
      <c r="BN138" s="19" t="str" cm="1">
        <f t="array" ref="BN138">IF($AZ$10="", "", IF(IFERROR(INDEX($B138:$AE138, $BK138, MATCH($AZ$10, $B$11:$AE$11, 0)), "")="", "", IFERROR(INDEX($B138:$AE138, $BK138, MATCH($AZ$10, $B$11:$AE$11, 0)), "")))</f>
        <v/>
      </c>
      <c r="BO138" s="19" t="str">
        <f t="shared" si="18"/>
        <v/>
      </c>
      <c r="BP138" s="19" t="str">
        <f t="shared" si="19"/>
        <v/>
      </c>
      <c r="BQ138" s="19" t="str">
        <f t="shared" si="20"/>
        <v/>
      </c>
      <c r="BR138" s="42" t="str">
        <f t="shared" si="21"/>
        <v/>
      </c>
      <c r="BS138" s="19" t="str">
        <f t="shared" si="22"/>
        <v/>
      </c>
      <c r="BT138" s="43" t="str" cm="1">
        <f t="array" ref="BT138">IFERROR(DATE(INDEX($BQ138:$BS138, $BK138, MATCH($BN$5, $BQ$10:$BS$10, 0)), INDEX($BQ138:$BS138, $BK138, MATCH($BN$4, $BQ$10:$BS$10, 0)), INDEX($BQ138:$BS138, $BK138, MATCH($BN$3, $BQ$10:$BS$10, 0))), "")</f>
        <v/>
      </c>
      <c r="BV138" s="19" t="str">
        <f t="shared" si="23"/>
        <v/>
      </c>
      <c r="BX138" s="19" t="str">
        <f t="shared" si="15"/>
        <v/>
      </c>
      <c r="BZ138" s="42" t="str">
        <f t="shared" si="29"/>
        <v/>
      </c>
      <c r="CA138" s="13" t="str">
        <f t="shared" si="28"/>
        <v/>
      </c>
      <c r="CB138" s="13" t="str">
        <f t="shared" si="28"/>
        <v/>
      </c>
      <c r="CC138" s="13" t="str">
        <f t="shared" si="28"/>
        <v/>
      </c>
      <c r="CD138" s="33" t="str">
        <f t="shared" si="28"/>
        <v/>
      </c>
      <c r="CF138" s="44" t="str">
        <f t="shared" si="24"/>
        <v/>
      </c>
      <c r="CH138" s="19" t="str">
        <f>IF($CF138="", "", COUNTIF($CF$12:$CF$511, "&gt;"&amp;$CF138)+1+COUNTIF($CF$12:$CF138, $CF138)-1)</f>
        <v/>
      </c>
      <c r="CJ138" s="19" t="str">
        <f t="shared" si="25"/>
        <v/>
      </c>
      <c r="CL138" s="45" t="str">
        <f t="shared" si="26"/>
        <v/>
      </c>
      <c r="CN138" s="41" t="str" cm="1">
        <f t="array" ref="CN138">IF($BV138="", "", IF(IFERROR(INDEX($B138:$AE138, $BK138, MATCH(BI$10, $B$11:$AE$11, 0)), "")="", "", IFERROR(INDEX($B138:$AE138, $BK138, MATCH(BI$10, $B$11:$AE$11, 0)), "")))</f>
        <v/>
      </c>
      <c r="CP138" s="19" t="str">
        <f>IF(OR($BL$7=FALSE, $BI138=""), "", IF(COUNTIF('LinkedIn Posts'!$AV$11:$AV$510, $BI138)=0, MAX($CP$11:$CP137)+1, ""))</f>
        <v/>
      </c>
      <c r="CR138" s="19">
        <v>127</v>
      </c>
      <c r="CT138" s="65" t="str">
        <f t="shared" si="27"/>
        <v/>
      </c>
    </row>
    <row r="139" spans="1:98" x14ac:dyDescent="0.25">
      <c r="A139" s="24"/>
      <c r="B139" s="29"/>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1"/>
      <c r="AF139" s="24"/>
      <c r="AG139" s="11"/>
      <c r="AH139" s="11"/>
      <c r="AI139" s="11"/>
      <c r="AJ139" s="11"/>
      <c r="AK139" s="11"/>
      <c r="AL139" s="11"/>
      <c r="AM139" s="11"/>
      <c r="AN139" s="11"/>
      <c r="AO139" s="11"/>
      <c r="AP139" s="11"/>
      <c r="AQ139" s="11"/>
      <c r="AR139" s="11"/>
      <c r="AS139" s="11"/>
      <c r="AT139" s="11"/>
      <c r="AU139" s="11"/>
      <c r="AV139" s="11"/>
      <c r="AW139" s="11"/>
      <c r="AX139" s="11"/>
      <c r="AY139" s="11"/>
      <c r="AZ139" s="32" t="str">
        <f t="shared" si="16"/>
        <v/>
      </c>
      <c r="BA139" s="13" t="str" cm="1">
        <f t="array" ref="BA139">IF(BA$10="", "", IF(IFERROR(INDEX($B139:$AE139, $BK139, MATCH(BA$10, $B$11:$AE$11, 0)), "")="", "", IFERROR(VALUE(INDEX($B139:$AE139, $BK139, MATCH(BA$10, $B$11:$AE$11, 0))), "")))</f>
        <v/>
      </c>
      <c r="BB139" s="13" t="str" cm="1">
        <f t="array" ref="BB139">IF(BB$10="", "", IF(IFERROR(INDEX($B139:$AE139, $BK139, MATCH(BB$10, $B$11:$AE$11, 0)), "")="", "", IFERROR(VALUE(INDEX($B139:$AE139, $BK139, MATCH(BB$10, $B$11:$AE$11, 0))), "")))</f>
        <v/>
      </c>
      <c r="BC139" s="13" t="str" cm="1">
        <f t="array" ref="BC139">IF(BC$10="", "", IF(IFERROR(INDEX($B139:$AE139, $BK139, MATCH(BC$10, $B$11:$AE$11, 0)), "")="", "", IFERROR(VALUE(INDEX($B139:$AE139, $BK139, MATCH(BC$10, $B$11:$AE$11, 0))), "")))</f>
        <v/>
      </c>
      <c r="BD139" s="13" t="str" cm="1">
        <f t="array" ref="BD139">IF(BD$10="", "", IF(IFERROR(INDEX($B139:$AE139, $BK139, MATCH(BD$10, $B$11:$AE$11, 0)), "")="", "", IFERROR(VALUE(INDEX($B139:$AE139, $BK139, MATCH(BD$10, $B$11:$AE$11, 0))), "")))</f>
        <v/>
      </c>
      <c r="BE139" s="33" t="str" cm="1">
        <f t="array" ref="BE139">IF(BE$10="", "", IF(IFERROR(INDEX($B139:$AE139, $BK139, MATCH(BE$10, $B$11:$AE$11, 0)), "")="", "", IFERROR(VALUE(INDEX($B139:$AE139, $BK139, MATCH(BE$10, $B$11:$AE$11, 0))), "")))</f>
        <v/>
      </c>
      <c r="BF139" s="11"/>
      <c r="BG139" s="41" t="str" cm="1">
        <f t="array" ref="BG139">IF(BG$10="", "", IF(IFERROR(INDEX($B139:$AE139, $BK139, MATCH(BG$10, $B$11:$AE$11, 0)), "")="", "", IFERROR(LEFT(INDEX($B139:$AE139, $BK139, MATCH(BG$10, $B$11:$AE$11, 0)), 70), "")))</f>
        <v/>
      </c>
      <c r="BH139" s="11"/>
      <c r="BI139" s="65" t="str">
        <f t="shared" si="17"/>
        <v/>
      </c>
      <c r="BJ139" s="11"/>
      <c r="BN139" s="19" t="str" cm="1">
        <f t="array" ref="BN139">IF($AZ$10="", "", IF(IFERROR(INDEX($B139:$AE139, $BK139, MATCH($AZ$10, $B$11:$AE$11, 0)), "")="", "", IFERROR(INDEX($B139:$AE139, $BK139, MATCH($AZ$10, $B$11:$AE$11, 0)), "")))</f>
        <v/>
      </c>
      <c r="BO139" s="19" t="str">
        <f t="shared" si="18"/>
        <v/>
      </c>
      <c r="BP139" s="19" t="str">
        <f t="shared" si="19"/>
        <v/>
      </c>
      <c r="BQ139" s="19" t="str">
        <f t="shared" si="20"/>
        <v/>
      </c>
      <c r="BR139" s="42" t="str">
        <f t="shared" si="21"/>
        <v/>
      </c>
      <c r="BS139" s="19" t="str">
        <f t="shared" si="22"/>
        <v/>
      </c>
      <c r="BT139" s="43" t="str" cm="1">
        <f t="array" ref="BT139">IFERROR(DATE(INDEX($BQ139:$BS139, $BK139, MATCH($BN$5, $BQ$10:$BS$10, 0)), INDEX($BQ139:$BS139, $BK139, MATCH($BN$4, $BQ$10:$BS$10, 0)), INDEX($BQ139:$BS139, $BK139, MATCH($BN$3, $BQ$10:$BS$10, 0))), "")</f>
        <v/>
      </c>
      <c r="BV139" s="19" t="str">
        <f t="shared" si="23"/>
        <v/>
      </c>
      <c r="BX139" s="19" t="str">
        <f t="shared" si="15"/>
        <v/>
      </c>
      <c r="BZ139" s="42" t="str">
        <f t="shared" si="29"/>
        <v/>
      </c>
      <c r="CA139" s="13" t="str">
        <f t="shared" si="28"/>
        <v/>
      </c>
      <c r="CB139" s="13" t="str">
        <f t="shared" si="28"/>
        <v/>
      </c>
      <c r="CC139" s="13" t="str">
        <f t="shared" si="28"/>
        <v/>
      </c>
      <c r="CD139" s="33" t="str">
        <f t="shared" si="28"/>
        <v/>
      </c>
      <c r="CF139" s="44" t="str">
        <f t="shared" si="24"/>
        <v/>
      </c>
      <c r="CH139" s="19" t="str">
        <f>IF($CF139="", "", COUNTIF($CF$12:$CF$511, "&gt;"&amp;$CF139)+1+COUNTIF($CF$12:$CF139, $CF139)-1)</f>
        <v/>
      </c>
      <c r="CJ139" s="19" t="str">
        <f t="shared" si="25"/>
        <v/>
      </c>
      <c r="CL139" s="45" t="str">
        <f t="shared" si="26"/>
        <v/>
      </c>
      <c r="CN139" s="41" t="str" cm="1">
        <f t="array" ref="CN139">IF($BV139="", "", IF(IFERROR(INDEX($B139:$AE139, $BK139, MATCH(BI$10, $B$11:$AE$11, 0)), "")="", "", IFERROR(INDEX($B139:$AE139, $BK139, MATCH(BI$10, $B$11:$AE$11, 0)), "")))</f>
        <v/>
      </c>
      <c r="CP139" s="19" t="str">
        <f>IF(OR($BL$7=FALSE, $BI139=""), "", IF(COUNTIF('LinkedIn Posts'!$AV$11:$AV$510, $BI139)=0, MAX($CP$11:$CP138)+1, ""))</f>
        <v/>
      </c>
      <c r="CR139" s="19">
        <v>128</v>
      </c>
      <c r="CT139" s="65" t="str">
        <f t="shared" si="27"/>
        <v/>
      </c>
    </row>
    <row r="140" spans="1:98" x14ac:dyDescent="0.25">
      <c r="A140" s="24"/>
      <c r="B140" s="29"/>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1"/>
      <c r="AF140" s="24"/>
      <c r="AG140" s="11"/>
      <c r="AH140" s="11"/>
      <c r="AI140" s="11"/>
      <c r="AJ140" s="11"/>
      <c r="AK140" s="11"/>
      <c r="AL140" s="11"/>
      <c r="AM140" s="11"/>
      <c r="AN140" s="11"/>
      <c r="AO140" s="11"/>
      <c r="AP140" s="11"/>
      <c r="AQ140" s="11"/>
      <c r="AR140" s="11"/>
      <c r="AS140" s="11"/>
      <c r="AT140" s="11"/>
      <c r="AU140" s="11"/>
      <c r="AV140" s="11"/>
      <c r="AW140" s="11"/>
      <c r="AX140" s="11"/>
      <c r="AY140" s="11"/>
      <c r="AZ140" s="32" t="str">
        <f t="shared" si="16"/>
        <v/>
      </c>
      <c r="BA140" s="13" t="str" cm="1">
        <f t="array" ref="BA140">IF(BA$10="", "", IF(IFERROR(INDEX($B140:$AE140, $BK140, MATCH(BA$10, $B$11:$AE$11, 0)), "")="", "", IFERROR(VALUE(INDEX($B140:$AE140, $BK140, MATCH(BA$10, $B$11:$AE$11, 0))), "")))</f>
        <v/>
      </c>
      <c r="BB140" s="13" t="str" cm="1">
        <f t="array" ref="BB140">IF(BB$10="", "", IF(IFERROR(INDEX($B140:$AE140, $BK140, MATCH(BB$10, $B$11:$AE$11, 0)), "")="", "", IFERROR(VALUE(INDEX($B140:$AE140, $BK140, MATCH(BB$10, $B$11:$AE$11, 0))), "")))</f>
        <v/>
      </c>
      <c r="BC140" s="13" t="str" cm="1">
        <f t="array" ref="BC140">IF(BC$10="", "", IF(IFERROR(INDEX($B140:$AE140, $BK140, MATCH(BC$10, $B$11:$AE$11, 0)), "")="", "", IFERROR(VALUE(INDEX($B140:$AE140, $BK140, MATCH(BC$10, $B$11:$AE$11, 0))), "")))</f>
        <v/>
      </c>
      <c r="BD140" s="13" t="str" cm="1">
        <f t="array" ref="BD140">IF(BD$10="", "", IF(IFERROR(INDEX($B140:$AE140, $BK140, MATCH(BD$10, $B$11:$AE$11, 0)), "")="", "", IFERROR(VALUE(INDEX($B140:$AE140, $BK140, MATCH(BD$10, $B$11:$AE$11, 0))), "")))</f>
        <v/>
      </c>
      <c r="BE140" s="33" t="str" cm="1">
        <f t="array" ref="BE140">IF(BE$10="", "", IF(IFERROR(INDEX($B140:$AE140, $BK140, MATCH(BE$10, $B$11:$AE$11, 0)), "")="", "", IFERROR(VALUE(INDEX($B140:$AE140, $BK140, MATCH(BE$10, $B$11:$AE$11, 0))), "")))</f>
        <v/>
      </c>
      <c r="BF140" s="11"/>
      <c r="BG140" s="41" t="str" cm="1">
        <f t="array" ref="BG140">IF(BG$10="", "", IF(IFERROR(INDEX($B140:$AE140, $BK140, MATCH(BG$10, $B$11:$AE$11, 0)), "")="", "", IFERROR(LEFT(INDEX($B140:$AE140, $BK140, MATCH(BG$10, $B$11:$AE$11, 0)), 70), "")))</f>
        <v/>
      </c>
      <c r="BH140" s="11"/>
      <c r="BI140" s="65" t="str">
        <f t="shared" si="17"/>
        <v/>
      </c>
      <c r="BJ140" s="11"/>
      <c r="BN140" s="19" t="str" cm="1">
        <f t="array" ref="BN140">IF($AZ$10="", "", IF(IFERROR(INDEX($B140:$AE140, $BK140, MATCH($AZ$10, $B$11:$AE$11, 0)), "")="", "", IFERROR(INDEX($B140:$AE140, $BK140, MATCH($AZ$10, $B$11:$AE$11, 0)), "")))</f>
        <v/>
      </c>
      <c r="BO140" s="19" t="str">
        <f t="shared" si="18"/>
        <v/>
      </c>
      <c r="BP140" s="19" t="str">
        <f t="shared" si="19"/>
        <v/>
      </c>
      <c r="BQ140" s="19" t="str">
        <f t="shared" si="20"/>
        <v/>
      </c>
      <c r="BR140" s="42" t="str">
        <f t="shared" si="21"/>
        <v/>
      </c>
      <c r="BS140" s="19" t="str">
        <f t="shared" si="22"/>
        <v/>
      </c>
      <c r="BT140" s="43" t="str" cm="1">
        <f t="array" ref="BT140">IFERROR(DATE(INDEX($BQ140:$BS140, $BK140, MATCH($BN$5, $BQ$10:$BS$10, 0)), INDEX($BQ140:$BS140, $BK140, MATCH($BN$4, $BQ$10:$BS$10, 0)), INDEX($BQ140:$BS140, $BK140, MATCH($BN$3, $BQ$10:$BS$10, 0))), "")</f>
        <v/>
      </c>
      <c r="BV140" s="19" t="str">
        <f t="shared" si="23"/>
        <v/>
      </c>
      <c r="BX140" s="19" t="str">
        <f t="shared" ref="BX140:BX203" si="30">IF($BI140="", "", IF(COUNTIF($BI$12:$BI$511, $BI140)&gt;1, "X", ""))</f>
        <v/>
      </c>
      <c r="BZ140" s="42" t="str">
        <f t="shared" si="29"/>
        <v/>
      </c>
      <c r="CA140" s="13" t="str">
        <f t="shared" si="28"/>
        <v/>
      </c>
      <c r="CB140" s="13" t="str">
        <f t="shared" si="28"/>
        <v/>
      </c>
      <c r="CC140" s="13" t="str">
        <f t="shared" si="28"/>
        <v/>
      </c>
      <c r="CD140" s="33" t="str">
        <f t="shared" si="28"/>
        <v/>
      </c>
      <c r="CF140" s="44" t="str">
        <f t="shared" si="24"/>
        <v/>
      </c>
      <c r="CH140" s="19" t="str">
        <f>IF($CF140="", "", COUNTIF($CF$12:$CF$511, "&gt;"&amp;$CF140)+1+COUNTIF($CF$12:$CF140, $CF140)-1)</f>
        <v/>
      </c>
      <c r="CJ140" s="19" t="str">
        <f t="shared" si="25"/>
        <v/>
      </c>
      <c r="CL140" s="45" t="str">
        <f t="shared" si="26"/>
        <v/>
      </c>
      <c r="CN140" s="41" t="str" cm="1">
        <f t="array" ref="CN140">IF($BV140="", "", IF(IFERROR(INDEX($B140:$AE140, $BK140, MATCH(BI$10, $B$11:$AE$11, 0)), "")="", "", IFERROR(INDEX($B140:$AE140, $BK140, MATCH(BI$10, $B$11:$AE$11, 0)), "")))</f>
        <v/>
      </c>
      <c r="CP140" s="19" t="str">
        <f>IF(OR($BL$7=FALSE, $BI140=""), "", IF(COUNTIF('LinkedIn Posts'!$AV$11:$AV$510, $BI140)=0, MAX($CP$11:$CP139)+1, ""))</f>
        <v/>
      </c>
      <c r="CR140" s="19">
        <v>129</v>
      </c>
      <c r="CT140" s="65" t="str">
        <f t="shared" si="27"/>
        <v/>
      </c>
    </row>
    <row r="141" spans="1:98" x14ac:dyDescent="0.25">
      <c r="A141" s="24"/>
      <c r="B141" s="29"/>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1"/>
      <c r="AF141" s="24"/>
      <c r="AG141" s="11"/>
      <c r="AH141" s="11"/>
      <c r="AI141" s="11"/>
      <c r="AJ141" s="11"/>
      <c r="AK141" s="11"/>
      <c r="AL141" s="11"/>
      <c r="AM141" s="11"/>
      <c r="AN141" s="11"/>
      <c r="AO141" s="11"/>
      <c r="AP141" s="11"/>
      <c r="AQ141" s="11"/>
      <c r="AR141" s="11"/>
      <c r="AS141" s="11"/>
      <c r="AT141" s="11"/>
      <c r="AU141" s="11"/>
      <c r="AV141" s="11"/>
      <c r="AW141" s="11"/>
      <c r="AX141" s="11"/>
      <c r="AY141" s="11"/>
      <c r="AZ141" s="32" t="str">
        <f t="shared" ref="AZ141:AZ204" si="31">$BT141</f>
        <v/>
      </c>
      <c r="BA141" s="13" t="str" cm="1">
        <f t="array" ref="BA141">IF(BA$10="", "", IF(IFERROR(INDEX($B141:$AE141, $BK141, MATCH(BA$10, $B$11:$AE$11, 0)), "")="", "", IFERROR(VALUE(INDEX($B141:$AE141, $BK141, MATCH(BA$10, $B$11:$AE$11, 0))), "")))</f>
        <v/>
      </c>
      <c r="BB141" s="13" t="str" cm="1">
        <f t="array" ref="BB141">IF(BB$10="", "", IF(IFERROR(INDEX($B141:$AE141, $BK141, MATCH(BB$10, $B$11:$AE$11, 0)), "")="", "", IFERROR(VALUE(INDEX($B141:$AE141, $BK141, MATCH(BB$10, $B$11:$AE$11, 0))), "")))</f>
        <v/>
      </c>
      <c r="BC141" s="13" t="str" cm="1">
        <f t="array" ref="BC141">IF(BC$10="", "", IF(IFERROR(INDEX($B141:$AE141, $BK141, MATCH(BC$10, $B$11:$AE$11, 0)), "")="", "", IFERROR(VALUE(INDEX($B141:$AE141, $BK141, MATCH(BC$10, $B$11:$AE$11, 0))), "")))</f>
        <v/>
      </c>
      <c r="BD141" s="13" t="str" cm="1">
        <f t="array" ref="BD141">IF(BD$10="", "", IF(IFERROR(INDEX($B141:$AE141, $BK141, MATCH(BD$10, $B$11:$AE$11, 0)), "")="", "", IFERROR(VALUE(INDEX($B141:$AE141, $BK141, MATCH(BD$10, $B$11:$AE$11, 0))), "")))</f>
        <v/>
      </c>
      <c r="BE141" s="33" t="str" cm="1">
        <f t="array" ref="BE141">IF(BE$10="", "", IF(IFERROR(INDEX($B141:$AE141, $BK141, MATCH(BE$10, $B$11:$AE$11, 0)), "")="", "", IFERROR(VALUE(INDEX($B141:$AE141, $BK141, MATCH(BE$10, $B$11:$AE$11, 0))), "")))</f>
        <v/>
      </c>
      <c r="BF141" s="11"/>
      <c r="BG141" s="41" t="str" cm="1">
        <f t="array" ref="BG141">IF(BG$10="", "", IF(IFERROR(INDEX($B141:$AE141, $BK141, MATCH(BG$10, $B$11:$AE$11, 0)), "")="", "", IFERROR(LEFT(INDEX($B141:$AE141, $BK141, MATCH(BG$10, $B$11:$AE$11, 0)), 70), "")))</f>
        <v/>
      </c>
      <c r="BH141" s="11"/>
      <c r="BI141" s="65" t="str">
        <f t="shared" ref="BI141:BI204" si="32">IFERROR(VALUE(MID($CN141, FIND($CN$9, $CN141)+LEN($CN$9), LEN($CN141))), "")</f>
        <v/>
      </c>
      <c r="BJ141" s="11"/>
      <c r="BN141" s="19" t="str" cm="1">
        <f t="array" ref="BN141">IF($AZ$10="", "", IF(IFERROR(INDEX($B141:$AE141, $BK141, MATCH($AZ$10, $B$11:$AE$11, 0)), "")="", "", IFERROR(INDEX($B141:$AE141, $BK141, MATCH($AZ$10, $B$11:$AE$11, 0)), "")))</f>
        <v/>
      </c>
      <c r="BO141" s="19" t="str">
        <f t="shared" ref="BO141:BO204" si="33">IF($BN141="", "", IFERROR(FIND("/", $BN141), ""))</f>
        <v/>
      </c>
      <c r="BP141" s="19" t="str">
        <f t="shared" ref="BP141:BP204" si="34">IF(OR($BN141="", $BO141=""), "", IFERROR(FIND("/", $BN141, $BO141+1), ""))</f>
        <v/>
      </c>
      <c r="BQ141" s="19" t="str">
        <f t="shared" ref="BQ141:BQ204" si="35">IF($BN141="", "", IFERROR(VALUE(LEFT($BN141, $BO141-1)), ""))</f>
        <v/>
      </c>
      <c r="BR141" s="42" t="str">
        <f t="shared" ref="BR141:BR204" si="36">IF($BN141="", "", IFERROR(VALUE(MID($BN141, $BO141+1, (BP141-BO141-1))), ""))</f>
        <v/>
      </c>
      <c r="BS141" s="19" t="str">
        <f t="shared" ref="BS141:BS204" si="37">IF($BN141="", "", IFERROR(VALUE(MID($BN141, $BP141+1, (LEN(BN141)-BP141))), ""))</f>
        <v/>
      </c>
      <c r="BT141" s="43" t="str" cm="1">
        <f t="array" ref="BT141">IFERROR(DATE(INDEX($BQ141:$BS141, $BK141, MATCH($BN$5, $BQ$10:$BS$10, 0)), INDEX($BQ141:$BS141, $BK141, MATCH($BN$4, $BQ$10:$BS$10, 0)), INDEX($BQ141:$BS141, $BK141, MATCH($BN$3, $BQ$10:$BS$10, 0))), "")</f>
        <v/>
      </c>
      <c r="BV141" s="19" t="str">
        <f t="shared" ref="BV141:BV204" si="38">IF(COUNTIF($B141:$AE141, "")=30, "", "X")</f>
        <v/>
      </c>
      <c r="BX141" s="19" t="str">
        <f t="shared" si="30"/>
        <v/>
      </c>
      <c r="BZ141" s="42" t="str">
        <f t="shared" si="29"/>
        <v/>
      </c>
      <c r="CA141" s="13" t="str">
        <f t="shared" si="28"/>
        <v/>
      </c>
      <c r="CB141" s="13" t="str">
        <f t="shared" si="28"/>
        <v/>
      </c>
      <c r="CC141" s="13" t="str">
        <f t="shared" si="28"/>
        <v/>
      </c>
      <c r="CD141" s="33" t="str">
        <f t="shared" si="28"/>
        <v/>
      </c>
      <c r="CF141" s="44" t="str">
        <f t="shared" ref="CF141:CF204" si="39">IF($BV141="", "", IFERROR(SUM($BZ141:$CD141), ""))</f>
        <v/>
      </c>
      <c r="CH141" s="19" t="str">
        <f>IF($CF141="", "", COUNTIF($CF$12:$CF$511, "&gt;"&amp;$CF141)+1+COUNTIF($CF$12:$CF141, $CF141)-1)</f>
        <v/>
      </c>
      <c r="CJ141" s="19" t="str">
        <f t="shared" ref="CJ141:CJ204" si="40">IF($BT141="", "", IFERROR(TEXT($BT141, "mmm yyyy"), ""))</f>
        <v/>
      </c>
      <c r="CL141" s="45" t="str">
        <f t="shared" ref="CL141:CL204" si="41">IF($BV141="", "", IFERROR(SUM($BB141:$BE141)/$BA141, ""))</f>
        <v/>
      </c>
      <c r="CN141" s="41" t="str" cm="1">
        <f t="array" ref="CN141">IF($BV141="", "", IF(IFERROR(INDEX($B141:$AE141, $BK141, MATCH(BI$10, $B$11:$AE$11, 0)), "")="", "", IFERROR(INDEX($B141:$AE141, $BK141, MATCH(BI$10, $B$11:$AE$11, 0)), "")))</f>
        <v/>
      </c>
      <c r="CP141" s="19" t="str">
        <f>IF(OR($BL$7=FALSE, $BI141=""), "", IF(COUNTIF('LinkedIn Posts'!$AV$11:$AV$510, $BI141)=0, MAX($CP$11:$CP140)+1, ""))</f>
        <v/>
      </c>
      <c r="CR141" s="19">
        <v>130</v>
      </c>
      <c r="CT141" s="65" t="str">
        <f t="shared" ref="CT141:CT204" si="42">IFERROR(INDEX($BI$12:$BI$511, MATCH($CR141, $CP$12:$CP$511, 0)), "")</f>
        <v/>
      </c>
    </row>
    <row r="142" spans="1:98" x14ac:dyDescent="0.25">
      <c r="A142" s="24"/>
      <c r="B142" s="29"/>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1"/>
      <c r="AF142" s="24"/>
      <c r="AG142" s="11"/>
      <c r="AH142" s="11"/>
      <c r="AI142" s="11"/>
      <c r="AJ142" s="11"/>
      <c r="AK142" s="11"/>
      <c r="AL142" s="11"/>
      <c r="AM142" s="11"/>
      <c r="AN142" s="11"/>
      <c r="AO142" s="11"/>
      <c r="AP142" s="11"/>
      <c r="AQ142" s="11"/>
      <c r="AR142" s="11"/>
      <c r="AS142" s="11"/>
      <c r="AT142" s="11"/>
      <c r="AU142" s="11"/>
      <c r="AV142" s="11"/>
      <c r="AW142" s="11"/>
      <c r="AX142" s="11"/>
      <c r="AY142" s="11"/>
      <c r="AZ142" s="32" t="str">
        <f t="shared" si="31"/>
        <v/>
      </c>
      <c r="BA142" s="13" t="str" cm="1">
        <f t="array" ref="BA142">IF(BA$10="", "", IF(IFERROR(INDEX($B142:$AE142, $BK142, MATCH(BA$10, $B$11:$AE$11, 0)), "")="", "", IFERROR(VALUE(INDEX($B142:$AE142, $BK142, MATCH(BA$10, $B$11:$AE$11, 0))), "")))</f>
        <v/>
      </c>
      <c r="BB142" s="13" t="str" cm="1">
        <f t="array" ref="BB142">IF(BB$10="", "", IF(IFERROR(INDEX($B142:$AE142, $BK142, MATCH(BB$10, $B$11:$AE$11, 0)), "")="", "", IFERROR(VALUE(INDEX($B142:$AE142, $BK142, MATCH(BB$10, $B$11:$AE$11, 0))), "")))</f>
        <v/>
      </c>
      <c r="BC142" s="13" t="str" cm="1">
        <f t="array" ref="BC142">IF(BC$10="", "", IF(IFERROR(INDEX($B142:$AE142, $BK142, MATCH(BC$10, $B$11:$AE$11, 0)), "")="", "", IFERROR(VALUE(INDEX($B142:$AE142, $BK142, MATCH(BC$10, $B$11:$AE$11, 0))), "")))</f>
        <v/>
      </c>
      <c r="BD142" s="13" t="str" cm="1">
        <f t="array" ref="BD142">IF(BD$10="", "", IF(IFERROR(INDEX($B142:$AE142, $BK142, MATCH(BD$10, $B$11:$AE$11, 0)), "")="", "", IFERROR(VALUE(INDEX($B142:$AE142, $BK142, MATCH(BD$10, $B$11:$AE$11, 0))), "")))</f>
        <v/>
      </c>
      <c r="BE142" s="33" t="str" cm="1">
        <f t="array" ref="BE142">IF(BE$10="", "", IF(IFERROR(INDEX($B142:$AE142, $BK142, MATCH(BE$10, $B$11:$AE$11, 0)), "")="", "", IFERROR(VALUE(INDEX($B142:$AE142, $BK142, MATCH(BE$10, $B$11:$AE$11, 0))), "")))</f>
        <v/>
      </c>
      <c r="BF142" s="11"/>
      <c r="BG142" s="41" t="str" cm="1">
        <f t="array" ref="BG142">IF(BG$10="", "", IF(IFERROR(INDEX($B142:$AE142, $BK142, MATCH(BG$10, $B$11:$AE$11, 0)), "")="", "", IFERROR(LEFT(INDEX($B142:$AE142, $BK142, MATCH(BG$10, $B$11:$AE$11, 0)), 70), "")))</f>
        <v/>
      </c>
      <c r="BH142" s="11"/>
      <c r="BI142" s="65" t="str">
        <f t="shared" si="32"/>
        <v/>
      </c>
      <c r="BJ142" s="11"/>
      <c r="BN142" s="19" t="str" cm="1">
        <f t="array" ref="BN142">IF($AZ$10="", "", IF(IFERROR(INDEX($B142:$AE142, $BK142, MATCH($AZ$10, $B$11:$AE$11, 0)), "")="", "", IFERROR(INDEX($B142:$AE142, $BK142, MATCH($AZ$10, $B$11:$AE$11, 0)), "")))</f>
        <v/>
      </c>
      <c r="BO142" s="19" t="str">
        <f t="shared" si="33"/>
        <v/>
      </c>
      <c r="BP142" s="19" t="str">
        <f t="shared" si="34"/>
        <v/>
      </c>
      <c r="BQ142" s="19" t="str">
        <f t="shared" si="35"/>
        <v/>
      </c>
      <c r="BR142" s="42" t="str">
        <f t="shared" si="36"/>
        <v/>
      </c>
      <c r="BS142" s="19" t="str">
        <f t="shared" si="37"/>
        <v/>
      </c>
      <c r="BT142" s="43" t="str" cm="1">
        <f t="array" ref="BT142">IFERROR(DATE(INDEX($BQ142:$BS142, $BK142, MATCH($BN$5, $BQ$10:$BS$10, 0)), INDEX($BQ142:$BS142, $BK142, MATCH($BN$4, $BQ$10:$BS$10, 0)), INDEX($BQ142:$BS142, $BK142, MATCH($BN$3, $BQ$10:$BS$10, 0))), "")</f>
        <v/>
      </c>
      <c r="BV142" s="19" t="str">
        <f t="shared" si="38"/>
        <v/>
      </c>
      <c r="BX142" s="19" t="str">
        <f t="shared" si="30"/>
        <v/>
      </c>
      <c r="BZ142" s="42" t="str">
        <f t="shared" si="29"/>
        <v/>
      </c>
      <c r="CA142" s="13" t="str">
        <f t="shared" si="28"/>
        <v/>
      </c>
      <c r="CB142" s="13" t="str">
        <f t="shared" si="28"/>
        <v/>
      </c>
      <c r="CC142" s="13" t="str">
        <f t="shared" si="28"/>
        <v/>
      </c>
      <c r="CD142" s="33" t="str">
        <f t="shared" ref="CD142:CD205" si="43">IF(BE142="", "", IFERROR(ROUNDDOWN(BE142/CD$9, 0)*CD$8, ""))</f>
        <v/>
      </c>
      <c r="CF142" s="44" t="str">
        <f t="shared" si="39"/>
        <v/>
      </c>
      <c r="CH142" s="19" t="str">
        <f>IF($CF142="", "", COUNTIF($CF$12:$CF$511, "&gt;"&amp;$CF142)+1+COUNTIF($CF$12:$CF142, $CF142)-1)</f>
        <v/>
      </c>
      <c r="CJ142" s="19" t="str">
        <f t="shared" si="40"/>
        <v/>
      </c>
      <c r="CL142" s="45" t="str">
        <f t="shared" si="41"/>
        <v/>
      </c>
      <c r="CN142" s="41" t="str" cm="1">
        <f t="array" ref="CN142">IF($BV142="", "", IF(IFERROR(INDEX($B142:$AE142, $BK142, MATCH(BI$10, $B$11:$AE$11, 0)), "")="", "", IFERROR(INDEX($B142:$AE142, $BK142, MATCH(BI$10, $B$11:$AE$11, 0)), "")))</f>
        <v/>
      </c>
      <c r="CP142" s="19" t="str">
        <f>IF(OR($BL$7=FALSE, $BI142=""), "", IF(COUNTIF('LinkedIn Posts'!$AV$11:$AV$510, $BI142)=0, MAX($CP$11:$CP141)+1, ""))</f>
        <v/>
      </c>
      <c r="CR142" s="19">
        <v>131</v>
      </c>
      <c r="CT142" s="65" t="str">
        <f t="shared" si="42"/>
        <v/>
      </c>
    </row>
    <row r="143" spans="1:98" x14ac:dyDescent="0.25">
      <c r="A143" s="24"/>
      <c r="B143" s="29"/>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1"/>
      <c r="AF143" s="24"/>
      <c r="AG143" s="11"/>
      <c r="AH143" s="11"/>
      <c r="AI143" s="11"/>
      <c r="AJ143" s="11"/>
      <c r="AK143" s="11"/>
      <c r="AL143" s="11"/>
      <c r="AM143" s="11"/>
      <c r="AN143" s="11"/>
      <c r="AO143" s="11"/>
      <c r="AP143" s="11"/>
      <c r="AQ143" s="11"/>
      <c r="AR143" s="11"/>
      <c r="AS143" s="11"/>
      <c r="AT143" s="11"/>
      <c r="AU143" s="11"/>
      <c r="AV143" s="11"/>
      <c r="AW143" s="11"/>
      <c r="AX143" s="11"/>
      <c r="AY143" s="11"/>
      <c r="AZ143" s="32" t="str">
        <f t="shared" si="31"/>
        <v/>
      </c>
      <c r="BA143" s="13" t="str" cm="1">
        <f t="array" ref="BA143">IF(BA$10="", "", IF(IFERROR(INDEX($B143:$AE143, $BK143, MATCH(BA$10, $B$11:$AE$11, 0)), "")="", "", IFERROR(VALUE(INDEX($B143:$AE143, $BK143, MATCH(BA$10, $B$11:$AE$11, 0))), "")))</f>
        <v/>
      </c>
      <c r="BB143" s="13" t="str" cm="1">
        <f t="array" ref="BB143">IF(BB$10="", "", IF(IFERROR(INDEX($B143:$AE143, $BK143, MATCH(BB$10, $B$11:$AE$11, 0)), "")="", "", IFERROR(VALUE(INDEX($B143:$AE143, $BK143, MATCH(BB$10, $B$11:$AE$11, 0))), "")))</f>
        <v/>
      </c>
      <c r="BC143" s="13" t="str" cm="1">
        <f t="array" ref="BC143">IF(BC$10="", "", IF(IFERROR(INDEX($B143:$AE143, $BK143, MATCH(BC$10, $B$11:$AE$11, 0)), "")="", "", IFERROR(VALUE(INDEX($B143:$AE143, $BK143, MATCH(BC$10, $B$11:$AE$11, 0))), "")))</f>
        <v/>
      </c>
      <c r="BD143" s="13" t="str" cm="1">
        <f t="array" ref="BD143">IF(BD$10="", "", IF(IFERROR(INDEX($B143:$AE143, $BK143, MATCH(BD$10, $B$11:$AE$11, 0)), "")="", "", IFERROR(VALUE(INDEX($B143:$AE143, $BK143, MATCH(BD$10, $B$11:$AE$11, 0))), "")))</f>
        <v/>
      </c>
      <c r="BE143" s="33" t="str" cm="1">
        <f t="array" ref="BE143">IF(BE$10="", "", IF(IFERROR(INDEX($B143:$AE143, $BK143, MATCH(BE$10, $B$11:$AE$11, 0)), "")="", "", IFERROR(VALUE(INDEX($B143:$AE143, $BK143, MATCH(BE$10, $B$11:$AE$11, 0))), "")))</f>
        <v/>
      </c>
      <c r="BF143" s="11"/>
      <c r="BG143" s="41" t="str" cm="1">
        <f t="array" ref="BG143">IF(BG$10="", "", IF(IFERROR(INDEX($B143:$AE143, $BK143, MATCH(BG$10, $B$11:$AE$11, 0)), "")="", "", IFERROR(LEFT(INDEX($B143:$AE143, $BK143, MATCH(BG$10, $B$11:$AE$11, 0)), 70), "")))</f>
        <v/>
      </c>
      <c r="BH143" s="11"/>
      <c r="BI143" s="65" t="str">
        <f t="shared" si="32"/>
        <v/>
      </c>
      <c r="BJ143" s="11"/>
      <c r="BN143" s="19" t="str" cm="1">
        <f t="array" ref="BN143">IF($AZ$10="", "", IF(IFERROR(INDEX($B143:$AE143, $BK143, MATCH($AZ$10, $B$11:$AE$11, 0)), "")="", "", IFERROR(INDEX($B143:$AE143, $BK143, MATCH($AZ$10, $B$11:$AE$11, 0)), "")))</f>
        <v/>
      </c>
      <c r="BO143" s="19" t="str">
        <f t="shared" si="33"/>
        <v/>
      </c>
      <c r="BP143" s="19" t="str">
        <f t="shared" si="34"/>
        <v/>
      </c>
      <c r="BQ143" s="19" t="str">
        <f t="shared" si="35"/>
        <v/>
      </c>
      <c r="BR143" s="42" t="str">
        <f t="shared" si="36"/>
        <v/>
      </c>
      <c r="BS143" s="19" t="str">
        <f t="shared" si="37"/>
        <v/>
      </c>
      <c r="BT143" s="43" t="str" cm="1">
        <f t="array" ref="BT143">IFERROR(DATE(INDEX($BQ143:$BS143, $BK143, MATCH($BN$5, $BQ$10:$BS$10, 0)), INDEX($BQ143:$BS143, $BK143, MATCH($BN$4, $BQ$10:$BS$10, 0)), INDEX($BQ143:$BS143, $BK143, MATCH($BN$3, $BQ$10:$BS$10, 0))), "")</f>
        <v/>
      </c>
      <c r="BV143" s="19" t="str">
        <f t="shared" si="38"/>
        <v/>
      </c>
      <c r="BX143" s="19" t="str">
        <f t="shared" si="30"/>
        <v/>
      </c>
      <c r="BZ143" s="42" t="str">
        <f t="shared" si="29"/>
        <v/>
      </c>
      <c r="CA143" s="13" t="str">
        <f t="shared" si="29"/>
        <v/>
      </c>
      <c r="CB143" s="13" t="str">
        <f t="shared" si="29"/>
        <v/>
      </c>
      <c r="CC143" s="13" t="str">
        <f t="shared" si="29"/>
        <v/>
      </c>
      <c r="CD143" s="33" t="str">
        <f t="shared" si="43"/>
        <v/>
      </c>
      <c r="CF143" s="44" t="str">
        <f t="shared" si="39"/>
        <v/>
      </c>
      <c r="CH143" s="19" t="str">
        <f>IF($CF143="", "", COUNTIF($CF$12:$CF$511, "&gt;"&amp;$CF143)+1+COUNTIF($CF$12:$CF143, $CF143)-1)</f>
        <v/>
      </c>
      <c r="CJ143" s="19" t="str">
        <f t="shared" si="40"/>
        <v/>
      </c>
      <c r="CL143" s="45" t="str">
        <f t="shared" si="41"/>
        <v/>
      </c>
      <c r="CN143" s="41" t="str" cm="1">
        <f t="array" ref="CN143">IF($BV143="", "", IF(IFERROR(INDEX($B143:$AE143, $BK143, MATCH(BI$10, $B$11:$AE$11, 0)), "")="", "", IFERROR(INDEX($B143:$AE143, $BK143, MATCH(BI$10, $B$11:$AE$11, 0)), "")))</f>
        <v/>
      </c>
      <c r="CP143" s="19" t="str">
        <f>IF(OR($BL$7=FALSE, $BI143=""), "", IF(COUNTIF('LinkedIn Posts'!$AV$11:$AV$510, $BI143)=0, MAX($CP$11:$CP142)+1, ""))</f>
        <v/>
      </c>
      <c r="CR143" s="19">
        <v>132</v>
      </c>
      <c r="CT143" s="65" t="str">
        <f t="shared" si="42"/>
        <v/>
      </c>
    </row>
    <row r="144" spans="1:98" x14ac:dyDescent="0.25">
      <c r="A144" s="24"/>
      <c r="B144" s="29"/>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1"/>
      <c r="AF144" s="24"/>
      <c r="AG144" s="11"/>
      <c r="AH144" s="11"/>
      <c r="AI144" s="11"/>
      <c r="AJ144" s="11"/>
      <c r="AK144" s="11"/>
      <c r="AL144" s="11"/>
      <c r="AM144" s="11"/>
      <c r="AN144" s="11"/>
      <c r="AO144" s="11"/>
      <c r="AP144" s="11"/>
      <c r="AQ144" s="11"/>
      <c r="AR144" s="11"/>
      <c r="AS144" s="11"/>
      <c r="AT144" s="11"/>
      <c r="AU144" s="11"/>
      <c r="AV144" s="11"/>
      <c r="AW144" s="11"/>
      <c r="AX144" s="11"/>
      <c r="AY144" s="11"/>
      <c r="AZ144" s="32" t="str">
        <f t="shared" si="31"/>
        <v/>
      </c>
      <c r="BA144" s="13" t="str" cm="1">
        <f t="array" ref="BA144">IF(BA$10="", "", IF(IFERROR(INDEX($B144:$AE144, $BK144, MATCH(BA$10, $B$11:$AE$11, 0)), "")="", "", IFERROR(VALUE(INDEX($B144:$AE144, $BK144, MATCH(BA$10, $B$11:$AE$11, 0))), "")))</f>
        <v/>
      </c>
      <c r="BB144" s="13" t="str" cm="1">
        <f t="array" ref="BB144">IF(BB$10="", "", IF(IFERROR(INDEX($B144:$AE144, $BK144, MATCH(BB$10, $B$11:$AE$11, 0)), "")="", "", IFERROR(VALUE(INDEX($B144:$AE144, $BK144, MATCH(BB$10, $B$11:$AE$11, 0))), "")))</f>
        <v/>
      </c>
      <c r="BC144" s="13" t="str" cm="1">
        <f t="array" ref="BC144">IF(BC$10="", "", IF(IFERROR(INDEX($B144:$AE144, $BK144, MATCH(BC$10, $B$11:$AE$11, 0)), "")="", "", IFERROR(VALUE(INDEX($B144:$AE144, $BK144, MATCH(BC$10, $B$11:$AE$11, 0))), "")))</f>
        <v/>
      </c>
      <c r="BD144" s="13" t="str" cm="1">
        <f t="array" ref="BD144">IF(BD$10="", "", IF(IFERROR(INDEX($B144:$AE144, $BK144, MATCH(BD$10, $B$11:$AE$11, 0)), "")="", "", IFERROR(VALUE(INDEX($B144:$AE144, $BK144, MATCH(BD$10, $B$11:$AE$11, 0))), "")))</f>
        <v/>
      </c>
      <c r="BE144" s="33" t="str" cm="1">
        <f t="array" ref="BE144">IF(BE$10="", "", IF(IFERROR(INDEX($B144:$AE144, $BK144, MATCH(BE$10, $B$11:$AE$11, 0)), "")="", "", IFERROR(VALUE(INDEX($B144:$AE144, $BK144, MATCH(BE$10, $B$11:$AE$11, 0))), "")))</f>
        <v/>
      </c>
      <c r="BF144" s="11"/>
      <c r="BG144" s="41" t="str" cm="1">
        <f t="array" ref="BG144">IF(BG$10="", "", IF(IFERROR(INDEX($B144:$AE144, $BK144, MATCH(BG$10, $B$11:$AE$11, 0)), "")="", "", IFERROR(LEFT(INDEX($B144:$AE144, $BK144, MATCH(BG$10, $B$11:$AE$11, 0)), 70), "")))</f>
        <v/>
      </c>
      <c r="BH144" s="11"/>
      <c r="BI144" s="65" t="str">
        <f t="shared" si="32"/>
        <v/>
      </c>
      <c r="BJ144" s="11"/>
      <c r="BN144" s="19" t="str" cm="1">
        <f t="array" ref="BN144">IF($AZ$10="", "", IF(IFERROR(INDEX($B144:$AE144, $BK144, MATCH($AZ$10, $B$11:$AE$11, 0)), "")="", "", IFERROR(INDEX($B144:$AE144, $BK144, MATCH($AZ$10, $B$11:$AE$11, 0)), "")))</f>
        <v/>
      </c>
      <c r="BO144" s="19" t="str">
        <f t="shared" si="33"/>
        <v/>
      </c>
      <c r="BP144" s="19" t="str">
        <f t="shared" si="34"/>
        <v/>
      </c>
      <c r="BQ144" s="19" t="str">
        <f t="shared" si="35"/>
        <v/>
      </c>
      <c r="BR144" s="42" t="str">
        <f t="shared" si="36"/>
        <v/>
      </c>
      <c r="BS144" s="19" t="str">
        <f t="shared" si="37"/>
        <v/>
      </c>
      <c r="BT144" s="43" t="str" cm="1">
        <f t="array" ref="BT144">IFERROR(DATE(INDEX($BQ144:$BS144, $BK144, MATCH($BN$5, $BQ$10:$BS$10, 0)), INDEX($BQ144:$BS144, $BK144, MATCH($BN$4, $BQ$10:$BS$10, 0)), INDEX($BQ144:$BS144, $BK144, MATCH($BN$3, $BQ$10:$BS$10, 0))), "")</f>
        <v/>
      </c>
      <c r="BV144" s="19" t="str">
        <f t="shared" si="38"/>
        <v/>
      </c>
      <c r="BX144" s="19" t="str">
        <f t="shared" si="30"/>
        <v/>
      </c>
      <c r="BZ144" s="42" t="str">
        <f t="shared" ref="BZ144:CD207" si="44">IF(BA144="", "", IFERROR(ROUNDDOWN(BA144/BZ$9, 0)*BZ$8, ""))</f>
        <v/>
      </c>
      <c r="CA144" s="13" t="str">
        <f t="shared" si="44"/>
        <v/>
      </c>
      <c r="CB144" s="13" t="str">
        <f t="shared" si="44"/>
        <v/>
      </c>
      <c r="CC144" s="13" t="str">
        <f t="shared" si="44"/>
        <v/>
      </c>
      <c r="CD144" s="33" t="str">
        <f t="shared" si="43"/>
        <v/>
      </c>
      <c r="CF144" s="44" t="str">
        <f t="shared" si="39"/>
        <v/>
      </c>
      <c r="CH144" s="19" t="str">
        <f>IF($CF144="", "", COUNTIF($CF$12:$CF$511, "&gt;"&amp;$CF144)+1+COUNTIF($CF$12:$CF144, $CF144)-1)</f>
        <v/>
      </c>
      <c r="CJ144" s="19" t="str">
        <f t="shared" si="40"/>
        <v/>
      </c>
      <c r="CL144" s="45" t="str">
        <f t="shared" si="41"/>
        <v/>
      </c>
      <c r="CN144" s="41" t="str" cm="1">
        <f t="array" ref="CN144">IF($BV144="", "", IF(IFERROR(INDEX($B144:$AE144, $BK144, MATCH(BI$10, $B$11:$AE$11, 0)), "")="", "", IFERROR(INDEX($B144:$AE144, $BK144, MATCH(BI$10, $B$11:$AE$11, 0)), "")))</f>
        <v/>
      </c>
      <c r="CP144" s="19" t="str">
        <f>IF(OR($BL$7=FALSE, $BI144=""), "", IF(COUNTIF('LinkedIn Posts'!$AV$11:$AV$510, $BI144)=0, MAX($CP$11:$CP143)+1, ""))</f>
        <v/>
      </c>
      <c r="CR144" s="19">
        <v>133</v>
      </c>
      <c r="CT144" s="65" t="str">
        <f t="shared" si="42"/>
        <v/>
      </c>
    </row>
    <row r="145" spans="1:98" x14ac:dyDescent="0.25">
      <c r="A145" s="24"/>
      <c r="B145" s="29"/>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1"/>
      <c r="AF145" s="24"/>
      <c r="AG145" s="11"/>
      <c r="AH145" s="11"/>
      <c r="AI145" s="11"/>
      <c r="AJ145" s="11"/>
      <c r="AK145" s="11"/>
      <c r="AL145" s="11"/>
      <c r="AM145" s="11"/>
      <c r="AN145" s="11"/>
      <c r="AO145" s="11"/>
      <c r="AP145" s="11"/>
      <c r="AQ145" s="11"/>
      <c r="AR145" s="11"/>
      <c r="AS145" s="11"/>
      <c r="AT145" s="11"/>
      <c r="AU145" s="11"/>
      <c r="AV145" s="11"/>
      <c r="AW145" s="11"/>
      <c r="AX145" s="11"/>
      <c r="AY145" s="11"/>
      <c r="AZ145" s="32" t="str">
        <f t="shared" si="31"/>
        <v/>
      </c>
      <c r="BA145" s="13" t="str" cm="1">
        <f t="array" ref="BA145">IF(BA$10="", "", IF(IFERROR(INDEX($B145:$AE145, $BK145, MATCH(BA$10, $B$11:$AE$11, 0)), "")="", "", IFERROR(VALUE(INDEX($B145:$AE145, $BK145, MATCH(BA$10, $B$11:$AE$11, 0))), "")))</f>
        <v/>
      </c>
      <c r="BB145" s="13" t="str" cm="1">
        <f t="array" ref="BB145">IF(BB$10="", "", IF(IFERROR(INDEX($B145:$AE145, $BK145, MATCH(BB$10, $B$11:$AE$11, 0)), "")="", "", IFERROR(VALUE(INDEX($B145:$AE145, $BK145, MATCH(BB$10, $B$11:$AE$11, 0))), "")))</f>
        <v/>
      </c>
      <c r="BC145" s="13" t="str" cm="1">
        <f t="array" ref="BC145">IF(BC$10="", "", IF(IFERROR(INDEX($B145:$AE145, $BK145, MATCH(BC$10, $B$11:$AE$11, 0)), "")="", "", IFERROR(VALUE(INDEX($B145:$AE145, $BK145, MATCH(BC$10, $B$11:$AE$11, 0))), "")))</f>
        <v/>
      </c>
      <c r="BD145" s="13" t="str" cm="1">
        <f t="array" ref="BD145">IF(BD$10="", "", IF(IFERROR(INDEX($B145:$AE145, $BK145, MATCH(BD$10, $B$11:$AE$11, 0)), "")="", "", IFERROR(VALUE(INDEX($B145:$AE145, $BK145, MATCH(BD$10, $B$11:$AE$11, 0))), "")))</f>
        <v/>
      </c>
      <c r="BE145" s="33" t="str" cm="1">
        <f t="array" ref="BE145">IF(BE$10="", "", IF(IFERROR(INDEX($B145:$AE145, $BK145, MATCH(BE$10, $B$11:$AE$11, 0)), "")="", "", IFERROR(VALUE(INDEX($B145:$AE145, $BK145, MATCH(BE$10, $B$11:$AE$11, 0))), "")))</f>
        <v/>
      </c>
      <c r="BF145" s="11"/>
      <c r="BG145" s="41" t="str" cm="1">
        <f t="array" ref="BG145">IF(BG$10="", "", IF(IFERROR(INDEX($B145:$AE145, $BK145, MATCH(BG$10, $B$11:$AE$11, 0)), "")="", "", IFERROR(LEFT(INDEX($B145:$AE145, $BK145, MATCH(BG$10, $B$11:$AE$11, 0)), 70), "")))</f>
        <v/>
      </c>
      <c r="BH145" s="11"/>
      <c r="BI145" s="65" t="str">
        <f t="shared" si="32"/>
        <v/>
      </c>
      <c r="BJ145" s="11"/>
      <c r="BN145" s="19" t="str" cm="1">
        <f t="array" ref="BN145">IF($AZ$10="", "", IF(IFERROR(INDEX($B145:$AE145, $BK145, MATCH($AZ$10, $B$11:$AE$11, 0)), "")="", "", IFERROR(INDEX($B145:$AE145, $BK145, MATCH($AZ$10, $B$11:$AE$11, 0)), "")))</f>
        <v/>
      </c>
      <c r="BO145" s="19" t="str">
        <f t="shared" si="33"/>
        <v/>
      </c>
      <c r="BP145" s="19" t="str">
        <f t="shared" si="34"/>
        <v/>
      </c>
      <c r="BQ145" s="19" t="str">
        <f t="shared" si="35"/>
        <v/>
      </c>
      <c r="BR145" s="42" t="str">
        <f t="shared" si="36"/>
        <v/>
      </c>
      <c r="BS145" s="19" t="str">
        <f t="shared" si="37"/>
        <v/>
      </c>
      <c r="BT145" s="43" t="str" cm="1">
        <f t="array" ref="BT145">IFERROR(DATE(INDEX($BQ145:$BS145, $BK145, MATCH($BN$5, $BQ$10:$BS$10, 0)), INDEX($BQ145:$BS145, $BK145, MATCH($BN$4, $BQ$10:$BS$10, 0)), INDEX($BQ145:$BS145, $BK145, MATCH($BN$3, $BQ$10:$BS$10, 0))), "")</f>
        <v/>
      </c>
      <c r="BV145" s="19" t="str">
        <f t="shared" si="38"/>
        <v/>
      </c>
      <c r="BX145" s="19" t="str">
        <f t="shared" si="30"/>
        <v/>
      </c>
      <c r="BZ145" s="42" t="str">
        <f t="shared" si="44"/>
        <v/>
      </c>
      <c r="CA145" s="13" t="str">
        <f t="shared" si="44"/>
        <v/>
      </c>
      <c r="CB145" s="13" t="str">
        <f t="shared" si="44"/>
        <v/>
      </c>
      <c r="CC145" s="13" t="str">
        <f t="shared" si="44"/>
        <v/>
      </c>
      <c r="CD145" s="33" t="str">
        <f t="shared" si="43"/>
        <v/>
      </c>
      <c r="CF145" s="44" t="str">
        <f t="shared" si="39"/>
        <v/>
      </c>
      <c r="CH145" s="19" t="str">
        <f>IF($CF145="", "", COUNTIF($CF$12:$CF$511, "&gt;"&amp;$CF145)+1+COUNTIF($CF$12:$CF145, $CF145)-1)</f>
        <v/>
      </c>
      <c r="CJ145" s="19" t="str">
        <f t="shared" si="40"/>
        <v/>
      </c>
      <c r="CL145" s="45" t="str">
        <f t="shared" si="41"/>
        <v/>
      </c>
      <c r="CN145" s="41" t="str" cm="1">
        <f t="array" ref="CN145">IF($BV145="", "", IF(IFERROR(INDEX($B145:$AE145, $BK145, MATCH(BI$10, $B$11:$AE$11, 0)), "")="", "", IFERROR(INDEX($B145:$AE145, $BK145, MATCH(BI$10, $B$11:$AE$11, 0)), "")))</f>
        <v/>
      </c>
      <c r="CP145" s="19" t="str">
        <f>IF(OR($BL$7=FALSE, $BI145=""), "", IF(COUNTIF('LinkedIn Posts'!$AV$11:$AV$510, $BI145)=0, MAX($CP$11:$CP144)+1, ""))</f>
        <v/>
      </c>
      <c r="CR145" s="19">
        <v>134</v>
      </c>
      <c r="CT145" s="65" t="str">
        <f t="shared" si="42"/>
        <v/>
      </c>
    </row>
    <row r="146" spans="1:98" x14ac:dyDescent="0.25">
      <c r="A146" s="24"/>
      <c r="B146" s="29"/>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1"/>
      <c r="AF146" s="24"/>
      <c r="AG146" s="11"/>
      <c r="AH146" s="11"/>
      <c r="AI146" s="11"/>
      <c r="AJ146" s="11"/>
      <c r="AK146" s="11"/>
      <c r="AL146" s="11"/>
      <c r="AM146" s="11"/>
      <c r="AN146" s="11"/>
      <c r="AO146" s="11"/>
      <c r="AP146" s="11"/>
      <c r="AQ146" s="11"/>
      <c r="AR146" s="11"/>
      <c r="AS146" s="11"/>
      <c r="AT146" s="11"/>
      <c r="AU146" s="11"/>
      <c r="AV146" s="11"/>
      <c r="AW146" s="11"/>
      <c r="AX146" s="11"/>
      <c r="AY146" s="11"/>
      <c r="AZ146" s="32" t="str">
        <f t="shared" si="31"/>
        <v/>
      </c>
      <c r="BA146" s="13" t="str" cm="1">
        <f t="array" ref="BA146">IF(BA$10="", "", IF(IFERROR(INDEX($B146:$AE146, $BK146, MATCH(BA$10, $B$11:$AE$11, 0)), "")="", "", IFERROR(VALUE(INDEX($B146:$AE146, $BK146, MATCH(BA$10, $B$11:$AE$11, 0))), "")))</f>
        <v/>
      </c>
      <c r="BB146" s="13" t="str" cm="1">
        <f t="array" ref="BB146">IF(BB$10="", "", IF(IFERROR(INDEX($B146:$AE146, $BK146, MATCH(BB$10, $B$11:$AE$11, 0)), "")="", "", IFERROR(VALUE(INDEX($B146:$AE146, $BK146, MATCH(BB$10, $B$11:$AE$11, 0))), "")))</f>
        <v/>
      </c>
      <c r="BC146" s="13" t="str" cm="1">
        <f t="array" ref="BC146">IF(BC$10="", "", IF(IFERROR(INDEX($B146:$AE146, $BK146, MATCH(BC$10, $B$11:$AE$11, 0)), "")="", "", IFERROR(VALUE(INDEX($B146:$AE146, $BK146, MATCH(BC$10, $B$11:$AE$11, 0))), "")))</f>
        <v/>
      </c>
      <c r="BD146" s="13" t="str" cm="1">
        <f t="array" ref="BD146">IF(BD$10="", "", IF(IFERROR(INDEX($B146:$AE146, $BK146, MATCH(BD$10, $B$11:$AE$11, 0)), "")="", "", IFERROR(VALUE(INDEX($B146:$AE146, $BK146, MATCH(BD$10, $B$11:$AE$11, 0))), "")))</f>
        <v/>
      </c>
      <c r="BE146" s="33" t="str" cm="1">
        <f t="array" ref="BE146">IF(BE$10="", "", IF(IFERROR(INDEX($B146:$AE146, $BK146, MATCH(BE$10, $B$11:$AE$11, 0)), "")="", "", IFERROR(VALUE(INDEX($B146:$AE146, $BK146, MATCH(BE$10, $B$11:$AE$11, 0))), "")))</f>
        <v/>
      </c>
      <c r="BF146" s="11"/>
      <c r="BG146" s="41" t="str" cm="1">
        <f t="array" ref="BG146">IF(BG$10="", "", IF(IFERROR(INDEX($B146:$AE146, $BK146, MATCH(BG$10, $B$11:$AE$11, 0)), "")="", "", IFERROR(LEFT(INDEX($B146:$AE146, $BK146, MATCH(BG$10, $B$11:$AE$11, 0)), 70), "")))</f>
        <v/>
      </c>
      <c r="BH146" s="11"/>
      <c r="BI146" s="65" t="str">
        <f t="shared" si="32"/>
        <v/>
      </c>
      <c r="BJ146" s="11"/>
      <c r="BN146" s="19" t="str" cm="1">
        <f t="array" ref="BN146">IF($AZ$10="", "", IF(IFERROR(INDEX($B146:$AE146, $BK146, MATCH($AZ$10, $B$11:$AE$11, 0)), "")="", "", IFERROR(INDEX($B146:$AE146, $BK146, MATCH($AZ$10, $B$11:$AE$11, 0)), "")))</f>
        <v/>
      </c>
      <c r="BO146" s="19" t="str">
        <f t="shared" si="33"/>
        <v/>
      </c>
      <c r="BP146" s="19" t="str">
        <f t="shared" si="34"/>
        <v/>
      </c>
      <c r="BQ146" s="19" t="str">
        <f t="shared" si="35"/>
        <v/>
      </c>
      <c r="BR146" s="42" t="str">
        <f t="shared" si="36"/>
        <v/>
      </c>
      <c r="BS146" s="19" t="str">
        <f t="shared" si="37"/>
        <v/>
      </c>
      <c r="BT146" s="43" t="str" cm="1">
        <f t="array" ref="BT146">IFERROR(DATE(INDEX($BQ146:$BS146, $BK146, MATCH($BN$5, $BQ$10:$BS$10, 0)), INDEX($BQ146:$BS146, $BK146, MATCH($BN$4, $BQ$10:$BS$10, 0)), INDEX($BQ146:$BS146, $BK146, MATCH($BN$3, $BQ$10:$BS$10, 0))), "")</f>
        <v/>
      </c>
      <c r="BV146" s="19" t="str">
        <f t="shared" si="38"/>
        <v/>
      </c>
      <c r="BX146" s="19" t="str">
        <f t="shared" si="30"/>
        <v/>
      </c>
      <c r="BZ146" s="42" t="str">
        <f t="shared" si="44"/>
        <v/>
      </c>
      <c r="CA146" s="13" t="str">
        <f t="shared" si="44"/>
        <v/>
      </c>
      <c r="CB146" s="13" t="str">
        <f t="shared" si="44"/>
        <v/>
      </c>
      <c r="CC146" s="13" t="str">
        <f t="shared" si="44"/>
        <v/>
      </c>
      <c r="CD146" s="33" t="str">
        <f t="shared" si="43"/>
        <v/>
      </c>
      <c r="CF146" s="44" t="str">
        <f t="shared" si="39"/>
        <v/>
      </c>
      <c r="CH146" s="19" t="str">
        <f>IF($CF146="", "", COUNTIF($CF$12:$CF$511, "&gt;"&amp;$CF146)+1+COUNTIF($CF$12:$CF146, $CF146)-1)</f>
        <v/>
      </c>
      <c r="CJ146" s="19" t="str">
        <f t="shared" si="40"/>
        <v/>
      </c>
      <c r="CL146" s="45" t="str">
        <f t="shared" si="41"/>
        <v/>
      </c>
      <c r="CN146" s="41" t="str" cm="1">
        <f t="array" ref="CN146">IF($BV146="", "", IF(IFERROR(INDEX($B146:$AE146, $BK146, MATCH(BI$10, $B$11:$AE$11, 0)), "")="", "", IFERROR(INDEX($B146:$AE146, $BK146, MATCH(BI$10, $B$11:$AE$11, 0)), "")))</f>
        <v/>
      </c>
      <c r="CP146" s="19" t="str">
        <f>IF(OR($BL$7=FALSE, $BI146=""), "", IF(COUNTIF('LinkedIn Posts'!$AV$11:$AV$510, $BI146)=0, MAX($CP$11:$CP145)+1, ""))</f>
        <v/>
      </c>
      <c r="CR146" s="19">
        <v>135</v>
      </c>
      <c r="CT146" s="65" t="str">
        <f t="shared" si="42"/>
        <v/>
      </c>
    </row>
    <row r="147" spans="1:98" x14ac:dyDescent="0.25">
      <c r="A147" s="24"/>
      <c r="B147" s="29"/>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1"/>
      <c r="AF147" s="24"/>
      <c r="AG147" s="11"/>
      <c r="AH147" s="11"/>
      <c r="AI147" s="11"/>
      <c r="AJ147" s="11"/>
      <c r="AK147" s="11"/>
      <c r="AL147" s="11"/>
      <c r="AM147" s="11"/>
      <c r="AN147" s="11"/>
      <c r="AO147" s="11"/>
      <c r="AP147" s="11"/>
      <c r="AQ147" s="11"/>
      <c r="AR147" s="11"/>
      <c r="AS147" s="11"/>
      <c r="AT147" s="11"/>
      <c r="AU147" s="11"/>
      <c r="AV147" s="11"/>
      <c r="AW147" s="11"/>
      <c r="AX147" s="11"/>
      <c r="AY147" s="11"/>
      <c r="AZ147" s="32" t="str">
        <f t="shared" si="31"/>
        <v/>
      </c>
      <c r="BA147" s="13" t="str" cm="1">
        <f t="array" ref="BA147">IF(BA$10="", "", IF(IFERROR(INDEX($B147:$AE147, $BK147, MATCH(BA$10, $B$11:$AE$11, 0)), "")="", "", IFERROR(VALUE(INDEX($B147:$AE147, $BK147, MATCH(BA$10, $B$11:$AE$11, 0))), "")))</f>
        <v/>
      </c>
      <c r="BB147" s="13" t="str" cm="1">
        <f t="array" ref="BB147">IF(BB$10="", "", IF(IFERROR(INDEX($B147:$AE147, $BK147, MATCH(BB$10, $B$11:$AE$11, 0)), "")="", "", IFERROR(VALUE(INDEX($B147:$AE147, $BK147, MATCH(BB$10, $B$11:$AE$11, 0))), "")))</f>
        <v/>
      </c>
      <c r="BC147" s="13" t="str" cm="1">
        <f t="array" ref="BC147">IF(BC$10="", "", IF(IFERROR(INDEX($B147:$AE147, $BK147, MATCH(BC$10, $B$11:$AE$11, 0)), "")="", "", IFERROR(VALUE(INDEX($B147:$AE147, $BK147, MATCH(BC$10, $B$11:$AE$11, 0))), "")))</f>
        <v/>
      </c>
      <c r="BD147" s="13" t="str" cm="1">
        <f t="array" ref="BD147">IF(BD$10="", "", IF(IFERROR(INDEX($B147:$AE147, $BK147, MATCH(BD$10, $B$11:$AE$11, 0)), "")="", "", IFERROR(VALUE(INDEX($B147:$AE147, $BK147, MATCH(BD$10, $B$11:$AE$11, 0))), "")))</f>
        <v/>
      </c>
      <c r="BE147" s="33" t="str" cm="1">
        <f t="array" ref="BE147">IF(BE$10="", "", IF(IFERROR(INDEX($B147:$AE147, $BK147, MATCH(BE$10, $B$11:$AE$11, 0)), "")="", "", IFERROR(VALUE(INDEX($B147:$AE147, $BK147, MATCH(BE$10, $B$11:$AE$11, 0))), "")))</f>
        <v/>
      </c>
      <c r="BF147" s="11"/>
      <c r="BG147" s="41" t="str" cm="1">
        <f t="array" ref="BG147">IF(BG$10="", "", IF(IFERROR(INDEX($B147:$AE147, $BK147, MATCH(BG$10, $B$11:$AE$11, 0)), "")="", "", IFERROR(LEFT(INDEX($B147:$AE147, $BK147, MATCH(BG$10, $B$11:$AE$11, 0)), 70), "")))</f>
        <v/>
      </c>
      <c r="BH147" s="11"/>
      <c r="BI147" s="65" t="str">
        <f t="shared" si="32"/>
        <v/>
      </c>
      <c r="BJ147" s="11"/>
      <c r="BN147" s="19" t="str" cm="1">
        <f t="array" ref="BN147">IF($AZ$10="", "", IF(IFERROR(INDEX($B147:$AE147, $BK147, MATCH($AZ$10, $B$11:$AE$11, 0)), "")="", "", IFERROR(INDEX($B147:$AE147, $BK147, MATCH($AZ$10, $B$11:$AE$11, 0)), "")))</f>
        <v/>
      </c>
      <c r="BO147" s="19" t="str">
        <f t="shared" si="33"/>
        <v/>
      </c>
      <c r="BP147" s="19" t="str">
        <f t="shared" si="34"/>
        <v/>
      </c>
      <c r="BQ147" s="19" t="str">
        <f t="shared" si="35"/>
        <v/>
      </c>
      <c r="BR147" s="42" t="str">
        <f t="shared" si="36"/>
        <v/>
      </c>
      <c r="BS147" s="19" t="str">
        <f t="shared" si="37"/>
        <v/>
      </c>
      <c r="BT147" s="43" t="str" cm="1">
        <f t="array" ref="BT147">IFERROR(DATE(INDEX($BQ147:$BS147, $BK147, MATCH($BN$5, $BQ$10:$BS$10, 0)), INDEX($BQ147:$BS147, $BK147, MATCH($BN$4, $BQ$10:$BS$10, 0)), INDEX($BQ147:$BS147, $BK147, MATCH($BN$3, $BQ$10:$BS$10, 0))), "")</f>
        <v/>
      </c>
      <c r="BV147" s="19" t="str">
        <f t="shared" si="38"/>
        <v/>
      </c>
      <c r="BX147" s="19" t="str">
        <f t="shared" si="30"/>
        <v/>
      </c>
      <c r="BZ147" s="42" t="str">
        <f t="shared" si="44"/>
        <v/>
      </c>
      <c r="CA147" s="13" t="str">
        <f t="shared" si="44"/>
        <v/>
      </c>
      <c r="CB147" s="13" t="str">
        <f t="shared" si="44"/>
        <v/>
      </c>
      <c r="CC147" s="13" t="str">
        <f t="shared" si="44"/>
        <v/>
      </c>
      <c r="CD147" s="33" t="str">
        <f t="shared" si="43"/>
        <v/>
      </c>
      <c r="CF147" s="44" t="str">
        <f t="shared" si="39"/>
        <v/>
      </c>
      <c r="CH147" s="19" t="str">
        <f>IF($CF147="", "", COUNTIF($CF$12:$CF$511, "&gt;"&amp;$CF147)+1+COUNTIF($CF$12:$CF147, $CF147)-1)</f>
        <v/>
      </c>
      <c r="CJ147" s="19" t="str">
        <f t="shared" si="40"/>
        <v/>
      </c>
      <c r="CL147" s="45" t="str">
        <f t="shared" si="41"/>
        <v/>
      </c>
      <c r="CN147" s="41" t="str" cm="1">
        <f t="array" ref="CN147">IF($BV147="", "", IF(IFERROR(INDEX($B147:$AE147, $BK147, MATCH(BI$10, $B$11:$AE$11, 0)), "")="", "", IFERROR(INDEX($B147:$AE147, $BK147, MATCH(BI$10, $B$11:$AE$11, 0)), "")))</f>
        <v/>
      </c>
      <c r="CP147" s="19" t="str">
        <f>IF(OR($BL$7=FALSE, $BI147=""), "", IF(COUNTIF('LinkedIn Posts'!$AV$11:$AV$510, $BI147)=0, MAX($CP$11:$CP146)+1, ""))</f>
        <v/>
      </c>
      <c r="CR147" s="19">
        <v>136</v>
      </c>
      <c r="CT147" s="65" t="str">
        <f t="shared" si="42"/>
        <v/>
      </c>
    </row>
    <row r="148" spans="1:98" x14ac:dyDescent="0.25">
      <c r="A148" s="24"/>
      <c r="B148" s="29"/>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1"/>
      <c r="AF148" s="24"/>
      <c r="AG148" s="11"/>
      <c r="AH148" s="11"/>
      <c r="AI148" s="11"/>
      <c r="AJ148" s="11"/>
      <c r="AK148" s="11"/>
      <c r="AL148" s="11"/>
      <c r="AM148" s="11"/>
      <c r="AN148" s="11"/>
      <c r="AO148" s="11"/>
      <c r="AP148" s="11"/>
      <c r="AQ148" s="11"/>
      <c r="AR148" s="11"/>
      <c r="AS148" s="11"/>
      <c r="AT148" s="11"/>
      <c r="AU148" s="11"/>
      <c r="AV148" s="11"/>
      <c r="AW148" s="11"/>
      <c r="AX148" s="11"/>
      <c r="AY148" s="11"/>
      <c r="AZ148" s="32" t="str">
        <f t="shared" si="31"/>
        <v/>
      </c>
      <c r="BA148" s="13" t="str" cm="1">
        <f t="array" ref="BA148">IF(BA$10="", "", IF(IFERROR(INDEX($B148:$AE148, $BK148, MATCH(BA$10, $B$11:$AE$11, 0)), "")="", "", IFERROR(VALUE(INDEX($B148:$AE148, $BK148, MATCH(BA$10, $B$11:$AE$11, 0))), "")))</f>
        <v/>
      </c>
      <c r="BB148" s="13" t="str" cm="1">
        <f t="array" ref="BB148">IF(BB$10="", "", IF(IFERROR(INDEX($B148:$AE148, $BK148, MATCH(BB$10, $B$11:$AE$11, 0)), "")="", "", IFERROR(VALUE(INDEX($B148:$AE148, $BK148, MATCH(BB$10, $B$11:$AE$11, 0))), "")))</f>
        <v/>
      </c>
      <c r="BC148" s="13" t="str" cm="1">
        <f t="array" ref="BC148">IF(BC$10="", "", IF(IFERROR(INDEX($B148:$AE148, $BK148, MATCH(BC$10, $B$11:$AE$11, 0)), "")="", "", IFERROR(VALUE(INDEX($B148:$AE148, $BK148, MATCH(BC$10, $B$11:$AE$11, 0))), "")))</f>
        <v/>
      </c>
      <c r="BD148" s="13" t="str" cm="1">
        <f t="array" ref="BD148">IF(BD$10="", "", IF(IFERROR(INDEX($B148:$AE148, $BK148, MATCH(BD$10, $B$11:$AE$11, 0)), "")="", "", IFERROR(VALUE(INDEX($B148:$AE148, $BK148, MATCH(BD$10, $B$11:$AE$11, 0))), "")))</f>
        <v/>
      </c>
      <c r="BE148" s="33" t="str" cm="1">
        <f t="array" ref="BE148">IF(BE$10="", "", IF(IFERROR(INDEX($B148:$AE148, $BK148, MATCH(BE$10, $B$11:$AE$11, 0)), "")="", "", IFERROR(VALUE(INDEX($B148:$AE148, $BK148, MATCH(BE$10, $B$11:$AE$11, 0))), "")))</f>
        <v/>
      </c>
      <c r="BF148" s="11"/>
      <c r="BG148" s="41" t="str" cm="1">
        <f t="array" ref="BG148">IF(BG$10="", "", IF(IFERROR(INDEX($B148:$AE148, $BK148, MATCH(BG$10, $B$11:$AE$11, 0)), "")="", "", IFERROR(LEFT(INDEX($B148:$AE148, $BK148, MATCH(BG$10, $B$11:$AE$11, 0)), 70), "")))</f>
        <v/>
      </c>
      <c r="BH148" s="11"/>
      <c r="BI148" s="65" t="str">
        <f t="shared" si="32"/>
        <v/>
      </c>
      <c r="BJ148" s="11"/>
      <c r="BN148" s="19" t="str" cm="1">
        <f t="array" ref="BN148">IF($AZ$10="", "", IF(IFERROR(INDEX($B148:$AE148, $BK148, MATCH($AZ$10, $B$11:$AE$11, 0)), "")="", "", IFERROR(INDEX($B148:$AE148, $BK148, MATCH($AZ$10, $B$11:$AE$11, 0)), "")))</f>
        <v/>
      </c>
      <c r="BO148" s="19" t="str">
        <f t="shared" si="33"/>
        <v/>
      </c>
      <c r="BP148" s="19" t="str">
        <f t="shared" si="34"/>
        <v/>
      </c>
      <c r="BQ148" s="19" t="str">
        <f t="shared" si="35"/>
        <v/>
      </c>
      <c r="BR148" s="42" t="str">
        <f t="shared" si="36"/>
        <v/>
      </c>
      <c r="BS148" s="19" t="str">
        <f t="shared" si="37"/>
        <v/>
      </c>
      <c r="BT148" s="43" t="str" cm="1">
        <f t="array" ref="BT148">IFERROR(DATE(INDEX($BQ148:$BS148, $BK148, MATCH($BN$5, $BQ$10:$BS$10, 0)), INDEX($BQ148:$BS148, $BK148, MATCH($BN$4, $BQ$10:$BS$10, 0)), INDEX($BQ148:$BS148, $BK148, MATCH($BN$3, $BQ$10:$BS$10, 0))), "")</f>
        <v/>
      </c>
      <c r="BV148" s="19" t="str">
        <f t="shared" si="38"/>
        <v/>
      </c>
      <c r="BX148" s="19" t="str">
        <f t="shared" si="30"/>
        <v/>
      </c>
      <c r="BZ148" s="42" t="str">
        <f t="shared" si="44"/>
        <v/>
      </c>
      <c r="CA148" s="13" t="str">
        <f t="shared" si="44"/>
        <v/>
      </c>
      <c r="CB148" s="13" t="str">
        <f t="shared" si="44"/>
        <v/>
      </c>
      <c r="CC148" s="13" t="str">
        <f t="shared" si="44"/>
        <v/>
      </c>
      <c r="CD148" s="33" t="str">
        <f t="shared" si="43"/>
        <v/>
      </c>
      <c r="CF148" s="44" t="str">
        <f t="shared" si="39"/>
        <v/>
      </c>
      <c r="CH148" s="19" t="str">
        <f>IF($CF148="", "", COUNTIF($CF$12:$CF$511, "&gt;"&amp;$CF148)+1+COUNTIF($CF$12:$CF148, $CF148)-1)</f>
        <v/>
      </c>
      <c r="CJ148" s="19" t="str">
        <f t="shared" si="40"/>
        <v/>
      </c>
      <c r="CL148" s="45" t="str">
        <f t="shared" si="41"/>
        <v/>
      </c>
      <c r="CN148" s="41" t="str" cm="1">
        <f t="array" ref="CN148">IF($BV148="", "", IF(IFERROR(INDEX($B148:$AE148, $BK148, MATCH(BI$10, $B$11:$AE$11, 0)), "")="", "", IFERROR(INDEX($B148:$AE148, $BK148, MATCH(BI$10, $B$11:$AE$11, 0)), "")))</f>
        <v/>
      </c>
      <c r="CP148" s="19" t="str">
        <f>IF(OR($BL$7=FALSE, $BI148=""), "", IF(COUNTIF('LinkedIn Posts'!$AV$11:$AV$510, $BI148)=0, MAX($CP$11:$CP147)+1, ""))</f>
        <v/>
      </c>
      <c r="CR148" s="19">
        <v>137</v>
      </c>
      <c r="CT148" s="65" t="str">
        <f t="shared" si="42"/>
        <v/>
      </c>
    </row>
    <row r="149" spans="1:98" x14ac:dyDescent="0.25">
      <c r="A149" s="24"/>
      <c r="B149" s="29"/>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1"/>
      <c r="AF149" s="24"/>
      <c r="AG149" s="11"/>
      <c r="AH149" s="11"/>
      <c r="AI149" s="11"/>
      <c r="AJ149" s="11"/>
      <c r="AK149" s="11"/>
      <c r="AL149" s="11"/>
      <c r="AM149" s="11"/>
      <c r="AN149" s="11"/>
      <c r="AO149" s="11"/>
      <c r="AP149" s="11"/>
      <c r="AQ149" s="11"/>
      <c r="AR149" s="11"/>
      <c r="AS149" s="11"/>
      <c r="AT149" s="11"/>
      <c r="AU149" s="11"/>
      <c r="AV149" s="11"/>
      <c r="AW149" s="11"/>
      <c r="AX149" s="11"/>
      <c r="AY149" s="11"/>
      <c r="AZ149" s="32" t="str">
        <f t="shared" si="31"/>
        <v/>
      </c>
      <c r="BA149" s="13" t="str" cm="1">
        <f t="array" ref="BA149">IF(BA$10="", "", IF(IFERROR(INDEX($B149:$AE149, $BK149, MATCH(BA$10, $B$11:$AE$11, 0)), "")="", "", IFERROR(VALUE(INDEX($B149:$AE149, $BK149, MATCH(BA$10, $B$11:$AE$11, 0))), "")))</f>
        <v/>
      </c>
      <c r="BB149" s="13" t="str" cm="1">
        <f t="array" ref="BB149">IF(BB$10="", "", IF(IFERROR(INDEX($B149:$AE149, $BK149, MATCH(BB$10, $B$11:$AE$11, 0)), "")="", "", IFERROR(VALUE(INDEX($B149:$AE149, $BK149, MATCH(BB$10, $B$11:$AE$11, 0))), "")))</f>
        <v/>
      </c>
      <c r="BC149" s="13" t="str" cm="1">
        <f t="array" ref="BC149">IF(BC$10="", "", IF(IFERROR(INDEX($B149:$AE149, $BK149, MATCH(BC$10, $B$11:$AE$11, 0)), "")="", "", IFERROR(VALUE(INDEX($B149:$AE149, $BK149, MATCH(BC$10, $B$11:$AE$11, 0))), "")))</f>
        <v/>
      </c>
      <c r="BD149" s="13" t="str" cm="1">
        <f t="array" ref="BD149">IF(BD$10="", "", IF(IFERROR(INDEX($B149:$AE149, $BK149, MATCH(BD$10, $B$11:$AE$11, 0)), "")="", "", IFERROR(VALUE(INDEX($B149:$AE149, $BK149, MATCH(BD$10, $B$11:$AE$11, 0))), "")))</f>
        <v/>
      </c>
      <c r="BE149" s="33" t="str" cm="1">
        <f t="array" ref="BE149">IF(BE$10="", "", IF(IFERROR(INDEX($B149:$AE149, $BK149, MATCH(BE$10, $B$11:$AE$11, 0)), "")="", "", IFERROR(VALUE(INDEX($B149:$AE149, $BK149, MATCH(BE$10, $B$11:$AE$11, 0))), "")))</f>
        <v/>
      </c>
      <c r="BF149" s="11"/>
      <c r="BG149" s="41" t="str" cm="1">
        <f t="array" ref="BG149">IF(BG$10="", "", IF(IFERROR(INDEX($B149:$AE149, $BK149, MATCH(BG$10, $B$11:$AE$11, 0)), "")="", "", IFERROR(LEFT(INDEX($B149:$AE149, $BK149, MATCH(BG$10, $B$11:$AE$11, 0)), 70), "")))</f>
        <v/>
      </c>
      <c r="BH149" s="11"/>
      <c r="BI149" s="65" t="str">
        <f t="shared" si="32"/>
        <v/>
      </c>
      <c r="BJ149" s="11"/>
      <c r="BN149" s="19" t="str" cm="1">
        <f t="array" ref="BN149">IF($AZ$10="", "", IF(IFERROR(INDEX($B149:$AE149, $BK149, MATCH($AZ$10, $B$11:$AE$11, 0)), "")="", "", IFERROR(INDEX($B149:$AE149, $BK149, MATCH($AZ$10, $B$11:$AE$11, 0)), "")))</f>
        <v/>
      </c>
      <c r="BO149" s="19" t="str">
        <f t="shared" si="33"/>
        <v/>
      </c>
      <c r="BP149" s="19" t="str">
        <f t="shared" si="34"/>
        <v/>
      </c>
      <c r="BQ149" s="19" t="str">
        <f t="shared" si="35"/>
        <v/>
      </c>
      <c r="BR149" s="42" t="str">
        <f t="shared" si="36"/>
        <v/>
      </c>
      <c r="BS149" s="19" t="str">
        <f t="shared" si="37"/>
        <v/>
      </c>
      <c r="BT149" s="43" t="str" cm="1">
        <f t="array" ref="BT149">IFERROR(DATE(INDEX($BQ149:$BS149, $BK149, MATCH($BN$5, $BQ$10:$BS$10, 0)), INDEX($BQ149:$BS149, $BK149, MATCH($BN$4, $BQ$10:$BS$10, 0)), INDEX($BQ149:$BS149, $BK149, MATCH($BN$3, $BQ$10:$BS$10, 0))), "")</f>
        <v/>
      </c>
      <c r="BV149" s="19" t="str">
        <f t="shared" si="38"/>
        <v/>
      </c>
      <c r="BX149" s="19" t="str">
        <f t="shared" si="30"/>
        <v/>
      </c>
      <c r="BZ149" s="42" t="str">
        <f t="shared" si="44"/>
        <v/>
      </c>
      <c r="CA149" s="13" t="str">
        <f t="shared" si="44"/>
        <v/>
      </c>
      <c r="CB149" s="13" t="str">
        <f t="shared" si="44"/>
        <v/>
      </c>
      <c r="CC149" s="13" t="str">
        <f t="shared" si="44"/>
        <v/>
      </c>
      <c r="CD149" s="33" t="str">
        <f t="shared" si="43"/>
        <v/>
      </c>
      <c r="CF149" s="44" t="str">
        <f t="shared" si="39"/>
        <v/>
      </c>
      <c r="CH149" s="19" t="str">
        <f>IF($CF149="", "", COUNTIF($CF$12:$CF$511, "&gt;"&amp;$CF149)+1+COUNTIF($CF$12:$CF149, $CF149)-1)</f>
        <v/>
      </c>
      <c r="CJ149" s="19" t="str">
        <f t="shared" si="40"/>
        <v/>
      </c>
      <c r="CL149" s="45" t="str">
        <f t="shared" si="41"/>
        <v/>
      </c>
      <c r="CN149" s="41" t="str" cm="1">
        <f t="array" ref="CN149">IF($BV149="", "", IF(IFERROR(INDEX($B149:$AE149, $BK149, MATCH(BI$10, $B$11:$AE$11, 0)), "")="", "", IFERROR(INDEX($B149:$AE149, $BK149, MATCH(BI$10, $B$11:$AE$11, 0)), "")))</f>
        <v/>
      </c>
      <c r="CP149" s="19" t="str">
        <f>IF(OR($BL$7=FALSE, $BI149=""), "", IF(COUNTIF('LinkedIn Posts'!$AV$11:$AV$510, $BI149)=0, MAX($CP$11:$CP148)+1, ""))</f>
        <v/>
      </c>
      <c r="CR149" s="19">
        <v>138</v>
      </c>
      <c r="CT149" s="65" t="str">
        <f t="shared" si="42"/>
        <v/>
      </c>
    </row>
    <row r="150" spans="1:98" x14ac:dyDescent="0.25">
      <c r="A150" s="24"/>
      <c r="B150" s="29"/>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1"/>
      <c r="AF150" s="24"/>
      <c r="AG150" s="11"/>
      <c r="AH150" s="11"/>
      <c r="AI150" s="11"/>
      <c r="AJ150" s="11"/>
      <c r="AK150" s="11"/>
      <c r="AL150" s="11"/>
      <c r="AM150" s="11"/>
      <c r="AN150" s="11"/>
      <c r="AO150" s="11"/>
      <c r="AP150" s="11"/>
      <c r="AQ150" s="11"/>
      <c r="AR150" s="11"/>
      <c r="AS150" s="11"/>
      <c r="AT150" s="11"/>
      <c r="AU150" s="11"/>
      <c r="AV150" s="11"/>
      <c r="AW150" s="11"/>
      <c r="AX150" s="11"/>
      <c r="AY150" s="11"/>
      <c r="AZ150" s="32" t="str">
        <f t="shared" si="31"/>
        <v/>
      </c>
      <c r="BA150" s="13" t="str" cm="1">
        <f t="array" ref="BA150">IF(BA$10="", "", IF(IFERROR(INDEX($B150:$AE150, $BK150, MATCH(BA$10, $B$11:$AE$11, 0)), "")="", "", IFERROR(VALUE(INDEX($B150:$AE150, $BK150, MATCH(BA$10, $B$11:$AE$11, 0))), "")))</f>
        <v/>
      </c>
      <c r="BB150" s="13" t="str" cm="1">
        <f t="array" ref="BB150">IF(BB$10="", "", IF(IFERROR(INDEX($B150:$AE150, $BK150, MATCH(BB$10, $B$11:$AE$11, 0)), "")="", "", IFERROR(VALUE(INDEX($B150:$AE150, $BK150, MATCH(BB$10, $B$11:$AE$11, 0))), "")))</f>
        <v/>
      </c>
      <c r="BC150" s="13" t="str" cm="1">
        <f t="array" ref="BC150">IF(BC$10="", "", IF(IFERROR(INDEX($B150:$AE150, $BK150, MATCH(BC$10, $B$11:$AE$11, 0)), "")="", "", IFERROR(VALUE(INDEX($B150:$AE150, $BK150, MATCH(BC$10, $B$11:$AE$11, 0))), "")))</f>
        <v/>
      </c>
      <c r="BD150" s="13" t="str" cm="1">
        <f t="array" ref="BD150">IF(BD$10="", "", IF(IFERROR(INDEX($B150:$AE150, $BK150, MATCH(BD$10, $B$11:$AE$11, 0)), "")="", "", IFERROR(VALUE(INDEX($B150:$AE150, $BK150, MATCH(BD$10, $B$11:$AE$11, 0))), "")))</f>
        <v/>
      </c>
      <c r="BE150" s="33" t="str" cm="1">
        <f t="array" ref="BE150">IF(BE$10="", "", IF(IFERROR(INDEX($B150:$AE150, $BK150, MATCH(BE$10, $B$11:$AE$11, 0)), "")="", "", IFERROR(VALUE(INDEX($B150:$AE150, $BK150, MATCH(BE$10, $B$11:$AE$11, 0))), "")))</f>
        <v/>
      </c>
      <c r="BF150" s="11"/>
      <c r="BG150" s="41" t="str" cm="1">
        <f t="array" ref="BG150">IF(BG$10="", "", IF(IFERROR(INDEX($B150:$AE150, $BK150, MATCH(BG$10, $B$11:$AE$11, 0)), "")="", "", IFERROR(LEFT(INDEX($B150:$AE150, $BK150, MATCH(BG$10, $B$11:$AE$11, 0)), 70), "")))</f>
        <v/>
      </c>
      <c r="BH150" s="11"/>
      <c r="BI150" s="65" t="str">
        <f t="shared" si="32"/>
        <v/>
      </c>
      <c r="BJ150" s="11"/>
      <c r="BN150" s="19" t="str" cm="1">
        <f t="array" ref="BN150">IF($AZ$10="", "", IF(IFERROR(INDEX($B150:$AE150, $BK150, MATCH($AZ$10, $B$11:$AE$11, 0)), "")="", "", IFERROR(INDEX($B150:$AE150, $BK150, MATCH($AZ$10, $B$11:$AE$11, 0)), "")))</f>
        <v/>
      </c>
      <c r="BO150" s="19" t="str">
        <f t="shared" si="33"/>
        <v/>
      </c>
      <c r="BP150" s="19" t="str">
        <f t="shared" si="34"/>
        <v/>
      </c>
      <c r="BQ150" s="19" t="str">
        <f t="shared" si="35"/>
        <v/>
      </c>
      <c r="BR150" s="42" t="str">
        <f t="shared" si="36"/>
        <v/>
      </c>
      <c r="BS150" s="19" t="str">
        <f t="shared" si="37"/>
        <v/>
      </c>
      <c r="BT150" s="43" t="str" cm="1">
        <f t="array" ref="BT150">IFERROR(DATE(INDEX($BQ150:$BS150, $BK150, MATCH($BN$5, $BQ$10:$BS$10, 0)), INDEX($BQ150:$BS150, $BK150, MATCH($BN$4, $BQ$10:$BS$10, 0)), INDEX($BQ150:$BS150, $BK150, MATCH($BN$3, $BQ$10:$BS$10, 0))), "")</f>
        <v/>
      </c>
      <c r="BV150" s="19" t="str">
        <f t="shared" si="38"/>
        <v/>
      </c>
      <c r="BX150" s="19" t="str">
        <f t="shared" si="30"/>
        <v/>
      </c>
      <c r="BZ150" s="42" t="str">
        <f t="shared" si="44"/>
        <v/>
      </c>
      <c r="CA150" s="13" t="str">
        <f t="shared" si="44"/>
        <v/>
      </c>
      <c r="CB150" s="13" t="str">
        <f t="shared" si="44"/>
        <v/>
      </c>
      <c r="CC150" s="13" t="str">
        <f t="shared" si="44"/>
        <v/>
      </c>
      <c r="CD150" s="33" t="str">
        <f t="shared" si="43"/>
        <v/>
      </c>
      <c r="CF150" s="44" t="str">
        <f t="shared" si="39"/>
        <v/>
      </c>
      <c r="CH150" s="19" t="str">
        <f>IF($CF150="", "", COUNTIF($CF$12:$CF$511, "&gt;"&amp;$CF150)+1+COUNTIF($CF$12:$CF150, $CF150)-1)</f>
        <v/>
      </c>
      <c r="CJ150" s="19" t="str">
        <f t="shared" si="40"/>
        <v/>
      </c>
      <c r="CL150" s="45" t="str">
        <f t="shared" si="41"/>
        <v/>
      </c>
      <c r="CN150" s="41" t="str" cm="1">
        <f t="array" ref="CN150">IF($BV150="", "", IF(IFERROR(INDEX($B150:$AE150, $BK150, MATCH(BI$10, $B$11:$AE$11, 0)), "")="", "", IFERROR(INDEX($B150:$AE150, $BK150, MATCH(BI$10, $B$11:$AE$11, 0)), "")))</f>
        <v/>
      </c>
      <c r="CP150" s="19" t="str">
        <f>IF(OR($BL$7=FALSE, $BI150=""), "", IF(COUNTIF('LinkedIn Posts'!$AV$11:$AV$510, $BI150)=0, MAX($CP$11:$CP149)+1, ""))</f>
        <v/>
      </c>
      <c r="CR150" s="19">
        <v>139</v>
      </c>
      <c r="CT150" s="65" t="str">
        <f t="shared" si="42"/>
        <v/>
      </c>
    </row>
    <row r="151" spans="1:98" x14ac:dyDescent="0.25">
      <c r="A151" s="24"/>
      <c r="B151" s="29"/>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1"/>
      <c r="AF151" s="24"/>
      <c r="AG151" s="11"/>
      <c r="AH151" s="11"/>
      <c r="AI151" s="11"/>
      <c r="AJ151" s="11"/>
      <c r="AK151" s="11"/>
      <c r="AL151" s="11"/>
      <c r="AM151" s="11"/>
      <c r="AN151" s="11"/>
      <c r="AO151" s="11"/>
      <c r="AP151" s="11"/>
      <c r="AQ151" s="11"/>
      <c r="AR151" s="11"/>
      <c r="AS151" s="11"/>
      <c r="AT151" s="11"/>
      <c r="AU151" s="11"/>
      <c r="AV151" s="11"/>
      <c r="AW151" s="11"/>
      <c r="AX151" s="11"/>
      <c r="AY151" s="11"/>
      <c r="AZ151" s="32" t="str">
        <f t="shared" si="31"/>
        <v/>
      </c>
      <c r="BA151" s="13" t="str" cm="1">
        <f t="array" ref="BA151">IF(BA$10="", "", IF(IFERROR(INDEX($B151:$AE151, $BK151, MATCH(BA$10, $B$11:$AE$11, 0)), "")="", "", IFERROR(VALUE(INDEX($B151:$AE151, $BK151, MATCH(BA$10, $B$11:$AE$11, 0))), "")))</f>
        <v/>
      </c>
      <c r="BB151" s="13" t="str" cm="1">
        <f t="array" ref="BB151">IF(BB$10="", "", IF(IFERROR(INDEX($B151:$AE151, $BK151, MATCH(BB$10, $B$11:$AE$11, 0)), "")="", "", IFERROR(VALUE(INDEX($B151:$AE151, $BK151, MATCH(BB$10, $B$11:$AE$11, 0))), "")))</f>
        <v/>
      </c>
      <c r="BC151" s="13" t="str" cm="1">
        <f t="array" ref="BC151">IF(BC$10="", "", IF(IFERROR(INDEX($B151:$AE151, $BK151, MATCH(BC$10, $B$11:$AE$11, 0)), "")="", "", IFERROR(VALUE(INDEX($B151:$AE151, $BK151, MATCH(BC$10, $B$11:$AE$11, 0))), "")))</f>
        <v/>
      </c>
      <c r="BD151" s="13" t="str" cm="1">
        <f t="array" ref="BD151">IF(BD$10="", "", IF(IFERROR(INDEX($B151:$AE151, $BK151, MATCH(BD$10, $B$11:$AE$11, 0)), "")="", "", IFERROR(VALUE(INDEX($B151:$AE151, $BK151, MATCH(BD$10, $B$11:$AE$11, 0))), "")))</f>
        <v/>
      </c>
      <c r="BE151" s="33" t="str" cm="1">
        <f t="array" ref="BE151">IF(BE$10="", "", IF(IFERROR(INDEX($B151:$AE151, $BK151, MATCH(BE$10, $B$11:$AE$11, 0)), "")="", "", IFERROR(VALUE(INDEX($B151:$AE151, $BK151, MATCH(BE$10, $B$11:$AE$11, 0))), "")))</f>
        <v/>
      </c>
      <c r="BF151" s="11"/>
      <c r="BG151" s="41" t="str" cm="1">
        <f t="array" ref="BG151">IF(BG$10="", "", IF(IFERROR(INDEX($B151:$AE151, $BK151, MATCH(BG$10, $B$11:$AE$11, 0)), "")="", "", IFERROR(LEFT(INDEX($B151:$AE151, $BK151, MATCH(BG$10, $B$11:$AE$11, 0)), 70), "")))</f>
        <v/>
      </c>
      <c r="BH151" s="11"/>
      <c r="BI151" s="65" t="str">
        <f t="shared" si="32"/>
        <v/>
      </c>
      <c r="BJ151" s="11"/>
      <c r="BN151" s="19" t="str" cm="1">
        <f t="array" ref="BN151">IF($AZ$10="", "", IF(IFERROR(INDEX($B151:$AE151, $BK151, MATCH($AZ$10, $B$11:$AE$11, 0)), "")="", "", IFERROR(INDEX($B151:$AE151, $BK151, MATCH($AZ$10, $B$11:$AE$11, 0)), "")))</f>
        <v/>
      </c>
      <c r="BO151" s="19" t="str">
        <f t="shared" si="33"/>
        <v/>
      </c>
      <c r="BP151" s="19" t="str">
        <f t="shared" si="34"/>
        <v/>
      </c>
      <c r="BQ151" s="19" t="str">
        <f t="shared" si="35"/>
        <v/>
      </c>
      <c r="BR151" s="42" t="str">
        <f t="shared" si="36"/>
        <v/>
      </c>
      <c r="BS151" s="19" t="str">
        <f t="shared" si="37"/>
        <v/>
      </c>
      <c r="BT151" s="43" t="str" cm="1">
        <f t="array" ref="BT151">IFERROR(DATE(INDEX($BQ151:$BS151, $BK151, MATCH($BN$5, $BQ$10:$BS$10, 0)), INDEX($BQ151:$BS151, $BK151, MATCH($BN$4, $BQ$10:$BS$10, 0)), INDEX($BQ151:$BS151, $BK151, MATCH($BN$3, $BQ$10:$BS$10, 0))), "")</f>
        <v/>
      </c>
      <c r="BV151" s="19" t="str">
        <f t="shared" si="38"/>
        <v/>
      </c>
      <c r="BX151" s="19" t="str">
        <f t="shared" si="30"/>
        <v/>
      </c>
      <c r="BZ151" s="42" t="str">
        <f t="shared" si="44"/>
        <v/>
      </c>
      <c r="CA151" s="13" t="str">
        <f t="shared" si="44"/>
        <v/>
      </c>
      <c r="CB151" s="13" t="str">
        <f t="shared" si="44"/>
        <v/>
      </c>
      <c r="CC151" s="13" t="str">
        <f t="shared" si="44"/>
        <v/>
      </c>
      <c r="CD151" s="33" t="str">
        <f t="shared" si="43"/>
        <v/>
      </c>
      <c r="CF151" s="44" t="str">
        <f t="shared" si="39"/>
        <v/>
      </c>
      <c r="CH151" s="19" t="str">
        <f>IF($CF151="", "", COUNTIF($CF$12:$CF$511, "&gt;"&amp;$CF151)+1+COUNTIF($CF$12:$CF151, $CF151)-1)</f>
        <v/>
      </c>
      <c r="CJ151" s="19" t="str">
        <f t="shared" si="40"/>
        <v/>
      </c>
      <c r="CL151" s="45" t="str">
        <f t="shared" si="41"/>
        <v/>
      </c>
      <c r="CN151" s="41" t="str" cm="1">
        <f t="array" ref="CN151">IF($BV151="", "", IF(IFERROR(INDEX($B151:$AE151, $BK151, MATCH(BI$10, $B$11:$AE$11, 0)), "")="", "", IFERROR(INDEX($B151:$AE151, $BK151, MATCH(BI$10, $B$11:$AE$11, 0)), "")))</f>
        <v/>
      </c>
      <c r="CP151" s="19" t="str">
        <f>IF(OR($BL$7=FALSE, $BI151=""), "", IF(COUNTIF('LinkedIn Posts'!$AV$11:$AV$510, $BI151)=0, MAX($CP$11:$CP150)+1, ""))</f>
        <v/>
      </c>
      <c r="CR151" s="19">
        <v>140</v>
      </c>
      <c r="CT151" s="65" t="str">
        <f t="shared" si="42"/>
        <v/>
      </c>
    </row>
    <row r="152" spans="1:98" x14ac:dyDescent="0.25">
      <c r="A152" s="24"/>
      <c r="B152" s="29"/>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1"/>
      <c r="AF152" s="24"/>
      <c r="AG152" s="11"/>
      <c r="AH152" s="11"/>
      <c r="AI152" s="11"/>
      <c r="AJ152" s="11"/>
      <c r="AK152" s="11"/>
      <c r="AL152" s="11"/>
      <c r="AM152" s="11"/>
      <c r="AN152" s="11"/>
      <c r="AO152" s="11"/>
      <c r="AP152" s="11"/>
      <c r="AQ152" s="11"/>
      <c r="AR152" s="11"/>
      <c r="AS152" s="11"/>
      <c r="AT152" s="11"/>
      <c r="AU152" s="11"/>
      <c r="AV152" s="11"/>
      <c r="AW152" s="11"/>
      <c r="AX152" s="11"/>
      <c r="AY152" s="11"/>
      <c r="AZ152" s="32" t="str">
        <f t="shared" si="31"/>
        <v/>
      </c>
      <c r="BA152" s="13" t="str" cm="1">
        <f t="array" ref="BA152">IF(BA$10="", "", IF(IFERROR(INDEX($B152:$AE152, $BK152, MATCH(BA$10, $B$11:$AE$11, 0)), "")="", "", IFERROR(VALUE(INDEX($B152:$AE152, $BK152, MATCH(BA$10, $B$11:$AE$11, 0))), "")))</f>
        <v/>
      </c>
      <c r="BB152" s="13" t="str" cm="1">
        <f t="array" ref="BB152">IF(BB$10="", "", IF(IFERROR(INDEX($B152:$AE152, $BK152, MATCH(BB$10, $B$11:$AE$11, 0)), "")="", "", IFERROR(VALUE(INDEX($B152:$AE152, $BK152, MATCH(BB$10, $B$11:$AE$11, 0))), "")))</f>
        <v/>
      </c>
      <c r="BC152" s="13" t="str" cm="1">
        <f t="array" ref="BC152">IF(BC$10="", "", IF(IFERROR(INDEX($B152:$AE152, $BK152, MATCH(BC$10, $B$11:$AE$11, 0)), "")="", "", IFERROR(VALUE(INDEX($B152:$AE152, $BK152, MATCH(BC$10, $B$11:$AE$11, 0))), "")))</f>
        <v/>
      </c>
      <c r="BD152" s="13" t="str" cm="1">
        <f t="array" ref="BD152">IF(BD$10="", "", IF(IFERROR(INDEX($B152:$AE152, $BK152, MATCH(BD$10, $B$11:$AE$11, 0)), "")="", "", IFERROR(VALUE(INDEX($B152:$AE152, $BK152, MATCH(BD$10, $B$11:$AE$11, 0))), "")))</f>
        <v/>
      </c>
      <c r="BE152" s="33" t="str" cm="1">
        <f t="array" ref="BE152">IF(BE$10="", "", IF(IFERROR(INDEX($B152:$AE152, $BK152, MATCH(BE$10, $B$11:$AE$11, 0)), "")="", "", IFERROR(VALUE(INDEX($B152:$AE152, $BK152, MATCH(BE$10, $B$11:$AE$11, 0))), "")))</f>
        <v/>
      </c>
      <c r="BF152" s="11"/>
      <c r="BG152" s="41" t="str" cm="1">
        <f t="array" ref="BG152">IF(BG$10="", "", IF(IFERROR(INDEX($B152:$AE152, $BK152, MATCH(BG$10, $B$11:$AE$11, 0)), "")="", "", IFERROR(LEFT(INDEX($B152:$AE152, $BK152, MATCH(BG$10, $B$11:$AE$11, 0)), 70), "")))</f>
        <v/>
      </c>
      <c r="BH152" s="11"/>
      <c r="BI152" s="65" t="str">
        <f t="shared" si="32"/>
        <v/>
      </c>
      <c r="BJ152" s="11"/>
      <c r="BN152" s="19" t="str" cm="1">
        <f t="array" ref="BN152">IF($AZ$10="", "", IF(IFERROR(INDEX($B152:$AE152, $BK152, MATCH($AZ$10, $B$11:$AE$11, 0)), "")="", "", IFERROR(INDEX($B152:$AE152, $BK152, MATCH($AZ$10, $B$11:$AE$11, 0)), "")))</f>
        <v/>
      </c>
      <c r="BO152" s="19" t="str">
        <f t="shared" si="33"/>
        <v/>
      </c>
      <c r="BP152" s="19" t="str">
        <f t="shared" si="34"/>
        <v/>
      </c>
      <c r="BQ152" s="19" t="str">
        <f t="shared" si="35"/>
        <v/>
      </c>
      <c r="BR152" s="42" t="str">
        <f t="shared" si="36"/>
        <v/>
      </c>
      <c r="BS152" s="19" t="str">
        <f t="shared" si="37"/>
        <v/>
      </c>
      <c r="BT152" s="43" t="str" cm="1">
        <f t="array" ref="BT152">IFERROR(DATE(INDEX($BQ152:$BS152, $BK152, MATCH($BN$5, $BQ$10:$BS$10, 0)), INDEX($BQ152:$BS152, $BK152, MATCH($BN$4, $BQ$10:$BS$10, 0)), INDEX($BQ152:$BS152, $BK152, MATCH($BN$3, $BQ$10:$BS$10, 0))), "")</f>
        <v/>
      </c>
      <c r="BV152" s="19" t="str">
        <f t="shared" si="38"/>
        <v/>
      </c>
      <c r="BX152" s="19" t="str">
        <f t="shared" si="30"/>
        <v/>
      </c>
      <c r="BZ152" s="42" t="str">
        <f t="shared" si="44"/>
        <v/>
      </c>
      <c r="CA152" s="13" t="str">
        <f t="shared" si="44"/>
        <v/>
      </c>
      <c r="CB152" s="13" t="str">
        <f t="shared" si="44"/>
        <v/>
      </c>
      <c r="CC152" s="13" t="str">
        <f t="shared" si="44"/>
        <v/>
      </c>
      <c r="CD152" s="33" t="str">
        <f t="shared" si="43"/>
        <v/>
      </c>
      <c r="CF152" s="44" t="str">
        <f t="shared" si="39"/>
        <v/>
      </c>
      <c r="CH152" s="19" t="str">
        <f>IF($CF152="", "", COUNTIF($CF$12:$CF$511, "&gt;"&amp;$CF152)+1+COUNTIF($CF$12:$CF152, $CF152)-1)</f>
        <v/>
      </c>
      <c r="CJ152" s="19" t="str">
        <f t="shared" si="40"/>
        <v/>
      </c>
      <c r="CL152" s="45" t="str">
        <f t="shared" si="41"/>
        <v/>
      </c>
      <c r="CN152" s="41" t="str" cm="1">
        <f t="array" ref="CN152">IF($BV152="", "", IF(IFERROR(INDEX($B152:$AE152, $BK152, MATCH(BI$10, $B$11:$AE$11, 0)), "")="", "", IFERROR(INDEX($B152:$AE152, $BK152, MATCH(BI$10, $B$11:$AE$11, 0)), "")))</f>
        <v/>
      </c>
      <c r="CP152" s="19" t="str">
        <f>IF(OR($BL$7=FALSE, $BI152=""), "", IF(COUNTIF('LinkedIn Posts'!$AV$11:$AV$510, $BI152)=0, MAX($CP$11:$CP151)+1, ""))</f>
        <v/>
      </c>
      <c r="CR152" s="19">
        <v>141</v>
      </c>
      <c r="CT152" s="65" t="str">
        <f t="shared" si="42"/>
        <v/>
      </c>
    </row>
    <row r="153" spans="1:98" x14ac:dyDescent="0.25">
      <c r="A153" s="24"/>
      <c r="B153" s="29"/>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1"/>
      <c r="AF153" s="24"/>
      <c r="AG153" s="11"/>
      <c r="AH153" s="11"/>
      <c r="AI153" s="11"/>
      <c r="AJ153" s="11"/>
      <c r="AK153" s="11"/>
      <c r="AL153" s="11"/>
      <c r="AM153" s="11"/>
      <c r="AN153" s="11"/>
      <c r="AO153" s="11"/>
      <c r="AP153" s="11"/>
      <c r="AQ153" s="11"/>
      <c r="AR153" s="11"/>
      <c r="AS153" s="11"/>
      <c r="AT153" s="11"/>
      <c r="AU153" s="11"/>
      <c r="AV153" s="11"/>
      <c r="AW153" s="11"/>
      <c r="AX153" s="11"/>
      <c r="AY153" s="11"/>
      <c r="AZ153" s="32" t="str">
        <f t="shared" si="31"/>
        <v/>
      </c>
      <c r="BA153" s="13" t="str" cm="1">
        <f t="array" ref="BA153">IF(BA$10="", "", IF(IFERROR(INDEX($B153:$AE153, $BK153, MATCH(BA$10, $B$11:$AE$11, 0)), "")="", "", IFERROR(VALUE(INDEX($B153:$AE153, $BK153, MATCH(BA$10, $B$11:$AE$11, 0))), "")))</f>
        <v/>
      </c>
      <c r="BB153" s="13" t="str" cm="1">
        <f t="array" ref="BB153">IF(BB$10="", "", IF(IFERROR(INDEX($B153:$AE153, $BK153, MATCH(BB$10, $B$11:$AE$11, 0)), "")="", "", IFERROR(VALUE(INDEX($B153:$AE153, $BK153, MATCH(BB$10, $B$11:$AE$11, 0))), "")))</f>
        <v/>
      </c>
      <c r="BC153" s="13" t="str" cm="1">
        <f t="array" ref="BC153">IF(BC$10="", "", IF(IFERROR(INDEX($B153:$AE153, $BK153, MATCH(BC$10, $B$11:$AE$11, 0)), "")="", "", IFERROR(VALUE(INDEX($B153:$AE153, $BK153, MATCH(BC$10, $B$11:$AE$11, 0))), "")))</f>
        <v/>
      </c>
      <c r="BD153" s="13" t="str" cm="1">
        <f t="array" ref="BD153">IF(BD$10="", "", IF(IFERROR(INDEX($B153:$AE153, $BK153, MATCH(BD$10, $B$11:$AE$11, 0)), "")="", "", IFERROR(VALUE(INDEX($B153:$AE153, $BK153, MATCH(BD$10, $B$11:$AE$11, 0))), "")))</f>
        <v/>
      </c>
      <c r="BE153" s="33" t="str" cm="1">
        <f t="array" ref="BE153">IF(BE$10="", "", IF(IFERROR(INDEX($B153:$AE153, $BK153, MATCH(BE$10, $B$11:$AE$11, 0)), "")="", "", IFERROR(VALUE(INDEX($B153:$AE153, $BK153, MATCH(BE$10, $B$11:$AE$11, 0))), "")))</f>
        <v/>
      </c>
      <c r="BF153" s="11"/>
      <c r="BG153" s="41" t="str" cm="1">
        <f t="array" ref="BG153">IF(BG$10="", "", IF(IFERROR(INDEX($B153:$AE153, $BK153, MATCH(BG$10, $B$11:$AE$11, 0)), "")="", "", IFERROR(LEFT(INDEX($B153:$AE153, $BK153, MATCH(BG$10, $B$11:$AE$11, 0)), 70), "")))</f>
        <v/>
      </c>
      <c r="BH153" s="11"/>
      <c r="BI153" s="65" t="str">
        <f t="shared" si="32"/>
        <v/>
      </c>
      <c r="BJ153" s="11"/>
      <c r="BN153" s="19" t="str" cm="1">
        <f t="array" ref="BN153">IF($AZ$10="", "", IF(IFERROR(INDEX($B153:$AE153, $BK153, MATCH($AZ$10, $B$11:$AE$11, 0)), "")="", "", IFERROR(INDEX($B153:$AE153, $BK153, MATCH($AZ$10, $B$11:$AE$11, 0)), "")))</f>
        <v/>
      </c>
      <c r="BO153" s="19" t="str">
        <f t="shared" si="33"/>
        <v/>
      </c>
      <c r="BP153" s="19" t="str">
        <f t="shared" si="34"/>
        <v/>
      </c>
      <c r="BQ153" s="19" t="str">
        <f t="shared" si="35"/>
        <v/>
      </c>
      <c r="BR153" s="42" t="str">
        <f t="shared" si="36"/>
        <v/>
      </c>
      <c r="BS153" s="19" t="str">
        <f t="shared" si="37"/>
        <v/>
      </c>
      <c r="BT153" s="43" t="str" cm="1">
        <f t="array" ref="BT153">IFERROR(DATE(INDEX($BQ153:$BS153, $BK153, MATCH($BN$5, $BQ$10:$BS$10, 0)), INDEX($BQ153:$BS153, $BK153, MATCH($BN$4, $BQ$10:$BS$10, 0)), INDEX($BQ153:$BS153, $BK153, MATCH($BN$3, $BQ$10:$BS$10, 0))), "")</f>
        <v/>
      </c>
      <c r="BV153" s="19" t="str">
        <f t="shared" si="38"/>
        <v/>
      </c>
      <c r="BX153" s="19" t="str">
        <f t="shared" si="30"/>
        <v/>
      </c>
      <c r="BZ153" s="42" t="str">
        <f t="shared" si="44"/>
        <v/>
      </c>
      <c r="CA153" s="13" t="str">
        <f t="shared" si="44"/>
        <v/>
      </c>
      <c r="CB153" s="13" t="str">
        <f t="shared" si="44"/>
        <v/>
      </c>
      <c r="CC153" s="13" t="str">
        <f t="shared" si="44"/>
        <v/>
      </c>
      <c r="CD153" s="33" t="str">
        <f t="shared" si="43"/>
        <v/>
      </c>
      <c r="CF153" s="44" t="str">
        <f t="shared" si="39"/>
        <v/>
      </c>
      <c r="CH153" s="19" t="str">
        <f>IF($CF153="", "", COUNTIF($CF$12:$CF$511, "&gt;"&amp;$CF153)+1+COUNTIF($CF$12:$CF153, $CF153)-1)</f>
        <v/>
      </c>
      <c r="CJ153" s="19" t="str">
        <f t="shared" si="40"/>
        <v/>
      </c>
      <c r="CL153" s="45" t="str">
        <f t="shared" si="41"/>
        <v/>
      </c>
      <c r="CN153" s="41" t="str" cm="1">
        <f t="array" ref="CN153">IF($BV153="", "", IF(IFERROR(INDEX($B153:$AE153, $BK153, MATCH(BI$10, $B$11:$AE$11, 0)), "")="", "", IFERROR(INDEX($B153:$AE153, $BK153, MATCH(BI$10, $B$11:$AE$11, 0)), "")))</f>
        <v/>
      </c>
      <c r="CP153" s="19" t="str">
        <f>IF(OR($BL$7=FALSE, $BI153=""), "", IF(COUNTIF('LinkedIn Posts'!$AV$11:$AV$510, $BI153)=0, MAX($CP$11:$CP152)+1, ""))</f>
        <v/>
      </c>
      <c r="CR153" s="19">
        <v>142</v>
      </c>
      <c r="CT153" s="65" t="str">
        <f t="shared" si="42"/>
        <v/>
      </c>
    </row>
    <row r="154" spans="1:98" x14ac:dyDescent="0.25">
      <c r="A154" s="24"/>
      <c r="B154" s="29"/>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1"/>
      <c r="AF154" s="24"/>
      <c r="AG154" s="11"/>
      <c r="AH154" s="11"/>
      <c r="AI154" s="11"/>
      <c r="AJ154" s="11"/>
      <c r="AK154" s="11"/>
      <c r="AL154" s="11"/>
      <c r="AM154" s="11"/>
      <c r="AN154" s="11"/>
      <c r="AO154" s="11"/>
      <c r="AP154" s="11"/>
      <c r="AQ154" s="11"/>
      <c r="AR154" s="11"/>
      <c r="AS154" s="11"/>
      <c r="AT154" s="11"/>
      <c r="AU154" s="11"/>
      <c r="AV154" s="11"/>
      <c r="AW154" s="11"/>
      <c r="AX154" s="11"/>
      <c r="AY154" s="11"/>
      <c r="AZ154" s="32" t="str">
        <f t="shared" si="31"/>
        <v/>
      </c>
      <c r="BA154" s="13" t="str" cm="1">
        <f t="array" ref="BA154">IF(BA$10="", "", IF(IFERROR(INDEX($B154:$AE154, $BK154, MATCH(BA$10, $B$11:$AE$11, 0)), "")="", "", IFERROR(VALUE(INDEX($B154:$AE154, $BK154, MATCH(BA$10, $B$11:$AE$11, 0))), "")))</f>
        <v/>
      </c>
      <c r="BB154" s="13" t="str" cm="1">
        <f t="array" ref="BB154">IF(BB$10="", "", IF(IFERROR(INDEX($B154:$AE154, $BK154, MATCH(BB$10, $B$11:$AE$11, 0)), "")="", "", IFERROR(VALUE(INDEX($B154:$AE154, $BK154, MATCH(BB$10, $B$11:$AE$11, 0))), "")))</f>
        <v/>
      </c>
      <c r="BC154" s="13" t="str" cm="1">
        <f t="array" ref="BC154">IF(BC$10="", "", IF(IFERROR(INDEX($B154:$AE154, $BK154, MATCH(BC$10, $B$11:$AE$11, 0)), "")="", "", IFERROR(VALUE(INDEX($B154:$AE154, $BK154, MATCH(BC$10, $B$11:$AE$11, 0))), "")))</f>
        <v/>
      </c>
      <c r="BD154" s="13" t="str" cm="1">
        <f t="array" ref="BD154">IF(BD$10="", "", IF(IFERROR(INDEX($B154:$AE154, $BK154, MATCH(BD$10, $B$11:$AE$11, 0)), "")="", "", IFERROR(VALUE(INDEX($B154:$AE154, $BK154, MATCH(BD$10, $B$11:$AE$11, 0))), "")))</f>
        <v/>
      </c>
      <c r="BE154" s="33" t="str" cm="1">
        <f t="array" ref="BE154">IF(BE$10="", "", IF(IFERROR(INDEX($B154:$AE154, $BK154, MATCH(BE$10, $B$11:$AE$11, 0)), "")="", "", IFERROR(VALUE(INDEX($B154:$AE154, $BK154, MATCH(BE$10, $B$11:$AE$11, 0))), "")))</f>
        <v/>
      </c>
      <c r="BF154" s="11"/>
      <c r="BG154" s="41" t="str" cm="1">
        <f t="array" ref="BG154">IF(BG$10="", "", IF(IFERROR(INDEX($B154:$AE154, $BK154, MATCH(BG$10, $B$11:$AE$11, 0)), "")="", "", IFERROR(LEFT(INDEX($B154:$AE154, $BK154, MATCH(BG$10, $B$11:$AE$11, 0)), 70), "")))</f>
        <v/>
      </c>
      <c r="BH154" s="11"/>
      <c r="BI154" s="65" t="str">
        <f t="shared" si="32"/>
        <v/>
      </c>
      <c r="BJ154" s="11"/>
      <c r="BN154" s="19" t="str" cm="1">
        <f t="array" ref="BN154">IF($AZ$10="", "", IF(IFERROR(INDEX($B154:$AE154, $BK154, MATCH($AZ$10, $B$11:$AE$11, 0)), "")="", "", IFERROR(INDEX($B154:$AE154, $BK154, MATCH($AZ$10, $B$11:$AE$11, 0)), "")))</f>
        <v/>
      </c>
      <c r="BO154" s="19" t="str">
        <f t="shared" si="33"/>
        <v/>
      </c>
      <c r="BP154" s="19" t="str">
        <f t="shared" si="34"/>
        <v/>
      </c>
      <c r="BQ154" s="19" t="str">
        <f t="shared" si="35"/>
        <v/>
      </c>
      <c r="BR154" s="42" t="str">
        <f t="shared" si="36"/>
        <v/>
      </c>
      <c r="BS154" s="19" t="str">
        <f t="shared" si="37"/>
        <v/>
      </c>
      <c r="BT154" s="43" t="str" cm="1">
        <f t="array" ref="BT154">IFERROR(DATE(INDEX($BQ154:$BS154, $BK154, MATCH($BN$5, $BQ$10:$BS$10, 0)), INDEX($BQ154:$BS154, $BK154, MATCH($BN$4, $BQ$10:$BS$10, 0)), INDEX($BQ154:$BS154, $BK154, MATCH($BN$3, $BQ$10:$BS$10, 0))), "")</f>
        <v/>
      </c>
      <c r="BV154" s="19" t="str">
        <f t="shared" si="38"/>
        <v/>
      </c>
      <c r="BX154" s="19" t="str">
        <f t="shared" si="30"/>
        <v/>
      </c>
      <c r="BZ154" s="42" t="str">
        <f t="shared" si="44"/>
        <v/>
      </c>
      <c r="CA154" s="13" t="str">
        <f t="shared" si="44"/>
        <v/>
      </c>
      <c r="CB154" s="13" t="str">
        <f t="shared" si="44"/>
        <v/>
      </c>
      <c r="CC154" s="13" t="str">
        <f t="shared" si="44"/>
        <v/>
      </c>
      <c r="CD154" s="33" t="str">
        <f t="shared" si="43"/>
        <v/>
      </c>
      <c r="CF154" s="44" t="str">
        <f t="shared" si="39"/>
        <v/>
      </c>
      <c r="CH154" s="19" t="str">
        <f>IF($CF154="", "", COUNTIF($CF$12:$CF$511, "&gt;"&amp;$CF154)+1+COUNTIF($CF$12:$CF154, $CF154)-1)</f>
        <v/>
      </c>
      <c r="CJ154" s="19" t="str">
        <f t="shared" si="40"/>
        <v/>
      </c>
      <c r="CL154" s="45" t="str">
        <f t="shared" si="41"/>
        <v/>
      </c>
      <c r="CN154" s="41" t="str" cm="1">
        <f t="array" ref="CN154">IF($BV154="", "", IF(IFERROR(INDEX($B154:$AE154, $BK154, MATCH(BI$10, $B$11:$AE$11, 0)), "")="", "", IFERROR(INDEX($B154:$AE154, $BK154, MATCH(BI$10, $B$11:$AE$11, 0)), "")))</f>
        <v/>
      </c>
      <c r="CP154" s="19" t="str">
        <f>IF(OR($BL$7=FALSE, $BI154=""), "", IF(COUNTIF('LinkedIn Posts'!$AV$11:$AV$510, $BI154)=0, MAX($CP$11:$CP153)+1, ""))</f>
        <v/>
      </c>
      <c r="CR154" s="19">
        <v>143</v>
      </c>
      <c r="CT154" s="65" t="str">
        <f t="shared" si="42"/>
        <v/>
      </c>
    </row>
    <row r="155" spans="1:98" x14ac:dyDescent="0.25">
      <c r="A155" s="24"/>
      <c r="B155" s="29"/>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1"/>
      <c r="AF155" s="24"/>
      <c r="AG155" s="11"/>
      <c r="AH155" s="11"/>
      <c r="AI155" s="11"/>
      <c r="AJ155" s="11"/>
      <c r="AK155" s="11"/>
      <c r="AL155" s="11"/>
      <c r="AM155" s="11"/>
      <c r="AN155" s="11"/>
      <c r="AO155" s="11"/>
      <c r="AP155" s="11"/>
      <c r="AQ155" s="11"/>
      <c r="AR155" s="11"/>
      <c r="AS155" s="11"/>
      <c r="AT155" s="11"/>
      <c r="AU155" s="11"/>
      <c r="AV155" s="11"/>
      <c r="AW155" s="11"/>
      <c r="AX155" s="11"/>
      <c r="AY155" s="11"/>
      <c r="AZ155" s="32" t="str">
        <f t="shared" si="31"/>
        <v/>
      </c>
      <c r="BA155" s="13" t="str" cm="1">
        <f t="array" ref="BA155">IF(BA$10="", "", IF(IFERROR(INDEX($B155:$AE155, $BK155, MATCH(BA$10, $B$11:$AE$11, 0)), "")="", "", IFERROR(VALUE(INDEX($B155:$AE155, $BK155, MATCH(BA$10, $B$11:$AE$11, 0))), "")))</f>
        <v/>
      </c>
      <c r="BB155" s="13" t="str" cm="1">
        <f t="array" ref="BB155">IF(BB$10="", "", IF(IFERROR(INDEX($B155:$AE155, $BK155, MATCH(BB$10, $B$11:$AE$11, 0)), "")="", "", IFERROR(VALUE(INDEX($B155:$AE155, $BK155, MATCH(BB$10, $B$11:$AE$11, 0))), "")))</f>
        <v/>
      </c>
      <c r="BC155" s="13" t="str" cm="1">
        <f t="array" ref="BC155">IF(BC$10="", "", IF(IFERROR(INDEX($B155:$AE155, $BK155, MATCH(BC$10, $B$11:$AE$11, 0)), "")="", "", IFERROR(VALUE(INDEX($B155:$AE155, $BK155, MATCH(BC$10, $B$11:$AE$11, 0))), "")))</f>
        <v/>
      </c>
      <c r="BD155" s="13" t="str" cm="1">
        <f t="array" ref="BD155">IF(BD$10="", "", IF(IFERROR(INDEX($B155:$AE155, $BK155, MATCH(BD$10, $B$11:$AE$11, 0)), "")="", "", IFERROR(VALUE(INDEX($B155:$AE155, $BK155, MATCH(BD$10, $B$11:$AE$11, 0))), "")))</f>
        <v/>
      </c>
      <c r="BE155" s="33" t="str" cm="1">
        <f t="array" ref="BE155">IF(BE$10="", "", IF(IFERROR(INDEX($B155:$AE155, $BK155, MATCH(BE$10, $B$11:$AE$11, 0)), "")="", "", IFERROR(VALUE(INDEX($B155:$AE155, $BK155, MATCH(BE$10, $B$11:$AE$11, 0))), "")))</f>
        <v/>
      </c>
      <c r="BF155" s="11"/>
      <c r="BG155" s="41" t="str" cm="1">
        <f t="array" ref="BG155">IF(BG$10="", "", IF(IFERROR(INDEX($B155:$AE155, $BK155, MATCH(BG$10, $B$11:$AE$11, 0)), "")="", "", IFERROR(LEFT(INDEX($B155:$AE155, $BK155, MATCH(BG$10, $B$11:$AE$11, 0)), 70), "")))</f>
        <v/>
      </c>
      <c r="BH155" s="11"/>
      <c r="BI155" s="65" t="str">
        <f t="shared" si="32"/>
        <v/>
      </c>
      <c r="BJ155" s="11"/>
      <c r="BN155" s="19" t="str" cm="1">
        <f t="array" ref="BN155">IF($AZ$10="", "", IF(IFERROR(INDEX($B155:$AE155, $BK155, MATCH($AZ$10, $B$11:$AE$11, 0)), "")="", "", IFERROR(INDEX($B155:$AE155, $BK155, MATCH($AZ$10, $B$11:$AE$11, 0)), "")))</f>
        <v/>
      </c>
      <c r="BO155" s="19" t="str">
        <f t="shared" si="33"/>
        <v/>
      </c>
      <c r="BP155" s="19" t="str">
        <f t="shared" si="34"/>
        <v/>
      </c>
      <c r="BQ155" s="19" t="str">
        <f t="shared" si="35"/>
        <v/>
      </c>
      <c r="BR155" s="42" t="str">
        <f t="shared" si="36"/>
        <v/>
      </c>
      <c r="BS155" s="19" t="str">
        <f t="shared" si="37"/>
        <v/>
      </c>
      <c r="BT155" s="43" t="str" cm="1">
        <f t="array" ref="BT155">IFERROR(DATE(INDEX($BQ155:$BS155, $BK155, MATCH($BN$5, $BQ$10:$BS$10, 0)), INDEX($BQ155:$BS155, $BK155, MATCH($BN$4, $BQ$10:$BS$10, 0)), INDEX($BQ155:$BS155, $BK155, MATCH($BN$3, $BQ$10:$BS$10, 0))), "")</f>
        <v/>
      </c>
      <c r="BV155" s="19" t="str">
        <f t="shared" si="38"/>
        <v/>
      </c>
      <c r="BX155" s="19" t="str">
        <f t="shared" si="30"/>
        <v/>
      </c>
      <c r="BZ155" s="42" t="str">
        <f t="shared" si="44"/>
        <v/>
      </c>
      <c r="CA155" s="13" t="str">
        <f t="shared" si="44"/>
        <v/>
      </c>
      <c r="CB155" s="13" t="str">
        <f t="shared" si="44"/>
        <v/>
      </c>
      <c r="CC155" s="13" t="str">
        <f t="shared" si="44"/>
        <v/>
      </c>
      <c r="CD155" s="33" t="str">
        <f t="shared" si="43"/>
        <v/>
      </c>
      <c r="CF155" s="44" t="str">
        <f t="shared" si="39"/>
        <v/>
      </c>
      <c r="CH155" s="19" t="str">
        <f>IF($CF155="", "", COUNTIF($CF$12:$CF$511, "&gt;"&amp;$CF155)+1+COUNTIF($CF$12:$CF155, $CF155)-1)</f>
        <v/>
      </c>
      <c r="CJ155" s="19" t="str">
        <f t="shared" si="40"/>
        <v/>
      </c>
      <c r="CL155" s="45" t="str">
        <f t="shared" si="41"/>
        <v/>
      </c>
      <c r="CN155" s="41" t="str" cm="1">
        <f t="array" ref="CN155">IF($BV155="", "", IF(IFERROR(INDEX($B155:$AE155, $BK155, MATCH(BI$10, $B$11:$AE$11, 0)), "")="", "", IFERROR(INDEX($B155:$AE155, $BK155, MATCH(BI$10, $B$11:$AE$11, 0)), "")))</f>
        <v/>
      </c>
      <c r="CP155" s="19" t="str">
        <f>IF(OR($BL$7=FALSE, $BI155=""), "", IF(COUNTIF('LinkedIn Posts'!$AV$11:$AV$510, $BI155)=0, MAX($CP$11:$CP154)+1, ""))</f>
        <v/>
      </c>
      <c r="CR155" s="19">
        <v>144</v>
      </c>
      <c r="CT155" s="65" t="str">
        <f t="shared" si="42"/>
        <v/>
      </c>
    </row>
    <row r="156" spans="1:98" x14ac:dyDescent="0.25">
      <c r="A156" s="24"/>
      <c r="B156" s="29"/>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1"/>
      <c r="AF156" s="24"/>
      <c r="AG156" s="11"/>
      <c r="AH156" s="11"/>
      <c r="AI156" s="11"/>
      <c r="AJ156" s="11"/>
      <c r="AK156" s="11"/>
      <c r="AL156" s="11"/>
      <c r="AM156" s="11"/>
      <c r="AN156" s="11"/>
      <c r="AO156" s="11"/>
      <c r="AP156" s="11"/>
      <c r="AQ156" s="11"/>
      <c r="AR156" s="11"/>
      <c r="AS156" s="11"/>
      <c r="AT156" s="11"/>
      <c r="AU156" s="11"/>
      <c r="AV156" s="11"/>
      <c r="AW156" s="11"/>
      <c r="AX156" s="11"/>
      <c r="AY156" s="11"/>
      <c r="AZ156" s="32" t="str">
        <f t="shared" si="31"/>
        <v/>
      </c>
      <c r="BA156" s="13" t="str" cm="1">
        <f t="array" ref="BA156">IF(BA$10="", "", IF(IFERROR(INDEX($B156:$AE156, $BK156, MATCH(BA$10, $B$11:$AE$11, 0)), "")="", "", IFERROR(VALUE(INDEX($B156:$AE156, $BK156, MATCH(BA$10, $B$11:$AE$11, 0))), "")))</f>
        <v/>
      </c>
      <c r="BB156" s="13" t="str" cm="1">
        <f t="array" ref="BB156">IF(BB$10="", "", IF(IFERROR(INDEX($B156:$AE156, $BK156, MATCH(BB$10, $B$11:$AE$11, 0)), "")="", "", IFERROR(VALUE(INDEX($B156:$AE156, $BK156, MATCH(BB$10, $B$11:$AE$11, 0))), "")))</f>
        <v/>
      </c>
      <c r="BC156" s="13" t="str" cm="1">
        <f t="array" ref="BC156">IF(BC$10="", "", IF(IFERROR(INDEX($B156:$AE156, $BK156, MATCH(BC$10, $B$11:$AE$11, 0)), "")="", "", IFERROR(VALUE(INDEX($B156:$AE156, $BK156, MATCH(BC$10, $B$11:$AE$11, 0))), "")))</f>
        <v/>
      </c>
      <c r="BD156" s="13" t="str" cm="1">
        <f t="array" ref="BD156">IF(BD$10="", "", IF(IFERROR(INDEX($B156:$AE156, $BK156, MATCH(BD$10, $B$11:$AE$11, 0)), "")="", "", IFERROR(VALUE(INDEX($B156:$AE156, $BK156, MATCH(BD$10, $B$11:$AE$11, 0))), "")))</f>
        <v/>
      </c>
      <c r="BE156" s="33" t="str" cm="1">
        <f t="array" ref="BE156">IF(BE$10="", "", IF(IFERROR(INDEX($B156:$AE156, $BK156, MATCH(BE$10, $B$11:$AE$11, 0)), "")="", "", IFERROR(VALUE(INDEX($B156:$AE156, $BK156, MATCH(BE$10, $B$11:$AE$11, 0))), "")))</f>
        <v/>
      </c>
      <c r="BF156" s="11"/>
      <c r="BG156" s="41" t="str" cm="1">
        <f t="array" ref="BG156">IF(BG$10="", "", IF(IFERROR(INDEX($B156:$AE156, $BK156, MATCH(BG$10, $B$11:$AE$11, 0)), "")="", "", IFERROR(LEFT(INDEX($B156:$AE156, $BK156, MATCH(BG$10, $B$11:$AE$11, 0)), 70), "")))</f>
        <v/>
      </c>
      <c r="BH156" s="11"/>
      <c r="BI156" s="65" t="str">
        <f t="shared" si="32"/>
        <v/>
      </c>
      <c r="BJ156" s="11"/>
      <c r="BN156" s="19" t="str" cm="1">
        <f t="array" ref="BN156">IF($AZ$10="", "", IF(IFERROR(INDEX($B156:$AE156, $BK156, MATCH($AZ$10, $B$11:$AE$11, 0)), "")="", "", IFERROR(INDEX($B156:$AE156, $BK156, MATCH($AZ$10, $B$11:$AE$11, 0)), "")))</f>
        <v/>
      </c>
      <c r="BO156" s="19" t="str">
        <f t="shared" si="33"/>
        <v/>
      </c>
      <c r="BP156" s="19" t="str">
        <f t="shared" si="34"/>
        <v/>
      </c>
      <c r="BQ156" s="19" t="str">
        <f t="shared" si="35"/>
        <v/>
      </c>
      <c r="BR156" s="42" t="str">
        <f t="shared" si="36"/>
        <v/>
      </c>
      <c r="BS156" s="19" t="str">
        <f t="shared" si="37"/>
        <v/>
      </c>
      <c r="BT156" s="43" t="str" cm="1">
        <f t="array" ref="BT156">IFERROR(DATE(INDEX($BQ156:$BS156, $BK156, MATCH($BN$5, $BQ$10:$BS$10, 0)), INDEX($BQ156:$BS156, $BK156, MATCH($BN$4, $BQ$10:$BS$10, 0)), INDEX($BQ156:$BS156, $BK156, MATCH($BN$3, $BQ$10:$BS$10, 0))), "")</f>
        <v/>
      </c>
      <c r="BV156" s="19" t="str">
        <f t="shared" si="38"/>
        <v/>
      </c>
      <c r="BX156" s="19" t="str">
        <f t="shared" si="30"/>
        <v/>
      </c>
      <c r="BZ156" s="42" t="str">
        <f t="shared" si="44"/>
        <v/>
      </c>
      <c r="CA156" s="13" t="str">
        <f t="shared" si="44"/>
        <v/>
      </c>
      <c r="CB156" s="13" t="str">
        <f t="shared" si="44"/>
        <v/>
      </c>
      <c r="CC156" s="13" t="str">
        <f t="shared" si="44"/>
        <v/>
      </c>
      <c r="CD156" s="33" t="str">
        <f t="shared" si="43"/>
        <v/>
      </c>
      <c r="CF156" s="44" t="str">
        <f t="shared" si="39"/>
        <v/>
      </c>
      <c r="CH156" s="19" t="str">
        <f>IF($CF156="", "", COUNTIF($CF$12:$CF$511, "&gt;"&amp;$CF156)+1+COUNTIF($CF$12:$CF156, $CF156)-1)</f>
        <v/>
      </c>
      <c r="CJ156" s="19" t="str">
        <f t="shared" si="40"/>
        <v/>
      </c>
      <c r="CL156" s="45" t="str">
        <f t="shared" si="41"/>
        <v/>
      </c>
      <c r="CN156" s="41" t="str" cm="1">
        <f t="array" ref="CN156">IF($BV156="", "", IF(IFERROR(INDEX($B156:$AE156, $BK156, MATCH(BI$10, $B$11:$AE$11, 0)), "")="", "", IFERROR(INDEX($B156:$AE156, $BK156, MATCH(BI$10, $B$11:$AE$11, 0)), "")))</f>
        <v/>
      </c>
      <c r="CP156" s="19" t="str">
        <f>IF(OR($BL$7=FALSE, $BI156=""), "", IF(COUNTIF('LinkedIn Posts'!$AV$11:$AV$510, $BI156)=0, MAX($CP$11:$CP155)+1, ""))</f>
        <v/>
      </c>
      <c r="CR156" s="19">
        <v>145</v>
      </c>
      <c r="CT156" s="65" t="str">
        <f t="shared" si="42"/>
        <v/>
      </c>
    </row>
    <row r="157" spans="1:98" x14ac:dyDescent="0.25">
      <c r="A157" s="24"/>
      <c r="B157" s="29"/>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1"/>
      <c r="AF157" s="24"/>
      <c r="AG157" s="11"/>
      <c r="AH157" s="11"/>
      <c r="AI157" s="11"/>
      <c r="AJ157" s="11"/>
      <c r="AK157" s="11"/>
      <c r="AL157" s="11"/>
      <c r="AM157" s="11"/>
      <c r="AN157" s="11"/>
      <c r="AO157" s="11"/>
      <c r="AP157" s="11"/>
      <c r="AQ157" s="11"/>
      <c r="AR157" s="11"/>
      <c r="AS157" s="11"/>
      <c r="AT157" s="11"/>
      <c r="AU157" s="11"/>
      <c r="AV157" s="11"/>
      <c r="AW157" s="11"/>
      <c r="AX157" s="11"/>
      <c r="AY157" s="11"/>
      <c r="AZ157" s="32" t="str">
        <f t="shared" si="31"/>
        <v/>
      </c>
      <c r="BA157" s="13" t="str" cm="1">
        <f t="array" ref="BA157">IF(BA$10="", "", IF(IFERROR(INDEX($B157:$AE157, $BK157, MATCH(BA$10, $B$11:$AE$11, 0)), "")="", "", IFERROR(VALUE(INDEX($B157:$AE157, $BK157, MATCH(BA$10, $B$11:$AE$11, 0))), "")))</f>
        <v/>
      </c>
      <c r="BB157" s="13" t="str" cm="1">
        <f t="array" ref="BB157">IF(BB$10="", "", IF(IFERROR(INDEX($B157:$AE157, $BK157, MATCH(BB$10, $B$11:$AE$11, 0)), "")="", "", IFERROR(VALUE(INDEX($B157:$AE157, $BK157, MATCH(BB$10, $B$11:$AE$11, 0))), "")))</f>
        <v/>
      </c>
      <c r="BC157" s="13" t="str" cm="1">
        <f t="array" ref="BC157">IF(BC$10="", "", IF(IFERROR(INDEX($B157:$AE157, $BK157, MATCH(BC$10, $B$11:$AE$11, 0)), "")="", "", IFERROR(VALUE(INDEX($B157:$AE157, $BK157, MATCH(BC$10, $B$11:$AE$11, 0))), "")))</f>
        <v/>
      </c>
      <c r="BD157" s="13" t="str" cm="1">
        <f t="array" ref="BD157">IF(BD$10="", "", IF(IFERROR(INDEX($B157:$AE157, $BK157, MATCH(BD$10, $B$11:$AE$11, 0)), "")="", "", IFERROR(VALUE(INDEX($B157:$AE157, $BK157, MATCH(BD$10, $B$11:$AE$11, 0))), "")))</f>
        <v/>
      </c>
      <c r="BE157" s="33" t="str" cm="1">
        <f t="array" ref="BE157">IF(BE$10="", "", IF(IFERROR(INDEX($B157:$AE157, $BK157, MATCH(BE$10, $B$11:$AE$11, 0)), "")="", "", IFERROR(VALUE(INDEX($B157:$AE157, $BK157, MATCH(BE$10, $B$11:$AE$11, 0))), "")))</f>
        <v/>
      </c>
      <c r="BF157" s="11"/>
      <c r="BG157" s="41" t="str" cm="1">
        <f t="array" ref="BG157">IF(BG$10="", "", IF(IFERROR(INDEX($B157:$AE157, $BK157, MATCH(BG$10, $B$11:$AE$11, 0)), "")="", "", IFERROR(LEFT(INDEX($B157:$AE157, $BK157, MATCH(BG$10, $B$11:$AE$11, 0)), 70), "")))</f>
        <v/>
      </c>
      <c r="BH157" s="11"/>
      <c r="BI157" s="65" t="str">
        <f t="shared" si="32"/>
        <v/>
      </c>
      <c r="BJ157" s="11"/>
      <c r="BN157" s="19" t="str" cm="1">
        <f t="array" ref="BN157">IF($AZ$10="", "", IF(IFERROR(INDEX($B157:$AE157, $BK157, MATCH($AZ$10, $B$11:$AE$11, 0)), "")="", "", IFERROR(INDEX($B157:$AE157, $BK157, MATCH($AZ$10, $B$11:$AE$11, 0)), "")))</f>
        <v/>
      </c>
      <c r="BO157" s="19" t="str">
        <f t="shared" si="33"/>
        <v/>
      </c>
      <c r="BP157" s="19" t="str">
        <f t="shared" si="34"/>
        <v/>
      </c>
      <c r="BQ157" s="19" t="str">
        <f t="shared" si="35"/>
        <v/>
      </c>
      <c r="BR157" s="42" t="str">
        <f t="shared" si="36"/>
        <v/>
      </c>
      <c r="BS157" s="19" t="str">
        <f t="shared" si="37"/>
        <v/>
      </c>
      <c r="BT157" s="43" t="str" cm="1">
        <f t="array" ref="BT157">IFERROR(DATE(INDEX($BQ157:$BS157, $BK157, MATCH($BN$5, $BQ$10:$BS$10, 0)), INDEX($BQ157:$BS157, $BK157, MATCH($BN$4, $BQ$10:$BS$10, 0)), INDEX($BQ157:$BS157, $BK157, MATCH($BN$3, $BQ$10:$BS$10, 0))), "")</f>
        <v/>
      </c>
      <c r="BV157" s="19" t="str">
        <f t="shared" si="38"/>
        <v/>
      </c>
      <c r="BX157" s="19" t="str">
        <f t="shared" si="30"/>
        <v/>
      </c>
      <c r="BZ157" s="42" t="str">
        <f t="shared" si="44"/>
        <v/>
      </c>
      <c r="CA157" s="13" t="str">
        <f t="shared" si="44"/>
        <v/>
      </c>
      <c r="CB157" s="13" t="str">
        <f t="shared" si="44"/>
        <v/>
      </c>
      <c r="CC157" s="13" t="str">
        <f t="shared" si="44"/>
        <v/>
      </c>
      <c r="CD157" s="33" t="str">
        <f t="shared" si="43"/>
        <v/>
      </c>
      <c r="CF157" s="44" t="str">
        <f t="shared" si="39"/>
        <v/>
      </c>
      <c r="CH157" s="19" t="str">
        <f>IF($CF157="", "", COUNTIF($CF$12:$CF$511, "&gt;"&amp;$CF157)+1+COUNTIF($CF$12:$CF157, $CF157)-1)</f>
        <v/>
      </c>
      <c r="CJ157" s="19" t="str">
        <f t="shared" si="40"/>
        <v/>
      </c>
      <c r="CL157" s="45" t="str">
        <f t="shared" si="41"/>
        <v/>
      </c>
      <c r="CN157" s="41" t="str" cm="1">
        <f t="array" ref="CN157">IF($BV157="", "", IF(IFERROR(INDEX($B157:$AE157, $BK157, MATCH(BI$10, $B$11:$AE$11, 0)), "")="", "", IFERROR(INDEX($B157:$AE157, $BK157, MATCH(BI$10, $B$11:$AE$11, 0)), "")))</f>
        <v/>
      </c>
      <c r="CP157" s="19" t="str">
        <f>IF(OR($BL$7=FALSE, $BI157=""), "", IF(COUNTIF('LinkedIn Posts'!$AV$11:$AV$510, $BI157)=0, MAX($CP$11:$CP156)+1, ""))</f>
        <v/>
      </c>
      <c r="CR157" s="19">
        <v>146</v>
      </c>
      <c r="CT157" s="65" t="str">
        <f t="shared" si="42"/>
        <v/>
      </c>
    </row>
    <row r="158" spans="1:98" x14ac:dyDescent="0.25">
      <c r="A158" s="24"/>
      <c r="B158" s="29"/>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1"/>
      <c r="AF158" s="24"/>
      <c r="AG158" s="11"/>
      <c r="AH158" s="11"/>
      <c r="AI158" s="11"/>
      <c r="AJ158" s="11"/>
      <c r="AK158" s="11"/>
      <c r="AL158" s="11"/>
      <c r="AM158" s="11"/>
      <c r="AN158" s="11"/>
      <c r="AO158" s="11"/>
      <c r="AP158" s="11"/>
      <c r="AQ158" s="11"/>
      <c r="AR158" s="11"/>
      <c r="AS158" s="11"/>
      <c r="AT158" s="11"/>
      <c r="AU158" s="11"/>
      <c r="AV158" s="11"/>
      <c r="AW158" s="11"/>
      <c r="AX158" s="11"/>
      <c r="AY158" s="11"/>
      <c r="AZ158" s="32" t="str">
        <f t="shared" si="31"/>
        <v/>
      </c>
      <c r="BA158" s="13" t="str" cm="1">
        <f t="array" ref="BA158">IF(BA$10="", "", IF(IFERROR(INDEX($B158:$AE158, $BK158, MATCH(BA$10, $B$11:$AE$11, 0)), "")="", "", IFERROR(VALUE(INDEX($B158:$AE158, $BK158, MATCH(BA$10, $B$11:$AE$11, 0))), "")))</f>
        <v/>
      </c>
      <c r="BB158" s="13" t="str" cm="1">
        <f t="array" ref="BB158">IF(BB$10="", "", IF(IFERROR(INDEX($B158:$AE158, $BK158, MATCH(BB$10, $B$11:$AE$11, 0)), "")="", "", IFERROR(VALUE(INDEX($B158:$AE158, $BK158, MATCH(BB$10, $B$11:$AE$11, 0))), "")))</f>
        <v/>
      </c>
      <c r="BC158" s="13" t="str" cm="1">
        <f t="array" ref="BC158">IF(BC$10="", "", IF(IFERROR(INDEX($B158:$AE158, $BK158, MATCH(BC$10, $B$11:$AE$11, 0)), "")="", "", IFERROR(VALUE(INDEX($B158:$AE158, $BK158, MATCH(BC$10, $B$11:$AE$11, 0))), "")))</f>
        <v/>
      </c>
      <c r="BD158" s="13" t="str" cm="1">
        <f t="array" ref="BD158">IF(BD$10="", "", IF(IFERROR(INDEX($B158:$AE158, $BK158, MATCH(BD$10, $B$11:$AE$11, 0)), "")="", "", IFERROR(VALUE(INDEX($B158:$AE158, $BK158, MATCH(BD$10, $B$11:$AE$11, 0))), "")))</f>
        <v/>
      </c>
      <c r="BE158" s="33" t="str" cm="1">
        <f t="array" ref="BE158">IF(BE$10="", "", IF(IFERROR(INDEX($B158:$AE158, $BK158, MATCH(BE$10, $B$11:$AE$11, 0)), "")="", "", IFERROR(VALUE(INDEX($B158:$AE158, $BK158, MATCH(BE$10, $B$11:$AE$11, 0))), "")))</f>
        <v/>
      </c>
      <c r="BF158" s="11"/>
      <c r="BG158" s="41" t="str" cm="1">
        <f t="array" ref="BG158">IF(BG$10="", "", IF(IFERROR(INDEX($B158:$AE158, $BK158, MATCH(BG$10, $B$11:$AE$11, 0)), "")="", "", IFERROR(LEFT(INDEX($B158:$AE158, $BK158, MATCH(BG$10, $B$11:$AE$11, 0)), 70), "")))</f>
        <v/>
      </c>
      <c r="BH158" s="11"/>
      <c r="BI158" s="65" t="str">
        <f t="shared" si="32"/>
        <v/>
      </c>
      <c r="BJ158" s="11"/>
      <c r="BN158" s="19" t="str" cm="1">
        <f t="array" ref="BN158">IF($AZ$10="", "", IF(IFERROR(INDEX($B158:$AE158, $BK158, MATCH($AZ$10, $B$11:$AE$11, 0)), "")="", "", IFERROR(INDEX($B158:$AE158, $BK158, MATCH($AZ$10, $B$11:$AE$11, 0)), "")))</f>
        <v/>
      </c>
      <c r="BO158" s="19" t="str">
        <f t="shared" si="33"/>
        <v/>
      </c>
      <c r="BP158" s="19" t="str">
        <f t="shared" si="34"/>
        <v/>
      </c>
      <c r="BQ158" s="19" t="str">
        <f t="shared" si="35"/>
        <v/>
      </c>
      <c r="BR158" s="42" t="str">
        <f t="shared" si="36"/>
        <v/>
      </c>
      <c r="BS158" s="19" t="str">
        <f t="shared" si="37"/>
        <v/>
      </c>
      <c r="BT158" s="43" t="str" cm="1">
        <f t="array" ref="BT158">IFERROR(DATE(INDEX($BQ158:$BS158, $BK158, MATCH($BN$5, $BQ$10:$BS$10, 0)), INDEX($BQ158:$BS158, $BK158, MATCH($BN$4, $BQ$10:$BS$10, 0)), INDEX($BQ158:$BS158, $BK158, MATCH($BN$3, $BQ$10:$BS$10, 0))), "")</f>
        <v/>
      </c>
      <c r="BV158" s="19" t="str">
        <f t="shared" si="38"/>
        <v/>
      </c>
      <c r="BX158" s="19" t="str">
        <f t="shared" si="30"/>
        <v/>
      </c>
      <c r="BZ158" s="42" t="str">
        <f t="shared" si="44"/>
        <v/>
      </c>
      <c r="CA158" s="13" t="str">
        <f t="shared" si="44"/>
        <v/>
      </c>
      <c r="CB158" s="13" t="str">
        <f t="shared" si="44"/>
        <v/>
      </c>
      <c r="CC158" s="13" t="str">
        <f t="shared" si="44"/>
        <v/>
      </c>
      <c r="CD158" s="33" t="str">
        <f t="shared" si="43"/>
        <v/>
      </c>
      <c r="CF158" s="44" t="str">
        <f t="shared" si="39"/>
        <v/>
      </c>
      <c r="CH158" s="19" t="str">
        <f>IF($CF158="", "", COUNTIF($CF$12:$CF$511, "&gt;"&amp;$CF158)+1+COUNTIF($CF$12:$CF158, $CF158)-1)</f>
        <v/>
      </c>
      <c r="CJ158" s="19" t="str">
        <f t="shared" si="40"/>
        <v/>
      </c>
      <c r="CL158" s="45" t="str">
        <f t="shared" si="41"/>
        <v/>
      </c>
      <c r="CN158" s="41" t="str" cm="1">
        <f t="array" ref="CN158">IF($BV158="", "", IF(IFERROR(INDEX($B158:$AE158, $BK158, MATCH(BI$10, $B$11:$AE$11, 0)), "")="", "", IFERROR(INDEX($B158:$AE158, $BK158, MATCH(BI$10, $B$11:$AE$11, 0)), "")))</f>
        <v/>
      </c>
      <c r="CP158" s="19" t="str">
        <f>IF(OR($BL$7=FALSE, $BI158=""), "", IF(COUNTIF('LinkedIn Posts'!$AV$11:$AV$510, $BI158)=0, MAX($CP$11:$CP157)+1, ""))</f>
        <v/>
      </c>
      <c r="CR158" s="19">
        <v>147</v>
      </c>
      <c r="CT158" s="65" t="str">
        <f t="shared" si="42"/>
        <v/>
      </c>
    </row>
    <row r="159" spans="1:98" x14ac:dyDescent="0.25">
      <c r="A159" s="24"/>
      <c r="B159" s="29"/>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1"/>
      <c r="AF159" s="24"/>
      <c r="AG159" s="11"/>
      <c r="AH159" s="11"/>
      <c r="AI159" s="11"/>
      <c r="AJ159" s="11"/>
      <c r="AK159" s="11"/>
      <c r="AL159" s="11"/>
      <c r="AM159" s="11"/>
      <c r="AN159" s="11"/>
      <c r="AO159" s="11"/>
      <c r="AP159" s="11"/>
      <c r="AQ159" s="11"/>
      <c r="AR159" s="11"/>
      <c r="AS159" s="11"/>
      <c r="AT159" s="11"/>
      <c r="AU159" s="11"/>
      <c r="AV159" s="11"/>
      <c r="AW159" s="11"/>
      <c r="AX159" s="11"/>
      <c r="AY159" s="11"/>
      <c r="AZ159" s="32" t="str">
        <f t="shared" si="31"/>
        <v/>
      </c>
      <c r="BA159" s="13" t="str" cm="1">
        <f t="array" ref="BA159">IF(BA$10="", "", IF(IFERROR(INDEX($B159:$AE159, $BK159, MATCH(BA$10, $B$11:$AE$11, 0)), "")="", "", IFERROR(VALUE(INDEX($B159:$AE159, $BK159, MATCH(BA$10, $B$11:$AE$11, 0))), "")))</f>
        <v/>
      </c>
      <c r="BB159" s="13" t="str" cm="1">
        <f t="array" ref="BB159">IF(BB$10="", "", IF(IFERROR(INDEX($B159:$AE159, $BK159, MATCH(BB$10, $B$11:$AE$11, 0)), "")="", "", IFERROR(VALUE(INDEX($B159:$AE159, $BK159, MATCH(BB$10, $B$11:$AE$11, 0))), "")))</f>
        <v/>
      </c>
      <c r="BC159" s="13" t="str" cm="1">
        <f t="array" ref="BC159">IF(BC$10="", "", IF(IFERROR(INDEX($B159:$AE159, $BK159, MATCH(BC$10, $B$11:$AE$11, 0)), "")="", "", IFERROR(VALUE(INDEX($B159:$AE159, $BK159, MATCH(BC$10, $B$11:$AE$11, 0))), "")))</f>
        <v/>
      </c>
      <c r="BD159" s="13" t="str" cm="1">
        <f t="array" ref="BD159">IF(BD$10="", "", IF(IFERROR(INDEX($B159:$AE159, $BK159, MATCH(BD$10, $B$11:$AE$11, 0)), "")="", "", IFERROR(VALUE(INDEX($B159:$AE159, $BK159, MATCH(BD$10, $B$11:$AE$11, 0))), "")))</f>
        <v/>
      </c>
      <c r="BE159" s="33" t="str" cm="1">
        <f t="array" ref="BE159">IF(BE$10="", "", IF(IFERROR(INDEX($B159:$AE159, $BK159, MATCH(BE$10, $B$11:$AE$11, 0)), "")="", "", IFERROR(VALUE(INDEX($B159:$AE159, $BK159, MATCH(BE$10, $B$11:$AE$11, 0))), "")))</f>
        <v/>
      </c>
      <c r="BF159" s="11"/>
      <c r="BG159" s="41" t="str" cm="1">
        <f t="array" ref="BG159">IF(BG$10="", "", IF(IFERROR(INDEX($B159:$AE159, $BK159, MATCH(BG$10, $B$11:$AE$11, 0)), "")="", "", IFERROR(LEFT(INDEX($B159:$AE159, $BK159, MATCH(BG$10, $B$11:$AE$11, 0)), 70), "")))</f>
        <v/>
      </c>
      <c r="BH159" s="11"/>
      <c r="BI159" s="65" t="str">
        <f t="shared" si="32"/>
        <v/>
      </c>
      <c r="BJ159" s="11"/>
      <c r="BN159" s="19" t="str" cm="1">
        <f t="array" ref="BN159">IF($AZ$10="", "", IF(IFERROR(INDEX($B159:$AE159, $BK159, MATCH($AZ$10, $B$11:$AE$11, 0)), "")="", "", IFERROR(INDEX($B159:$AE159, $BK159, MATCH($AZ$10, $B$11:$AE$11, 0)), "")))</f>
        <v/>
      </c>
      <c r="BO159" s="19" t="str">
        <f t="shared" si="33"/>
        <v/>
      </c>
      <c r="BP159" s="19" t="str">
        <f t="shared" si="34"/>
        <v/>
      </c>
      <c r="BQ159" s="19" t="str">
        <f t="shared" si="35"/>
        <v/>
      </c>
      <c r="BR159" s="42" t="str">
        <f t="shared" si="36"/>
        <v/>
      </c>
      <c r="BS159" s="19" t="str">
        <f t="shared" si="37"/>
        <v/>
      </c>
      <c r="BT159" s="43" t="str" cm="1">
        <f t="array" ref="BT159">IFERROR(DATE(INDEX($BQ159:$BS159, $BK159, MATCH($BN$5, $BQ$10:$BS$10, 0)), INDEX($BQ159:$BS159, $BK159, MATCH($BN$4, $BQ$10:$BS$10, 0)), INDEX($BQ159:$BS159, $BK159, MATCH($BN$3, $BQ$10:$BS$10, 0))), "")</f>
        <v/>
      </c>
      <c r="BV159" s="19" t="str">
        <f t="shared" si="38"/>
        <v/>
      </c>
      <c r="BX159" s="19" t="str">
        <f t="shared" si="30"/>
        <v/>
      </c>
      <c r="BZ159" s="42" t="str">
        <f t="shared" si="44"/>
        <v/>
      </c>
      <c r="CA159" s="13" t="str">
        <f t="shared" si="44"/>
        <v/>
      </c>
      <c r="CB159" s="13" t="str">
        <f t="shared" si="44"/>
        <v/>
      </c>
      <c r="CC159" s="13" t="str">
        <f t="shared" si="44"/>
        <v/>
      </c>
      <c r="CD159" s="33" t="str">
        <f t="shared" si="43"/>
        <v/>
      </c>
      <c r="CF159" s="44" t="str">
        <f t="shared" si="39"/>
        <v/>
      </c>
      <c r="CH159" s="19" t="str">
        <f>IF($CF159="", "", COUNTIF($CF$12:$CF$511, "&gt;"&amp;$CF159)+1+COUNTIF($CF$12:$CF159, $CF159)-1)</f>
        <v/>
      </c>
      <c r="CJ159" s="19" t="str">
        <f t="shared" si="40"/>
        <v/>
      </c>
      <c r="CL159" s="45" t="str">
        <f t="shared" si="41"/>
        <v/>
      </c>
      <c r="CN159" s="41" t="str" cm="1">
        <f t="array" ref="CN159">IF($BV159="", "", IF(IFERROR(INDEX($B159:$AE159, $BK159, MATCH(BI$10, $B$11:$AE$11, 0)), "")="", "", IFERROR(INDEX($B159:$AE159, $BK159, MATCH(BI$10, $B$11:$AE$11, 0)), "")))</f>
        <v/>
      </c>
      <c r="CP159" s="19" t="str">
        <f>IF(OR($BL$7=FALSE, $BI159=""), "", IF(COUNTIF('LinkedIn Posts'!$AV$11:$AV$510, $BI159)=0, MAX($CP$11:$CP158)+1, ""))</f>
        <v/>
      </c>
      <c r="CR159" s="19">
        <v>148</v>
      </c>
      <c r="CT159" s="65" t="str">
        <f t="shared" si="42"/>
        <v/>
      </c>
    </row>
    <row r="160" spans="1:98" x14ac:dyDescent="0.25">
      <c r="A160" s="24"/>
      <c r="B160" s="29"/>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1"/>
      <c r="AF160" s="24"/>
      <c r="AG160" s="11"/>
      <c r="AH160" s="11"/>
      <c r="AI160" s="11"/>
      <c r="AJ160" s="11"/>
      <c r="AK160" s="11"/>
      <c r="AL160" s="11"/>
      <c r="AM160" s="11"/>
      <c r="AN160" s="11"/>
      <c r="AO160" s="11"/>
      <c r="AP160" s="11"/>
      <c r="AQ160" s="11"/>
      <c r="AR160" s="11"/>
      <c r="AS160" s="11"/>
      <c r="AT160" s="11"/>
      <c r="AU160" s="11"/>
      <c r="AV160" s="11"/>
      <c r="AW160" s="11"/>
      <c r="AX160" s="11"/>
      <c r="AY160" s="11"/>
      <c r="AZ160" s="32" t="str">
        <f t="shared" si="31"/>
        <v/>
      </c>
      <c r="BA160" s="13" t="str" cm="1">
        <f t="array" ref="BA160">IF(BA$10="", "", IF(IFERROR(INDEX($B160:$AE160, $BK160, MATCH(BA$10, $B$11:$AE$11, 0)), "")="", "", IFERROR(VALUE(INDEX($B160:$AE160, $BK160, MATCH(BA$10, $B$11:$AE$11, 0))), "")))</f>
        <v/>
      </c>
      <c r="BB160" s="13" t="str" cm="1">
        <f t="array" ref="BB160">IF(BB$10="", "", IF(IFERROR(INDEX($B160:$AE160, $BK160, MATCH(BB$10, $B$11:$AE$11, 0)), "")="", "", IFERROR(VALUE(INDEX($B160:$AE160, $BK160, MATCH(BB$10, $B$11:$AE$11, 0))), "")))</f>
        <v/>
      </c>
      <c r="BC160" s="13" t="str" cm="1">
        <f t="array" ref="BC160">IF(BC$10="", "", IF(IFERROR(INDEX($B160:$AE160, $BK160, MATCH(BC$10, $B$11:$AE$11, 0)), "")="", "", IFERROR(VALUE(INDEX($B160:$AE160, $BK160, MATCH(BC$10, $B$11:$AE$11, 0))), "")))</f>
        <v/>
      </c>
      <c r="BD160" s="13" t="str" cm="1">
        <f t="array" ref="BD160">IF(BD$10="", "", IF(IFERROR(INDEX($B160:$AE160, $BK160, MATCH(BD$10, $B$11:$AE$11, 0)), "")="", "", IFERROR(VALUE(INDEX($B160:$AE160, $BK160, MATCH(BD$10, $B$11:$AE$11, 0))), "")))</f>
        <v/>
      </c>
      <c r="BE160" s="33" t="str" cm="1">
        <f t="array" ref="BE160">IF(BE$10="", "", IF(IFERROR(INDEX($B160:$AE160, $BK160, MATCH(BE$10, $B$11:$AE$11, 0)), "")="", "", IFERROR(VALUE(INDEX($B160:$AE160, $BK160, MATCH(BE$10, $B$11:$AE$11, 0))), "")))</f>
        <v/>
      </c>
      <c r="BF160" s="11"/>
      <c r="BG160" s="41" t="str" cm="1">
        <f t="array" ref="BG160">IF(BG$10="", "", IF(IFERROR(INDEX($B160:$AE160, $BK160, MATCH(BG$10, $B$11:$AE$11, 0)), "")="", "", IFERROR(LEFT(INDEX($B160:$AE160, $BK160, MATCH(BG$10, $B$11:$AE$11, 0)), 70), "")))</f>
        <v/>
      </c>
      <c r="BH160" s="11"/>
      <c r="BI160" s="65" t="str">
        <f t="shared" si="32"/>
        <v/>
      </c>
      <c r="BJ160" s="11"/>
      <c r="BN160" s="19" t="str" cm="1">
        <f t="array" ref="BN160">IF($AZ$10="", "", IF(IFERROR(INDEX($B160:$AE160, $BK160, MATCH($AZ$10, $B$11:$AE$11, 0)), "")="", "", IFERROR(INDEX($B160:$AE160, $BK160, MATCH($AZ$10, $B$11:$AE$11, 0)), "")))</f>
        <v/>
      </c>
      <c r="BO160" s="19" t="str">
        <f t="shared" si="33"/>
        <v/>
      </c>
      <c r="BP160" s="19" t="str">
        <f t="shared" si="34"/>
        <v/>
      </c>
      <c r="BQ160" s="19" t="str">
        <f t="shared" si="35"/>
        <v/>
      </c>
      <c r="BR160" s="42" t="str">
        <f t="shared" si="36"/>
        <v/>
      </c>
      <c r="BS160" s="19" t="str">
        <f t="shared" si="37"/>
        <v/>
      </c>
      <c r="BT160" s="43" t="str" cm="1">
        <f t="array" ref="BT160">IFERROR(DATE(INDEX($BQ160:$BS160, $BK160, MATCH($BN$5, $BQ$10:$BS$10, 0)), INDEX($BQ160:$BS160, $BK160, MATCH($BN$4, $BQ$10:$BS$10, 0)), INDEX($BQ160:$BS160, $BK160, MATCH($BN$3, $BQ$10:$BS$10, 0))), "")</f>
        <v/>
      </c>
      <c r="BV160" s="19" t="str">
        <f t="shared" si="38"/>
        <v/>
      </c>
      <c r="BX160" s="19" t="str">
        <f t="shared" si="30"/>
        <v/>
      </c>
      <c r="BZ160" s="42" t="str">
        <f t="shared" si="44"/>
        <v/>
      </c>
      <c r="CA160" s="13" t="str">
        <f t="shared" si="44"/>
        <v/>
      </c>
      <c r="CB160" s="13" t="str">
        <f t="shared" si="44"/>
        <v/>
      </c>
      <c r="CC160" s="13" t="str">
        <f t="shared" si="44"/>
        <v/>
      </c>
      <c r="CD160" s="33" t="str">
        <f t="shared" si="43"/>
        <v/>
      </c>
      <c r="CF160" s="44" t="str">
        <f t="shared" si="39"/>
        <v/>
      </c>
      <c r="CH160" s="19" t="str">
        <f>IF($CF160="", "", COUNTIF($CF$12:$CF$511, "&gt;"&amp;$CF160)+1+COUNTIF($CF$12:$CF160, $CF160)-1)</f>
        <v/>
      </c>
      <c r="CJ160" s="19" t="str">
        <f t="shared" si="40"/>
        <v/>
      </c>
      <c r="CL160" s="45" t="str">
        <f t="shared" si="41"/>
        <v/>
      </c>
      <c r="CN160" s="41" t="str" cm="1">
        <f t="array" ref="CN160">IF($BV160="", "", IF(IFERROR(INDEX($B160:$AE160, $BK160, MATCH(BI$10, $B$11:$AE$11, 0)), "")="", "", IFERROR(INDEX($B160:$AE160, $BK160, MATCH(BI$10, $B$11:$AE$11, 0)), "")))</f>
        <v/>
      </c>
      <c r="CP160" s="19" t="str">
        <f>IF(OR($BL$7=FALSE, $BI160=""), "", IF(COUNTIF('LinkedIn Posts'!$AV$11:$AV$510, $BI160)=0, MAX($CP$11:$CP159)+1, ""))</f>
        <v/>
      </c>
      <c r="CR160" s="19">
        <v>149</v>
      </c>
      <c r="CT160" s="65" t="str">
        <f t="shared" si="42"/>
        <v/>
      </c>
    </row>
    <row r="161" spans="1:98" x14ac:dyDescent="0.25">
      <c r="A161" s="24"/>
      <c r="B161" s="29"/>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1"/>
      <c r="AF161" s="24"/>
      <c r="AG161" s="11"/>
      <c r="AH161" s="11"/>
      <c r="AI161" s="11"/>
      <c r="AJ161" s="11"/>
      <c r="AK161" s="11"/>
      <c r="AL161" s="11"/>
      <c r="AM161" s="11"/>
      <c r="AN161" s="11"/>
      <c r="AO161" s="11"/>
      <c r="AP161" s="11"/>
      <c r="AQ161" s="11"/>
      <c r="AR161" s="11"/>
      <c r="AS161" s="11"/>
      <c r="AT161" s="11"/>
      <c r="AU161" s="11"/>
      <c r="AV161" s="11"/>
      <c r="AW161" s="11"/>
      <c r="AX161" s="11"/>
      <c r="AY161" s="11"/>
      <c r="AZ161" s="32" t="str">
        <f t="shared" si="31"/>
        <v/>
      </c>
      <c r="BA161" s="13" t="str" cm="1">
        <f t="array" ref="BA161">IF(BA$10="", "", IF(IFERROR(INDEX($B161:$AE161, $BK161, MATCH(BA$10, $B$11:$AE$11, 0)), "")="", "", IFERROR(VALUE(INDEX($B161:$AE161, $BK161, MATCH(BA$10, $B$11:$AE$11, 0))), "")))</f>
        <v/>
      </c>
      <c r="BB161" s="13" t="str" cm="1">
        <f t="array" ref="BB161">IF(BB$10="", "", IF(IFERROR(INDEX($B161:$AE161, $BK161, MATCH(BB$10, $B$11:$AE$11, 0)), "")="", "", IFERROR(VALUE(INDEX($B161:$AE161, $BK161, MATCH(BB$10, $B$11:$AE$11, 0))), "")))</f>
        <v/>
      </c>
      <c r="BC161" s="13" t="str" cm="1">
        <f t="array" ref="BC161">IF(BC$10="", "", IF(IFERROR(INDEX($B161:$AE161, $BK161, MATCH(BC$10, $B$11:$AE$11, 0)), "")="", "", IFERROR(VALUE(INDEX($B161:$AE161, $BK161, MATCH(BC$10, $B$11:$AE$11, 0))), "")))</f>
        <v/>
      </c>
      <c r="BD161" s="13" t="str" cm="1">
        <f t="array" ref="BD161">IF(BD$10="", "", IF(IFERROR(INDEX($B161:$AE161, $BK161, MATCH(BD$10, $B$11:$AE$11, 0)), "")="", "", IFERROR(VALUE(INDEX($B161:$AE161, $BK161, MATCH(BD$10, $B$11:$AE$11, 0))), "")))</f>
        <v/>
      </c>
      <c r="BE161" s="33" t="str" cm="1">
        <f t="array" ref="BE161">IF(BE$10="", "", IF(IFERROR(INDEX($B161:$AE161, $BK161, MATCH(BE$10, $B$11:$AE$11, 0)), "")="", "", IFERROR(VALUE(INDEX($B161:$AE161, $BK161, MATCH(BE$10, $B$11:$AE$11, 0))), "")))</f>
        <v/>
      </c>
      <c r="BF161" s="11"/>
      <c r="BG161" s="41" t="str" cm="1">
        <f t="array" ref="BG161">IF(BG$10="", "", IF(IFERROR(INDEX($B161:$AE161, $BK161, MATCH(BG$10, $B$11:$AE$11, 0)), "")="", "", IFERROR(LEFT(INDEX($B161:$AE161, $BK161, MATCH(BG$10, $B$11:$AE$11, 0)), 70), "")))</f>
        <v/>
      </c>
      <c r="BH161" s="11"/>
      <c r="BI161" s="65" t="str">
        <f t="shared" si="32"/>
        <v/>
      </c>
      <c r="BJ161" s="11"/>
      <c r="BN161" s="19" t="str" cm="1">
        <f t="array" ref="BN161">IF($AZ$10="", "", IF(IFERROR(INDEX($B161:$AE161, $BK161, MATCH($AZ$10, $B$11:$AE$11, 0)), "")="", "", IFERROR(INDEX($B161:$AE161, $BK161, MATCH($AZ$10, $B$11:$AE$11, 0)), "")))</f>
        <v/>
      </c>
      <c r="BO161" s="19" t="str">
        <f t="shared" si="33"/>
        <v/>
      </c>
      <c r="BP161" s="19" t="str">
        <f t="shared" si="34"/>
        <v/>
      </c>
      <c r="BQ161" s="19" t="str">
        <f t="shared" si="35"/>
        <v/>
      </c>
      <c r="BR161" s="42" t="str">
        <f t="shared" si="36"/>
        <v/>
      </c>
      <c r="BS161" s="19" t="str">
        <f t="shared" si="37"/>
        <v/>
      </c>
      <c r="BT161" s="43" t="str" cm="1">
        <f t="array" ref="BT161">IFERROR(DATE(INDEX($BQ161:$BS161, $BK161, MATCH($BN$5, $BQ$10:$BS$10, 0)), INDEX($BQ161:$BS161, $BK161, MATCH($BN$4, $BQ$10:$BS$10, 0)), INDEX($BQ161:$BS161, $BK161, MATCH($BN$3, $BQ$10:$BS$10, 0))), "")</f>
        <v/>
      </c>
      <c r="BV161" s="19" t="str">
        <f t="shared" si="38"/>
        <v/>
      </c>
      <c r="BX161" s="19" t="str">
        <f t="shared" si="30"/>
        <v/>
      </c>
      <c r="BZ161" s="42" t="str">
        <f t="shared" si="44"/>
        <v/>
      </c>
      <c r="CA161" s="13" t="str">
        <f t="shared" si="44"/>
        <v/>
      </c>
      <c r="CB161" s="13" t="str">
        <f t="shared" si="44"/>
        <v/>
      </c>
      <c r="CC161" s="13" t="str">
        <f t="shared" si="44"/>
        <v/>
      </c>
      <c r="CD161" s="33" t="str">
        <f t="shared" si="43"/>
        <v/>
      </c>
      <c r="CF161" s="44" t="str">
        <f t="shared" si="39"/>
        <v/>
      </c>
      <c r="CH161" s="19" t="str">
        <f>IF($CF161="", "", COUNTIF($CF$12:$CF$511, "&gt;"&amp;$CF161)+1+COUNTIF($CF$12:$CF161, $CF161)-1)</f>
        <v/>
      </c>
      <c r="CJ161" s="19" t="str">
        <f t="shared" si="40"/>
        <v/>
      </c>
      <c r="CL161" s="45" t="str">
        <f t="shared" si="41"/>
        <v/>
      </c>
      <c r="CN161" s="41" t="str" cm="1">
        <f t="array" ref="CN161">IF($BV161="", "", IF(IFERROR(INDEX($B161:$AE161, $BK161, MATCH(BI$10, $B$11:$AE$11, 0)), "")="", "", IFERROR(INDEX($B161:$AE161, $BK161, MATCH(BI$10, $B$11:$AE$11, 0)), "")))</f>
        <v/>
      </c>
      <c r="CP161" s="19" t="str">
        <f>IF(OR($BL$7=FALSE, $BI161=""), "", IF(COUNTIF('LinkedIn Posts'!$AV$11:$AV$510, $BI161)=0, MAX($CP$11:$CP160)+1, ""))</f>
        <v/>
      </c>
      <c r="CR161" s="19">
        <v>150</v>
      </c>
      <c r="CT161" s="65" t="str">
        <f t="shared" si="42"/>
        <v/>
      </c>
    </row>
    <row r="162" spans="1:98" x14ac:dyDescent="0.25">
      <c r="A162" s="24"/>
      <c r="B162" s="29"/>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1"/>
      <c r="AF162" s="24"/>
      <c r="AG162" s="11"/>
      <c r="AH162" s="11"/>
      <c r="AI162" s="11"/>
      <c r="AJ162" s="11"/>
      <c r="AK162" s="11"/>
      <c r="AL162" s="11"/>
      <c r="AM162" s="11"/>
      <c r="AN162" s="11"/>
      <c r="AO162" s="11"/>
      <c r="AP162" s="11"/>
      <c r="AQ162" s="11"/>
      <c r="AR162" s="11"/>
      <c r="AS162" s="11"/>
      <c r="AT162" s="11"/>
      <c r="AU162" s="11"/>
      <c r="AV162" s="11"/>
      <c r="AW162" s="11"/>
      <c r="AX162" s="11"/>
      <c r="AY162" s="11"/>
      <c r="AZ162" s="32" t="str">
        <f t="shared" si="31"/>
        <v/>
      </c>
      <c r="BA162" s="13" t="str" cm="1">
        <f t="array" ref="BA162">IF(BA$10="", "", IF(IFERROR(INDEX($B162:$AE162, $BK162, MATCH(BA$10, $B$11:$AE$11, 0)), "")="", "", IFERROR(VALUE(INDEX($B162:$AE162, $BK162, MATCH(BA$10, $B$11:$AE$11, 0))), "")))</f>
        <v/>
      </c>
      <c r="BB162" s="13" t="str" cm="1">
        <f t="array" ref="BB162">IF(BB$10="", "", IF(IFERROR(INDEX($B162:$AE162, $BK162, MATCH(BB$10, $B$11:$AE$11, 0)), "")="", "", IFERROR(VALUE(INDEX($B162:$AE162, $BK162, MATCH(BB$10, $B$11:$AE$11, 0))), "")))</f>
        <v/>
      </c>
      <c r="BC162" s="13" t="str" cm="1">
        <f t="array" ref="BC162">IF(BC$10="", "", IF(IFERROR(INDEX($B162:$AE162, $BK162, MATCH(BC$10, $B$11:$AE$11, 0)), "")="", "", IFERROR(VALUE(INDEX($B162:$AE162, $BK162, MATCH(BC$10, $B$11:$AE$11, 0))), "")))</f>
        <v/>
      </c>
      <c r="BD162" s="13" t="str" cm="1">
        <f t="array" ref="BD162">IF(BD$10="", "", IF(IFERROR(INDEX($B162:$AE162, $BK162, MATCH(BD$10, $B$11:$AE$11, 0)), "")="", "", IFERROR(VALUE(INDEX($B162:$AE162, $BK162, MATCH(BD$10, $B$11:$AE$11, 0))), "")))</f>
        <v/>
      </c>
      <c r="BE162" s="33" t="str" cm="1">
        <f t="array" ref="BE162">IF(BE$10="", "", IF(IFERROR(INDEX($B162:$AE162, $BK162, MATCH(BE$10, $B$11:$AE$11, 0)), "")="", "", IFERROR(VALUE(INDEX($B162:$AE162, $BK162, MATCH(BE$10, $B$11:$AE$11, 0))), "")))</f>
        <v/>
      </c>
      <c r="BF162" s="11"/>
      <c r="BG162" s="41" t="str" cm="1">
        <f t="array" ref="BG162">IF(BG$10="", "", IF(IFERROR(INDEX($B162:$AE162, $BK162, MATCH(BG$10, $B$11:$AE$11, 0)), "")="", "", IFERROR(LEFT(INDEX($B162:$AE162, $BK162, MATCH(BG$10, $B$11:$AE$11, 0)), 70), "")))</f>
        <v/>
      </c>
      <c r="BH162" s="11"/>
      <c r="BI162" s="65" t="str">
        <f t="shared" si="32"/>
        <v/>
      </c>
      <c r="BJ162" s="11"/>
      <c r="BN162" s="19" t="str" cm="1">
        <f t="array" ref="BN162">IF($AZ$10="", "", IF(IFERROR(INDEX($B162:$AE162, $BK162, MATCH($AZ$10, $B$11:$AE$11, 0)), "")="", "", IFERROR(INDEX($B162:$AE162, $BK162, MATCH($AZ$10, $B$11:$AE$11, 0)), "")))</f>
        <v/>
      </c>
      <c r="BO162" s="19" t="str">
        <f t="shared" si="33"/>
        <v/>
      </c>
      <c r="BP162" s="19" t="str">
        <f t="shared" si="34"/>
        <v/>
      </c>
      <c r="BQ162" s="19" t="str">
        <f t="shared" si="35"/>
        <v/>
      </c>
      <c r="BR162" s="42" t="str">
        <f t="shared" si="36"/>
        <v/>
      </c>
      <c r="BS162" s="19" t="str">
        <f t="shared" si="37"/>
        <v/>
      </c>
      <c r="BT162" s="43" t="str" cm="1">
        <f t="array" ref="BT162">IFERROR(DATE(INDEX($BQ162:$BS162, $BK162, MATCH($BN$5, $BQ$10:$BS$10, 0)), INDEX($BQ162:$BS162, $BK162, MATCH($BN$4, $BQ$10:$BS$10, 0)), INDEX($BQ162:$BS162, $BK162, MATCH($BN$3, $BQ$10:$BS$10, 0))), "")</f>
        <v/>
      </c>
      <c r="BV162" s="19" t="str">
        <f t="shared" si="38"/>
        <v/>
      </c>
      <c r="BX162" s="19" t="str">
        <f t="shared" si="30"/>
        <v/>
      </c>
      <c r="BZ162" s="42" t="str">
        <f t="shared" si="44"/>
        <v/>
      </c>
      <c r="CA162" s="13" t="str">
        <f t="shared" si="44"/>
        <v/>
      </c>
      <c r="CB162" s="13" t="str">
        <f t="shared" si="44"/>
        <v/>
      </c>
      <c r="CC162" s="13" t="str">
        <f t="shared" si="44"/>
        <v/>
      </c>
      <c r="CD162" s="33" t="str">
        <f t="shared" si="43"/>
        <v/>
      </c>
      <c r="CF162" s="44" t="str">
        <f t="shared" si="39"/>
        <v/>
      </c>
      <c r="CH162" s="19" t="str">
        <f>IF($CF162="", "", COUNTIF($CF$12:$CF$511, "&gt;"&amp;$CF162)+1+COUNTIF($CF$12:$CF162, $CF162)-1)</f>
        <v/>
      </c>
      <c r="CJ162" s="19" t="str">
        <f t="shared" si="40"/>
        <v/>
      </c>
      <c r="CL162" s="45" t="str">
        <f t="shared" si="41"/>
        <v/>
      </c>
      <c r="CN162" s="41" t="str" cm="1">
        <f t="array" ref="CN162">IF($BV162="", "", IF(IFERROR(INDEX($B162:$AE162, $BK162, MATCH(BI$10, $B$11:$AE$11, 0)), "")="", "", IFERROR(INDEX($B162:$AE162, $BK162, MATCH(BI$10, $B$11:$AE$11, 0)), "")))</f>
        <v/>
      </c>
      <c r="CP162" s="19" t="str">
        <f>IF(OR($BL$7=FALSE, $BI162=""), "", IF(COUNTIF('LinkedIn Posts'!$AV$11:$AV$510, $BI162)=0, MAX($CP$11:$CP161)+1, ""))</f>
        <v/>
      </c>
      <c r="CR162" s="19">
        <v>151</v>
      </c>
      <c r="CT162" s="65" t="str">
        <f t="shared" si="42"/>
        <v/>
      </c>
    </row>
    <row r="163" spans="1:98" x14ac:dyDescent="0.25">
      <c r="A163" s="24"/>
      <c r="B163" s="29"/>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1"/>
      <c r="AF163" s="24"/>
      <c r="AG163" s="11"/>
      <c r="AH163" s="11"/>
      <c r="AI163" s="11"/>
      <c r="AJ163" s="11"/>
      <c r="AK163" s="11"/>
      <c r="AL163" s="11"/>
      <c r="AM163" s="11"/>
      <c r="AN163" s="11"/>
      <c r="AO163" s="11"/>
      <c r="AP163" s="11"/>
      <c r="AQ163" s="11"/>
      <c r="AR163" s="11"/>
      <c r="AS163" s="11"/>
      <c r="AT163" s="11"/>
      <c r="AU163" s="11"/>
      <c r="AV163" s="11"/>
      <c r="AW163" s="11"/>
      <c r="AX163" s="11"/>
      <c r="AY163" s="11"/>
      <c r="AZ163" s="32" t="str">
        <f t="shared" si="31"/>
        <v/>
      </c>
      <c r="BA163" s="13" t="str" cm="1">
        <f t="array" ref="BA163">IF(BA$10="", "", IF(IFERROR(INDEX($B163:$AE163, $BK163, MATCH(BA$10, $B$11:$AE$11, 0)), "")="", "", IFERROR(VALUE(INDEX($B163:$AE163, $BK163, MATCH(BA$10, $B$11:$AE$11, 0))), "")))</f>
        <v/>
      </c>
      <c r="BB163" s="13" t="str" cm="1">
        <f t="array" ref="BB163">IF(BB$10="", "", IF(IFERROR(INDEX($B163:$AE163, $BK163, MATCH(BB$10, $B$11:$AE$11, 0)), "")="", "", IFERROR(VALUE(INDEX($B163:$AE163, $BK163, MATCH(BB$10, $B$11:$AE$11, 0))), "")))</f>
        <v/>
      </c>
      <c r="BC163" s="13" t="str" cm="1">
        <f t="array" ref="BC163">IF(BC$10="", "", IF(IFERROR(INDEX($B163:$AE163, $BK163, MATCH(BC$10, $B$11:$AE$11, 0)), "")="", "", IFERROR(VALUE(INDEX($B163:$AE163, $BK163, MATCH(BC$10, $B$11:$AE$11, 0))), "")))</f>
        <v/>
      </c>
      <c r="BD163" s="13" t="str" cm="1">
        <f t="array" ref="BD163">IF(BD$10="", "", IF(IFERROR(INDEX($B163:$AE163, $BK163, MATCH(BD$10, $B$11:$AE$11, 0)), "")="", "", IFERROR(VALUE(INDEX($B163:$AE163, $BK163, MATCH(BD$10, $B$11:$AE$11, 0))), "")))</f>
        <v/>
      </c>
      <c r="BE163" s="33" t="str" cm="1">
        <f t="array" ref="BE163">IF(BE$10="", "", IF(IFERROR(INDEX($B163:$AE163, $BK163, MATCH(BE$10, $B$11:$AE$11, 0)), "")="", "", IFERROR(VALUE(INDEX($B163:$AE163, $BK163, MATCH(BE$10, $B$11:$AE$11, 0))), "")))</f>
        <v/>
      </c>
      <c r="BF163" s="11"/>
      <c r="BG163" s="41" t="str" cm="1">
        <f t="array" ref="BG163">IF(BG$10="", "", IF(IFERROR(INDEX($B163:$AE163, $BK163, MATCH(BG$10, $B$11:$AE$11, 0)), "")="", "", IFERROR(LEFT(INDEX($B163:$AE163, $BK163, MATCH(BG$10, $B$11:$AE$11, 0)), 70), "")))</f>
        <v/>
      </c>
      <c r="BH163" s="11"/>
      <c r="BI163" s="65" t="str">
        <f t="shared" si="32"/>
        <v/>
      </c>
      <c r="BJ163" s="11"/>
      <c r="BN163" s="19" t="str" cm="1">
        <f t="array" ref="BN163">IF($AZ$10="", "", IF(IFERROR(INDEX($B163:$AE163, $BK163, MATCH($AZ$10, $B$11:$AE$11, 0)), "")="", "", IFERROR(INDEX($B163:$AE163, $BK163, MATCH($AZ$10, $B$11:$AE$11, 0)), "")))</f>
        <v/>
      </c>
      <c r="BO163" s="19" t="str">
        <f t="shared" si="33"/>
        <v/>
      </c>
      <c r="BP163" s="19" t="str">
        <f t="shared" si="34"/>
        <v/>
      </c>
      <c r="BQ163" s="19" t="str">
        <f t="shared" si="35"/>
        <v/>
      </c>
      <c r="BR163" s="42" t="str">
        <f t="shared" si="36"/>
        <v/>
      </c>
      <c r="BS163" s="19" t="str">
        <f t="shared" si="37"/>
        <v/>
      </c>
      <c r="BT163" s="43" t="str" cm="1">
        <f t="array" ref="BT163">IFERROR(DATE(INDEX($BQ163:$BS163, $BK163, MATCH($BN$5, $BQ$10:$BS$10, 0)), INDEX($BQ163:$BS163, $BK163, MATCH($BN$4, $BQ$10:$BS$10, 0)), INDEX($BQ163:$BS163, $BK163, MATCH($BN$3, $BQ$10:$BS$10, 0))), "")</f>
        <v/>
      </c>
      <c r="BV163" s="19" t="str">
        <f t="shared" si="38"/>
        <v/>
      </c>
      <c r="BX163" s="19" t="str">
        <f t="shared" si="30"/>
        <v/>
      </c>
      <c r="BZ163" s="42" t="str">
        <f t="shared" si="44"/>
        <v/>
      </c>
      <c r="CA163" s="13" t="str">
        <f t="shared" si="44"/>
        <v/>
      </c>
      <c r="CB163" s="13" t="str">
        <f t="shared" si="44"/>
        <v/>
      </c>
      <c r="CC163" s="13" t="str">
        <f t="shared" si="44"/>
        <v/>
      </c>
      <c r="CD163" s="33" t="str">
        <f t="shared" si="43"/>
        <v/>
      </c>
      <c r="CF163" s="44" t="str">
        <f t="shared" si="39"/>
        <v/>
      </c>
      <c r="CH163" s="19" t="str">
        <f>IF($CF163="", "", COUNTIF($CF$12:$CF$511, "&gt;"&amp;$CF163)+1+COUNTIF($CF$12:$CF163, $CF163)-1)</f>
        <v/>
      </c>
      <c r="CJ163" s="19" t="str">
        <f t="shared" si="40"/>
        <v/>
      </c>
      <c r="CL163" s="45" t="str">
        <f t="shared" si="41"/>
        <v/>
      </c>
      <c r="CN163" s="41" t="str" cm="1">
        <f t="array" ref="CN163">IF($BV163="", "", IF(IFERROR(INDEX($B163:$AE163, $BK163, MATCH(BI$10, $B$11:$AE$11, 0)), "")="", "", IFERROR(INDEX($B163:$AE163, $BK163, MATCH(BI$10, $B$11:$AE$11, 0)), "")))</f>
        <v/>
      </c>
      <c r="CP163" s="19" t="str">
        <f>IF(OR($BL$7=FALSE, $BI163=""), "", IF(COUNTIF('LinkedIn Posts'!$AV$11:$AV$510, $BI163)=0, MAX($CP$11:$CP162)+1, ""))</f>
        <v/>
      </c>
      <c r="CR163" s="19">
        <v>152</v>
      </c>
      <c r="CT163" s="65" t="str">
        <f t="shared" si="42"/>
        <v/>
      </c>
    </row>
    <row r="164" spans="1:98" x14ac:dyDescent="0.25">
      <c r="A164" s="24"/>
      <c r="B164" s="29"/>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1"/>
      <c r="AF164" s="24"/>
      <c r="AG164" s="11"/>
      <c r="AH164" s="11"/>
      <c r="AI164" s="11"/>
      <c r="AJ164" s="11"/>
      <c r="AK164" s="11"/>
      <c r="AL164" s="11"/>
      <c r="AM164" s="11"/>
      <c r="AN164" s="11"/>
      <c r="AO164" s="11"/>
      <c r="AP164" s="11"/>
      <c r="AQ164" s="11"/>
      <c r="AR164" s="11"/>
      <c r="AS164" s="11"/>
      <c r="AT164" s="11"/>
      <c r="AU164" s="11"/>
      <c r="AV164" s="11"/>
      <c r="AW164" s="11"/>
      <c r="AX164" s="11"/>
      <c r="AY164" s="11"/>
      <c r="AZ164" s="32" t="str">
        <f t="shared" si="31"/>
        <v/>
      </c>
      <c r="BA164" s="13" t="str" cm="1">
        <f t="array" ref="BA164">IF(BA$10="", "", IF(IFERROR(INDEX($B164:$AE164, $BK164, MATCH(BA$10, $B$11:$AE$11, 0)), "")="", "", IFERROR(VALUE(INDEX($B164:$AE164, $BK164, MATCH(BA$10, $B$11:$AE$11, 0))), "")))</f>
        <v/>
      </c>
      <c r="BB164" s="13" t="str" cm="1">
        <f t="array" ref="BB164">IF(BB$10="", "", IF(IFERROR(INDEX($B164:$AE164, $BK164, MATCH(BB$10, $B$11:$AE$11, 0)), "")="", "", IFERROR(VALUE(INDEX($B164:$AE164, $BK164, MATCH(BB$10, $B$11:$AE$11, 0))), "")))</f>
        <v/>
      </c>
      <c r="BC164" s="13" t="str" cm="1">
        <f t="array" ref="BC164">IF(BC$10="", "", IF(IFERROR(INDEX($B164:$AE164, $BK164, MATCH(BC$10, $B$11:$AE$11, 0)), "")="", "", IFERROR(VALUE(INDEX($B164:$AE164, $BK164, MATCH(BC$10, $B$11:$AE$11, 0))), "")))</f>
        <v/>
      </c>
      <c r="BD164" s="13" t="str" cm="1">
        <f t="array" ref="BD164">IF(BD$10="", "", IF(IFERROR(INDEX($B164:$AE164, $BK164, MATCH(BD$10, $B$11:$AE$11, 0)), "")="", "", IFERROR(VALUE(INDEX($B164:$AE164, $BK164, MATCH(BD$10, $B$11:$AE$11, 0))), "")))</f>
        <v/>
      </c>
      <c r="BE164" s="33" t="str" cm="1">
        <f t="array" ref="BE164">IF(BE$10="", "", IF(IFERROR(INDEX($B164:$AE164, $BK164, MATCH(BE$10, $B$11:$AE$11, 0)), "")="", "", IFERROR(VALUE(INDEX($B164:$AE164, $BK164, MATCH(BE$10, $B$11:$AE$11, 0))), "")))</f>
        <v/>
      </c>
      <c r="BF164" s="11"/>
      <c r="BG164" s="41" t="str" cm="1">
        <f t="array" ref="BG164">IF(BG$10="", "", IF(IFERROR(INDEX($B164:$AE164, $BK164, MATCH(BG$10, $B$11:$AE$11, 0)), "")="", "", IFERROR(LEFT(INDEX($B164:$AE164, $BK164, MATCH(BG$10, $B$11:$AE$11, 0)), 70), "")))</f>
        <v/>
      </c>
      <c r="BH164" s="11"/>
      <c r="BI164" s="65" t="str">
        <f t="shared" si="32"/>
        <v/>
      </c>
      <c r="BJ164" s="11"/>
      <c r="BN164" s="19" t="str" cm="1">
        <f t="array" ref="BN164">IF($AZ$10="", "", IF(IFERROR(INDEX($B164:$AE164, $BK164, MATCH($AZ$10, $B$11:$AE$11, 0)), "")="", "", IFERROR(INDEX($B164:$AE164, $BK164, MATCH($AZ$10, $B$11:$AE$11, 0)), "")))</f>
        <v/>
      </c>
      <c r="BO164" s="19" t="str">
        <f t="shared" si="33"/>
        <v/>
      </c>
      <c r="BP164" s="19" t="str">
        <f t="shared" si="34"/>
        <v/>
      </c>
      <c r="BQ164" s="19" t="str">
        <f t="shared" si="35"/>
        <v/>
      </c>
      <c r="BR164" s="42" t="str">
        <f t="shared" si="36"/>
        <v/>
      </c>
      <c r="BS164" s="19" t="str">
        <f t="shared" si="37"/>
        <v/>
      </c>
      <c r="BT164" s="43" t="str" cm="1">
        <f t="array" ref="BT164">IFERROR(DATE(INDEX($BQ164:$BS164, $BK164, MATCH($BN$5, $BQ$10:$BS$10, 0)), INDEX($BQ164:$BS164, $BK164, MATCH($BN$4, $BQ$10:$BS$10, 0)), INDEX($BQ164:$BS164, $BK164, MATCH($BN$3, $BQ$10:$BS$10, 0))), "")</f>
        <v/>
      </c>
      <c r="BV164" s="19" t="str">
        <f t="shared" si="38"/>
        <v/>
      </c>
      <c r="BX164" s="19" t="str">
        <f t="shared" si="30"/>
        <v/>
      </c>
      <c r="BZ164" s="42" t="str">
        <f t="shared" si="44"/>
        <v/>
      </c>
      <c r="CA164" s="13" t="str">
        <f t="shared" si="44"/>
        <v/>
      </c>
      <c r="CB164" s="13" t="str">
        <f t="shared" si="44"/>
        <v/>
      </c>
      <c r="CC164" s="13" t="str">
        <f t="shared" si="44"/>
        <v/>
      </c>
      <c r="CD164" s="33" t="str">
        <f t="shared" si="43"/>
        <v/>
      </c>
      <c r="CF164" s="44" t="str">
        <f t="shared" si="39"/>
        <v/>
      </c>
      <c r="CH164" s="19" t="str">
        <f>IF($CF164="", "", COUNTIF($CF$12:$CF$511, "&gt;"&amp;$CF164)+1+COUNTIF($CF$12:$CF164, $CF164)-1)</f>
        <v/>
      </c>
      <c r="CJ164" s="19" t="str">
        <f t="shared" si="40"/>
        <v/>
      </c>
      <c r="CL164" s="45" t="str">
        <f t="shared" si="41"/>
        <v/>
      </c>
      <c r="CN164" s="41" t="str" cm="1">
        <f t="array" ref="CN164">IF($BV164="", "", IF(IFERROR(INDEX($B164:$AE164, $BK164, MATCH(BI$10, $B$11:$AE$11, 0)), "")="", "", IFERROR(INDEX($B164:$AE164, $BK164, MATCH(BI$10, $B$11:$AE$11, 0)), "")))</f>
        <v/>
      </c>
      <c r="CP164" s="19" t="str">
        <f>IF(OR($BL$7=FALSE, $BI164=""), "", IF(COUNTIF('LinkedIn Posts'!$AV$11:$AV$510, $BI164)=0, MAX($CP$11:$CP163)+1, ""))</f>
        <v/>
      </c>
      <c r="CR164" s="19">
        <v>153</v>
      </c>
      <c r="CT164" s="65" t="str">
        <f t="shared" si="42"/>
        <v/>
      </c>
    </row>
    <row r="165" spans="1:98" x14ac:dyDescent="0.25">
      <c r="A165" s="24"/>
      <c r="B165" s="29"/>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1"/>
      <c r="AF165" s="24"/>
      <c r="AG165" s="11"/>
      <c r="AH165" s="11"/>
      <c r="AI165" s="11"/>
      <c r="AJ165" s="11"/>
      <c r="AK165" s="11"/>
      <c r="AL165" s="11"/>
      <c r="AM165" s="11"/>
      <c r="AN165" s="11"/>
      <c r="AO165" s="11"/>
      <c r="AP165" s="11"/>
      <c r="AQ165" s="11"/>
      <c r="AR165" s="11"/>
      <c r="AS165" s="11"/>
      <c r="AT165" s="11"/>
      <c r="AU165" s="11"/>
      <c r="AV165" s="11"/>
      <c r="AW165" s="11"/>
      <c r="AX165" s="11"/>
      <c r="AY165" s="11"/>
      <c r="AZ165" s="32" t="str">
        <f t="shared" si="31"/>
        <v/>
      </c>
      <c r="BA165" s="13" t="str" cm="1">
        <f t="array" ref="BA165">IF(BA$10="", "", IF(IFERROR(INDEX($B165:$AE165, $BK165, MATCH(BA$10, $B$11:$AE$11, 0)), "")="", "", IFERROR(VALUE(INDEX($B165:$AE165, $BK165, MATCH(BA$10, $B$11:$AE$11, 0))), "")))</f>
        <v/>
      </c>
      <c r="BB165" s="13" t="str" cm="1">
        <f t="array" ref="BB165">IF(BB$10="", "", IF(IFERROR(INDEX($B165:$AE165, $BK165, MATCH(BB$10, $B$11:$AE$11, 0)), "")="", "", IFERROR(VALUE(INDEX($B165:$AE165, $BK165, MATCH(BB$10, $B$11:$AE$11, 0))), "")))</f>
        <v/>
      </c>
      <c r="BC165" s="13" t="str" cm="1">
        <f t="array" ref="BC165">IF(BC$10="", "", IF(IFERROR(INDEX($B165:$AE165, $BK165, MATCH(BC$10, $B$11:$AE$11, 0)), "")="", "", IFERROR(VALUE(INDEX($B165:$AE165, $BK165, MATCH(BC$10, $B$11:$AE$11, 0))), "")))</f>
        <v/>
      </c>
      <c r="BD165" s="13" t="str" cm="1">
        <f t="array" ref="BD165">IF(BD$10="", "", IF(IFERROR(INDEX($B165:$AE165, $BK165, MATCH(BD$10, $B$11:$AE$11, 0)), "")="", "", IFERROR(VALUE(INDEX($B165:$AE165, $BK165, MATCH(BD$10, $B$11:$AE$11, 0))), "")))</f>
        <v/>
      </c>
      <c r="BE165" s="33" t="str" cm="1">
        <f t="array" ref="BE165">IF(BE$10="", "", IF(IFERROR(INDEX($B165:$AE165, $BK165, MATCH(BE$10, $B$11:$AE$11, 0)), "")="", "", IFERROR(VALUE(INDEX($B165:$AE165, $BK165, MATCH(BE$10, $B$11:$AE$11, 0))), "")))</f>
        <v/>
      </c>
      <c r="BF165" s="11"/>
      <c r="BG165" s="41" t="str" cm="1">
        <f t="array" ref="BG165">IF(BG$10="", "", IF(IFERROR(INDEX($B165:$AE165, $BK165, MATCH(BG$10, $B$11:$AE$11, 0)), "")="", "", IFERROR(LEFT(INDEX($B165:$AE165, $BK165, MATCH(BG$10, $B$11:$AE$11, 0)), 70), "")))</f>
        <v/>
      </c>
      <c r="BH165" s="11"/>
      <c r="BI165" s="65" t="str">
        <f t="shared" si="32"/>
        <v/>
      </c>
      <c r="BJ165" s="11"/>
      <c r="BN165" s="19" t="str" cm="1">
        <f t="array" ref="BN165">IF($AZ$10="", "", IF(IFERROR(INDEX($B165:$AE165, $BK165, MATCH($AZ$10, $B$11:$AE$11, 0)), "")="", "", IFERROR(INDEX($B165:$AE165, $BK165, MATCH($AZ$10, $B$11:$AE$11, 0)), "")))</f>
        <v/>
      </c>
      <c r="BO165" s="19" t="str">
        <f t="shared" si="33"/>
        <v/>
      </c>
      <c r="BP165" s="19" t="str">
        <f t="shared" si="34"/>
        <v/>
      </c>
      <c r="BQ165" s="19" t="str">
        <f t="shared" si="35"/>
        <v/>
      </c>
      <c r="BR165" s="42" t="str">
        <f t="shared" si="36"/>
        <v/>
      </c>
      <c r="BS165" s="19" t="str">
        <f t="shared" si="37"/>
        <v/>
      </c>
      <c r="BT165" s="43" t="str" cm="1">
        <f t="array" ref="BT165">IFERROR(DATE(INDEX($BQ165:$BS165, $BK165, MATCH($BN$5, $BQ$10:$BS$10, 0)), INDEX($BQ165:$BS165, $BK165, MATCH($BN$4, $BQ$10:$BS$10, 0)), INDEX($BQ165:$BS165, $BK165, MATCH($BN$3, $BQ$10:$BS$10, 0))), "")</f>
        <v/>
      </c>
      <c r="BV165" s="19" t="str">
        <f t="shared" si="38"/>
        <v/>
      </c>
      <c r="BX165" s="19" t="str">
        <f t="shared" si="30"/>
        <v/>
      </c>
      <c r="BZ165" s="42" t="str">
        <f t="shared" si="44"/>
        <v/>
      </c>
      <c r="CA165" s="13" t="str">
        <f t="shared" si="44"/>
        <v/>
      </c>
      <c r="CB165" s="13" t="str">
        <f t="shared" si="44"/>
        <v/>
      </c>
      <c r="CC165" s="13" t="str">
        <f t="shared" si="44"/>
        <v/>
      </c>
      <c r="CD165" s="33" t="str">
        <f t="shared" si="43"/>
        <v/>
      </c>
      <c r="CF165" s="44" t="str">
        <f t="shared" si="39"/>
        <v/>
      </c>
      <c r="CH165" s="19" t="str">
        <f>IF($CF165="", "", COUNTIF($CF$12:$CF$511, "&gt;"&amp;$CF165)+1+COUNTIF($CF$12:$CF165, $CF165)-1)</f>
        <v/>
      </c>
      <c r="CJ165" s="19" t="str">
        <f t="shared" si="40"/>
        <v/>
      </c>
      <c r="CL165" s="45" t="str">
        <f t="shared" si="41"/>
        <v/>
      </c>
      <c r="CN165" s="41" t="str" cm="1">
        <f t="array" ref="CN165">IF($BV165="", "", IF(IFERROR(INDEX($B165:$AE165, $BK165, MATCH(BI$10, $B$11:$AE$11, 0)), "")="", "", IFERROR(INDEX($B165:$AE165, $BK165, MATCH(BI$10, $B$11:$AE$11, 0)), "")))</f>
        <v/>
      </c>
      <c r="CP165" s="19" t="str">
        <f>IF(OR($BL$7=FALSE, $BI165=""), "", IF(COUNTIF('LinkedIn Posts'!$AV$11:$AV$510, $BI165)=0, MAX($CP$11:$CP164)+1, ""))</f>
        <v/>
      </c>
      <c r="CR165" s="19">
        <v>154</v>
      </c>
      <c r="CT165" s="65" t="str">
        <f t="shared" si="42"/>
        <v/>
      </c>
    </row>
    <row r="166" spans="1:98" x14ac:dyDescent="0.25">
      <c r="A166" s="24"/>
      <c r="B166" s="29"/>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1"/>
      <c r="AF166" s="24"/>
      <c r="AG166" s="11"/>
      <c r="AH166" s="11"/>
      <c r="AI166" s="11"/>
      <c r="AJ166" s="11"/>
      <c r="AK166" s="11"/>
      <c r="AL166" s="11"/>
      <c r="AM166" s="11"/>
      <c r="AN166" s="11"/>
      <c r="AO166" s="11"/>
      <c r="AP166" s="11"/>
      <c r="AQ166" s="11"/>
      <c r="AR166" s="11"/>
      <c r="AS166" s="11"/>
      <c r="AT166" s="11"/>
      <c r="AU166" s="11"/>
      <c r="AV166" s="11"/>
      <c r="AW166" s="11"/>
      <c r="AX166" s="11"/>
      <c r="AY166" s="11"/>
      <c r="AZ166" s="32" t="str">
        <f t="shared" si="31"/>
        <v/>
      </c>
      <c r="BA166" s="13" t="str" cm="1">
        <f t="array" ref="BA166">IF(BA$10="", "", IF(IFERROR(INDEX($B166:$AE166, $BK166, MATCH(BA$10, $B$11:$AE$11, 0)), "")="", "", IFERROR(VALUE(INDEX($B166:$AE166, $BK166, MATCH(BA$10, $B$11:$AE$11, 0))), "")))</f>
        <v/>
      </c>
      <c r="BB166" s="13" t="str" cm="1">
        <f t="array" ref="BB166">IF(BB$10="", "", IF(IFERROR(INDEX($B166:$AE166, $BK166, MATCH(BB$10, $B$11:$AE$11, 0)), "")="", "", IFERROR(VALUE(INDEX($B166:$AE166, $BK166, MATCH(BB$10, $B$11:$AE$11, 0))), "")))</f>
        <v/>
      </c>
      <c r="BC166" s="13" t="str" cm="1">
        <f t="array" ref="BC166">IF(BC$10="", "", IF(IFERROR(INDEX($B166:$AE166, $BK166, MATCH(BC$10, $B$11:$AE$11, 0)), "")="", "", IFERROR(VALUE(INDEX($B166:$AE166, $BK166, MATCH(BC$10, $B$11:$AE$11, 0))), "")))</f>
        <v/>
      </c>
      <c r="BD166" s="13" t="str" cm="1">
        <f t="array" ref="BD166">IF(BD$10="", "", IF(IFERROR(INDEX($B166:$AE166, $BK166, MATCH(BD$10, $B$11:$AE$11, 0)), "")="", "", IFERROR(VALUE(INDEX($B166:$AE166, $BK166, MATCH(BD$10, $B$11:$AE$11, 0))), "")))</f>
        <v/>
      </c>
      <c r="BE166" s="33" t="str" cm="1">
        <f t="array" ref="BE166">IF(BE$10="", "", IF(IFERROR(INDEX($B166:$AE166, $BK166, MATCH(BE$10, $B$11:$AE$11, 0)), "")="", "", IFERROR(VALUE(INDEX($B166:$AE166, $BK166, MATCH(BE$10, $B$11:$AE$11, 0))), "")))</f>
        <v/>
      </c>
      <c r="BF166" s="11"/>
      <c r="BG166" s="41" t="str" cm="1">
        <f t="array" ref="BG166">IF(BG$10="", "", IF(IFERROR(INDEX($B166:$AE166, $BK166, MATCH(BG$10, $B$11:$AE$11, 0)), "")="", "", IFERROR(LEFT(INDEX($B166:$AE166, $BK166, MATCH(BG$10, $B$11:$AE$11, 0)), 70), "")))</f>
        <v/>
      </c>
      <c r="BH166" s="11"/>
      <c r="BI166" s="65" t="str">
        <f t="shared" si="32"/>
        <v/>
      </c>
      <c r="BJ166" s="11"/>
      <c r="BN166" s="19" t="str" cm="1">
        <f t="array" ref="BN166">IF($AZ$10="", "", IF(IFERROR(INDEX($B166:$AE166, $BK166, MATCH($AZ$10, $B$11:$AE$11, 0)), "")="", "", IFERROR(INDEX($B166:$AE166, $BK166, MATCH($AZ$10, $B$11:$AE$11, 0)), "")))</f>
        <v/>
      </c>
      <c r="BO166" s="19" t="str">
        <f t="shared" si="33"/>
        <v/>
      </c>
      <c r="BP166" s="19" t="str">
        <f t="shared" si="34"/>
        <v/>
      </c>
      <c r="BQ166" s="19" t="str">
        <f t="shared" si="35"/>
        <v/>
      </c>
      <c r="BR166" s="42" t="str">
        <f t="shared" si="36"/>
        <v/>
      </c>
      <c r="BS166" s="19" t="str">
        <f t="shared" si="37"/>
        <v/>
      </c>
      <c r="BT166" s="43" t="str" cm="1">
        <f t="array" ref="BT166">IFERROR(DATE(INDEX($BQ166:$BS166, $BK166, MATCH($BN$5, $BQ$10:$BS$10, 0)), INDEX($BQ166:$BS166, $BK166, MATCH($BN$4, $BQ$10:$BS$10, 0)), INDEX($BQ166:$BS166, $BK166, MATCH($BN$3, $BQ$10:$BS$10, 0))), "")</f>
        <v/>
      </c>
      <c r="BV166" s="19" t="str">
        <f t="shared" si="38"/>
        <v/>
      </c>
      <c r="BX166" s="19" t="str">
        <f t="shared" si="30"/>
        <v/>
      </c>
      <c r="BZ166" s="42" t="str">
        <f t="shared" si="44"/>
        <v/>
      </c>
      <c r="CA166" s="13" t="str">
        <f t="shared" si="44"/>
        <v/>
      </c>
      <c r="CB166" s="13" t="str">
        <f t="shared" si="44"/>
        <v/>
      </c>
      <c r="CC166" s="13" t="str">
        <f t="shared" si="44"/>
        <v/>
      </c>
      <c r="CD166" s="33" t="str">
        <f t="shared" si="43"/>
        <v/>
      </c>
      <c r="CF166" s="44" t="str">
        <f t="shared" si="39"/>
        <v/>
      </c>
      <c r="CH166" s="19" t="str">
        <f>IF($CF166="", "", COUNTIF($CF$12:$CF$511, "&gt;"&amp;$CF166)+1+COUNTIF($CF$12:$CF166, $CF166)-1)</f>
        <v/>
      </c>
      <c r="CJ166" s="19" t="str">
        <f t="shared" si="40"/>
        <v/>
      </c>
      <c r="CL166" s="45" t="str">
        <f t="shared" si="41"/>
        <v/>
      </c>
      <c r="CN166" s="41" t="str" cm="1">
        <f t="array" ref="CN166">IF($BV166="", "", IF(IFERROR(INDEX($B166:$AE166, $BK166, MATCH(BI$10, $B$11:$AE$11, 0)), "")="", "", IFERROR(INDEX($B166:$AE166, $BK166, MATCH(BI$10, $B$11:$AE$11, 0)), "")))</f>
        <v/>
      </c>
      <c r="CP166" s="19" t="str">
        <f>IF(OR($BL$7=FALSE, $BI166=""), "", IF(COUNTIF('LinkedIn Posts'!$AV$11:$AV$510, $BI166)=0, MAX($CP$11:$CP165)+1, ""))</f>
        <v/>
      </c>
      <c r="CR166" s="19">
        <v>155</v>
      </c>
      <c r="CT166" s="65" t="str">
        <f t="shared" si="42"/>
        <v/>
      </c>
    </row>
    <row r="167" spans="1:98" x14ac:dyDescent="0.25">
      <c r="A167" s="24"/>
      <c r="B167" s="29"/>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1"/>
      <c r="AF167" s="24"/>
      <c r="AG167" s="11"/>
      <c r="AH167" s="11"/>
      <c r="AI167" s="11"/>
      <c r="AJ167" s="11"/>
      <c r="AK167" s="11"/>
      <c r="AL167" s="11"/>
      <c r="AM167" s="11"/>
      <c r="AN167" s="11"/>
      <c r="AO167" s="11"/>
      <c r="AP167" s="11"/>
      <c r="AQ167" s="11"/>
      <c r="AR167" s="11"/>
      <c r="AS167" s="11"/>
      <c r="AT167" s="11"/>
      <c r="AU167" s="11"/>
      <c r="AV167" s="11"/>
      <c r="AW167" s="11"/>
      <c r="AX167" s="11"/>
      <c r="AY167" s="11"/>
      <c r="AZ167" s="32" t="str">
        <f t="shared" si="31"/>
        <v/>
      </c>
      <c r="BA167" s="13" t="str" cm="1">
        <f t="array" ref="BA167">IF(BA$10="", "", IF(IFERROR(INDEX($B167:$AE167, $BK167, MATCH(BA$10, $B$11:$AE$11, 0)), "")="", "", IFERROR(VALUE(INDEX($B167:$AE167, $BK167, MATCH(BA$10, $B$11:$AE$11, 0))), "")))</f>
        <v/>
      </c>
      <c r="BB167" s="13" t="str" cm="1">
        <f t="array" ref="BB167">IF(BB$10="", "", IF(IFERROR(INDEX($B167:$AE167, $BK167, MATCH(BB$10, $B$11:$AE$11, 0)), "")="", "", IFERROR(VALUE(INDEX($B167:$AE167, $BK167, MATCH(BB$10, $B$11:$AE$11, 0))), "")))</f>
        <v/>
      </c>
      <c r="BC167" s="13" t="str" cm="1">
        <f t="array" ref="BC167">IF(BC$10="", "", IF(IFERROR(INDEX($B167:$AE167, $BK167, MATCH(BC$10, $B$11:$AE$11, 0)), "")="", "", IFERROR(VALUE(INDEX($B167:$AE167, $BK167, MATCH(BC$10, $B$11:$AE$11, 0))), "")))</f>
        <v/>
      </c>
      <c r="BD167" s="13" t="str" cm="1">
        <f t="array" ref="BD167">IF(BD$10="", "", IF(IFERROR(INDEX($B167:$AE167, $BK167, MATCH(BD$10, $B$11:$AE$11, 0)), "")="", "", IFERROR(VALUE(INDEX($B167:$AE167, $BK167, MATCH(BD$10, $B$11:$AE$11, 0))), "")))</f>
        <v/>
      </c>
      <c r="BE167" s="33" t="str" cm="1">
        <f t="array" ref="BE167">IF(BE$10="", "", IF(IFERROR(INDEX($B167:$AE167, $BK167, MATCH(BE$10, $B$11:$AE$11, 0)), "")="", "", IFERROR(VALUE(INDEX($B167:$AE167, $BK167, MATCH(BE$10, $B$11:$AE$11, 0))), "")))</f>
        <v/>
      </c>
      <c r="BF167" s="11"/>
      <c r="BG167" s="41" t="str" cm="1">
        <f t="array" ref="BG167">IF(BG$10="", "", IF(IFERROR(INDEX($B167:$AE167, $BK167, MATCH(BG$10, $B$11:$AE$11, 0)), "")="", "", IFERROR(LEFT(INDEX($B167:$AE167, $BK167, MATCH(BG$10, $B$11:$AE$11, 0)), 70), "")))</f>
        <v/>
      </c>
      <c r="BH167" s="11"/>
      <c r="BI167" s="65" t="str">
        <f t="shared" si="32"/>
        <v/>
      </c>
      <c r="BJ167" s="11"/>
      <c r="BN167" s="19" t="str" cm="1">
        <f t="array" ref="BN167">IF($AZ$10="", "", IF(IFERROR(INDEX($B167:$AE167, $BK167, MATCH($AZ$10, $B$11:$AE$11, 0)), "")="", "", IFERROR(INDEX($B167:$AE167, $BK167, MATCH($AZ$10, $B$11:$AE$11, 0)), "")))</f>
        <v/>
      </c>
      <c r="BO167" s="19" t="str">
        <f t="shared" si="33"/>
        <v/>
      </c>
      <c r="BP167" s="19" t="str">
        <f t="shared" si="34"/>
        <v/>
      </c>
      <c r="BQ167" s="19" t="str">
        <f t="shared" si="35"/>
        <v/>
      </c>
      <c r="BR167" s="42" t="str">
        <f t="shared" si="36"/>
        <v/>
      </c>
      <c r="BS167" s="19" t="str">
        <f t="shared" si="37"/>
        <v/>
      </c>
      <c r="BT167" s="43" t="str" cm="1">
        <f t="array" ref="BT167">IFERROR(DATE(INDEX($BQ167:$BS167, $BK167, MATCH($BN$5, $BQ$10:$BS$10, 0)), INDEX($BQ167:$BS167, $BK167, MATCH($BN$4, $BQ$10:$BS$10, 0)), INDEX($BQ167:$BS167, $BK167, MATCH($BN$3, $BQ$10:$BS$10, 0))), "")</f>
        <v/>
      </c>
      <c r="BV167" s="19" t="str">
        <f t="shared" si="38"/>
        <v/>
      </c>
      <c r="BX167" s="19" t="str">
        <f t="shared" si="30"/>
        <v/>
      </c>
      <c r="BZ167" s="42" t="str">
        <f t="shared" si="44"/>
        <v/>
      </c>
      <c r="CA167" s="13" t="str">
        <f t="shared" si="44"/>
        <v/>
      </c>
      <c r="CB167" s="13" t="str">
        <f t="shared" si="44"/>
        <v/>
      </c>
      <c r="CC167" s="13" t="str">
        <f t="shared" si="44"/>
        <v/>
      </c>
      <c r="CD167" s="33" t="str">
        <f t="shared" si="43"/>
        <v/>
      </c>
      <c r="CF167" s="44" t="str">
        <f t="shared" si="39"/>
        <v/>
      </c>
      <c r="CH167" s="19" t="str">
        <f>IF($CF167="", "", COUNTIF($CF$12:$CF$511, "&gt;"&amp;$CF167)+1+COUNTIF($CF$12:$CF167, $CF167)-1)</f>
        <v/>
      </c>
      <c r="CJ167" s="19" t="str">
        <f t="shared" si="40"/>
        <v/>
      </c>
      <c r="CL167" s="45" t="str">
        <f t="shared" si="41"/>
        <v/>
      </c>
      <c r="CN167" s="41" t="str" cm="1">
        <f t="array" ref="CN167">IF($BV167="", "", IF(IFERROR(INDEX($B167:$AE167, $BK167, MATCH(BI$10, $B$11:$AE$11, 0)), "")="", "", IFERROR(INDEX($B167:$AE167, $BK167, MATCH(BI$10, $B$11:$AE$11, 0)), "")))</f>
        <v/>
      </c>
      <c r="CP167" s="19" t="str">
        <f>IF(OR($BL$7=FALSE, $BI167=""), "", IF(COUNTIF('LinkedIn Posts'!$AV$11:$AV$510, $BI167)=0, MAX($CP$11:$CP166)+1, ""))</f>
        <v/>
      </c>
      <c r="CR167" s="19">
        <v>156</v>
      </c>
      <c r="CT167" s="65" t="str">
        <f t="shared" si="42"/>
        <v/>
      </c>
    </row>
    <row r="168" spans="1:98" x14ac:dyDescent="0.25">
      <c r="A168" s="24"/>
      <c r="B168" s="29"/>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1"/>
      <c r="AF168" s="24"/>
      <c r="AG168" s="11"/>
      <c r="AH168" s="11"/>
      <c r="AI168" s="11"/>
      <c r="AJ168" s="11"/>
      <c r="AK168" s="11"/>
      <c r="AL168" s="11"/>
      <c r="AM168" s="11"/>
      <c r="AN168" s="11"/>
      <c r="AO168" s="11"/>
      <c r="AP168" s="11"/>
      <c r="AQ168" s="11"/>
      <c r="AR168" s="11"/>
      <c r="AS168" s="11"/>
      <c r="AT168" s="11"/>
      <c r="AU168" s="11"/>
      <c r="AV168" s="11"/>
      <c r="AW168" s="11"/>
      <c r="AX168" s="11"/>
      <c r="AY168" s="11"/>
      <c r="AZ168" s="32" t="str">
        <f t="shared" si="31"/>
        <v/>
      </c>
      <c r="BA168" s="13" t="str" cm="1">
        <f t="array" ref="BA168">IF(BA$10="", "", IF(IFERROR(INDEX($B168:$AE168, $BK168, MATCH(BA$10, $B$11:$AE$11, 0)), "")="", "", IFERROR(VALUE(INDEX($B168:$AE168, $BK168, MATCH(BA$10, $B$11:$AE$11, 0))), "")))</f>
        <v/>
      </c>
      <c r="BB168" s="13" t="str" cm="1">
        <f t="array" ref="BB168">IF(BB$10="", "", IF(IFERROR(INDEX($B168:$AE168, $BK168, MATCH(BB$10, $B$11:$AE$11, 0)), "")="", "", IFERROR(VALUE(INDEX($B168:$AE168, $BK168, MATCH(BB$10, $B$11:$AE$11, 0))), "")))</f>
        <v/>
      </c>
      <c r="BC168" s="13" t="str" cm="1">
        <f t="array" ref="BC168">IF(BC$10="", "", IF(IFERROR(INDEX($B168:$AE168, $BK168, MATCH(BC$10, $B$11:$AE$11, 0)), "")="", "", IFERROR(VALUE(INDEX($B168:$AE168, $BK168, MATCH(BC$10, $B$11:$AE$11, 0))), "")))</f>
        <v/>
      </c>
      <c r="BD168" s="13" t="str" cm="1">
        <f t="array" ref="BD168">IF(BD$10="", "", IF(IFERROR(INDEX($B168:$AE168, $BK168, MATCH(BD$10, $B$11:$AE$11, 0)), "")="", "", IFERROR(VALUE(INDEX($B168:$AE168, $BK168, MATCH(BD$10, $B$11:$AE$11, 0))), "")))</f>
        <v/>
      </c>
      <c r="BE168" s="33" t="str" cm="1">
        <f t="array" ref="BE168">IF(BE$10="", "", IF(IFERROR(INDEX($B168:$AE168, $BK168, MATCH(BE$10, $B$11:$AE$11, 0)), "")="", "", IFERROR(VALUE(INDEX($B168:$AE168, $BK168, MATCH(BE$10, $B$11:$AE$11, 0))), "")))</f>
        <v/>
      </c>
      <c r="BF168" s="11"/>
      <c r="BG168" s="41" t="str" cm="1">
        <f t="array" ref="BG168">IF(BG$10="", "", IF(IFERROR(INDEX($B168:$AE168, $BK168, MATCH(BG$10, $B$11:$AE$11, 0)), "")="", "", IFERROR(LEFT(INDEX($B168:$AE168, $BK168, MATCH(BG$10, $B$11:$AE$11, 0)), 70), "")))</f>
        <v/>
      </c>
      <c r="BH168" s="11"/>
      <c r="BI168" s="65" t="str">
        <f t="shared" si="32"/>
        <v/>
      </c>
      <c r="BJ168" s="11"/>
      <c r="BN168" s="19" t="str" cm="1">
        <f t="array" ref="BN168">IF($AZ$10="", "", IF(IFERROR(INDEX($B168:$AE168, $BK168, MATCH($AZ$10, $B$11:$AE$11, 0)), "")="", "", IFERROR(INDEX($B168:$AE168, $BK168, MATCH($AZ$10, $B$11:$AE$11, 0)), "")))</f>
        <v/>
      </c>
      <c r="BO168" s="19" t="str">
        <f t="shared" si="33"/>
        <v/>
      </c>
      <c r="BP168" s="19" t="str">
        <f t="shared" si="34"/>
        <v/>
      </c>
      <c r="BQ168" s="19" t="str">
        <f t="shared" si="35"/>
        <v/>
      </c>
      <c r="BR168" s="42" t="str">
        <f t="shared" si="36"/>
        <v/>
      </c>
      <c r="BS168" s="19" t="str">
        <f t="shared" si="37"/>
        <v/>
      </c>
      <c r="BT168" s="43" t="str" cm="1">
        <f t="array" ref="BT168">IFERROR(DATE(INDEX($BQ168:$BS168, $BK168, MATCH($BN$5, $BQ$10:$BS$10, 0)), INDEX($BQ168:$BS168, $BK168, MATCH($BN$4, $BQ$10:$BS$10, 0)), INDEX($BQ168:$BS168, $BK168, MATCH($BN$3, $BQ$10:$BS$10, 0))), "")</f>
        <v/>
      </c>
      <c r="BV168" s="19" t="str">
        <f t="shared" si="38"/>
        <v/>
      </c>
      <c r="BX168" s="19" t="str">
        <f t="shared" si="30"/>
        <v/>
      </c>
      <c r="BZ168" s="42" t="str">
        <f t="shared" si="44"/>
        <v/>
      </c>
      <c r="CA168" s="13" t="str">
        <f t="shared" si="44"/>
        <v/>
      </c>
      <c r="CB168" s="13" t="str">
        <f t="shared" si="44"/>
        <v/>
      </c>
      <c r="CC168" s="13" t="str">
        <f t="shared" si="44"/>
        <v/>
      </c>
      <c r="CD168" s="33" t="str">
        <f t="shared" si="43"/>
        <v/>
      </c>
      <c r="CF168" s="44" t="str">
        <f t="shared" si="39"/>
        <v/>
      </c>
      <c r="CH168" s="19" t="str">
        <f>IF($CF168="", "", COUNTIF($CF$12:$CF$511, "&gt;"&amp;$CF168)+1+COUNTIF($CF$12:$CF168, $CF168)-1)</f>
        <v/>
      </c>
      <c r="CJ168" s="19" t="str">
        <f t="shared" si="40"/>
        <v/>
      </c>
      <c r="CL168" s="45" t="str">
        <f t="shared" si="41"/>
        <v/>
      </c>
      <c r="CN168" s="41" t="str" cm="1">
        <f t="array" ref="CN168">IF($BV168="", "", IF(IFERROR(INDEX($B168:$AE168, $BK168, MATCH(BI$10, $B$11:$AE$11, 0)), "")="", "", IFERROR(INDEX($B168:$AE168, $BK168, MATCH(BI$10, $B$11:$AE$11, 0)), "")))</f>
        <v/>
      </c>
      <c r="CP168" s="19" t="str">
        <f>IF(OR($BL$7=FALSE, $BI168=""), "", IF(COUNTIF('LinkedIn Posts'!$AV$11:$AV$510, $BI168)=0, MAX($CP$11:$CP167)+1, ""))</f>
        <v/>
      </c>
      <c r="CR168" s="19">
        <v>157</v>
      </c>
      <c r="CT168" s="65" t="str">
        <f t="shared" si="42"/>
        <v/>
      </c>
    </row>
    <row r="169" spans="1:98" x14ac:dyDescent="0.25">
      <c r="A169" s="24"/>
      <c r="B169" s="29"/>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1"/>
      <c r="AF169" s="24"/>
      <c r="AG169" s="11"/>
      <c r="AH169" s="11"/>
      <c r="AI169" s="11"/>
      <c r="AJ169" s="11"/>
      <c r="AK169" s="11"/>
      <c r="AL169" s="11"/>
      <c r="AM169" s="11"/>
      <c r="AN169" s="11"/>
      <c r="AO169" s="11"/>
      <c r="AP169" s="11"/>
      <c r="AQ169" s="11"/>
      <c r="AR169" s="11"/>
      <c r="AS169" s="11"/>
      <c r="AT169" s="11"/>
      <c r="AU169" s="11"/>
      <c r="AV169" s="11"/>
      <c r="AW169" s="11"/>
      <c r="AX169" s="11"/>
      <c r="AY169" s="11"/>
      <c r="AZ169" s="32" t="str">
        <f t="shared" si="31"/>
        <v/>
      </c>
      <c r="BA169" s="13" t="str" cm="1">
        <f t="array" ref="BA169">IF(BA$10="", "", IF(IFERROR(INDEX($B169:$AE169, $BK169, MATCH(BA$10, $B$11:$AE$11, 0)), "")="", "", IFERROR(VALUE(INDEX($B169:$AE169, $BK169, MATCH(BA$10, $B$11:$AE$11, 0))), "")))</f>
        <v/>
      </c>
      <c r="BB169" s="13" t="str" cm="1">
        <f t="array" ref="BB169">IF(BB$10="", "", IF(IFERROR(INDEX($B169:$AE169, $BK169, MATCH(BB$10, $B$11:$AE$11, 0)), "")="", "", IFERROR(VALUE(INDEX($B169:$AE169, $BK169, MATCH(BB$10, $B$11:$AE$11, 0))), "")))</f>
        <v/>
      </c>
      <c r="BC169" s="13" t="str" cm="1">
        <f t="array" ref="BC169">IF(BC$10="", "", IF(IFERROR(INDEX($B169:$AE169, $BK169, MATCH(BC$10, $B$11:$AE$11, 0)), "")="", "", IFERROR(VALUE(INDEX($B169:$AE169, $BK169, MATCH(BC$10, $B$11:$AE$11, 0))), "")))</f>
        <v/>
      </c>
      <c r="BD169" s="13" t="str" cm="1">
        <f t="array" ref="BD169">IF(BD$10="", "", IF(IFERROR(INDEX($B169:$AE169, $BK169, MATCH(BD$10, $B$11:$AE$11, 0)), "")="", "", IFERROR(VALUE(INDEX($B169:$AE169, $BK169, MATCH(BD$10, $B$11:$AE$11, 0))), "")))</f>
        <v/>
      </c>
      <c r="BE169" s="33" t="str" cm="1">
        <f t="array" ref="BE169">IF(BE$10="", "", IF(IFERROR(INDEX($B169:$AE169, $BK169, MATCH(BE$10, $B$11:$AE$11, 0)), "")="", "", IFERROR(VALUE(INDEX($B169:$AE169, $BK169, MATCH(BE$10, $B$11:$AE$11, 0))), "")))</f>
        <v/>
      </c>
      <c r="BF169" s="11"/>
      <c r="BG169" s="41" t="str" cm="1">
        <f t="array" ref="BG169">IF(BG$10="", "", IF(IFERROR(INDEX($B169:$AE169, $BK169, MATCH(BG$10, $B$11:$AE$11, 0)), "")="", "", IFERROR(LEFT(INDEX($B169:$AE169, $BK169, MATCH(BG$10, $B$11:$AE$11, 0)), 70), "")))</f>
        <v/>
      </c>
      <c r="BH169" s="11"/>
      <c r="BI169" s="65" t="str">
        <f t="shared" si="32"/>
        <v/>
      </c>
      <c r="BJ169" s="11"/>
      <c r="BN169" s="19" t="str" cm="1">
        <f t="array" ref="BN169">IF($AZ$10="", "", IF(IFERROR(INDEX($B169:$AE169, $BK169, MATCH($AZ$10, $B$11:$AE$11, 0)), "")="", "", IFERROR(INDEX($B169:$AE169, $BK169, MATCH($AZ$10, $B$11:$AE$11, 0)), "")))</f>
        <v/>
      </c>
      <c r="BO169" s="19" t="str">
        <f t="shared" si="33"/>
        <v/>
      </c>
      <c r="BP169" s="19" t="str">
        <f t="shared" si="34"/>
        <v/>
      </c>
      <c r="BQ169" s="19" t="str">
        <f t="shared" si="35"/>
        <v/>
      </c>
      <c r="BR169" s="42" t="str">
        <f t="shared" si="36"/>
        <v/>
      </c>
      <c r="BS169" s="19" t="str">
        <f t="shared" si="37"/>
        <v/>
      </c>
      <c r="BT169" s="43" t="str" cm="1">
        <f t="array" ref="BT169">IFERROR(DATE(INDEX($BQ169:$BS169, $BK169, MATCH($BN$5, $BQ$10:$BS$10, 0)), INDEX($BQ169:$BS169, $BK169, MATCH($BN$4, $BQ$10:$BS$10, 0)), INDEX($BQ169:$BS169, $BK169, MATCH($BN$3, $BQ$10:$BS$10, 0))), "")</f>
        <v/>
      </c>
      <c r="BV169" s="19" t="str">
        <f t="shared" si="38"/>
        <v/>
      </c>
      <c r="BX169" s="19" t="str">
        <f t="shared" si="30"/>
        <v/>
      </c>
      <c r="BZ169" s="42" t="str">
        <f t="shared" si="44"/>
        <v/>
      </c>
      <c r="CA169" s="13" t="str">
        <f t="shared" si="44"/>
        <v/>
      </c>
      <c r="CB169" s="13" t="str">
        <f t="shared" si="44"/>
        <v/>
      </c>
      <c r="CC169" s="13" t="str">
        <f t="shared" si="44"/>
        <v/>
      </c>
      <c r="CD169" s="33" t="str">
        <f t="shared" si="43"/>
        <v/>
      </c>
      <c r="CF169" s="44" t="str">
        <f t="shared" si="39"/>
        <v/>
      </c>
      <c r="CH169" s="19" t="str">
        <f>IF($CF169="", "", COUNTIF($CF$12:$CF$511, "&gt;"&amp;$CF169)+1+COUNTIF($CF$12:$CF169, $CF169)-1)</f>
        <v/>
      </c>
      <c r="CJ169" s="19" t="str">
        <f t="shared" si="40"/>
        <v/>
      </c>
      <c r="CL169" s="45" t="str">
        <f t="shared" si="41"/>
        <v/>
      </c>
      <c r="CN169" s="41" t="str" cm="1">
        <f t="array" ref="CN169">IF($BV169="", "", IF(IFERROR(INDEX($B169:$AE169, $BK169, MATCH(BI$10, $B$11:$AE$11, 0)), "")="", "", IFERROR(INDEX($B169:$AE169, $BK169, MATCH(BI$10, $B$11:$AE$11, 0)), "")))</f>
        <v/>
      </c>
      <c r="CP169" s="19" t="str">
        <f>IF(OR($BL$7=FALSE, $BI169=""), "", IF(COUNTIF('LinkedIn Posts'!$AV$11:$AV$510, $BI169)=0, MAX($CP$11:$CP168)+1, ""))</f>
        <v/>
      </c>
      <c r="CR169" s="19">
        <v>158</v>
      </c>
      <c r="CT169" s="65" t="str">
        <f t="shared" si="42"/>
        <v/>
      </c>
    </row>
    <row r="170" spans="1:98" x14ac:dyDescent="0.25">
      <c r="A170" s="24"/>
      <c r="B170" s="29"/>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1"/>
      <c r="AF170" s="24"/>
      <c r="AG170" s="11"/>
      <c r="AH170" s="11"/>
      <c r="AI170" s="11"/>
      <c r="AJ170" s="11"/>
      <c r="AK170" s="11"/>
      <c r="AL170" s="11"/>
      <c r="AM170" s="11"/>
      <c r="AN170" s="11"/>
      <c r="AO170" s="11"/>
      <c r="AP170" s="11"/>
      <c r="AQ170" s="11"/>
      <c r="AR170" s="11"/>
      <c r="AS170" s="11"/>
      <c r="AT170" s="11"/>
      <c r="AU170" s="11"/>
      <c r="AV170" s="11"/>
      <c r="AW170" s="11"/>
      <c r="AX170" s="11"/>
      <c r="AY170" s="11"/>
      <c r="AZ170" s="32" t="str">
        <f t="shared" si="31"/>
        <v/>
      </c>
      <c r="BA170" s="13" t="str" cm="1">
        <f t="array" ref="BA170">IF(BA$10="", "", IF(IFERROR(INDEX($B170:$AE170, $BK170, MATCH(BA$10, $B$11:$AE$11, 0)), "")="", "", IFERROR(VALUE(INDEX($B170:$AE170, $BK170, MATCH(BA$10, $B$11:$AE$11, 0))), "")))</f>
        <v/>
      </c>
      <c r="BB170" s="13" t="str" cm="1">
        <f t="array" ref="BB170">IF(BB$10="", "", IF(IFERROR(INDEX($B170:$AE170, $BK170, MATCH(BB$10, $B$11:$AE$11, 0)), "")="", "", IFERROR(VALUE(INDEX($B170:$AE170, $BK170, MATCH(BB$10, $B$11:$AE$11, 0))), "")))</f>
        <v/>
      </c>
      <c r="BC170" s="13" t="str" cm="1">
        <f t="array" ref="BC170">IF(BC$10="", "", IF(IFERROR(INDEX($B170:$AE170, $BK170, MATCH(BC$10, $B$11:$AE$11, 0)), "")="", "", IFERROR(VALUE(INDEX($B170:$AE170, $BK170, MATCH(BC$10, $B$11:$AE$11, 0))), "")))</f>
        <v/>
      </c>
      <c r="BD170" s="13" t="str" cm="1">
        <f t="array" ref="BD170">IF(BD$10="", "", IF(IFERROR(INDEX($B170:$AE170, $BK170, MATCH(BD$10, $B$11:$AE$11, 0)), "")="", "", IFERROR(VALUE(INDEX($B170:$AE170, $BK170, MATCH(BD$10, $B$11:$AE$11, 0))), "")))</f>
        <v/>
      </c>
      <c r="BE170" s="33" t="str" cm="1">
        <f t="array" ref="BE170">IF(BE$10="", "", IF(IFERROR(INDEX($B170:$AE170, $BK170, MATCH(BE$10, $B$11:$AE$11, 0)), "")="", "", IFERROR(VALUE(INDEX($B170:$AE170, $BK170, MATCH(BE$10, $B$11:$AE$11, 0))), "")))</f>
        <v/>
      </c>
      <c r="BF170" s="11"/>
      <c r="BG170" s="41" t="str" cm="1">
        <f t="array" ref="BG170">IF(BG$10="", "", IF(IFERROR(INDEX($B170:$AE170, $BK170, MATCH(BG$10, $B$11:$AE$11, 0)), "")="", "", IFERROR(LEFT(INDEX($B170:$AE170, $BK170, MATCH(BG$10, $B$11:$AE$11, 0)), 70), "")))</f>
        <v/>
      </c>
      <c r="BH170" s="11"/>
      <c r="BI170" s="65" t="str">
        <f t="shared" si="32"/>
        <v/>
      </c>
      <c r="BJ170" s="11"/>
      <c r="BN170" s="19" t="str" cm="1">
        <f t="array" ref="BN170">IF($AZ$10="", "", IF(IFERROR(INDEX($B170:$AE170, $BK170, MATCH($AZ$10, $B$11:$AE$11, 0)), "")="", "", IFERROR(INDEX($B170:$AE170, $BK170, MATCH($AZ$10, $B$11:$AE$11, 0)), "")))</f>
        <v/>
      </c>
      <c r="BO170" s="19" t="str">
        <f t="shared" si="33"/>
        <v/>
      </c>
      <c r="BP170" s="19" t="str">
        <f t="shared" si="34"/>
        <v/>
      </c>
      <c r="BQ170" s="19" t="str">
        <f t="shared" si="35"/>
        <v/>
      </c>
      <c r="BR170" s="42" t="str">
        <f t="shared" si="36"/>
        <v/>
      </c>
      <c r="BS170" s="19" t="str">
        <f t="shared" si="37"/>
        <v/>
      </c>
      <c r="BT170" s="43" t="str" cm="1">
        <f t="array" ref="BT170">IFERROR(DATE(INDEX($BQ170:$BS170, $BK170, MATCH($BN$5, $BQ$10:$BS$10, 0)), INDEX($BQ170:$BS170, $BK170, MATCH($BN$4, $BQ$10:$BS$10, 0)), INDEX($BQ170:$BS170, $BK170, MATCH($BN$3, $BQ$10:$BS$10, 0))), "")</f>
        <v/>
      </c>
      <c r="BV170" s="19" t="str">
        <f t="shared" si="38"/>
        <v/>
      </c>
      <c r="BX170" s="19" t="str">
        <f t="shared" si="30"/>
        <v/>
      </c>
      <c r="BZ170" s="42" t="str">
        <f t="shared" si="44"/>
        <v/>
      </c>
      <c r="CA170" s="13" t="str">
        <f t="shared" si="44"/>
        <v/>
      </c>
      <c r="CB170" s="13" t="str">
        <f t="shared" si="44"/>
        <v/>
      </c>
      <c r="CC170" s="13" t="str">
        <f t="shared" si="44"/>
        <v/>
      </c>
      <c r="CD170" s="33" t="str">
        <f t="shared" si="43"/>
        <v/>
      </c>
      <c r="CF170" s="44" t="str">
        <f t="shared" si="39"/>
        <v/>
      </c>
      <c r="CH170" s="19" t="str">
        <f>IF($CF170="", "", COUNTIF($CF$12:$CF$511, "&gt;"&amp;$CF170)+1+COUNTIF($CF$12:$CF170, $CF170)-1)</f>
        <v/>
      </c>
      <c r="CJ170" s="19" t="str">
        <f t="shared" si="40"/>
        <v/>
      </c>
      <c r="CL170" s="45" t="str">
        <f t="shared" si="41"/>
        <v/>
      </c>
      <c r="CN170" s="41" t="str" cm="1">
        <f t="array" ref="CN170">IF($BV170="", "", IF(IFERROR(INDEX($B170:$AE170, $BK170, MATCH(BI$10, $B$11:$AE$11, 0)), "")="", "", IFERROR(INDEX($B170:$AE170, $BK170, MATCH(BI$10, $B$11:$AE$11, 0)), "")))</f>
        <v/>
      </c>
      <c r="CP170" s="19" t="str">
        <f>IF(OR($BL$7=FALSE, $BI170=""), "", IF(COUNTIF('LinkedIn Posts'!$AV$11:$AV$510, $BI170)=0, MAX($CP$11:$CP169)+1, ""))</f>
        <v/>
      </c>
      <c r="CR170" s="19">
        <v>159</v>
      </c>
      <c r="CT170" s="65" t="str">
        <f t="shared" si="42"/>
        <v/>
      </c>
    </row>
    <row r="171" spans="1:98" x14ac:dyDescent="0.25">
      <c r="A171" s="24"/>
      <c r="B171" s="29"/>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1"/>
      <c r="AF171" s="24"/>
      <c r="AG171" s="11"/>
      <c r="AH171" s="11"/>
      <c r="AI171" s="11"/>
      <c r="AJ171" s="11"/>
      <c r="AK171" s="11"/>
      <c r="AL171" s="11"/>
      <c r="AM171" s="11"/>
      <c r="AN171" s="11"/>
      <c r="AO171" s="11"/>
      <c r="AP171" s="11"/>
      <c r="AQ171" s="11"/>
      <c r="AR171" s="11"/>
      <c r="AS171" s="11"/>
      <c r="AT171" s="11"/>
      <c r="AU171" s="11"/>
      <c r="AV171" s="11"/>
      <c r="AW171" s="11"/>
      <c r="AX171" s="11"/>
      <c r="AY171" s="11"/>
      <c r="AZ171" s="32" t="str">
        <f t="shared" si="31"/>
        <v/>
      </c>
      <c r="BA171" s="13" t="str" cm="1">
        <f t="array" ref="BA171">IF(BA$10="", "", IF(IFERROR(INDEX($B171:$AE171, $BK171, MATCH(BA$10, $B$11:$AE$11, 0)), "")="", "", IFERROR(VALUE(INDEX($B171:$AE171, $BK171, MATCH(BA$10, $B$11:$AE$11, 0))), "")))</f>
        <v/>
      </c>
      <c r="BB171" s="13" t="str" cm="1">
        <f t="array" ref="BB171">IF(BB$10="", "", IF(IFERROR(INDEX($B171:$AE171, $BK171, MATCH(BB$10, $B$11:$AE$11, 0)), "")="", "", IFERROR(VALUE(INDEX($B171:$AE171, $BK171, MATCH(BB$10, $B$11:$AE$11, 0))), "")))</f>
        <v/>
      </c>
      <c r="BC171" s="13" t="str" cm="1">
        <f t="array" ref="BC171">IF(BC$10="", "", IF(IFERROR(INDEX($B171:$AE171, $BK171, MATCH(BC$10, $B$11:$AE$11, 0)), "")="", "", IFERROR(VALUE(INDEX($B171:$AE171, $BK171, MATCH(BC$10, $B$11:$AE$11, 0))), "")))</f>
        <v/>
      </c>
      <c r="BD171" s="13" t="str" cm="1">
        <f t="array" ref="BD171">IF(BD$10="", "", IF(IFERROR(INDEX($B171:$AE171, $BK171, MATCH(BD$10, $B$11:$AE$11, 0)), "")="", "", IFERROR(VALUE(INDEX($B171:$AE171, $BK171, MATCH(BD$10, $B$11:$AE$11, 0))), "")))</f>
        <v/>
      </c>
      <c r="BE171" s="33" t="str" cm="1">
        <f t="array" ref="BE171">IF(BE$10="", "", IF(IFERROR(INDEX($B171:$AE171, $BK171, MATCH(BE$10, $B$11:$AE$11, 0)), "")="", "", IFERROR(VALUE(INDEX($B171:$AE171, $BK171, MATCH(BE$10, $B$11:$AE$11, 0))), "")))</f>
        <v/>
      </c>
      <c r="BF171" s="11"/>
      <c r="BG171" s="41" t="str" cm="1">
        <f t="array" ref="BG171">IF(BG$10="", "", IF(IFERROR(INDEX($B171:$AE171, $BK171, MATCH(BG$10, $B$11:$AE$11, 0)), "")="", "", IFERROR(LEFT(INDEX($B171:$AE171, $BK171, MATCH(BG$10, $B$11:$AE$11, 0)), 70), "")))</f>
        <v/>
      </c>
      <c r="BH171" s="11"/>
      <c r="BI171" s="65" t="str">
        <f t="shared" si="32"/>
        <v/>
      </c>
      <c r="BJ171" s="11"/>
      <c r="BN171" s="19" t="str" cm="1">
        <f t="array" ref="BN171">IF($AZ$10="", "", IF(IFERROR(INDEX($B171:$AE171, $BK171, MATCH($AZ$10, $B$11:$AE$11, 0)), "")="", "", IFERROR(INDEX($B171:$AE171, $BK171, MATCH($AZ$10, $B$11:$AE$11, 0)), "")))</f>
        <v/>
      </c>
      <c r="BO171" s="19" t="str">
        <f t="shared" si="33"/>
        <v/>
      </c>
      <c r="BP171" s="19" t="str">
        <f t="shared" si="34"/>
        <v/>
      </c>
      <c r="BQ171" s="19" t="str">
        <f t="shared" si="35"/>
        <v/>
      </c>
      <c r="BR171" s="42" t="str">
        <f t="shared" si="36"/>
        <v/>
      </c>
      <c r="BS171" s="19" t="str">
        <f t="shared" si="37"/>
        <v/>
      </c>
      <c r="BT171" s="43" t="str" cm="1">
        <f t="array" ref="BT171">IFERROR(DATE(INDEX($BQ171:$BS171, $BK171, MATCH($BN$5, $BQ$10:$BS$10, 0)), INDEX($BQ171:$BS171, $BK171, MATCH($BN$4, $BQ$10:$BS$10, 0)), INDEX($BQ171:$BS171, $BK171, MATCH($BN$3, $BQ$10:$BS$10, 0))), "")</f>
        <v/>
      </c>
      <c r="BV171" s="19" t="str">
        <f t="shared" si="38"/>
        <v/>
      </c>
      <c r="BX171" s="19" t="str">
        <f t="shared" si="30"/>
        <v/>
      </c>
      <c r="BZ171" s="42" t="str">
        <f t="shared" si="44"/>
        <v/>
      </c>
      <c r="CA171" s="13" t="str">
        <f t="shared" si="44"/>
        <v/>
      </c>
      <c r="CB171" s="13" t="str">
        <f t="shared" si="44"/>
        <v/>
      </c>
      <c r="CC171" s="13" t="str">
        <f t="shared" si="44"/>
        <v/>
      </c>
      <c r="CD171" s="33" t="str">
        <f t="shared" si="43"/>
        <v/>
      </c>
      <c r="CF171" s="44" t="str">
        <f t="shared" si="39"/>
        <v/>
      </c>
      <c r="CH171" s="19" t="str">
        <f>IF($CF171="", "", COUNTIF($CF$12:$CF$511, "&gt;"&amp;$CF171)+1+COUNTIF($CF$12:$CF171, $CF171)-1)</f>
        <v/>
      </c>
      <c r="CJ171" s="19" t="str">
        <f t="shared" si="40"/>
        <v/>
      </c>
      <c r="CL171" s="45" t="str">
        <f t="shared" si="41"/>
        <v/>
      </c>
      <c r="CN171" s="41" t="str" cm="1">
        <f t="array" ref="CN171">IF($BV171="", "", IF(IFERROR(INDEX($B171:$AE171, $BK171, MATCH(BI$10, $B$11:$AE$11, 0)), "")="", "", IFERROR(INDEX($B171:$AE171, $BK171, MATCH(BI$10, $B$11:$AE$11, 0)), "")))</f>
        <v/>
      </c>
      <c r="CP171" s="19" t="str">
        <f>IF(OR($BL$7=FALSE, $BI171=""), "", IF(COUNTIF('LinkedIn Posts'!$AV$11:$AV$510, $BI171)=0, MAX($CP$11:$CP170)+1, ""))</f>
        <v/>
      </c>
      <c r="CR171" s="19">
        <v>160</v>
      </c>
      <c r="CT171" s="65" t="str">
        <f t="shared" si="42"/>
        <v/>
      </c>
    </row>
    <row r="172" spans="1:98" x14ac:dyDescent="0.25">
      <c r="A172" s="24"/>
      <c r="B172" s="29"/>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1"/>
      <c r="AF172" s="24"/>
      <c r="AG172" s="11"/>
      <c r="AH172" s="11"/>
      <c r="AI172" s="11"/>
      <c r="AJ172" s="11"/>
      <c r="AK172" s="11"/>
      <c r="AL172" s="11"/>
      <c r="AM172" s="11"/>
      <c r="AN172" s="11"/>
      <c r="AO172" s="11"/>
      <c r="AP172" s="11"/>
      <c r="AQ172" s="11"/>
      <c r="AR172" s="11"/>
      <c r="AS172" s="11"/>
      <c r="AT172" s="11"/>
      <c r="AU172" s="11"/>
      <c r="AV172" s="11"/>
      <c r="AW172" s="11"/>
      <c r="AX172" s="11"/>
      <c r="AY172" s="11"/>
      <c r="AZ172" s="32" t="str">
        <f t="shared" si="31"/>
        <v/>
      </c>
      <c r="BA172" s="13" t="str" cm="1">
        <f t="array" ref="BA172">IF(BA$10="", "", IF(IFERROR(INDEX($B172:$AE172, $BK172, MATCH(BA$10, $B$11:$AE$11, 0)), "")="", "", IFERROR(VALUE(INDEX($B172:$AE172, $BK172, MATCH(BA$10, $B$11:$AE$11, 0))), "")))</f>
        <v/>
      </c>
      <c r="BB172" s="13" t="str" cm="1">
        <f t="array" ref="BB172">IF(BB$10="", "", IF(IFERROR(INDEX($B172:$AE172, $BK172, MATCH(BB$10, $B$11:$AE$11, 0)), "")="", "", IFERROR(VALUE(INDEX($B172:$AE172, $BK172, MATCH(BB$10, $B$11:$AE$11, 0))), "")))</f>
        <v/>
      </c>
      <c r="BC172" s="13" t="str" cm="1">
        <f t="array" ref="BC172">IF(BC$10="", "", IF(IFERROR(INDEX($B172:$AE172, $BK172, MATCH(BC$10, $B$11:$AE$11, 0)), "")="", "", IFERROR(VALUE(INDEX($B172:$AE172, $BK172, MATCH(BC$10, $B$11:$AE$11, 0))), "")))</f>
        <v/>
      </c>
      <c r="BD172" s="13" t="str" cm="1">
        <f t="array" ref="BD172">IF(BD$10="", "", IF(IFERROR(INDEX($B172:$AE172, $BK172, MATCH(BD$10, $B$11:$AE$11, 0)), "")="", "", IFERROR(VALUE(INDEX($B172:$AE172, $BK172, MATCH(BD$10, $B$11:$AE$11, 0))), "")))</f>
        <v/>
      </c>
      <c r="BE172" s="33" t="str" cm="1">
        <f t="array" ref="BE172">IF(BE$10="", "", IF(IFERROR(INDEX($B172:$AE172, $BK172, MATCH(BE$10, $B$11:$AE$11, 0)), "")="", "", IFERROR(VALUE(INDEX($B172:$AE172, $BK172, MATCH(BE$10, $B$11:$AE$11, 0))), "")))</f>
        <v/>
      </c>
      <c r="BF172" s="11"/>
      <c r="BG172" s="41" t="str" cm="1">
        <f t="array" ref="BG172">IF(BG$10="", "", IF(IFERROR(INDEX($B172:$AE172, $BK172, MATCH(BG$10, $B$11:$AE$11, 0)), "")="", "", IFERROR(LEFT(INDEX($B172:$AE172, $BK172, MATCH(BG$10, $B$11:$AE$11, 0)), 70), "")))</f>
        <v/>
      </c>
      <c r="BH172" s="11"/>
      <c r="BI172" s="65" t="str">
        <f t="shared" si="32"/>
        <v/>
      </c>
      <c r="BJ172" s="11"/>
      <c r="BN172" s="19" t="str" cm="1">
        <f t="array" ref="BN172">IF($AZ$10="", "", IF(IFERROR(INDEX($B172:$AE172, $BK172, MATCH($AZ$10, $B$11:$AE$11, 0)), "")="", "", IFERROR(INDEX($B172:$AE172, $BK172, MATCH($AZ$10, $B$11:$AE$11, 0)), "")))</f>
        <v/>
      </c>
      <c r="BO172" s="19" t="str">
        <f t="shared" si="33"/>
        <v/>
      </c>
      <c r="BP172" s="19" t="str">
        <f t="shared" si="34"/>
        <v/>
      </c>
      <c r="BQ172" s="19" t="str">
        <f t="shared" si="35"/>
        <v/>
      </c>
      <c r="BR172" s="42" t="str">
        <f t="shared" si="36"/>
        <v/>
      </c>
      <c r="BS172" s="19" t="str">
        <f t="shared" si="37"/>
        <v/>
      </c>
      <c r="BT172" s="43" t="str" cm="1">
        <f t="array" ref="BT172">IFERROR(DATE(INDEX($BQ172:$BS172, $BK172, MATCH($BN$5, $BQ$10:$BS$10, 0)), INDEX($BQ172:$BS172, $BK172, MATCH($BN$4, $BQ$10:$BS$10, 0)), INDEX($BQ172:$BS172, $BK172, MATCH($BN$3, $BQ$10:$BS$10, 0))), "")</f>
        <v/>
      </c>
      <c r="BV172" s="19" t="str">
        <f t="shared" si="38"/>
        <v/>
      </c>
      <c r="BX172" s="19" t="str">
        <f t="shared" si="30"/>
        <v/>
      </c>
      <c r="BZ172" s="42" t="str">
        <f t="shared" si="44"/>
        <v/>
      </c>
      <c r="CA172" s="13" t="str">
        <f t="shared" si="44"/>
        <v/>
      </c>
      <c r="CB172" s="13" t="str">
        <f t="shared" si="44"/>
        <v/>
      </c>
      <c r="CC172" s="13" t="str">
        <f t="shared" si="44"/>
        <v/>
      </c>
      <c r="CD172" s="33" t="str">
        <f t="shared" si="43"/>
        <v/>
      </c>
      <c r="CF172" s="44" t="str">
        <f t="shared" si="39"/>
        <v/>
      </c>
      <c r="CH172" s="19" t="str">
        <f>IF($CF172="", "", COUNTIF($CF$12:$CF$511, "&gt;"&amp;$CF172)+1+COUNTIF($CF$12:$CF172, $CF172)-1)</f>
        <v/>
      </c>
      <c r="CJ172" s="19" t="str">
        <f t="shared" si="40"/>
        <v/>
      </c>
      <c r="CL172" s="45" t="str">
        <f t="shared" si="41"/>
        <v/>
      </c>
      <c r="CN172" s="41" t="str" cm="1">
        <f t="array" ref="CN172">IF($BV172="", "", IF(IFERROR(INDEX($B172:$AE172, $BK172, MATCH(BI$10, $B$11:$AE$11, 0)), "")="", "", IFERROR(INDEX($B172:$AE172, $BK172, MATCH(BI$10, $B$11:$AE$11, 0)), "")))</f>
        <v/>
      </c>
      <c r="CP172" s="19" t="str">
        <f>IF(OR($BL$7=FALSE, $BI172=""), "", IF(COUNTIF('LinkedIn Posts'!$AV$11:$AV$510, $BI172)=0, MAX($CP$11:$CP171)+1, ""))</f>
        <v/>
      </c>
      <c r="CR172" s="19">
        <v>161</v>
      </c>
      <c r="CT172" s="65" t="str">
        <f t="shared" si="42"/>
        <v/>
      </c>
    </row>
    <row r="173" spans="1:98" x14ac:dyDescent="0.25">
      <c r="A173" s="24"/>
      <c r="B173" s="29"/>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1"/>
      <c r="AF173" s="24"/>
      <c r="AG173" s="11"/>
      <c r="AH173" s="11"/>
      <c r="AI173" s="11"/>
      <c r="AJ173" s="11"/>
      <c r="AK173" s="11"/>
      <c r="AL173" s="11"/>
      <c r="AM173" s="11"/>
      <c r="AN173" s="11"/>
      <c r="AO173" s="11"/>
      <c r="AP173" s="11"/>
      <c r="AQ173" s="11"/>
      <c r="AR173" s="11"/>
      <c r="AS173" s="11"/>
      <c r="AT173" s="11"/>
      <c r="AU173" s="11"/>
      <c r="AV173" s="11"/>
      <c r="AW173" s="11"/>
      <c r="AX173" s="11"/>
      <c r="AY173" s="11"/>
      <c r="AZ173" s="32" t="str">
        <f t="shared" si="31"/>
        <v/>
      </c>
      <c r="BA173" s="13" t="str" cm="1">
        <f t="array" ref="BA173">IF(BA$10="", "", IF(IFERROR(INDEX($B173:$AE173, $BK173, MATCH(BA$10, $B$11:$AE$11, 0)), "")="", "", IFERROR(VALUE(INDEX($B173:$AE173, $BK173, MATCH(BA$10, $B$11:$AE$11, 0))), "")))</f>
        <v/>
      </c>
      <c r="BB173" s="13" t="str" cm="1">
        <f t="array" ref="BB173">IF(BB$10="", "", IF(IFERROR(INDEX($B173:$AE173, $BK173, MATCH(BB$10, $B$11:$AE$11, 0)), "")="", "", IFERROR(VALUE(INDEX($B173:$AE173, $BK173, MATCH(BB$10, $B$11:$AE$11, 0))), "")))</f>
        <v/>
      </c>
      <c r="BC173" s="13" t="str" cm="1">
        <f t="array" ref="BC173">IF(BC$10="", "", IF(IFERROR(INDEX($B173:$AE173, $BK173, MATCH(BC$10, $B$11:$AE$11, 0)), "")="", "", IFERROR(VALUE(INDEX($B173:$AE173, $BK173, MATCH(BC$10, $B$11:$AE$11, 0))), "")))</f>
        <v/>
      </c>
      <c r="BD173" s="13" t="str" cm="1">
        <f t="array" ref="BD173">IF(BD$10="", "", IF(IFERROR(INDEX($B173:$AE173, $BK173, MATCH(BD$10, $B$11:$AE$11, 0)), "")="", "", IFERROR(VALUE(INDEX($B173:$AE173, $BK173, MATCH(BD$10, $B$11:$AE$11, 0))), "")))</f>
        <v/>
      </c>
      <c r="BE173" s="33" t="str" cm="1">
        <f t="array" ref="BE173">IF(BE$10="", "", IF(IFERROR(INDEX($B173:$AE173, $BK173, MATCH(BE$10, $B$11:$AE$11, 0)), "")="", "", IFERROR(VALUE(INDEX($B173:$AE173, $BK173, MATCH(BE$10, $B$11:$AE$11, 0))), "")))</f>
        <v/>
      </c>
      <c r="BF173" s="11"/>
      <c r="BG173" s="41" t="str" cm="1">
        <f t="array" ref="BG173">IF(BG$10="", "", IF(IFERROR(INDEX($B173:$AE173, $BK173, MATCH(BG$10, $B$11:$AE$11, 0)), "")="", "", IFERROR(LEFT(INDEX($B173:$AE173, $BK173, MATCH(BG$10, $B$11:$AE$11, 0)), 70), "")))</f>
        <v/>
      </c>
      <c r="BH173" s="11"/>
      <c r="BI173" s="65" t="str">
        <f t="shared" si="32"/>
        <v/>
      </c>
      <c r="BJ173" s="11"/>
      <c r="BN173" s="19" t="str" cm="1">
        <f t="array" ref="BN173">IF($AZ$10="", "", IF(IFERROR(INDEX($B173:$AE173, $BK173, MATCH($AZ$10, $B$11:$AE$11, 0)), "")="", "", IFERROR(INDEX($B173:$AE173, $BK173, MATCH($AZ$10, $B$11:$AE$11, 0)), "")))</f>
        <v/>
      </c>
      <c r="BO173" s="19" t="str">
        <f t="shared" si="33"/>
        <v/>
      </c>
      <c r="BP173" s="19" t="str">
        <f t="shared" si="34"/>
        <v/>
      </c>
      <c r="BQ173" s="19" t="str">
        <f t="shared" si="35"/>
        <v/>
      </c>
      <c r="BR173" s="42" t="str">
        <f t="shared" si="36"/>
        <v/>
      </c>
      <c r="BS173" s="19" t="str">
        <f t="shared" si="37"/>
        <v/>
      </c>
      <c r="BT173" s="43" t="str" cm="1">
        <f t="array" ref="BT173">IFERROR(DATE(INDEX($BQ173:$BS173, $BK173, MATCH($BN$5, $BQ$10:$BS$10, 0)), INDEX($BQ173:$BS173, $BK173, MATCH($BN$4, $BQ$10:$BS$10, 0)), INDEX($BQ173:$BS173, $BK173, MATCH($BN$3, $BQ$10:$BS$10, 0))), "")</f>
        <v/>
      </c>
      <c r="BV173" s="19" t="str">
        <f t="shared" si="38"/>
        <v/>
      </c>
      <c r="BX173" s="19" t="str">
        <f t="shared" si="30"/>
        <v/>
      </c>
      <c r="BZ173" s="42" t="str">
        <f t="shared" si="44"/>
        <v/>
      </c>
      <c r="CA173" s="13" t="str">
        <f t="shared" si="44"/>
        <v/>
      </c>
      <c r="CB173" s="13" t="str">
        <f t="shared" si="44"/>
        <v/>
      </c>
      <c r="CC173" s="13" t="str">
        <f t="shared" si="44"/>
        <v/>
      </c>
      <c r="CD173" s="33" t="str">
        <f t="shared" si="43"/>
        <v/>
      </c>
      <c r="CF173" s="44" t="str">
        <f t="shared" si="39"/>
        <v/>
      </c>
      <c r="CH173" s="19" t="str">
        <f>IF($CF173="", "", COUNTIF($CF$12:$CF$511, "&gt;"&amp;$CF173)+1+COUNTIF($CF$12:$CF173, $CF173)-1)</f>
        <v/>
      </c>
      <c r="CJ173" s="19" t="str">
        <f t="shared" si="40"/>
        <v/>
      </c>
      <c r="CL173" s="45" t="str">
        <f t="shared" si="41"/>
        <v/>
      </c>
      <c r="CN173" s="41" t="str" cm="1">
        <f t="array" ref="CN173">IF($BV173="", "", IF(IFERROR(INDEX($B173:$AE173, $BK173, MATCH(BI$10, $B$11:$AE$11, 0)), "")="", "", IFERROR(INDEX($B173:$AE173, $BK173, MATCH(BI$10, $B$11:$AE$11, 0)), "")))</f>
        <v/>
      </c>
      <c r="CP173" s="19" t="str">
        <f>IF(OR($BL$7=FALSE, $BI173=""), "", IF(COUNTIF('LinkedIn Posts'!$AV$11:$AV$510, $BI173)=0, MAX($CP$11:$CP172)+1, ""))</f>
        <v/>
      </c>
      <c r="CR173" s="19">
        <v>162</v>
      </c>
      <c r="CT173" s="65" t="str">
        <f t="shared" si="42"/>
        <v/>
      </c>
    </row>
    <row r="174" spans="1:98" x14ac:dyDescent="0.25">
      <c r="A174" s="24"/>
      <c r="B174" s="29"/>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1"/>
      <c r="AF174" s="24"/>
      <c r="AG174" s="11"/>
      <c r="AH174" s="11"/>
      <c r="AI174" s="11"/>
      <c r="AJ174" s="11"/>
      <c r="AK174" s="11"/>
      <c r="AL174" s="11"/>
      <c r="AM174" s="11"/>
      <c r="AN174" s="11"/>
      <c r="AO174" s="11"/>
      <c r="AP174" s="11"/>
      <c r="AQ174" s="11"/>
      <c r="AR174" s="11"/>
      <c r="AS174" s="11"/>
      <c r="AT174" s="11"/>
      <c r="AU174" s="11"/>
      <c r="AV174" s="11"/>
      <c r="AW174" s="11"/>
      <c r="AX174" s="11"/>
      <c r="AY174" s="11"/>
      <c r="AZ174" s="32" t="str">
        <f t="shared" si="31"/>
        <v/>
      </c>
      <c r="BA174" s="13" t="str" cm="1">
        <f t="array" ref="BA174">IF(BA$10="", "", IF(IFERROR(INDEX($B174:$AE174, $BK174, MATCH(BA$10, $B$11:$AE$11, 0)), "")="", "", IFERROR(VALUE(INDEX($B174:$AE174, $BK174, MATCH(BA$10, $B$11:$AE$11, 0))), "")))</f>
        <v/>
      </c>
      <c r="BB174" s="13" t="str" cm="1">
        <f t="array" ref="BB174">IF(BB$10="", "", IF(IFERROR(INDEX($B174:$AE174, $BK174, MATCH(BB$10, $B$11:$AE$11, 0)), "")="", "", IFERROR(VALUE(INDEX($B174:$AE174, $BK174, MATCH(BB$10, $B$11:$AE$11, 0))), "")))</f>
        <v/>
      </c>
      <c r="BC174" s="13" t="str" cm="1">
        <f t="array" ref="BC174">IF(BC$10="", "", IF(IFERROR(INDEX($B174:$AE174, $BK174, MATCH(BC$10, $B$11:$AE$11, 0)), "")="", "", IFERROR(VALUE(INDEX($B174:$AE174, $BK174, MATCH(BC$10, $B$11:$AE$11, 0))), "")))</f>
        <v/>
      </c>
      <c r="BD174" s="13" t="str" cm="1">
        <f t="array" ref="BD174">IF(BD$10="", "", IF(IFERROR(INDEX($B174:$AE174, $BK174, MATCH(BD$10, $B$11:$AE$11, 0)), "")="", "", IFERROR(VALUE(INDEX($B174:$AE174, $BK174, MATCH(BD$10, $B$11:$AE$11, 0))), "")))</f>
        <v/>
      </c>
      <c r="BE174" s="33" t="str" cm="1">
        <f t="array" ref="BE174">IF(BE$10="", "", IF(IFERROR(INDEX($B174:$AE174, $BK174, MATCH(BE$10, $B$11:$AE$11, 0)), "")="", "", IFERROR(VALUE(INDEX($B174:$AE174, $BK174, MATCH(BE$10, $B$11:$AE$11, 0))), "")))</f>
        <v/>
      </c>
      <c r="BF174" s="11"/>
      <c r="BG174" s="41" t="str" cm="1">
        <f t="array" ref="BG174">IF(BG$10="", "", IF(IFERROR(INDEX($B174:$AE174, $BK174, MATCH(BG$10, $B$11:$AE$11, 0)), "")="", "", IFERROR(LEFT(INDEX($B174:$AE174, $BK174, MATCH(BG$10, $B$11:$AE$11, 0)), 70), "")))</f>
        <v/>
      </c>
      <c r="BH174" s="11"/>
      <c r="BI174" s="65" t="str">
        <f t="shared" si="32"/>
        <v/>
      </c>
      <c r="BJ174" s="11"/>
      <c r="BN174" s="19" t="str" cm="1">
        <f t="array" ref="BN174">IF($AZ$10="", "", IF(IFERROR(INDEX($B174:$AE174, $BK174, MATCH($AZ$10, $B$11:$AE$11, 0)), "")="", "", IFERROR(INDEX($B174:$AE174, $BK174, MATCH($AZ$10, $B$11:$AE$11, 0)), "")))</f>
        <v/>
      </c>
      <c r="BO174" s="19" t="str">
        <f t="shared" si="33"/>
        <v/>
      </c>
      <c r="BP174" s="19" t="str">
        <f t="shared" si="34"/>
        <v/>
      </c>
      <c r="BQ174" s="19" t="str">
        <f t="shared" si="35"/>
        <v/>
      </c>
      <c r="BR174" s="42" t="str">
        <f t="shared" si="36"/>
        <v/>
      </c>
      <c r="BS174" s="19" t="str">
        <f t="shared" si="37"/>
        <v/>
      </c>
      <c r="BT174" s="43" t="str" cm="1">
        <f t="array" ref="BT174">IFERROR(DATE(INDEX($BQ174:$BS174, $BK174, MATCH($BN$5, $BQ$10:$BS$10, 0)), INDEX($BQ174:$BS174, $BK174, MATCH($BN$4, $BQ$10:$BS$10, 0)), INDEX($BQ174:$BS174, $BK174, MATCH($BN$3, $BQ$10:$BS$10, 0))), "")</f>
        <v/>
      </c>
      <c r="BV174" s="19" t="str">
        <f t="shared" si="38"/>
        <v/>
      </c>
      <c r="BX174" s="19" t="str">
        <f t="shared" si="30"/>
        <v/>
      </c>
      <c r="BZ174" s="42" t="str">
        <f t="shared" si="44"/>
        <v/>
      </c>
      <c r="CA174" s="13" t="str">
        <f t="shared" si="44"/>
        <v/>
      </c>
      <c r="CB174" s="13" t="str">
        <f t="shared" si="44"/>
        <v/>
      </c>
      <c r="CC174" s="13" t="str">
        <f t="shared" si="44"/>
        <v/>
      </c>
      <c r="CD174" s="33" t="str">
        <f t="shared" si="43"/>
        <v/>
      </c>
      <c r="CF174" s="44" t="str">
        <f t="shared" si="39"/>
        <v/>
      </c>
      <c r="CH174" s="19" t="str">
        <f>IF($CF174="", "", COUNTIF($CF$12:$CF$511, "&gt;"&amp;$CF174)+1+COUNTIF($CF$12:$CF174, $CF174)-1)</f>
        <v/>
      </c>
      <c r="CJ174" s="19" t="str">
        <f t="shared" si="40"/>
        <v/>
      </c>
      <c r="CL174" s="45" t="str">
        <f t="shared" si="41"/>
        <v/>
      </c>
      <c r="CN174" s="41" t="str" cm="1">
        <f t="array" ref="CN174">IF($BV174="", "", IF(IFERROR(INDEX($B174:$AE174, $BK174, MATCH(BI$10, $B$11:$AE$11, 0)), "")="", "", IFERROR(INDEX($B174:$AE174, $BK174, MATCH(BI$10, $B$11:$AE$11, 0)), "")))</f>
        <v/>
      </c>
      <c r="CP174" s="19" t="str">
        <f>IF(OR($BL$7=FALSE, $BI174=""), "", IF(COUNTIF('LinkedIn Posts'!$AV$11:$AV$510, $BI174)=0, MAX($CP$11:$CP173)+1, ""))</f>
        <v/>
      </c>
      <c r="CR174" s="19">
        <v>163</v>
      </c>
      <c r="CT174" s="65" t="str">
        <f t="shared" si="42"/>
        <v/>
      </c>
    </row>
    <row r="175" spans="1:98" x14ac:dyDescent="0.25">
      <c r="A175" s="24"/>
      <c r="B175" s="29"/>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1"/>
      <c r="AF175" s="24"/>
      <c r="AG175" s="11"/>
      <c r="AH175" s="11"/>
      <c r="AI175" s="11"/>
      <c r="AJ175" s="11"/>
      <c r="AK175" s="11"/>
      <c r="AL175" s="11"/>
      <c r="AM175" s="11"/>
      <c r="AN175" s="11"/>
      <c r="AO175" s="11"/>
      <c r="AP175" s="11"/>
      <c r="AQ175" s="11"/>
      <c r="AR175" s="11"/>
      <c r="AS175" s="11"/>
      <c r="AT175" s="11"/>
      <c r="AU175" s="11"/>
      <c r="AV175" s="11"/>
      <c r="AW175" s="11"/>
      <c r="AX175" s="11"/>
      <c r="AY175" s="11"/>
      <c r="AZ175" s="32" t="str">
        <f t="shared" si="31"/>
        <v/>
      </c>
      <c r="BA175" s="13" t="str" cm="1">
        <f t="array" ref="BA175">IF(BA$10="", "", IF(IFERROR(INDEX($B175:$AE175, $BK175, MATCH(BA$10, $B$11:$AE$11, 0)), "")="", "", IFERROR(VALUE(INDEX($B175:$AE175, $BK175, MATCH(BA$10, $B$11:$AE$11, 0))), "")))</f>
        <v/>
      </c>
      <c r="BB175" s="13" t="str" cm="1">
        <f t="array" ref="BB175">IF(BB$10="", "", IF(IFERROR(INDEX($B175:$AE175, $BK175, MATCH(BB$10, $B$11:$AE$11, 0)), "")="", "", IFERROR(VALUE(INDEX($B175:$AE175, $BK175, MATCH(BB$10, $B$11:$AE$11, 0))), "")))</f>
        <v/>
      </c>
      <c r="BC175" s="13" t="str" cm="1">
        <f t="array" ref="BC175">IF(BC$10="", "", IF(IFERROR(INDEX($B175:$AE175, $BK175, MATCH(BC$10, $B$11:$AE$11, 0)), "")="", "", IFERROR(VALUE(INDEX($B175:$AE175, $BK175, MATCH(BC$10, $B$11:$AE$11, 0))), "")))</f>
        <v/>
      </c>
      <c r="BD175" s="13" t="str" cm="1">
        <f t="array" ref="BD175">IF(BD$10="", "", IF(IFERROR(INDEX($B175:$AE175, $BK175, MATCH(BD$10, $B$11:$AE$11, 0)), "")="", "", IFERROR(VALUE(INDEX($B175:$AE175, $BK175, MATCH(BD$10, $B$11:$AE$11, 0))), "")))</f>
        <v/>
      </c>
      <c r="BE175" s="33" t="str" cm="1">
        <f t="array" ref="BE175">IF(BE$10="", "", IF(IFERROR(INDEX($B175:$AE175, $BK175, MATCH(BE$10, $B$11:$AE$11, 0)), "")="", "", IFERROR(VALUE(INDEX($B175:$AE175, $BK175, MATCH(BE$10, $B$11:$AE$11, 0))), "")))</f>
        <v/>
      </c>
      <c r="BF175" s="11"/>
      <c r="BG175" s="41" t="str" cm="1">
        <f t="array" ref="BG175">IF(BG$10="", "", IF(IFERROR(INDEX($B175:$AE175, $BK175, MATCH(BG$10, $B$11:$AE$11, 0)), "")="", "", IFERROR(LEFT(INDEX($B175:$AE175, $BK175, MATCH(BG$10, $B$11:$AE$11, 0)), 70), "")))</f>
        <v/>
      </c>
      <c r="BH175" s="11"/>
      <c r="BI175" s="65" t="str">
        <f t="shared" si="32"/>
        <v/>
      </c>
      <c r="BJ175" s="11"/>
      <c r="BN175" s="19" t="str" cm="1">
        <f t="array" ref="BN175">IF($AZ$10="", "", IF(IFERROR(INDEX($B175:$AE175, $BK175, MATCH($AZ$10, $B$11:$AE$11, 0)), "")="", "", IFERROR(INDEX($B175:$AE175, $BK175, MATCH($AZ$10, $B$11:$AE$11, 0)), "")))</f>
        <v/>
      </c>
      <c r="BO175" s="19" t="str">
        <f t="shared" si="33"/>
        <v/>
      </c>
      <c r="BP175" s="19" t="str">
        <f t="shared" si="34"/>
        <v/>
      </c>
      <c r="BQ175" s="19" t="str">
        <f t="shared" si="35"/>
        <v/>
      </c>
      <c r="BR175" s="42" t="str">
        <f t="shared" si="36"/>
        <v/>
      </c>
      <c r="BS175" s="19" t="str">
        <f t="shared" si="37"/>
        <v/>
      </c>
      <c r="BT175" s="43" t="str" cm="1">
        <f t="array" ref="BT175">IFERROR(DATE(INDEX($BQ175:$BS175, $BK175, MATCH($BN$5, $BQ$10:$BS$10, 0)), INDEX($BQ175:$BS175, $BK175, MATCH($BN$4, $BQ$10:$BS$10, 0)), INDEX($BQ175:$BS175, $BK175, MATCH($BN$3, $BQ$10:$BS$10, 0))), "")</f>
        <v/>
      </c>
      <c r="BV175" s="19" t="str">
        <f t="shared" si="38"/>
        <v/>
      </c>
      <c r="BX175" s="19" t="str">
        <f t="shared" si="30"/>
        <v/>
      </c>
      <c r="BZ175" s="42" t="str">
        <f t="shared" si="44"/>
        <v/>
      </c>
      <c r="CA175" s="13" t="str">
        <f t="shared" si="44"/>
        <v/>
      </c>
      <c r="CB175" s="13" t="str">
        <f t="shared" si="44"/>
        <v/>
      </c>
      <c r="CC175" s="13" t="str">
        <f t="shared" si="44"/>
        <v/>
      </c>
      <c r="CD175" s="33" t="str">
        <f t="shared" si="43"/>
        <v/>
      </c>
      <c r="CF175" s="44" t="str">
        <f t="shared" si="39"/>
        <v/>
      </c>
      <c r="CH175" s="19" t="str">
        <f>IF($CF175="", "", COUNTIF($CF$12:$CF$511, "&gt;"&amp;$CF175)+1+COUNTIF($CF$12:$CF175, $CF175)-1)</f>
        <v/>
      </c>
      <c r="CJ175" s="19" t="str">
        <f t="shared" si="40"/>
        <v/>
      </c>
      <c r="CL175" s="45" t="str">
        <f t="shared" si="41"/>
        <v/>
      </c>
      <c r="CN175" s="41" t="str" cm="1">
        <f t="array" ref="CN175">IF($BV175="", "", IF(IFERROR(INDEX($B175:$AE175, $BK175, MATCH(BI$10, $B$11:$AE$11, 0)), "")="", "", IFERROR(INDEX($B175:$AE175, $BK175, MATCH(BI$10, $B$11:$AE$11, 0)), "")))</f>
        <v/>
      </c>
      <c r="CP175" s="19" t="str">
        <f>IF(OR($BL$7=FALSE, $BI175=""), "", IF(COUNTIF('LinkedIn Posts'!$AV$11:$AV$510, $BI175)=0, MAX($CP$11:$CP174)+1, ""))</f>
        <v/>
      </c>
      <c r="CR175" s="19">
        <v>164</v>
      </c>
      <c r="CT175" s="65" t="str">
        <f t="shared" si="42"/>
        <v/>
      </c>
    </row>
    <row r="176" spans="1:98" x14ac:dyDescent="0.25">
      <c r="A176" s="24"/>
      <c r="B176" s="29"/>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1"/>
      <c r="AF176" s="24"/>
      <c r="AG176" s="11"/>
      <c r="AH176" s="11"/>
      <c r="AI176" s="11"/>
      <c r="AJ176" s="11"/>
      <c r="AK176" s="11"/>
      <c r="AL176" s="11"/>
      <c r="AM176" s="11"/>
      <c r="AN176" s="11"/>
      <c r="AO176" s="11"/>
      <c r="AP176" s="11"/>
      <c r="AQ176" s="11"/>
      <c r="AR176" s="11"/>
      <c r="AS176" s="11"/>
      <c r="AT176" s="11"/>
      <c r="AU176" s="11"/>
      <c r="AV176" s="11"/>
      <c r="AW176" s="11"/>
      <c r="AX176" s="11"/>
      <c r="AY176" s="11"/>
      <c r="AZ176" s="32" t="str">
        <f t="shared" si="31"/>
        <v/>
      </c>
      <c r="BA176" s="13" t="str" cm="1">
        <f t="array" ref="BA176">IF(BA$10="", "", IF(IFERROR(INDEX($B176:$AE176, $BK176, MATCH(BA$10, $B$11:$AE$11, 0)), "")="", "", IFERROR(VALUE(INDEX($B176:$AE176, $BK176, MATCH(BA$10, $B$11:$AE$11, 0))), "")))</f>
        <v/>
      </c>
      <c r="BB176" s="13" t="str" cm="1">
        <f t="array" ref="BB176">IF(BB$10="", "", IF(IFERROR(INDEX($B176:$AE176, $BK176, MATCH(BB$10, $B$11:$AE$11, 0)), "")="", "", IFERROR(VALUE(INDEX($B176:$AE176, $BK176, MATCH(BB$10, $B$11:$AE$11, 0))), "")))</f>
        <v/>
      </c>
      <c r="BC176" s="13" t="str" cm="1">
        <f t="array" ref="BC176">IF(BC$10="", "", IF(IFERROR(INDEX($B176:$AE176, $BK176, MATCH(BC$10, $B$11:$AE$11, 0)), "")="", "", IFERROR(VALUE(INDEX($B176:$AE176, $BK176, MATCH(BC$10, $B$11:$AE$11, 0))), "")))</f>
        <v/>
      </c>
      <c r="BD176" s="13" t="str" cm="1">
        <f t="array" ref="BD176">IF(BD$10="", "", IF(IFERROR(INDEX($B176:$AE176, $BK176, MATCH(BD$10, $B$11:$AE$11, 0)), "")="", "", IFERROR(VALUE(INDEX($B176:$AE176, $BK176, MATCH(BD$10, $B$11:$AE$11, 0))), "")))</f>
        <v/>
      </c>
      <c r="BE176" s="33" t="str" cm="1">
        <f t="array" ref="BE176">IF(BE$10="", "", IF(IFERROR(INDEX($B176:$AE176, $BK176, MATCH(BE$10, $B$11:$AE$11, 0)), "")="", "", IFERROR(VALUE(INDEX($B176:$AE176, $BK176, MATCH(BE$10, $B$11:$AE$11, 0))), "")))</f>
        <v/>
      </c>
      <c r="BF176" s="11"/>
      <c r="BG176" s="41" t="str" cm="1">
        <f t="array" ref="BG176">IF(BG$10="", "", IF(IFERROR(INDEX($B176:$AE176, $BK176, MATCH(BG$10, $B$11:$AE$11, 0)), "")="", "", IFERROR(LEFT(INDEX($B176:$AE176, $BK176, MATCH(BG$10, $B$11:$AE$11, 0)), 70), "")))</f>
        <v/>
      </c>
      <c r="BH176" s="11"/>
      <c r="BI176" s="65" t="str">
        <f t="shared" si="32"/>
        <v/>
      </c>
      <c r="BJ176" s="11"/>
      <c r="BN176" s="19" t="str" cm="1">
        <f t="array" ref="BN176">IF($AZ$10="", "", IF(IFERROR(INDEX($B176:$AE176, $BK176, MATCH($AZ$10, $B$11:$AE$11, 0)), "")="", "", IFERROR(INDEX($B176:$AE176, $BK176, MATCH($AZ$10, $B$11:$AE$11, 0)), "")))</f>
        <v/>
      </c>
      <c r="BO176" s="19" t="str">
        <f t="shared" si="33"/>
        <v/>
      </c>
      <c r="BP176" s="19" t="str">
        <f t="shared" si="34"/>
        <v/>
      </c>
      <c r="BQ176" s="19" t="str">
        <f t="shared" si="35"/>
        <v/>
      </c>
      <c r="BR176" s="42" t="str">
        <f t="shared" si="36"/>
        <v/>
      </c>
      <c r="BS176" s="19" t="str">
        <f t="shared" si="37"/>
        <v/>
      </c>
      <c r="BT176" s="43" t="str" cm="1">
        <f t="array" ref="BT176">IFERROR(DATE(INDEX($BQ176:$BS176, $BK176, MATCH($BN$5, $BQ$10:$BS$10, 0)), INDEX($BQ176:$BS176, $BK176, MATCH($BN$4, $BQ$10:$BS$10, 0)), INDEX($BQ176:$BS176, $BK176, MATCH($BN$3, $BQ$10:$BS$10, 0))), "")</f>
        <v/>
      </c>
      <c r="BV176" s="19" t="str">
        <f t="shared" si="38"/>
        <v/>
      </c>
      <c r="BX176" s="19" t="str">
        <f t="shared" si="30"/>
        <v/>
      </c>
      <c r="BZ176" s="42" t="str">
        <f t="shared" si="44"/>
        <v/>
      </c>
      <c r="CA176" s="13" t="str">
        <f t="shared" si="44"/>
        <v/>
      </c>
      <c r="CB176" s="13" t="str">
        <f t="shared" si="44"/>
        <v/>
      </c>
      <c r="CC176" s="13" t="str">
        <f t="shared" si="44"/>
        <v/>
      </c>
      <c r="CD176" s="33" t="str">
        <f t="shared" si="43"/>
        <v/>
      </c>
      <c r="CF176" s="44" t="str">
        <f t="shared" si="39"/>
        <v/>
      </c>
      <c r="CH176" s="19" t="str">
        <f>IF($CF176="", "", COUNTIF($CF$12:$CF$511, "&gt;"&amp;$CF176)+1+COUNTIF($CF$12:$CF176, $CF176)-1)</f>
        <v/>
      </c>
      <c r="CJ176" s="19" t="str">
        <f t="shared" si="40"/>
        <v/>
      </c>
      <c r="CL176" s="45" t="str">
        <f t="shared" si="41"/>
        <v/>
      </c>
      <c r="CN176" s="41" t="str" cm="1">
        <f t="array" ref="CN176">IF($BV176="", "", IF(IFERROR(INDEX($B176:$AE176, $BK176, MATCH(BI$10, $B$11:$AE$11, 0)), "")="", "", IFERROR(INDEX($B176:$AE176, $BK176, MATCH(BI$10, $B$11:$AE$11, 0)), "")))</f>
        <v/>
      </c>
      <c r="CP176" s="19" t="str">
        <f>IF(OR($BL$7=FALSE, $BI176=""), "", IF(COUNTIF('LinkedIn Posts'!$AV$11:$AV$510, $BI176)=0, MAX($CP$11:$CP175)+1, ""))</f>
        <v/>
      </c>
      <c r="CR176" s="19">
        <v>165</v>
      </c>
      <c r="CT176" s="65" t="str">
        <f t="shared" si="42"/>
        <v/>
      </c>
    </row>
    <row r="177" spans="1:98" x14ac:dyDescent="0.25">
      <c r="A177" s="24"/>
      <c r="B177" s="29"/>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1"/>
      <c r="AF177" s="24"/>
      <c r="AG177" s="11"/>
      <c r="AH177" s="11"/>
      <c r="AI177" s="11"/>
      <c r="AJ177" s="11"/>
      <c r="AK177" s="11"/>
      <c r="AL177" s="11"/>
      <c r="AM177" s="11"/>
      <c r="AN177" s="11"/>
      <c r="AO177" s="11"/>
      <c r="AP177" s="11"/>
      <c r="AQ177" s="11"/>
      <c r="AR177" s="11"/>
      <c r="AS177" s="11"/>
      <c r="AT177" s="11"/>
      <c r="AU177" s="11"/>
      <c r="AV177" s="11"/>
      <c r="AW177" s="11"/>
      <c r="AX177" s="11"/>
      <c r="AY177" s="11"/>
      <c r="AZ177" s="32" t="str">
        <f t="shared" si="31"/>
        <v/>
      </c>
      <c r="BA177" s="13" t="str" cm="1">
        <f t="array" ref="BA177">IF(BA$10="", "", IF(IFERROR(INDEX($B177:$AE177, $BK177, MATCH(BA$10, $B$11:$AE$11, 0)), "")="", "", IFERROR(VALUE(INDEX($B177:$AE177, $BK177, MATCH(BA$10, $B$11:$AE$11, 0))), "")))</f>
        <v/>
      </c>
      <c r="BB177" s="13" t="str" cm="1">
        <f t="array" ref="BB177">IF(BB$10="", "", IF(IFERROR(INDEX($B177:$AE177, $BK177, MATCH(BB$10, $B$11:$AE$11, 0)), "")="", "", IFERROR(VALUE(INDEX($B177:$AE177, $BK177, MATCH(BB$10, $B$11:$AE$11, 0))), "")))</f>
        <v/>
      </c>
      <c r="BC177" s="13" t="str" cm="1">
        <f t="array" ref="BC177">IF(BC$10="", "", IF(IFERROR(INDEX($B177:$AE177, $BK177, MATCH(BC$10, $B$11:$AE$11, 0)), "")="", "", IFERROR(VALUE(INDEX($B177:$AE177, $BK177, MATCH(BC$10, $B$11:$AE$11, 0))), "")))</f>
        <v/>
      </c>
      <c r="BD177" s="13" t="str" cm="1">
        <f t="array" ref="BD177">IF(BD$10="", "", IF(IFERROR(INDEX($B177:$AE177, $BK177, MATCH(BD$10, $B$11:$AE$11, 0)), "")="", "", IFERROR(VALUE(INDEX($B177:$AE177, $BK177, MATCH(BD$10, $B$11:$AE$11, 0))), "")))</f>
        <v/>
      </c>
      <c r="BE177" s="33" t="str" cm="1">
        <f t="array" ref="BE177">IF(BE$10="", "", IF(IFERROR(INDEX($B177:$AE177, $BK177, MATCH(BE$10, $B$11:$AE$11, 0)), "")="", "", IFERROR(VALUE(INDEX($B177:$AE177, $BK177, MATCH(BE$10, $B$11:$AE$11, 0))), "")))</f>
        <v/>
      </c>
      <c r="BF177" s="11"/>
      <c r="BG177" s="41" t="str" cm="1">
        <f t="array" ref="BG177">IF(BG$10="", "", IF(IFERROR(INDEX($B177:$AE177, $BK177, MATCH(BG$10, $B$11:$AE$11, 0)), "")="", "", IFERROR(LEFT(INDEX($B177:$AE177, $BK177, MATCH(BG$10, $B$11:$AE$11, 0)), 70), "")))</f>
        <v/>
      </c>
      <c r="BH177" s="11"/>
      <c r="BI177" s="65" t="str">
        <f t="shared" si="32"/>
        <v/>
      </c>
      <c r="BJ177" s="11"/>
      <c r="BN177" s="19" t="str" cm="1">
        <f t="array" ref="BN177">IF($AZ$10="", "", IF(IFERROR(INDEX($B177:$AE177, $BK177, MATCH($AZ$10, $B$11:$AE$11, 0)), "")="", "", IFERROR(INDEX($B177:$AE177, $BK177, MATCH($AZ$10, $B$11:$AE$11, 0)), "")))</f>
        <v/>
      </c>
      <c r="BO177" s="19" t="str">
        <f t="shared" si="33"/>
        <v/>
      </c>
      <c r="BP177" s="19" t="str">
        <f t="shared" si="34"/>
        <v/>
      </c>
      <c r="BQ177" s="19" t="str">
        <f t="shared" si="35"/>
        <v/>
      </c>
      <c r="BR177" s="42" t="str">
        <f t="shared" si="36"/>
        <v/>
      </c>
      <c r="BS177" s="19" t="str">
        <f t="shared" si="37"/>
        <v/>
      </c>
      <c r="BT177" s="43" t="str" cm="1">
        <f t="array" ref="BT177">IFERROR(DATE(INDEX($BQ177:$BS177, $BK177, MATCH($BN$5, $BQ$10:$BS$10, 0)), INDEX($BQ177:$BS177, $BK177, MATCH($BN$4, $BQ$10:$BS$10, 0)), INDEX($BQ177:$BS177, $BK177, MATCH($BN$3, $BQ$10:$BS$10, 0))), "")</f>
        <v/>
      </c>
      <c r="BV177" s="19" t="str">
        <f t="shared" si="38"/>
        <v/>
      </c>
      <c r="BX177" s="19" t="str">
        <f t="shared" si="30"/>
        <v/>
      </c>
      <c r="BZ177" s="42" t="str">
        <f t="shared" si="44"/>
        <v/>
      </c>
      <c r="CA177" s="13" t="str">
        <f t="shared" si="44"/>
        <v/>
      </c>
      <c r="CB177" s="13" t="str">
        <f t="shared" si="44"/>
        <v/>
      </c>
      <c r="CC177" s="13" t="str">
        <f t="shared" si="44"/>
        <v/>
      </c>
      <c r="CD177" s="33" t="str">
        <f t="shared" si="43"/>
        <v/>
      </c>
      <c r="CF177" s="44" t="str">
        <f t="shared" si="39"/>
        <v/>
      </c>
      <c r="CH177" s="19" t="str">
        <f>IF($CF177="", "", COUNTIF($CF$12:$CF$511, "&gt;"&amp;$CF177)+1+COUNTIF($CF$12:$CF177, $CF177)-1)</f>
        <v/>
      </c>
      <c r="CJ177" s="19" t="str">
        <f t="shared" si="40"/>
        <v/>
      </c>
      <c r="CL177" s="45" t="str">
        <f t="shared" si="41"/>
        <v/>
      </c>
      <c r="CN177" s="41" t="str" cm="1">
        <f t="array" ref="CN177">IF($BV177="", "", IF(IFERROR(INDEX($B177:$AE177, $BK177, MATCH(BI$10, $B$11:$AE$11, 0)), "")="", "", IFERROR(INDEX($B177:$AE177, $BK177, MATCH(BI$10, $B$11:$AE$11, 0)), "")))</f>
        <v/>
      </c>
      <c r="CP177" s="19" t="str">
        <f>IF(OR($BL$7=FALSE, $BI177=""), "", IF(COUNTIF('LinkedIn Posts'!$AV$11:$AV$510, $BI177)=0, MAX($CP$11:$CP176)+1, ""))</f>
        <v/>
      </c>
      <c r="CR177" s="19">
        <v>166</v>
      </c>
      <c r="CT177" s="65" t="str">
        <f t="shared" si="42"/>
        <v/>
      </c>
    </row>
    <row r="178" spans="1:98" x14ac:dyDescent="0.25">
      <c r="A178" s="24"/>
      <c r="B178" s="29"/>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1"/>
      <c r="AF178" s="24"/>
      <c r="AG178" s="11"/>
      <c r="AH178" s="11"/>
      <c r="AI178" s="11"/>
      <c r="AJ178" s="11"/>
      <c r="AK178" s="11"/>
      <c r="AL178" s="11"/>
      <c r="AM178" s="11"/>
      <c r="AN178" s="11"/>
      <c r="AO178" s="11"/>
      <c r="AP178" s="11"/>
      <c r="AQ178" s="11"/>
      <c r="AR178" s="11"/>
      <c r="AS178" s="11"/>
      <c r="AT178" s="11"/>
      <c r="AU178" s="11"/>
      <c r="AV178" s="11"/>
      <c r="AW178" s="11"/>
      <c r="AX178" s="11"/>
      <c r="AY178" s="11"/>
      <c r="AZ178" s="32" t="str">
        <f t="shared" si="31"/>
        <v/>
      </c>
      <c r="BA178" s="13" t="str" cm="1">
        <f t="array" ref="BA178">IF(BA$10="", "", IF(IFERROR(INDEX($B178:$AE178, $BK178, MATCH(BA$10, $B$11:$AE$11, 0)), "")="", "", IFERROR(VALUE(INDEX($B178:$AE178, $BK178, MATCH(BA$10, $B$11:$AE$11, 0))), "")))</f>
        <v/>
      </c>
      <c r="BB178" s="13" t="str" cm="1">
        <f t="array" ref="BB178">IF(BB$10="", "", IF(IFERROR(INDEX($B178:$AE178, $BK178, MATCH(BB$10, $B$11:$AE$11, 0)), "")="", "", IFERROR(VALUE(INDEX($B178:$AE178, $BK178, MATCH(BB$10, $B$11:$AE$11, 0))), "")))</f>
        <v/>
      </c>
      <c r="BC178" s="13" t="str" cm="1">
        <f t="array" ref="BC178">IF(BC$10="", "", IF(IFERROR(INDEX($B178:$AE178, $BK178, MATCH(BC$10, $B$11:$AE$11, 0)), "")="", "", IFERROR(VALUE(INDEX($B178:$AE178, $BK178, MATCH(BC$10, $B$11:$AE$11, 0))), "")))</f>
        <v/>
      </c>
      <c r="BD178" s="13" t="str" cm="1">
        <f t="array" ref="BD178">IF(BD$10="", "", IF(IFERROR(INDEX($B178:$AE178, $BK178, MATCH(BD$10, $B$11:$AE$11, 0)), "")="", "", IFERROR(VALUE(INDEX($B178:$AE178, $BK178, MATCH(BD$10, $B$11:$AE$11, 0))), "")))</f>
        <v/>
      </c>
      <c r="BE178" s="33" t="str" cm="1">
        <f t="array" ref="BE178">IF(BE$10="", "", IF(IFERROR(INDEX($B178:$AE178, $BK178, MATCH(BE$10, $B$11:$AE$11, 0)), "")="", "", IFERROR(VALUE(INDEX($B178:$AE178, $BK178, MATCH(BE$10, $B$11:$AE$11, 0))), "")))</f>
        <v/>
      </c>
      <c r="BF178" s="11"/>
      <c r="BG178" s="41" t="str" cm="1">
        <f t="array" ref="BG178">IF(BG$10="", "", IF(IFERROR(INDEX($B178:$AE178, $BK178, MATCH(BG$10, $B$11:$AE$11, 0)), "")="", "", IFERROR(LEFT(INDEX($B178:$AE178, $BK178, MATCH(BG$10, $B$11:$AE$11, 0)), 70), "")))</f>
        <v/>
      </c>
      <c r="BH178" s="11"/>
      <c r="BI178" s="65" t="str">
        <f t="shared" si="32"/>
        <v/>
      </c>
      <c r="BJ178" s="11"/>
      <c r="BN178" s="19" t="str" cm="1">
        <f t="array" ref="BN178">IF($AZ$10="", "", IF(IFERROR(INDEX($B178:$AE178, $BK178, MATCH($AZ$10, $B$11:$AE$11, 0)), "")="", "", IFERROR(INDEX($B178:$AE178, $BK178, MATCH($AZ$10, $B$11:$AE$11, 0)), "")))</f>
        <v/>
      </c>
      <c r="BO178" s="19" t="str">
        <f t="shared" si="33"/>
        <v/>
      </c>
      <c r="BP178" s="19" t="str">
        <f t="shared" si="34"/>
        <v/>
      </c>
      <c r="BQ178" s="19" t="str">
        <f t="shared" si="35"/>
        <v/>
      </c>
      <c r="BR178" s="42" t="str">
        <f t="shared" si="36"/>
        <v/>
      </c>
      <c r="BS178" s="19" t="str">
        <f t="shared" si="37"/>
        <v/>
      </c>
      <c r="BT178" s="43" t="str" cm="1">
        <f t="array" ref="BT178">IFERROR(DATE(INDEX($BQ178:$BS178, $BK178, MATCH($BN$5, $BQ$10:$BS$10, 0)), INDEX($BQ178:$BS178, $BK178, MATCH($BN$4, $BQ$10:$BS$10, 0)), INDEX($BQ178:$BS178, $BK178, MATCH($BN$3, $BQ$10:$BS$10, 0))), "")</f>
        <v/>
      </c>
      <c r="BV178" s="19" t="str">
        <f t="shared" si="38"/>
        <v/>
      </c>
      <c r="BX178" s="19" t="str">
        <f t="shared" si="30"/>
        <v/>
      </c>
      <c r="BZ178" s="42" t="str">
        <f t="shared" si="44"/>
        <v/>
      </c>
      <c r="CA178" s="13" t="str">
        <f t="shared" si="44"/>
        <v/>
      </c>
      <c r="CB178" s="13" t="str">
        <f t="shared" si="44"/>
        <v/>
      </c>
      <c r="CC178" s="13" t="str">
        <f t="shared" si="44"/>
        <v/>
      </c>
      <c r="CD178" s="33" t="str">
        <f t="shared" si="43"/>
        <v/>
      </c>
      <c r="CF178" s="44" t="str">
        <f t="shared" si="39"/>
        <v/>
      </c>
      <c r="CH178" s="19" t="str">
        <f>IF($CF178="", "", COUNTIF($CF$12:$CF$511, "&gt;"&amp;$CF178)+1+COUNTIF($CF$12:$CF178, $CF178)-1)</f>
        <v/>
      </c>
      <c r="CJ178" s="19" t="str">
        <f t="shared" si="40"/>
        <v/>
      </c>
      <c r="CL178" s="45" t="str">
        <f t="shared" si="41"/>
        <v/>
      </c>
      <c r="CN178" s="41" t="str" cm="1">
        <f t="array" ref="CN178">IF($BV178="", "", IF(IFERROR(INDEX($B178:$AE178, $BK178, MATCH(BI$10, $B$11:$AE$11, 0)), "")="", "", IFERROR(INDEX($B178:$AE178, $BK178, MATCH(BI$10, $B$11:$AE$11, 0)), "")))</f>
        <v/>
      </c>
      <c r="CP178" s="19" t="str">
        <f>IF(OR($BL$7=FALSE, $BI178=""), "", IF(COUNTIF('LinkedIn Posts'!$AV$11:$AV$510, $BI178)=0, MAX($CP$11:$CP177)+1, ""))</f>
        <v/>
      </c>
      <c r="CR178" s="19">
        <v>167</v>
      </c>
      <c r="CT178" s="65" t="str">
        <f t="shared" si="42"/>
        <v/>
      </c>
    </row>
    <row r="179" spans="1:98" x14ac:dyDescent="0.25">
      <c r="A179" s="24"/>
      <c r="B179" s="29"/>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1"/>
      <c r="AF179" s="24"/>
      <c r="AG179" s="11"/>
      <c r="AH179" s="11"/>
      <c r="AI179" s="11"/>
      <c r="AJ179" s="11"/>
      <c r="AK179" s="11"/>
      <c r="AL179" s="11"/>
      <c r="AM179" s="11"/>
      <c r="AN179" s="11"/>
      <c r="AO179" s="11"/>
      <c r="AP179" s="11"/>
      <c r="AQ179" s="11"/>
      <c r="AR179" s="11"/>
      <c r="AS179" s="11"/>
      <c r="AT179" s="11"/>
      <c r="AU179" s="11"/>
      <c r="AV179" s="11"/>
      <c r="AW179" s="11"/>
      <c r="AX179" s="11"/>
      <c r="AY179" s="11"/>
      <c r="AZ179" s="32" t="str">
        <f t="shared" si="31"/>
        <v/>
      </c>
      <c r="BA179" s="13" t="str" cm="1">
        <f t="array" ref="BA179">IF(BA$10="", "", IF(IFERROR(INDEX($B179:$AE179, $BK179, MATCH(BA$10, $B$11:$AE$11, 0)), "")="", "", IFERROR(VALUE(INDEX($B179:$AE179, $BK179, MATCH(BA$10, $B$11:$AE$11, 0))), "")))</f>
        <v/>
      </c>
      <c r="BB179" s="13" t="str" cm="1">
        <f t="array" ref="BB179">IF(BB$10="", "", IF(IFERROR(INDEX($B179:$AE179, $BK179, MATCH(BB$10, $B$11:$AE$11, 0)), "")="", "", IFERROR(VALUE(INDEX($B179:$AE179, $BK179, MATCH(BB$10, $B$11:$AE$11, 0))), "")))</f>
        <v/>
      </c>
      <c r="BC179" s="13" t="str" cm="1">
        <f t="array" ref="BC179">IF(BC$10="", "", IF(IFERROR(INDEX($B179:$AE179, $BK179, MATCH(BC$10, $B$11:$AE$11, 0)), "")="", "", IFERROR(VALUE(INDEX($B179:$AE179, $BK179, MATCH(BC$10, $B$11:$AE$11, 0))), "")))</f>
        <v/>
      </c>
      <c r="BD179" s="13" t="str" cm="1">
        <f t="array" ref="BD179">IF(BD$10="", "", IF(IFERROR(INDEX($B179:$AE179, $BK179, MATCH(BD$10, $B$11:$AE$11, 0)), "")="", "", IFERROR(VALUE(INDEX($B179:$AE179, $BK179, MATCH(BD$10, $B$11:$AE$11, 0))), "")))</f>
        <v/>
      </c>
      <c r="BE179" s="33" t="str" cm="1">
        <f t="array" ref="BE179">IF(BE$10="", "", IF(IFERROR(INDEX($B179:$AE179, $BK179, MATCH(BE$10, $B$11:$AE$11, 0)), "")="", "", IFERROR(VALUE(INDEX($B179:$AE179, $BK179, MATCH(BE$10, $B$11:$AE$11, 0))), "")))</f>
        <v/>
      </c>
      <c r="BF179" s="11"/>
      <c r="BG179" s="41" t="str" cm="1">
        <f t="array" ref="BG179">IF(BG$10="", "", IF(IFERROR(INDEX($B179:$AE179, $BK179, MATCH(BG$10, $B$11:$AE$11, 0)), "")="", "", IFERROR(LEFT(INDEX($B179:$AE179, $BK179, MATCH(BG$10, $B$11:$AE$11, 0)), 70), "")))</f>
        <v/>
      </c>
      <c r="BH179" s="11"/>
      <c r="BI179" s="65" t="str">
        <f t="shared" si="32"/>
        <v/>
      </c>
      <c r="BJ179" s="11"/>
      <c r="BN179" s="19" t="str" cm="1">
        <f t="array" ref="BN179">IF($AZ$10="", "", IF(IFERROR(INDEX($B179:$AE179, $BK179, MATCH($AZ$10, $B$11:$AE$11, 0)), "")="", "", IFERROR(INDEX($B179:$AE179, $BK179, MATCH($AZ$10, $B$11:$AE$11, 0)), "")))</f>
        <v/>
      </c>
      <c r="BO179" s="19" t="str">
        <f t="shared" si="33"/>
        <v/>
      </c>
      <c r="BP179" s="19" t="str">
        <f t="shared" si="34"/>
        <v/>
      </c>
      <c r="BQ179" s="19" t="str">
        <f t="shared" si="35"/>
        <v/>
      </c>
      <c r="BR179" s="42" t="str">
        <f t="shared" si="36"/>
        <v/>
      </c>
      <c r="BS179" s="19" t="str">
        <f t="shared" si="37"/>
        <v/>
      </c>
      <c r="BT179" s="43" t="str" cm="1">
        <f t="array" ref="BT179">IFERROR(DATE(INDEX($BQ179:$BS179, $BK179, MATCH($BN$5, $BQ$10:$BS$10, 0)), INDEX($BQ179:$BS179, $BK179, MATCH($BN$4, $BQ$10:$BS$10, 0)), INDEX($BQ179:$BS179, $BK179, MATCH($BN$3, $BQ$10:$BS$10, 0))), "")</f>
        <v/>
      </c>
      <c r="BV179" s="19" t="str">
        <f t="shared" si="38"/>
        <v/>
      </c>
      <c r="BX179" s="19" t="str">
        <f t="shared" si="30"/>
        <v/>
      </c>
      <c r="BZ179" s="42" t="str">
        <f t="shared" si="44"/>
        <v/>
      </c>
      <c r="CA179" s="13" t="str">
        <f t="shared" si="44"/>
        <v/>
      </c>
      <c r="CB179" s="13" t="str">
        <f t="shared" si="44"/>
        <v/>
      </c>
      <c r="CC179" s="13" t="str">
        <f t="shared" si="44"/>
        <v/>
      </c>
      <c r="CD179" s="33" t="str">
        <f t="shared" si="43"/>
        <v/>
      </c>
      <c r="CF179" s="44" t="str">
        <f t="shared" si="39"/>
        <v/>
      </c>
      <c r="CH179" s="19" t="str">
        <f>IF($CF179="", "", COUNTIF($CF$12:$CF$511, "&gt;"&amp;$CF179)+1+COUNTIF($CF$12:$CF179, $CF179)-1)</f>
        <v/>
      </c>
      <c r="CJ179" s="19" t="str">
        <f t="shared" si="40"/>
        <v/>
      </c>
      <c r="CL179" s="45" t="str">
        <f t="shared" si="41"/>
        <v/>
      </c>
      <c r="CN179" s="41" t="str" cm="1">
        <f t="array" ref="CN179">IF($BV179="", "", IF(IFERROR(INDEX($B179:$AE179, $BK179, MATCH(BI$10, $B$11:$AE$11, 0)), "")="", "", IFERROR(INDEX($B179:$AE179, $BK179, MATCH(BI$10, $B$11:$AE$11, 0)), "")))</f>
        <v/>
      </c>
      <c r="CP179" s="19" t="str">
        <f>IF(OR($BL$7=FALSE, $BI179=""), "", IF(COUNTIF('LinkedIn Posts'!$AV$11:$AV$510, $BI179)=0, MAX($CP$11:$CP178)+1, ""))</f>
        <v/>
      </c>
      <c r="CR179" s="19">
        <v>168</v>
      </c>
      <c r="CT179" s="65" t="str">
        <f t="shared" si="42"/>
        <v/>
      </c>
    </row>
    <row r="180" spans="1:98" x14ac:dyDescent="0.25">
      <c r="A180" s="24"/>
      <c r="B180" s="29"/>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1"/>
      <c r="AF180" s="24"/>
      <c r="AG180" s="11"/>
      <c r="AH180" s="11"/>
      <c r="AI180" s="11"/>
      <c r="AJ180" s="11"/>
      <c r="AK180" s="11"/>
      <c r="AL180" s="11"/>
      <c r="AM180" s="11"/>
      <c r="AN180" s="11"/>
      <c r="AO180" s="11"/>
      <c r="AP180" s="11"/>
      <c r="AQ180" s="11"/>
      <c r="AR180" s="11"/>
      <c r="AS180" s="11"/>
      <c r="AT180" s="11"/>
      <c r="AU180" s="11"/>
      <c r="AV180" s="11"/>
      <c r="AW180" s="11"/>
      <c r="AX180" s="11"/>
      <c r="AY180" s="11"/>
      <c r="AZ180" s="32" t="str">
        <f t="shared" si="31"/>
        <v/>
      </c>
      <c r="BA180" s="13" t="str" cm="1">
        <f t="array" ref="BA180">IF(BA$10="", "", IF(IFERROR(INDEX($B180:$AE180, $BK180, MATCH(BA$10, $B$11:$AE$11, 0)), "")="", "", IFERROR(VALUE(INDEX($B180:$AE180, $BK180, MATCH(BA$10, $B$11:$AE$11, 0))), "")))</f>
        <v/>
      </c>
      <c r="BB180" s="13" t="str" cm="1">
        <f t="array" ref="BB180">IF(BB$10="", "", IF(IFERROR(INDEX($B180:$AE180, $BK180, MATCH(BB$10, $B$11:$AE$11, 0)), "")="", "", IFERROR(VALUE(INDEX($B180:$AE180, $BK180, MATCH(BB$10, $B$11:$AE$11, 0))), "")))</f>
        <v/>
      </c>
      <c r="BC180" s="13" t="str" cm="1">
        <f t="array" ref="BC180">IF(BC$10="", "", IF(IFERROR(INDEX($B180:$AE180, $BK180, MATCH(BC$10, $B$11:$AE$11, 0)), "")="", "", IFERROR(VALUE(INDEX($B180:$AE180, $BK180, MATCH(BC$10, $B$11:$AE$11, 0))), "")))</f>
        <v/>
      </c>
      <c r="BD180" s="13" t="str" cm="1">
        <f t="array" ref="BD180">IF(BD$10="", "", IF(IFERROR(INDEX($B180:$AE180, $BK180, MATCH(BD$10, $B$11:$AE$11, 0)), "")="", "", IFERROR(VALUE(INDEX($B180:$AE180, $BK180, MATCH(BD$10, $B$11:$AE$11, 0))), "")))</f>
        <v/>
      </c>
      <c r="BE180" s="33" t="str" cm="1">
        <f t="array" ref="BE180">IF(BE$10="", "", IF(IFERROR(INDEX($B180:$AE180, $BK180, MATCH(BE$10, $B$11:$AE$11, 0)), "")="", "", IFERROR(VALUE(INDEX($B180:$AE180, $BK180, MATCH(BE$10, $B$11:$AE$11, 0))), "")))</f>
        <v/>
      </c>
      <c r="BF180" s="11"/>
      <c r="BG180" s="41" t="str" cm="1">
        <f t="array" ref="BG180">IF(BG$10="", "", IF(IFERROR(INDEX($B180:$AE180, $BK180, MATCH(BG$10, $B$11:$AE$11, 0)), "")="", "", IFERROR(LEFT(INDEX($B180:$AE180, $BK180, MATCH(BG$10, $B$11:$AE$11, 0)), 70), "")))</f>
        <v/>
      </c>
      <c r="BH180" s="11"/>
      <c r="BI180" s="65" t="str">
        <f t="shared" si="32"/>
        <v/>
      </c>
      <c r="BJ180" s="11"/>
      <c r="BN180" s="19" t="str" cm="1">
        <f t="array" ref="BN180">IF($AZ$10="", "", IF(IFERROR(INDEX($B180:$AE180, $BK180, MATCH($AZ$10, $B$11:$AE$11, 0)), "")="", "", IFERROR(INDEX($B180:$AE180, $BK180, MATCH($AZ$10, $B$11:$AE$11, 0)), "")))</f>
        <v/>
      </c>
      <c r="BO180" s="19" t="str">
        <f t="shared" si="33"/>
        <v/>
      </c>
      <c r="BP180" s="19" t="str">
        <f t="shared" si="34"/>
        <v/>
      </c>
      <c r="BQ180" s="19" t="str">
        <f t="shared" si="35"/>
        <v/>
      </c>
      <c r="BR180" s="42" t="str">
        <f t="shared" si="36"/>
        <v/>
      </c>
      <c r="BS180" s="19" t="str">
        <f t="shared" si="37"/>
        <v/>
      </c>
      <c r="BT180" s="43" t="str" cm="1">
        <f t="array" ref="BT180">IFERROR(DATE(INDEX($BQ180:$BS180, $BK180, MATCH($BN$5, $BQ$10:$BS$10, 0)), INDEX($BQ180:$BS180, $BK180, MATCH($BN$4, $BQ$10:$BS$10, 0)), INDEX($BQ180:$BS180, $BK180, MATCH($BN$3, $BQ$10:$BS$10, 0))), "")</f>
        <v/>
      </c>
      <c r="BV180" s="19" t="str">
        <f t="shared" si="38"/>
        <v/>
      </c>
      <c r="BX180" s="19" t="str">
        <f t="shared" si="30"/>
        <v/>
      </c>
      <c r="BZ180" s="42" t="str">
        <f t="shared" si="44"/>
        <v/>
      </c>
      <c r="CA180" s="13" t="str">
        <f t="shared" si="44"/>
        <v/>
      </c>
      <c r="CB180" s="13" t="str">
        <f t="shared" si="44"/>
        <v/>
      </c>
      <c r="CC180" s="13" t="str">
        <f t="shared" si="44"/>
        <v/>
      </c>
      <c r="CD180" s="33" t="str">
        <f t="shared" si="43"/>
        <v/>
      </c>
      <c r="CF180" s="44" t="str">
        <f t="shared" si="39"/>
        <v/>
      </c>
      <c r="CH180" s="19" t="str">
        <f>IF($CF180="", "", COUNTIF($CF$12:$CF$511, "&gt;"&amp;$CF180)+1+COUNTIF($CF$12:$CF180, $CF180)-1)</f>
        <v/>
      </c>
      <c r="CJ180" s="19" t="str">
        <f t="shared" si="40"/>
        <v/>
      </c>
      <c r="CL180" s="45" t="str">
        <f t="shared" si="41"/>
        <v/>
      </c>
      <c r="CN180" s="41" t="str" cm="1">
        <f t="array" ref="CN180">IF($BV180="", "", IF(IFERROR(INDEX($B180:$AE180, $BK180, MATCH(BI$10, $B$11:$AE$11, 0)), "")="", "", IFERROR(INDEX($B180:$AE180, $BK180, MATCH(BI$10, $B$11:$AE$11, 0)), "")))</f>
        <v/>
      </c>
      <c r="CP180" s="19" t="str">
        <f>IF(OR($BL$7=FALSE, $BI180=""), "", IF(COUNTIF('LinkedIn Posts'!$AV$11:$AV$510, $BI180)=0, MAX($CP$11:$CP179)+1, ""))</f>
        <v/>
      </c>
      <c r="CR180" s="19">
        <v>169</v>
      </c>
      <c r="CT180" s="65" t="str">
        <f t="shared" si="42"/>
        <v/>
      </c>
    </row>
    <row r="181" spans="1:98" x14ac:dyDescent="0.25">
      <c r="A181" s="24"/>
      <c r="B181" s="29"/>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1"/>
      <c r="AF181" s="24"/>
      <c r="AG181" s="11"/>
      <c r="AH181" s="11"/>
      <c r="AI181" s="11"/>
      <c r="AJ181" s="11"/>
      <c r="AK181" s="11"/>
      <c r="AL181" s="11"/>
      <c r="AM181" s="11"/>
      <c r="AN181" s="11"/>
      <c r="AO181" s="11"/>
      <c r="AP181" s="11"/>
      <c r="AQ181" s="11"/>
      <c r="AR181" s="11"/>
      <c r="AS181" s="11"/>
      <c r="AT181" s="11"/>
      <c r="AU181" s="11"/>
      <c r="AV181" s="11"/>
      <c r="AW181" s="11"/>
      <c r="AX181" s="11"/>
      <c r="AY181" s="11"/>
      <c r="AZ181" s="32" t="str">
        <f t="shared" si="31"/>
        <v/>
      </c>
      <c r="BA181" s="13" t="str" cm="1">
        <f t="array" ref="BA181">IF(BA$10="", "", IF(IFERROR(INDEX($B181:$AE181, $BK181, MATCH(BA$10, $B$11:$AE$11, 0)), "")="", "", IFERROR(VALUE(INDEX($B181:$AE181, $BK181, MATCH(BA$10, $B$11:$AE$11, 0))), "")))</f>
        <v/>
      </c>
      <c r="BB181" s="13" t="str" cm="1">
        <f t="array" ref="BB181">IF(BB$10="", "", IF(IFERROR(INDEX($B181:$AE181, $BK181, MATCH(BB$10, $B$11:$AE$11, 0)), "")="", "", IFERROR(VALUE(INDEX($B181:$AE181, $BK181, MATCH(BB$10, $B$11:$AE$11, 0))), "")))</f>
        <v/>
      </c>
      <c r="BC181" s="13" t="str" cm="1">
        <f t="array" ref="BC181">IF(BC$10="", "", IF(IFERROR(INDEX($B181:$AE181, $BK181, MATCH(BC$10, $B$11:$AE$11, 0)), "")="", "", IFERROR(VALUE(INDEX($B181:$AE181, $BK181, MATCH(BC$10, $B$11:$AE$11, 0))), "")))</f>
        <v/>
      </c>
      <c r="BD181" s="13" t="str" cm="1">
        <f t="array" ref="BD181">IF(BD$10="", "", IF(IFERROR(INDEX($B181:$AE181, $BK181, MATCH(BD$10, $B$11:$AE$11, 0)), "")="", "", IFERROR(VALUE(INDEX($B181:$AE181, $BK181, MATCH(BD$10, $B$11:$AE$11, 0))), "")))</f>
        <v/>
      </c>
      <c r="BE181" s="33" t="str" cm="1">
        <f t="array" ref="BE181">IF(BE$10="", "", IF(IFERROR(INDEX($B181:$AE181, $BK181, MATCH(BE$10, $B$11:$AE$11, 0)), "")="", "", IFERROR(VALUE(INDEX($B181:$AE181, $BK181, MATCH(BE$10, $B$11:$AE$11, 0))), "")))</f>
        <v/>
      </c>
      <c r="BF181" s="11"/>
      <c r="BG181" s="41" t="str" cm="1">
        <f t="array" ref="BG181">IF(BG$10="", "", IF(IFERROR(INDEX($B181:$AE181, $BK181, MATCH(BG$10, $B$11:$AE$11, 0)), "")="", "", IFERROR(LEFT(INDEX($B181:$AE181, $BK181, MATCH(BG$10, $B$11:$AE$11, 0)), 70), "")))</f>
        <v/>
      </c>
      <c r="BH181" s="11"/>
      <c r="BI181" s="65" t="str">
        <f t="shared" si="32"/>
        <v/>
      </c>
      <c r="BJ181" s="11"/>
      <c r="BN181" s="19" t="str" cm="1">
        <f t="array" ref="BN181">IF($AZ$10="", "", IF(IFERROR(INDEX($B181:$AE181, $BK181, MATCH($AZ$10, $B$11:$AE$11, 0)), "")="", "", IFERROR(INDEX($B181:$AE181, $BK181, MATCH($AZ$10, $B$11:$AE$11, 0)), "")))</f>
        <v/>
      </c>
      <c r="BO181" s="19" t="str">
        <f t="shared" si="33"/>
        <v/>
      </c>
      <c r="BP181" s="19" t="str">
        <f t="shared" si="34"/>
        <v/>
      </c>
      <c r="BQ181" s="19" t="str">
        <f t="shared" si="35"/>
        <v/>
      </c>
      <c r="BR181" s="42" t="str">
        <f t="shared" si="36"/>
        <v/>
      </c>
      <c r="BS181" s="19" t="str">
        <f t="shared" si="37"/>
        <v/>
      </c>
      <c r="BT181" s="43" t="str" cm="1">
        <f t="array" ref="BT181">IFERROR(DATE(INDEX($BQ181:$BS181, $BK181, MATCH($BN$5, $BQ$10:$BS$10, 0)), INDEX($BQ181:$BS181, $BK181, MATCH($BN$4, $BQ$10:$BS$10, 0)), INDEX($BQ181:$BS181, $BK181, MATCH($BN$3, $BQ$10:$BS$10, 0))), "")</f>
        <v/>
      </c>
      <c r="BV181" s="19" t="str">
        <f t="shared" si="38"/>
        <v/>
      </c>
      <c r="BX181" s="19" t="str">
        <f t="shared" si="30"/>
        <v/>
      </c>
      <c r="BZ181" s="42" t="str">
        <f t="shared" si="44"/>
        <v/>
      </c>
      <c r="CA181" s="13" t="str">
        <f t="shared" si="44"/>
        <v/>
      </c>
      <c r="CB181" s="13" t="str">
        <f t="shared" si="44"/>
        <v/>
      </c>
      <c r="CC181" s="13" t="str">
        <f t="shared" si="44"/>
        <v/>
      </c>
      <c r="CD181" s="33" t="str">
        <f t="shared" si="43"/>
        <v/>
      </c>
      <c r="CF181" s="44" t="str">
        <f t="shared" si="39"/>
        <v/>
      </c>
      <c r="CH181" s="19" t="str">
        <f>IF($CF181="", "", COUNTIF($CF$12:$CF$511, "&gt;"&amp;$CF181)+1+COUNTIF($CF$12:$CF181, $CF181)-1)</f>
        <v/>
      </c>
      <c r="CJ181" s="19" t="str">
        <f t="shared" si="40"/>
        <v/>
      </c>
      <c r="CL181" s="45" t="str">
        <f t="shared" si="41"/>
        <v/>
      </c>
      <c r="CN181" s="41" t="str" cm="1">
        <f t="array" ref="CN181">IF($BV181="", "", IF(IFERROR(INDEX($B181:$AE181, $BK181, MATCH(BI$10, $B$11:$AE$11, 0)), "")="", "", IFERROR(INDEX($B181:$AE181, $BK181, MATCH(BI$10, $B$11:$AE$11, 0)), "")))</f>
        <v/>
      </c>
      <c r="CP181" s="19" t="str">
        <f>IF(OR($BL$7=FALSE, $BI181=""), "", IF(COUNTIF('LinkedIn Posts'!$AV$11:$AV$510, $BI181)=0, MAX($CP$11:$CP180)+1, ""))</f>
        <v/>
      </c>
      <c r="CR181" s="19">
        <v>170</v>
      </c>
      <c r="CT181" s="65" t="str">
        <f t="shared" si="42"/>
        <v/>
      </c>
    </row>
    <row r="182" spans="1:98" x14ac:dyDescent="0.25">
      <c r="A182" s="24"/>
      <c r="B182" s="29"/>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1"/>
      <c r="AF182" s="24"/>
      <c r="AG182" s="11"/>
      <c r="AH182" s="11"/>
      <c r="AI182" s="11"/>
      <c r="AJ182" s="11"/>
      <c r="AK182" s="11"/>
      <c r="AL182" s="11"/>
      <c r="AM182" s="11"/>
      <c r="AN182" s="11"/>
      <c r="AO182" s="11"/>
      <c r="AP182" s="11"/>
      <c r="AQ182" s="11"/>
      <c r="AR182" s="11"/>
      <c r="AS182" s="11"/>
      <c r="AT182" s="11"/>
      <c r="AU182" s="11"/>
      <c r="AV182" s="11"/>
      <c r="AW182" s="11"/>
      <c r="AX182" s="11"/>
      <c r="AY182" s="11"/>
      <c r="AZ182" s="32" t="str">
        <f t="shared" si="31"/>
        <v/>
      </c>
      <c r="BA182" s="13" t="str" cm="1">
        <f t="array" ref="BA182">IF(BA$10="", "", IF(IFERROR(INDEX($B182:$AE182, $BK182, MATCH(BA$10, $B$11:$AE$11, 0)), "")="", "", IFERROR(VALUE(INDEX($B182:$AE182, $BK182, MATCH(BA$10, $B$11:$AE$11, 0))), "")))</f>
        <v/>
      </c>
      <c r="BB182" s="13" t="str" cm="1">
        <f t="array" ref="BB182">IF(BB$10="", "", IF(IFERROR(INDEX($B182:$AE182, $BK182, MATCH(BB$10, $B$11:$AE$11, 0)), "")="", "", IFERROR(VALUE(INDEX($B182:$AE182, $BK182, MATCH(BB$10, $B$11:$AE$11, 0))), "")))</f>
        <v/>
      </c>
      <c r="BC182" s="13" t="str" cm="1">
        <f t="array" ref="BC182">IF(BC$10="", "", IF(IFERROR(INDEX($B182:$AE182, $BK182, MATCH(BC$10, $B$11:$AE$11, 0)), "")="", "", IFERROR(VALUE(INDEX($B182:$AE182, $BK182, MATCH(BC$10, $B$11:$AE$11, 0))), "")))</f>
        <v/>
      </c>
      <c r="BD182" s="13" t="str" cm="1">
        <f t="array" ref="BD182">IF(BD$10="", "", IF(IFERROR(INDEX($B182:$AE182, $BK182, MATCH(BD$10, $B$11:$AE$11, 0)), "")="", "", IFERROR(VALUE(INDEX($B182:$AE182, $BK182, MATCH(BD$10, $B$11:$AE$11, 0))), "")))</f>
        <v/>
      </c>
      <c r="BE182" s="33" t="str" cm="1">
        <f t="array" ref="BE182">IF(BE$10="", "", IF(IFERROR(INDEX($B182:$AE182, $BK182, MATCH(BE$10, $B$11:$AE$11, 0)), "")="", "", IFERROR(VALUE(INDEX($B182:$AE182, $BK182, MATCH(BE$10, $B$11:$AE$11, 0))), "")))</f>
        <v/>
      </c>
      <c r="BF182" s="11"/>
      <c r="BG182" s="41" t="str" cm="1">
        <f t="array" ref="BG182">IF(BG$10="", "", IF(IFERROR(INDEX($B182:$AE182, $BK182, MATCH(BG$10, $B$11:$AE$11, 0)), "")="", "", IFERROR(LEFT(INDEX($B182:$AE182, $BK182, MATCH(BG$10, $B$11:$AE$11, 0)), 70), "")))</f>
        <v/>
      </c>
      <c r="BH182" s="11"/>
      <c r="BI182" s="65" t="str">
        <f t="shared" si="32"/>
        <v/>
      </c>
      <c r="BJ182" s="11"/>
      <c r="BN182" s="19" t="str" cm="1">
        <f t="array" ref="BN182">IF($AZ$10="", "", IF(IFERROR(INDEX($B182:$AE182, $BK182, MATCH($AZ$10, $B$11:$AE$11, 0)), "")="", "", IFERROR(INDEX($B182:$AE182, $BK182, MATCH($AZ$10, $B$11:$AE$11, 0)), "")))</f>
        <v/>
      </c>
      <c r="BO182" s="19" t="str">
        <f t="shared" si="33"/>
        <v/>
      </c>
      <c r="BP182" s="19" t="str">
        <f t="shared" si="34"/>
        <v/>
      </c>
      <c r="BQ182" s="19" t="str">
        <f t="shared" si="35"/>
        <v/>
      </c>
      <c r="BR182" s="42" t="str">
        <f t="shared" si="36"/>
        <v/>
      </c>
      <c r="BS182" s="19" t="str">
        <f t="shared" si="37"/>
        <v/>
      </c>
      <c r="BT182" s="43" t="str" cm="1">
        <f t="array" ref="BT182">IFERROR(DATE(INDEX($BQ182:$BS182, $BK182, MATCH($BN$5, $BQ$10:$BS$10, 0)), INDEX($BQ182:$BS182, $BK182, MATCH($BN$4, $BQ$10:$BS$10, 0)), INDEX($BQ182:$BS182, $BK182, MATCH($BN$3, $BQ$10:$BS$10, 0))), "")</f>
        <v/>
      </c>
      <c r="BV182" s="19" t="str">
        <f t="shared" si="38"/>
        <v/>
      </c>
      <c r="BX182" s="19" t="str">
        <f t="shared" si="30"/>
        <v/>
      </c>
      <c r="BZ182" s="42" t="str">
        <f t="shared" si="44"/>
        <v/>
      </c>
      <c r="CA182" s="13" t="str">
        <f t="shared" si="44"/>
        <v/>
      </c>
      <c r="CB182" s="13" t="str">
        <f t="shared" si="44"/>
        <v/>
      </c>
      <c r="CC182" s="13" t="str">
        <f t="shared" si="44"/>
        <v/>
      </c>
      <c r="CD182" s="33" t="str">
        <f t="shared" si="43"/>
        <v/>
      </c>
      <c r="CF182" s="44" t="str">
        <f t="shared" si="39"/>
        <v/>
      </c>
      <c r="CH182" s="19" t="str">
        <f>IF($CF182="", "", COUNTIF($CF$12:$CF$511, "&gt;"&amp;$CF182)+1+COUNTIF($CF$12:$CF182, $CF182)-1)</f>
        <v/>
      </c>
      <c r="CJ182" s="19" t="str">
        <f t="shared" si="40"/>
        <v/>
      </c>
      <c r="CL182" s="45" t="str">
        <f t="shared" si="41"/>
        <v/>
      </c>
      <c r="CN182" s="41" t="str" cm="1">
        <f t="array" ref="CN182">IF($BV182="", "", IF(IFERROR(INDEX($B182:$AE182, $BK182, MATCH(BI$10, $B$11:$AE$11, 0)), "")="", "", IFERROR(INDEX($B182:$AE182, $BK182, MATCH(BI$10, $B$11:$AE$11, 0)), "")))</f>
        <v/>
      </c>
      <c r="CP182" s="19" t="str">
        <f>IF(OR($BL$7=FALSE, $BI182=""), "", IF(COUNTIF('LinkedIn Posts'!$AV$11:$AV$510, $BI182)=0, MAX($CP$11:$CP181)+1, ""))</f>
        <v/>
      </c>
      <c r="CR182" s="19">
        <v>171</v>
      </c>
      <c r="CT182" s="65" t="str">
        <f t="shared" si="42"/>
        <v/>
      </c>
    </row>
    <row r="183" spans="1:98" x14ac:dyDescent="0.25">
      <c r="A183" s="24"/>
      <c r="B183" s="29"/>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1"/>
      <c r="AF183" s="24"/>
      <c r="AG183" s="11"/>
      <c r="AH183" s="11"/>
      <c r="AI183" s="11"/>
      <c r="AJ183" s="11"/>
      <c r="AK183" s="11"/>
      <c r="AL183" s="11"/>
      <c r="AM183" s="11"/>
      <c r="AN183" s="11"/>
      <c r="AO183" s="11"/>
      <c r="AP183" s="11"/>
      <c r="AQ183" s="11"/>
      <c r="AR183" s="11"/>
      <c r="AS183" s="11"/>
      <c r="AT183" s="11"/>
      <c r="AU183" s="11"/>
      <c r="AV183" s="11"/>
      <c r="AW183" s="11"/>
      <c r="AX183" s="11"/>
      <c r="AY183" s="11"/>
      <c r="AZ183" s="32" t="str">
        <f t="shared" si="31"/>
        <v/>
      </c>
      <c r="BA183" s="13" t="str" cm="1">
        <f t="array" ref="BA183">IF(BA$10="", "", IF(IFERROR(INDEX($B183:$AE183, $BK183, MATCH(BA$10, $B$11:$AE$11, 0)), "")="", "", IFERROR(VALUE(INDEX($B183:$AE183, $BK183, MATCH(BA$10, $B$11:$AE$11, 0))), "")))</f>
        <v/>
      </c>
      <c r="BB183" s="13" t="str" cm="1">
        <f t="array" ref="BB183">IF(BB$10="", "", IF(IFERROR(INDEX($B183:$AE183, $BK183, MATCH(BB$10, $B$11:$AE$11, 0)), "")="", "", IFERROR(VALUE(INDEX($B183:$AE183, $BK183, MATCH(BB$10, $B$11:$AE$11, 0))), "")))</f>
        <v/>
      </c>
      <c r="BC183" s="13" t="str" cm="1">
        <f t="array" ref="BC183">IF(BC$10="", "", IF(IFERROR(INDEX($B183:$AE183, $BK183, MATCH(BC$10, $B$11:$AE$11, 0)), "")="", "", IFERROR(VALUE(INDEX($B183:$AE183, $BK183, MATCH(BC$10, $B$11:$AE$11, 0))), "")))</f>
        <v/>
      </c>
      <c r="BD183" s="13" t="str" cm="1">
        <f t="array" ref="BD183">IF(BD$10="", "", IF(IFERROR(INDEX($B183:$AE183, $BK183, MATCH(BD$10, $B$11:$AE$11, 0)), "")="", "", IFERROR(VALUE(INDEX($B183:$AE183, $BK183, MATCH(BD$10, $B$11:$AE$11, 0))), "")))</f>
        <v/>
      </c>
      <c r="BE183" s="33" t="str" cm="1">
        <f t="array" ref="BE183">IF(BE$10="", "", IF(IFERROR(INDEX($B183:$AE183, $BK183, MATCH(BE$10, $B$11:$AE$11, 0)), "")="", "", IFERROR(VALUE(INDEX($B183:$AE183, $BK183, MATCH(BE$10, $B$11:$AE$11, 0))), "")))</f>
        <v/>
      </c>
      <c r="BF183" s="11"/>
      <c r="BG183" s="41" t="str" cm="1">
        <f t="array" ref="BG183">IF(BG$10="", "", IF(IFERROR(INDEX($B183:$AE183, $BK183, MATCH(BG$10, $B$11:$AE$11, 0)), "")="", "", IFERROR(LEFT(INDEX($B183:$AE183, $BK183, MATCH(BG$10, $B$11:$AE$11, 0)), 70), "")))</f>
        <v/>
      </c>
      <c r="BH183" s="11"/>
      <c r="BI183" s="65" t="str">
        <f t="shared" si="32"/>
        <v/>
      </c>
      <c r="BJ183" s="11"/>
      <c r="BN183" s="19" t="str" cm="1">
        <f t="array" ref="BN183">IF($AZ$10="", "", IF(IFERROR(INDEX($B183:$AE183, $BK183, MATCH($AZ$10, $B$11:$AE$11, 0)), "")="", "", IFERROR(INDEX($B183:$AE183, $BK183, MATCH($AZ$10, $B$11:$AE$11, 0)), "")))</f>
        <v/>
      </c>
      <c r="BO183" s="19" t="str">
        <f t="shared" si="33"/>
        <v/>
      </c>
      <c r="BP183" s="19" t="str">
        <f t="shared" si="34"/>
        <v/>
      </c>
      <c r="BQ183" s="19" t="str">
        <f t="shared" si="35"/>
        <v/>
      </c>
      <c r="BR183" s="42" t="str">
        <f t="shared" si="36"/>
        <v/>
      </c>
      <c r="BS183" s="19" t="str">
        <f t="shared" si="37"/>
        <v/>
      </c>
      <c r="BT183" s="43" t="str" cm="1">
        <f t="array" ref="BT183">IFERROR(DATE(INDEX($BQ183:$BS183, $BK183, MATCH($BN$5, $BQ$10:$BS$10, 0)), INDEX($BQ183:$BS183, $BK183, MATCH($BN$4, $BQ$10:$BS$10, 0)), INDEX($BQ183:$BS183, $BK183, MATCH($BN$3, $BQ$10:$BS$10, 0))), "")</f>
        <v/>
      </c>
      <c r="BV183" s="19" t="str">
        <f t="shared" si="38"/>
        <v/>
      </c>
      <c r="BX183" s="19" t="str">
        <f t="shared" si="30"/>
        <v/>
      </c>
      <c r="BZ183" s="42" t="str">
        <f t="shared" si="44"/>
        <v/>
      </c>
      <c r="CA183" s="13" t="str">
        <f t="shared" si="44"/>
        <v/>
      </c>
      <c r="CB183" s="13" t="str">
        <f t="shared" si="44"/>
        <v/>
      </c>
      <c r="CC183" s="13" t="str">
        <f t="shared" si="44"/>
        <v/>
      </c>
      <c r="CD183" s="33" t="str">
        <f t="shared" si="43"/>
        <v/>
      </c>
      <c r="CF183" s="44" t="str">
        <f t="shared" si="39"/>
        <v/>
      </c>
      <c r="CH183" s="19" t="str">
        <f>IF($CF183="", "", COUNTIF($CF$12:$CF$511, "&gt;"&amp;$CF183)+1+COUNTIF($CF$12:$CF183, $CF183)-1)</f>
        <v/>
      </c>
      <c r="CJ183" s="19" t="str">
        <f t="shared" si="40"/>
        <v/>
      </c>
      <c r="CL183" s="45" t="str">
        <f t="shared" si="41"/>
        <v/>
      </c>
      <c r="CN183" s="41" t="str" cm="1">
        <f t="array" ref="CN183">IF($BV183="", "", IF(IFERROR(INDEX($B183:$AE183, $BK183, MATCH(BI$10, $B$11:$AE$11, 0)), "")="", "", IFERROR(INDEX($B183:$AE183, $BK183, MATCH(BI$10, $B$11:$AE$11, 0)), "")))</f>
        <v/>
      </c>
      <c r="CP183" s="19" t="str">
        <f>IF(OR($BL$7=FALSE, $BI183=""), "", IF(COUNTIF('LinkedIn Posts'!$AV$11:$AV$510, $BI183)=0, MAX($CP$11:$CP182)+1, ""))</f>
        <v/>
      </c>
      <c r="CR183" s="19">
        <v>172</v>
      </c>
      <c r="CT183" s="65" t="str">
        <f t="shared" si="42"/>
        <v/>
      </c>
    </row>
    <row r="184" spans="1:98" x14ac:dyDescent="0.25">
      <c r="A184" s="24"/>
      <c r="B184" s="29"/>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1"/>
      <c r="AF184" s="24"/>
      <c r="AG184" s="11"/>
      <c r="AH184" s="11"/>
      <c r="AI184" s="11"/>
      <c r="AJ184" s="11"/>
      <c r="AK184" s="11"/>
      <c r="AL184" s="11"/>
      <c r="AM184" s="11"/>
      <c r="AN184" s="11"/>
      <c r="AO184" s="11"/>
      <c r="AP184" s="11"/>
      <c r="AQ184" s="11"/>
      <c r="AR184" s="11"/>
      <c r="AS184" s="11"/>
      <c r="AT184" s="11"/>
      <c r="AU184" s="11"/>
      <c r="AV184" s="11"/>
      <c r="AW184" s="11"/>
      <c r="AX184" s="11"/>
      <c r="AY184" s="11"/>
      <c r="AZ184" s="32" t="str">
        <f t="shared" si="31"/>
        <v/>
      </c>
      <c r="BA184" s="13" t="str" cm="1">
        <f t="array" ref="BA184">IF(BA$10="", "", IF(IFERROR(INDEX($B184:$AE184, $BK184, MATCH(BA$10, $B$11:$AE$11, 0)), "")="", "", IFERROR(VALUE(INDEX($B184:$AE184, $BK184, MATCH(BA$10, $B$11:$AE$11, 0))), "")))</f>
        <v/>
      </c>
      <c r="BB184" s="13" t="str" cm="1">
        <f t="array" ref="BB184">IF(BB$10="", "", IF(IFERROR(INDEX($B184:$AE184, $BK184, MATCH(BB$10, $B$11:$AE$11, 0)), "")="", "", IFERROR(VALUE(INDEX($B184:$AE184, $BK184, MATCH(BB$10, $B$11:$AE$11, 0))), "")))</f>
        <v/>
      </c>
      <c r="BC184" s="13" t="str" cm="1">
        <f t="array" ref="BC184">IF(BC$10="", "", IF(IFERROR(INDEX($B184:$AE184, $BK184, MATCH(BC$10, $B$11:$AE$11, 0)), "")="", "", IFERROR(VALUE(INDEX($B184:$AE184, $BK184, MATCH(BC$10, $B$11:$AE$11, 0))), "")))</f>
        <v/>
      </c>
      <c r="BD184" s="13" t="str" cm="1">
        <f t="array" ref="BD184">IF(BD$10="", "", IF(IFERROR(INDEX($B184:$AE184, $BK184, MATCH(BD$10, $B$11:$AE$11, 0)), "")="", "", IFERROR(VALUE(INDEX($B184:$AE184, $BK184, MATCH(BD$10, $B$11:$AE$11, 0))), "")))</f>
        <v/>
      </c>
      <c r="BE184" s="33" t="str" cm="1">
        <f t="array" ref="BE184">IF(BE$10="", "", IF(IFERROR(INDEX($B184:$AE184, $BK184, MATCH(BE$10, $B$11:$AE$11, 0)), "")="", "", IFERROR(VALUE(INDEX($B184:$AE184, $BK184, MATCH(BE$10, $B$11:$AE$11, 0))), "")))</f>
        <v/>
      </c>
      <c r="BF184" s="11"/>
      <c r="BG184" s="41" t="str" cm="1">
        <f t="array" ref="BG184">IF(BG$10="", "", IF(IFERROR(INDEX($B184:$AE184, $BK184, MATCH(BG$10, $B$11:$AE$11, 0)), "")="", "", IFERROR(LEFT(INDEX($B184:$AE184, $BK184, MATCH(BG$10, $B$11:$AE$11, 0)), 70), "")))</f>
        <v/>
      </c>
      <c r="BH184" s="11"/>
      <c r="BI184" s="65" t="str">
        <f t="shared" si="32"/>
        <v/>
      </c>
      <c r="BJ184" s="11"/>
      <c r="BN184" s="19" t="str" cm="1">
        <f t="array" ref="BN184">IF($AZ$10="", "", IF(IFERROR(INDEX($B184:$AE184, $BK184, MATCH($AZ$10, $B$11:$AE$11, 0)), "")="", "", IFERROR(INDEX($B184:$AE184, $BK184, MATCH($AZ$10, $B$11:$AE$11, 0)), "")))</f>
        <v/>
      </c>
      <c r="BO184" s="19" t="str">
        <f t="shared" si="33"/>
        <v/>
      </c>
      <c r="BP184" s="19" t="str">
        <f t="shared" si="34"/>
        <v/>
      </c>
      <c r="BQ184" s="19" t="str">
        <f t="shared" si="35"/>
        <v/>
      </c>
      <c r="BR184" s="42" t="str">
        <f t="shared" si="36"/>
        <v/>
      </c>
      <c r="BS184" s="19" t="str">
        <f t="shared" si="37"/>
        <v/>
      </c>
      <c r="BT184" s="43" t="str" cm="1">
        <f t="array" ref="BT184">IFERROR(DATE(INDEX($BQ184:$BS184, $BK184, MATCH($BN$5, $BQ$10:$BS$10, 0)), INDEX($BQ184:$BS184, $BK184, MATCH($BN$4, $BQ$10:$BS$10, 0)), INDEX($BQ184:$BS184, $BK184, MATCH($BN$3, $BQ$10:$BS$10, 0))), "")</f>
        <v/>
      </c>
      <c r="BV184" s="19" t="str">
        <f t="shared" si="38"/>
        <v/>
      </c>
      <c r="BX184" s="19" t="str">
        <f t="shared" si="30"/>
        <v/>
      </c>
      <c r="BZ184" s="42" t="str">
        <f t="shared" si="44"/>
        <v/>
      </c>
      <c r="CA184" s="13" t="str">
        <f t="shared" si="44"/>
        <v/>
      </c>
      <c r="CB184" s="13" t="str">
        <f t="shared" si="44"/>
        <v/>
      </c>
      <c r="CC184" s="13" t="str">
        <f t="shared" si="44"/>
        <v/>
      </c>
      <c r="CD184" s="33" t="str">
        <f t="shared" si="43"/>
        <v/>
      </c>
      <c r="CF184" s="44" t="str">
        <f t="shared" si="39"/>
        <v/>
      </c>
      <c r="CH184" s="19" t="str">
        <f>IF($CF184="", "", COUNTIF($CF$12:$CF$511, "&gt;"&amp;$CF184)+1+COUNTIF($CF$12:$CF184, $CF184)-1)</f>
        <v/>
      </c>
      <c r="CJ184" s="19" t="str">
        <f t="shared" si="40"/>
        <v/>
      </c>
      <c r="CL184" s="45" t="str">
        <f t="shared" si="41"/>
        <v/>
      </c>
      <c r="CN184" s="41" t="str" cm="1">
        <f t="array" ref="CN184">IF($BV184="", "", IF(IFERROR(INDEX($B184:$AE184, $BK184, MATCH(BI$10, $B$11:$AE$11, 0)), "")="", "", IFERROR(INDEX($B184:$AE184, $BK184, MATCH(BI$10, $B$11:$AE$11, 0)), "")))</f>
        <v/>
      </c>
      <c r="CP184" s="19" t="str">
        <f>IF(OR($BL$7=FALSE, $BI184=""), "", IF(COUNTIF('LinkedIn Posts'!$AV$11:$AV$510, $BI184)=0, MAX($CP$11:$CP183)+1, ""))</f>
        <v/>
      </c>
      <c r="CR184" s="19">
        <v>173</v>
      </c>
      <c r="CT184" s="65" t="str">
        <f t="shared" si="42"/>
        <v/>
      </c>
    </row>
    <row r="185" spans="1:98" x14ac:dyDescent="0.25">
      <c r="A185" s="24"/>
      <c r="B185" s="29"/>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1"/>
      <c r="AF185" s="24"/>
      <c r="AG185" s="11"/>
      <c r="AH185" s="11"/>
      <c r="AI185" s="11"/>
      <c r="AJ185" s="11"/>
      <c r="AK185" s="11"/>
      <c r="AL185" s="11"/>
      <c r="AM185" s="11"/>
      <c r="AN185" s="11"/>
      <c r="AO185" s="11"/>
      <c r="AP185" s="11"/>
      <c r="AQ185" s="11"/>
      <c r="AR185" s="11"/>
      <c r="AS185" s="11"/>
      <c r="AT185" s="11"/>
      <c r="AU185" s="11"/>
      <c r="AV185" s="11"/>
      <c r="AW185" s="11"/>
      <c r="AX185" s="11"/>
      <c r="AY185" s="11"/>
      <c r="AZ185" s="32" t="str">
        <f t="shared" si="31"/>
        <v/>
      </c>
      <c r="BA185" s="13" t="str" cm="1">
        <f t="array" ref="BA185">IF(BA$10="", "", IF(IFERROR(INDEX($B185:$AE185, $BK185, MATCH(BA$10, $B$11:$AE$11, 0)), "")="", "", IFERROR(VALUE(INDEX($B185:$AE185, $BK185, MATCH(BA$10, $B$11:$AE$11, 0))), "")))</f>
        <v/>
      </c>
      <c r="BB185" s="13" t="str" cm="1">
        <f t="array" ref="BB185">IF(BB$10="", "", IF(IFERROR(INDEX($B185:$AE185, $BK185, MATCH(BB$10, $B$11:$AE$11, 0)), "")="", "", IFERROR(VALUE(INDEX($B185:$AE185, $BK185, MATCH(BB$10, $B$11:$AE$11, 0))), "")))</f>
        <v/>
      </c>
      <c r="BC185" s="13" t="str" cm="1">
        <f t="array" ref="BC185">IF(BC$10="", "", IF(IFERROR(INDEX($B185:$AE185, $BK185, MATCH(BC$10, $B$11:$AE$11, 0)), "")="", "", IFERROR(VALUE(INDEX($B185:$AE185, $BK185, MATCH(BC$10, $B$11:$AE$11, 0))), "")))</f>
        <v/>
      </c>
      <c r="BD185" s="13" t="str" cm="1">
        <f t="array" ref="BD185">IF(BD$10="", "", IF(IFERROR(INDEX($B185:$AE185, $BK185, MATCH(BD$10, $B$11:$AE$11, 0)), "")="", "", IFERROR(VALUE(INDEX($B185:$AE185, $BK185, MATCH(BD$10, $B$11:$AE$11, 0))), "")))</f>
        <v/>
      </c>
      <c r="BE185" s="33" t="str" cm="1">
        <f t="array" ref="BE185">IF(BE$10="", "", IF(IFERROR(INDEX($B185:$AE185, $BK185, MATCH(BE$10, $B$11:$AE$11, 0)), "")="", "", IFERROR(VALUE(INDEX($B185:$AE185, $BK185, MATCH(BE$10, $B$11:$AE$11, 0))), "")))</f>
        <v/>
      </c>
      <c r="BF185" s="11"/>
      <c r="BG185" s="41" t="str" cm="1">
        <f t="array" ref="BG185">IF(BG$10="", "", IF(IFERROR(INDEX($B185:$AE185, $BK185, MATCH(BG$10, $B$11:$AE$11, 0)), "")="", "", IFERROR(LEFT(INDEX($B185:$AE185, $BK185, MATCH(BG$10, $B$11:$AE$11, 0)), 70), "")))</f>
        <v/>
      </c>
      <c r="BH185" s="11"/>
      <c r="BI185" s="65" t="str">
        <f t="shared" si="32"/>
        <v/>
      </c>
      <c r="BJ185" s="11"/>
      <c r="BN185" s="19" t="str" cm="1">
        <f t="array" ref="BN185">IF($AZ$10="", "", IF(IFERROR(INDEX($B185:$AE185, $BK185, MATCH($AZ$10, $B$11:$AE$11, 0)), "")="", "", IFERROR(INDEX($B185:$AE185, $BK185, MATCH($AZ$10, $B$11:$AE$11, 0)), "")))</f>
        <v/>
      </c>
      <c r="BO185" s="19" t="str">
        <f t="shared" si="33"/>
        <v/>
      </c>
      <c r="BP185" s="19" t="str">
        <f t="shared" si="34"/>
        <v/>
      </c>
      <c r="BQ185" s="19" t="str">
        <f t="shared" si="35"/>
        <v/>
      </c>
      <c r="BR185" s="42" t="str">
        <f t="shared" si="36"/>
        <v/>
      </c>
      <c r="BS185" s="19" t="str">
        <f t="shared" si="37"/>
        <v/>
      </c>
      <c r="BT185" s="43" t="str" cm="1">
        <f t="array" ref="BT185">IFERROR(DATE(INDEX($BQ185:$BS185, $BK185, MATCH($BN$5, $BQ$10:$BS$10, 0)), INDEX($BQ185:$BS185, $BK185, MATCH($BN$4, $BQ$10:$BS$10, 0)), INDEX($BQ185:$BS185, $BK185, MATCH($BN$3, $BQ$10:$BS$10, 0))), "")</f>
        <v/>
      </c>
      <c r="BV185" s="19" t="str">
        <f t="shared" si="38"/>
        <v/>
      </c>
      <c r="BX185" s="19" t="str">
        <f t="shared" si="30"/>
        <v/>
      </c>
      <c r="BZ185" s="42" t="str">
        <f t="shared" si="44"/>
        <v/>
      </c>
      <c r="CA185" s="13" t="str">
        <f t="shared" si="44"/>
        <v/>
      </c>
      <c r="CB185" s="13" t="str">
        <f t="shared" si="44"/>
        <v/>
      </c>
      <c r="CC185" s="13" t="str">
        <f t="shared" si="44"/>
        <v/>
      </c>
      <c r="CD185" s="33" t="str">
        <f t="shared" si="43"/>
        <v/>
      </c>
      <c r="CF185" s="44" t="str">
        <f t="shared" si="39"/>
        <v/>
      </c>
      <c r="CH185" s="19" t="str">
        <f>IF($CF185="", "", COUNTIF($CF$12:$CF$511, "&gt;"&amp;$CF185)+1+COUNTIF($CF$12:$CF185, $CF185)-1)</f>
        <v/>
      </c>
      <c r="CJ185" s="19" t="str">
        <f t="shared" si="40"/>
        <v/>
      </c>
      <c r="CL185" s="45" t="str">
        <f t="shared" si="41"/>
        <v/>
      </c>
      <c r="CN185" s="41" t="str" cm="1">
        <f t="array" ref="CN185">IF($BV185="", "", IF(IFERROR(INDEX($B185:$AE185, $BK185, MATCH(BI$10, $B$11:$AE$11, 0)), "")="", "", IFERROR(INDEX($B185:$AE185, $BK185, MATCH(BI$10, $B$11:$AE$11, 0)), "")))</f>
        <v/>
      </c>
      <c r="CP185" s="19" t="str">
        <f>IF(OR($BL$7=FALSE, $BI185=""), "", IF(COUNTIF('LinkedIn Posts'!$AV$11:$AV$510, $BI185)=0, MAX($CP$11:$CP184)+1, ""))</f>
        <v/>
      </c>
      <c r="CR185" s="19">
        <v>174</v>
      </c>
      <c r="CT185" s="65" t="str">
        <f t="shared" si="42"/>
        <v/>
      </c>
    </row>
    <row r="186" spans="1:98" x14ac:dyDescent="0.25">
      <c r="A186" s="24"/>
      <c r="B186" s="29"/>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1"/>
      <c r="AF186" s="24"/>
      <c r="AG186" s="11"/>
      <c r="AH186" s="11"/>
      <c r="AI186" s="11"/>
      <c r="AJ186" s="11"/>
      <c r="AK186" s="11"/>
      <c r="AL186" s="11"/>
      <c r="AM186" s="11"/>
      <c r="AN186" s="11"/>
      <c r="AO186" s="11"/>
      <c r="AP186" s="11"/>
      <c r="AQ186" s="11"/>
      <c r="AR186" s="11"/>
      <c r="AS186" s="11"/>
      <c r="AT186" s="11"/>
      <c r="AU186" s="11"/>
      <c r="AV186" s="11"/>
      <c r="AW186" s="11"/>
      <c r="AX186" s="11"/>
      <c r="AY186" s="11"/>
      <c r="AZ186" s="32" t="str">
        <f t="shared" si="31"/>
        <v/>
      </c>
      <c r="BA186" s="13" t="str" cm="1">
        <f t="array" ref="BA186">IF(BA$10="", "", IF(IFERROR(INDEX($B186:$AE186, $BK186, MATCH(BA$10, $B$11:$AE$11, 0)), "")="", "", IFERROR(VALUE(INDEX($B186:$AE186, $BK186, MATCH(BA$10, $B$11:$AE$11, 0))), "")))</f>
        <v/>
      </c>
      <c r="BB186" s="13" t="str" cm="1">
        <f t="array" ref="BB186">IF(BB$10="", "", IF(IFERROR(INDEX($B186:$AE186, $BK186, MATCH(BB$10, $B$11:$AE$11, 0)), "")="", "", IFERROR(VALUE(INDEX($B186:$AE186, $BK186, MATCH(BB$10, $B$11:$AE$11, 0))), "")))</f>
        <v/>
      </c>
      <c r="BC186" s="13" t="str" cm="1">
        <f t="array" ref="BC186">IF(BC$10="", "", IF(IFERROR(INDEX($B186:$AE186, $BK186, MATCH(BC$10, $B$11:$AE$11, 0)), "")="", "", IFERROR(VALUE(INDEX($B186:$AE186, $BK186, MATCH(BC$10, $B$11:$AE$11, 0))), "")))</f>
        <v/>
      </c>
      <c r="BD186" s="13" t="str" cm="1">
        <f t="array" ref="BD186">IF(BD$10="", "", IF(IFERROR(INDEX($B186:$AE186, $BK186, MATCH(BD$10, $B$11:$AE$11, 0)), "")="", "", IFERROR(VALUE(INDEX($B186:$AE186, $BK186, MATCH(BD$10, $B$11:$AE$11, 0))), "")))</f>
        <v/>
      </c>
      <c r="BE186" s="33" t="str" cm="1">
        <f t="array" ref="BE186">IF(BE$10="", "", IF(IFERROR(INDEX($B186:$AE186, $BK186, MATCH(BE$10, $B$11:$AE$11, 0)), "")="", "", IFERROR(VALUE(INDEX($B186:$AE186, $BK186, MATCH(BE$10, $B$11:$AE$11, 0))), "")))</f>
        <v/>
      </c>
      <c r="BF186" s="11"/>
      <c r="BG186" s="41" t="str" cm="1">
        <f t="array" ref="BG186">IF(BG$10="", "", IF(IFERROR(INDEX($B186:$AE186, $BK186, MATCH(BG$10, $B$11:$AE$11, 0)), "")="", "", IFERROR(LEFT(INDEX($B186:$AE186, $BK186, MATCH(BG$10, $B$11:$AE$11, 0)), 70), "")))</f>
        <v/>
      </c>
      <c r="BH186" s="11"/>
      <c r="BI186" s="65" t="str">
        <f t="shared" si="32"/>
        <v/>
      </c>
      <c r="BJ186" s="11"/>
      <c r="BN186" s="19" t="str" cm="1">
        <f t="array" ref="BN186">IF($AZ$10="", "", IF(IFERROR(INDEX($B186:$AE186, $BK186, MATCH($AZ$10, $B$11:$AE$11, 0)), "")="", "", IFERROR(INDEX($B186:$AE186, $BK186, MATCH($AZ$10, $B$11:$AE$11, 0)), "")))</f>
        <v/>
      </c>
      <c r="BO186" s="19" t="str">
        <f t="shared" si="33"/>
        <v/>
      </c>
      <c r="BP186" s="19" t="str">
        <f t="shared" si="34"/>
        <v/>
      </c>
      <c r="BQ186" s="19" t="str">
        <f t="shared" si="35"/>
        <v/>
      </c>
      <c r="BR186" s="42" t="str">
        <f t="shared" si="36"/>
        <v/>
      </c>
      <c r="BS186" s="19" t="str">
        <f t="shared" si="37"/>
        <v/>
      </c>
      <c r="BT186" s="43" t="str" cm="1">
        <f t="array" ref="BT186">IFERROR(DATE(INDEX($BQ186:$BS186, $BK186, MATCH($BN$5, $BQ$10:$BS$10, 0)), INDEX($BQ186:$BS186, $BK186, MATCH($BN$4, $BQ$10:$BS$10, 0)), INDEX($BQ186:$BS186, $BK186, MATCH($BN$3, $BQ$10:$BS$10, 0))), "")</f>
        <v/>
      </c>
      <c r="BV186" s="19" t="str">
        <f t="shared" si="38"/>
        <v/>
      </c>
      <c r="BX186" s="19" t="str">
        <f t="shared" si="30"/>
        <v/>
      </c>
      <c r="BZ186" s="42" t="str">
        <f t="shared" si="44"/>
        <v/>
      </c>
      <c r="CA186" s="13" t="str">
        <f t="shared" si="44"/>
        <v/>
      </c>
      <c r="CB186" s="13" t="str">
        <f t="shared" si="44"/>
        <v/>
      </c>
      <c r="CC186" s="13" t="str">
        <f t="shared" si="44"/>
        <v/>
      </c>
      <c r="CD186" s="33" t="str">
        <f t="shared" si="43"/>
        <v/>
      </c>
      <c r="CF186" s="44" t="str">
        <f t="shared" si="39"/>
        <v/>
      </c>
      <c r="CH186" s="19" t="str">
        <f>IF($CF186="", "", COUNTIF($CF$12:$CF$511, "&gt;"&amp;$CF186)+1+COUNTIF($CF$12:$CF186, $CF186)-1)</f>
        <v/>
      </c>
      <c r="CJ186" s="19" t="str">
        <f t="shared" si="40"/>
        <v/>
      </c>
      <c r="CL186" s="45" t="str">
        <f t="shared" si="41"/>
        <v/>
      </c>
      <c r="CN186" s="41" t="str" cm="1">
        <f t="array" ref="CN186">IF($BV186="", "", IF(IFERROR(INDEX($B186:$AE186, $BK186, MATCH(BI$10, $B$11:$AE$11, 0)), "")="", "", IFERROR(INDEX($B186:$AE186, $BK186, MATCH(BI$10, $B$11:$AE$11, 0)), "")))</f>
        <v/>
      </c>
      <c r="CP186" s="19" t="str">
        <f>IF(OR($BL$7=FALSE, $BI186=""), "", IF(COUNTIF('LinkedIn Posts'!$AV$11:$AV$510, $BI186)=0, MAX($CP$11:$CP185)+1, ""))</f>
        <v/>
      </c>
      <c r="CR186" s="19">
        <v>175</v>
      </c>
      <c r="CT186" s="65" t="str">
        <f t="shared" si="42"/>
        <v/>
      </c>
    </row>
    <row r="187" spans="1:98" x14ac:dyDescent="0.25">
      <c r="A187" s="24"/>
      <c r="B187" s="29"/>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1"/>
      <c r="AF187" s="24"/>
      <c r="AG187" s="11"/>
      <c r="AH187" s="11"/>
      <c r="AI187" s="11"/>
      <c r="AJ187" s="11"/>
      <c r="AK187" s="11"/>
      <c r="AL187" s="11"/>
      <c r="AM187" s="11"/>
      <c r="AN187" s="11"/>
      <c r="AO187" s="11"/>
      <c r="AP187" s="11"/>
      <c r="AQ187" s="11"/>
      <c r="AR187" s="11"/>
      <c r="AS187" s="11"/>
      <c r="AT187" s="11"/>
      <c r="AU187" s="11"/>
      <c r="AV187" s="11"/>
      <c r="AW187" s="11"/>
      <c r="AX187" s="11"/>
      <c r="AY187" s="11"/>
      <c r="AZ187" s="32" t="str">
        <f t="shared" si="31"/>
        <v/>
      </c>
      <c r="BA187" s="13" t="str" cm="1">
        <f t="array" ref="BA187">IF(BA$10="", "", IF(IFERROR(INDEX($B187:$AE187, $BK187, MATCH(BA$10, $B$11:$AE$11, 0)), "")="", "", IFERROR(VALUE(INDEX($B187:$AE187, $BK187, MATCH(BA$10, $B$11:$AE$11, 0))), "")))</f>
        <v/>
      </c>
      <c r="BB187" s="13" t="str" cm="1">
        <f t="array" ref="BB187">IF(BB$10="", "", IF(IFERROR(INDEX($B187:$AE187, $BK187, MATCH(BB$10, $B$11:$AE$11, 0)), "")="", "", IFERROR(VALUE(INDEX($B187:$AE187, $BK187, MATCH(BB$10, $B$11:$AE$11, 0))), "")))</f>
        <v/>
      </c>
      <c r="BC187" s="13" t="str" cm="1">
        <f t="array" ref="BC187">IF(BC$10="", "", IF(IFERROR(INDEX($B187:$AE187, $BK187, MATCH(BC$10, $B$11:$AE$11, 0)), "")="", "", IFERROR(VALUE(INDEX($B187:$AE187, $BK187, MATCH(BC$10, $B$11:$AE$11, 0))), "")))</f>
        <v/>
      </c>
      <c r="BD187" s="13" t="str" cm="1">
        <f t="array" ref="BD187">IF(BD$10="", "", IF(IFERROR(INDEX($B187:$AE187, $BK187, MATCH(BD$10, $B$11:$AE$11, 0)), "")="", "", IFERROR(VALUE(INDEX($B187:$AE187, $BK187, MATCH(BD$10, $B$11:$AE$11, 0))), "")))</f>
        <v/>
      </c>
      <c r="BE187" s="33" t="str" cm="1">
        <f t="array" ref="BE187">IF(BE$10="", "", IF(IFERROR(INDEX($B187:$AE187, $BK187, MATCH(BE$10, $B$11:$AE$11, 0)), "")="", "", IFERROR(VALUE(INDEX($B187:$AE187, $BK187, MATCH(BE$10, $B$11:$AE$11, 0))), "")))</f>
        <v/>
      </c>
      <c r="BF187" s="11"/>
      <c r="BG187" s="41" t="str" cm="1">
        <f t="array" ref="BG187">IF(BG$10="", "", IF(IFERROR(INDEX($B187:$AE187, $BK187, MATCH(BG$10, $B$11:$AE$11, 0)), "")="", "", IFERROR(LEFT(INDEX($B187:$AE187, $BK187, MATCH(BG$10, $B$11:$AE$11, 0)), 70), "")))</f>
        <v/>
      </c>
      <c r="BH187" s="11"/>
      <c r="BI187" s="65" t="str">
        <f t="shared" si="32"/>
        <v/>
      </c>
      <c r="BJ187" s="11"/>
      <c r="BN187" s="19" t="str" cm="1">
        <f t="array" ref="BN187">IF($AZ$10="", "", IF(IFERROR(INDEX($B187:$AE187, $BK187, MATCH($AZ$10, $B$11:$AE$11, 0)), "")="", "", IFERROR(INDEX($B187:$AE187, $BK187, MATCH($AZ$10, $B$11:$AE$11, 0)), "")))</f>
        <v/>
      </c>
      <c r="BO187" s="19" t="str">
        <f t="shared" si="33"/>
        <v/>
      </c>
      <c r="BP187" s="19" t="str">
        <f t="shared" si="34"/>
        <v/>
      </c>
      <c r="BQ187" s="19" t="str">
        <f t="shared" si="35"/>
        <v/>
      </c>
      <c r="BR187" s="42" t="str">
        <f t="shared" si="36"/>
        <v/>
      </c>
      <c r="BS187" s="19" t="str">
        <f t="shared" si="37"/>
        <v/>
      </c>
      <c r="BT187" s="43" t="str" cm="1">
        <f t="array" ref="BT187">IFERROR(DATE(INDEX($BQ187:$BS187, $BK187, MATCH($BN$5, $BQ$10:$BS$10, 0)), INDEX($BQ187:$BS187, $BK187, MATCH($BN$4, $BQ$10:$BS$10, 0)), INDEX($BQ187:$BS187, $BK187, MATCH($BN$3, $BQ$10:$BS$10, 0))), "")</f>
        <v/>
      </c>
      <c r="BV187" s="19" t="str">
        <f t="shared" si="38"/>
        <v/>
      </c>
      <c r="BX187" s="19" t="str">
        <f t="shared" si="30"/>
        <v/>
      </c>
      <c r="BZ187" s="42" t="str">
        <f t="shared" si="44"/>
        <v/>
      </c>
      <c r="CA187" s="13" t="str">
        <f t="shared" si="44"/>
        <v/>
      </c>
      <c r="CB187" s="13" t="str">
        <f t="shared" si="44"/>
        <v/>
      </c>
      <c r="CC187" s="13" t="str">
        <f t="shared" si="44"/>
        <v/>
      </c>
      <c r="CD187" s="33" t="str">
        <f t="shared" si="43"/>
        <v/>
      </c>
      <c r="CF187" s="44" t="str">
        <f t="shared" si="39"/>
        <v/>
      </c>
      <c r="CH187" s="19" t="str">
        <f>IF($CF187="", "", COUNTIF($CF$12:$CF$511, "&gt;"&amp;$CF187)+1+COUNTIF($CF$12:$CF187, $CF187)-1)</f>
        <v/>
      </c>
      <c r="CJ187" s="19" t="str">
        <f t="shared" si="40"/>
        <v/>
      </c>
      <c r="CL187" s="45" t="str">
        <f t="shared" si="41"/>
        <v/>
      </c>
      <c r="CN187" s="41" t="str" cm="1">
        <f t="array" ref="CN187">IF($BV187="", "", IF(IFERROR(INDEX($B187:$AE187, $BK187, MATCH(BI$10, $B$11:$AE$11, 0)), "")="", "", IFERROR(INDEX($B187:$AE187, $BK187, MATCH(BI$10, $B$11:$AE$11, 0)), "")))</f>
        <v/>
      </c>
      <c r="CP187" s="19" t="str">
        <f>IF(OR($BL$7=FALSE, $BI187=""), "", IF(COUNTIF('LinkedIn Posts'!$AV$11:$AV$510, $BI187)=0, MAX($CP$11:$CP186)+1, ""))</f>
        <v/>
      </c>
      <c r="CR187" s="19">
        <v>176</v>
      </c>
      <c r="CT187" s="65" t="str">
        <f t="shared" si="42"/>
        <v/>
      </c>
    </row>
    <row r="188" spans="1:98" x14ac:dyDescent="0.25">
      <c r="A188" s="24"/>
      <c r="B188" s="29"/>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1"/>
      <c r="AF188" s="24"/>
      <c r="AG188" s="11"/>
      <c r="AH188" s="11"/>
      <c r="AI188" s="11"/>
      <c r="AJ188" s="11"/>
      <c r="AK188" s="11"/>
      <c r="AL188" s="11"/>
      <c r="AM188" s="11"/>
      <c r="AN188" s="11"/>
      <c r="AO188" s="11"/>
      <c r="AP188" s="11"/>
      <c r="AQ188" s="11"/>
      <c r="AR188" s="11"/>
      <c r="AS188" s="11"/>
      <c r="AT188" s="11"/>
      <c r="AU188" s="11"/>
      <c r="AV188" s="11"/>
      <c r="AW188" s="11"/>
      <c r="AX188" s="11"/>
      <c r="AY188" s="11"/>
      <c r="AZ188" s="32" t="str">
        <f t="shared" si="31"/>
        <v/>
      </c>
      <c r="BA188" s="13" t="str" cm="1">
        <f t="array" ref="BA188">IF(BA$10="", "", IF(IFERROR(INDEX($B188:$AE188, $BK188, MATCH(BA$10, $B$11:$AE$11, 0)), "")="", "", IFERROR(VALUE(INDEX($B188:$AE188, $BK188, MATCH(BA$10, $B$11:$AE$11, 0))), "")))</f>
        <v/>
      </c>
      <c r="BB188" s="13" t="str" cm="1">
        <f t="array" ref="BB188">IF(BB$10="", "", IF(IFERROR(INDEX($B188:$AE188, $BK188, MATCH(BB$10, $B$11:$AE$11, 0)), "")="", "", IFERROR(VALUE(INDEX($B188:$AE188, $BK188, MATCH(BB$10, $B$11:$AE$11, 0))), "")))</f>
        <v/>
      </c>
      <c r="BC188" s="13" t="str" cm="1">
        <f t="array" ref="BC188">IF(BC$10="", "", IF(IFERROR(INDEX($B188:$AE188, $BK188, MATCH(BC$10, $B$11:$AE$11, 0)), "")="", "", IFERROR(VALUE(INDEX($B188:$AE188, $BK188, MATCH(BC$10, $B$11:$AE$11, 0))), "")))</f>
        <v/>
      </c>
      <c r="BD188" s="13" t="str" cm="1">
        <f t="array" ref="BD188">IF(BD$10="", "", IF(IFERROR(INDEX($B188:$AE188, $BK188, MATCH(BD$10, $B$11:$AE$11, 0)), "")="", "", IFERROR(VALUE(INDEX($B188:$AE188, $BK188, MATCH(BD$10, $B$11:$AE$11, 0))), "")))</f>
        <v/>
      </c>
      <c r="BE188" s="33" t="str" cm="1">
        <f t="array" ref="BE188">IF(BE$10="", "", IF(IFERROR(INDEX($B188:$AE188, $BK188, MATCH(BE$10, $B$11:$AE$11, 0)), "")="", "", IFERROR(VALUE(INDEX($B188:$AE188, $BK188, MATCH(BE$10, $B$11:$AE$11, 0))), "")))</f>
        <v/>
      </c>
      <c r="BF188" s="11"/>
      <c r="BG188" s="41" t="str" cm="1">
        <f t="array" ref="BG188">IF(BG$10="", "", IF(IFERROR(INDEX($B188:$AE188, $BK188, MATCH(BG$10, $B$11:$AE$11, 0)), "")="", "", IFERROR(LEFT(INDEX($B188:$AE188, $BK188, MATCH(BG$10, $B$11:$AE$11, 0)), 70), "")))</f>
        <v/>
      </c>
      <c r="BH188" s="11"/>
      <c r="BI188" s="65" t="str">
        <f t="shared" si="32"/>
        <v/>
      </c>
      <c r="BJ188" s="11"/>
      <c r="BN188" s="19" t="str" cm="1">
        <f t="array" ref="BN188">IF($AZ$10="", "", IF(IFERROR(INDEX($B188:$AE188, $BK188, MATCH($AZ$10, $B$11:$AE$11, 0)), "")="", "", IFERROR(INDEX($B188:$AE188, $BK188, MATCH($AZ$10, $B$11:$AE$11, 0)), "")))</f>
        <v/>
      </c>
      <c r="BO188" s="19" t="str">
        <f t="shared" si="33"/>
        <v/>
      </c>
      <c r="BP188" s="19" t="str">
        <f t="shared" si="34"/>
        <v/>
      </c>
      <c r="BQ188" s="19" t="str">
        <f t="shared" si="35"/>
        <v/>
      </c>
      <c r="BR188" s="42" t="str">
        <f t="shared" si="36"/>
        <v/>
      </c>
      <c r="BS188" s="19" t="str">
        <f t="shared" si="37"/>
        <v/>
      </c>
      <c r="BT188" s="43" t="str" cm="1">
        <f t="array" ref="BT188">IFERROR(DATE(INDEX($BQ188:$BS188, $BK188, MATCH($BN$5, $BQ$10:$BS$10, 0)), INDEX($BQ188:$BS188, $BK188, MATCH($BN$4, $BQ$10:$BS$10, 0)), INDEX($BQ188:$BS188, $BK188, MATCH($BN$3, $BQ$10:$BS$10, 0))), "")</f>
        <v/>
      </c>
      <c r="BV188" s="19" t="str">
        <f t="shared" si="38"/>
        <v/>
      </c>
      <c r="BX188" s="19" t="str">
        <f t="shared" si="30"/>
        <v/>
      </c>
      <c r="BZ188" s="42" t="str">
        <f t="shared" si="44"/>
        <v/>
      </c>
      <c r="CA188" s="13" t="str">
        <f t="shared" si="44"/>
        <v/>
      </c>
      <c r="CB188" s="13" t="str">
        <f t="shared" si="44"/>
        <v/>
      </c>
      <c r="CC188" s="13" t="str">
        <f t="shared" si="44"/>
        <v/>
      </c>
      <c r="CD188" s="33" t="str">
        <f t="shared" si="43"/>
        <v/>
      </c>
      <c r="CF188" s="44" t="str">
        <f t="shared" si="39"/>
        <v/>
      </c>
      <c r="CH188" s="19" t="str">
        <f>IF($CF188="", "", COUNTIF($CF$12:$CF$511, "&gt;"&amp;$CF188)+1+COUNTIF($CF$12:$CF188, $CF188)-1)</f>
        <v/>
      </c>
      <c r="CJ188" s="19" t="str">
        <f t="shared" si="40"/>
        <v/>
      </c>
      <c r="CL188" s="45" t="str">
        <f t="shared" si="41"/>
        <v/>
      </c>
      <c r="CN188" s="41" t="str" cm="1">
        <f t="array" ref="CN188">IF($BV188="", "", IF(IFERROR(INDEX($B188:$AE188, $BK188, MATCH(BI$10, $B$11:$AE$11, 0)), "")="", "", IFERROR(INDEX($B188:$AE188, $BK188, MATCH(BI$10, $B$11:$AE$11, 0)), "")))</f>
        <v/>
      </c>
      <c r="CP188" s="19" t="str">
        <f>IF(OR($BL$7=FALSE, $BI188=""), "", IF(COUNTIF('LinkedIn Posts'!$AV$11:$AV$510, $BI188)=0, MAX($CP$11:$CP187)+1, ""))</f>
        <v/>
      </c>
      <c r="CR188" s="19">
        <v>177</v>
      </c>
      <c r="CT188" s="65" t="str">
        <f t="shared" si="42"/>
        <v/>
      </c>
    </row>
    <row r="189" spans="1:98" x14ac:dyDescent="0.25">
      <c r="A189" s="24"/>
      <c r="B189" s="29"/>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1"/>
      <c r="AF189" s="24"/>
      <c r="AG189" s="11"/>
      <c r="AH189" s="11"/>
      <c r="AI189" s="11"/>
      <c r="AJ189" s="11"/>
      <c r="AK189" s="11"/>
      <c r="AL189" s="11"/>
      <c r="AM189" s="11"/>
      <c r="AN189" s="11"/>
      <c r="AO189" s="11"/>
      <c r="AP189" s="11"/>
      <c r="AQ189" s="11"/>
      <c r="AR189" s="11"/>
      <c r="AS189" s="11"/>
      <c r="AT189" s="11"/>
      <c r="AU189" s="11"/>
      <c r="AV189" s="11"/>
      <c r="AW189" s="11"/>
      <c r="AX189" s="11"/>
      <c r="AY189" s="11"/>
      <c r="AZ189" s="32" t="str">
        <f t="shared" si="31"/>
        <v/>
      </c>
      <c r="BA189" s="13" t="str" cm="1">
        <f t="array" ref="BA189">IF(BA$10="", "", IF(IFERROR(INDEX($B189:$AE189, $BK189, MATCH(BA$10, $B$11:$AE$11, 0)), "")="", "", IFERROR(VALUE(INDEX($B189:$AE189, $BK189, MATCH(BA$10, $B$11:$AE$11, 0))), "")))</f>
        <v/>
      </c>
      <c r="BB189" s="13" t="str" cm="1">
        <f t="array" ref="BB189">IF(BB$10="", "", IF(IFERROR(INDEX($B189:$AE189, $BK189, MATCH(BB$10, $B$11:$AE$11, 0)), "")="", "", IFERROR(VALUE(INDEX($B189:$AE189, $BK189, MATCH(BB$10, $B$11:$AE$11, 0))), "")))</f>
        <v/>
      </c>
      <c r="BC189" s="13" t="str" cm="1">
        <f t="array" ref="BC189">IF(BC$10="", "", IF(IFERROR(INDEX($B189:$AE189, $BK189, MATCH(BC$10, $B$11:$AE$11, 0)), "")="", "", IFERROR(VALUE(INDEX($B189:$AE189, $BK189, MATCH(BC$10, $B$11:$AE$11, 0))), "")))</f>
        <v/>
      </c>
      <c r="BD189" s="13" t="str" cm="1">
        <f t="array" ref="BD189">IF(BD$10="", "", IF(IFERROR(INDEX($B189:$AE189, $BK189, MATCH(BD$10, $B$11:$AE$11, 0)), "")="", "", IFERROR(VALUE(INDEX($B189:$AE189, $BK189, MATCH(BD$10, $B$11:$AE$11, 0))), "")))</f>
        <v/>
      </c>
      <c r="BE189" s="33" t="str" cm="1">
        <f t="array" ref="BE189">IF(BE$10="", "", IF(IFERROR(INDEX($B189:$AE189, $BK189, MATCH(BE$10, $B$11:$AE$11, 0)), "")="", "", IFERROR(VALUE(INDEX($B189:$AE189, $BK189, MATCH(BE$10, $B$11:$AE$11, 0))), "")))</f>
        <v/>
      </c>
      <c r="BF189" s="11"/>
      <c r="BG189" s="41" t="str" cm="1">
        <f t="array" ref="BG189">IF(BG$10="", "", IF(IFERROR(INDEX($B189:$AE189, $BK189, MATCH(BG$10, $B$11:$AE$11, 0)), "")="", "", IFERROR(LEFT(INDEX($B189:$AE189, $BK189, MATCH(BG$10, $B$11:$AE$11, 0)), 70), "")))</f>
        <v/>
      </c>
      <c r="BH189" s="11"/>
      <c r="BI189" s="65" t="str">
        <f t="shared" si="32"/>
        <v/>
      </c>
      <c r="BJ189" s="11"/>
      <c r="BN189" s="19" t="str" cm="1">
        <f t="array" ref="BN189">IF($AZ$10="", "", IF(IFERROR(INDEX($B189:$AE189, $BK189, MATCH($AZ$10, $B$11:$AE$11, 0)), "")="", "", IFERROR(INDEX($B189:$AE189, $BK189, MATCH($AZ$10, $B$11:$AE$11, 0)), "")))</f>
        <v/>
      </c>
      <c r="BO189" s="19" t="str">
        <f t="shared" si="33"/>
        <v/>
      </c>
      <c r="BP189" s="19" t="str">
        <f t="shared" si="34"/>
        <v/>
      </c>
      <c r="BQ189" s="19" t="str">
        <f t="shared" si="35"/>
        <v/>
      </c>
      <c r="BR189" s="42" t="str">
        <f t="shared" si="36"/>
        <v/>
      </c>
      <c r="BS189" s="19" t="str">
        <f t="shared" si="37"/>
        <v/>
      </c>
      <c r="BT189" s="43" t="str" cm="1">
        <f t="array" ref="BT189">IFERROR(DATE(INDEX($BQ189:$BS189, $BK189, MATCH($BN$5, $BQ$10:$BS$10, 0)), INDEX($BQ189:$BS189, $BK189, MATCH($BN$4, $BQ$10:$BS$10, 0)), INDEX($BQ189:$BS189, $BK189, MATCH($BN$3, $BQ$10:$BS$10, 0))), "")</f>
        <v/>
      </c>
      <c r="BV189" s="19" t="str">
        <f t="shared" si="38"/>
        <v/>
      </c>
      <c r="BX189" s="19" t="str">
        <f t="shared" si="30"/>
        <v/>
      </c>
      <c r="BZ189" s="42" t="str">
        <f t="shared" si="44"/>
        <v/>
      </c>
      <c r="CA189" s="13" t="str">
        <f t="shared" si="44"/>
        <v/>
      </c>
      <c r="CB189" s="13" t="str">
        <f t="shared" si="44"/>
        <v/>
      </c>
      <c r="CC189" s="13" t="str">
        <f t="shared" si="44"/>
        <v/>
      </c>
      <c r="CD189" s="33" t="str">
        <f t="shared" si="43"/>
        <v/>
      </c>
      <c r="CF189" s="44" t="str">
        <f t="shared" si="39"/>
        <v/>
      </c>
      <c r="CH189" s="19" t="str">
        <f>IF($CF189="", "", COUNTIF($CF$12:$CF$511, "&gt;"&amp;$CF189)+1+COUNTIF($CF$12:$CF189, $CF189)-1)</f>
        <v/>
      </c>
      <c r="CJ189" s="19" t="str">
        <f t="shared" si="40"/>
        <v/>
      </c>
      <c r="CL189" s="45" t="str">
        <f t="shared" si="41"/>
        <v/>
      </c>
      <c r="CN189" s="41" t="str" cm="1">
        <f t="array" ref="CN189">IF($BV189="", "", IF(IFERROR(INDEX($B189:$AE189, $BK189, MATCH(BI$10, $B$11:$AE$11, 0)), "")="", "", IFERROR(INDEX($B189:$AE189, $BK189, MATCH(BI$10, $B$11:$AE$11, 0)), "")))</f>
        <v/>
      </c>
      <c r="CP189" s="19" t="str">
        <f>IF(OR($BL$7=FALSE, $BI189=""), "", IF(COUNTIF('LinkedIn Posts'!$AV$11:$AV$510, $BI189)=0, MAX($CP$11:$CP188)+1, ""))</f>
        <v/>
      </c>
      <c r="CR189" s="19">
        <v>178</v>
      </c>
      <c r="CT189" s="65" t="str">
        <f t="shared" si="42"/>
        <v/>
      </c>
    </row>
    <row r="190" spans="1:98" x14ac:dyDescent="0.25">
      <c r="A190" s="24"/>
      <c r="B190" s="29"/>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1"/>
      <c r="AF190" s="24"/>
      <c r="AG190" s="11"/>
      <c r="AH190" s="11"/>
      <c r="AI190" s="11"/>
      <c r="AJ190" s="11"/>
      <c r="AK190" s="11"/>
      <c r="AL190" s="11"/>
      <c r="AM190" s="11"/>
      <c r="AN190" s="11"/>
      <c r="AO190" s="11"/>
      <c r="AP190" s="11"/>
      <c r="AQ190" s="11"/>
      <c r="AR190" s="11"/>
      <c r="AS190" s="11"/>
      <c r="AT190" s="11"/>
      <c r="AU190" s="11"/>
      <c r="AV190" s="11"/>
      <c r="AW190" s="11"/>
      <c r="AX190" s="11"/>
      <c r="AY190" s="11"/>
      <c r="AZ190" s="32" t="str">
        <f t="shared" si="31"/>
        <v/>
      </c>
      <c r="BA190" s="13" t="str" cm="1">
        <f t="array" ref="BA190">IF(BA$10="", "", IF(IFERROR(INDEX($B190:$AE190, $BK190, MATCH(BA$10, $B$11:$AE$11, 0)), "")="", "", IFERROR(VALUE(INDEX($B190:$AE190, $BK190, MATCH(BA$10, $B$11:$AE$11, 0))), "")))</f>
        <v/>
      </c>
      <c r="BB190" s="13" t="str" cm="1">
        <f t="array" ref="BB190">IF(BB$10="", "", IF(IFERROR(INDEX($B190:$AE190, $BK190, MATCH(BB$10, $B$11:$AE$11, 0)), "")="", "", IFERROR(VALUE(INDEX($B190:$AE190, $BK190, MATCH(BB$10, $B$11:$AE$11, 0))), "")))</f>
        <v/>
      </c>
      <c r="BC190" s="13" t="str" cm="1">
        <f t="array" ref="BC190">IF(BC$10="", "", IF(IFERROR(INDEX($B190:$AE190, $BK190, MATCH(BC$10, $B$11:$AE$11, 0)), "")="", "", IFERROR(VALUE(INDEX($B190:$AE190, $BK190, MATCH(BC$10, $B$11:$AE$11, 0))), "")))</f>
        <v/>
      </c>
      <c r="BD190" s="13" t="str" cm="1">
        <f t="array" ref="BD190">IF(BD$10="", "", IF(IFERROR(INDEX($B190:$AE190, $BK190, MATCH(BD$10, $B$11:$AE$11, 0)), "")="", "", IFERROR(VALUE(INDEX($B190:$AE190, $BK190, MATCH(BD$10, $B$11:$AE$11, 0))), "")))</f>
        <v/>
      </c>
      <c r="BE190" s="33" t="str" cm="1">
        <f t="array" ref="BE190">IF(BE$10="", "", IF(IFERROR(INDEX($B190:$AE190, $BK190, MATCH(BE$10, $B$11:$AE$11, 0)), "")="", "", IFERROR(VALUE(INDEX($B190:$AE190, $BK190, MATCH(BE$10, $B$11:$AE$11, 0))), "")))</f>
        <v/>
      </c>
      <c r="BF190" s="11"/>
      <c r="BG190" s="41" t="str" cm="1">
        <f t="array" ref="BG190">IF(BG$10="", "", IF(IFERROR(INDEX($B190:$AE190, $BK190, MATCH(BG$10, $B$11:$AE$11, 0)), "")="", "", IFERROR(LEFT(INDEX($B190:$AE190, $BK190, MATCH(BG$10, $B$11:$AE$11, 0)), 70), "")))</f>
        <v/>
      </c>
      <c r="BH190" s="11"/>
      <c r="BI190" s="65" t="str">
        <f t="shared" si="32"/>
        <v/>
      </c>
      <c r="BJ190" s="11"/>
      <c r="BN190" s="19" t="str" cm="1">
        <f t="array" ref="BN190">IF($AZ$10="", "", IF(IFERROR(INDEX($B190:$AE190, $BK190, MATCH($AZ$10, $B$11:$AE$11, 0)), "")="", "", IFERROR(INDEX($B190:$AE190, $BK190, MATCH($AZ$10, $B$11:$AE$11, 0)), "")))</f>
        <v/>
      </c>
      <c r="BO190" s="19" t="str">
        <f t="shared" si="33"/>
        <v/>
      </c>
      <c r="BP190" s="19" t="str">
        <f t="shared" si="34"/>
        <v/>
      </c>
      <c r="BQ190" s="19" t="str">
        <f t="shared" si="35"/>
        <v/>
      </c>
      <c r="BR190" s="42" t="str">
        <f t="shared" si="36"/>
        <v/>
      </c>
      <c r="BS190" s="19" t="str">
        <f t="shared" si="37"/>
        <v/>
      </c>
      <c r="BT190" s="43" t="str" cm="1">
        <f t="array" ref="BT190">IFERROR(DATE(INDEX($BQ190:$BS190, $BK190, MATCH($BN$5, $BQ$10:$BS$10, 0)), INDEX($BQ190:$BS190, $BK190, MATCH($BN$4, $BQ$10:$BS$10, 0)), INDEX($BQ190:$BS190, $BK190, MATCH($BN$3, $BQ$10:$BS$10, 0))), "")</f>
        <v/>
      </c>
      <c r="BV190" s="19" t="str">
        <f t="shared" si="38"/>
        <v/>
      </c>
      <c r="BX190" s="19" t="str">
        <f t="shared" si="30"/>
        <v/>
      </c>
      <c r="BZ190" s="42" t="str">
        <f t="shared" si="44"/>
        <v/>
      </c>
      <c r="CA190" s="13" t="str">
        <f t="shared" si="44"/>
        <v/>
      </c>
      <c r="CB190" s="13" t="str">
        <f t="shared" si="44"/>
        <v/>
      </c>
      <c r="CC190" s="13" t="str">
        <f t="shared" si="44"/>
        <v/>
      </c>
      <c r="CD190" s="33" t="str">
        <f t="shared" si="43"/>
        <v/>
      </c>
      <c r="CF190" s="44" t="str">
        <f t="shared" si="39"/>
        <v/>
      </c>
      <c r="CH190" s="19" t="str">
        <f>IF($CF190="", "", COUNTIF($CF$12:$CF$511, "&gt;"&amp;$CF190)+1+COUNTIF($CF$12:$CF190, $CF190)-1)</f>
        <v/>
      </c>
      <c r="CJ190" s="19" t="str">
        <f t="shared" si="40"/>
        <v/>
      </c>
      <c r="CL190" s="45" t="str">
        <f t="shared" si="41"/>
        <v/>
      </c>
      <c r="CN190" s="41" t="str" cm="1">
        <f t="array" ref="CN190">IF($BV190="", "", IF(IFERROR(INDEX($B190:$AE190, $BK190, MATCH(BI$10, $B$11:$AE$11, 0)), "")="", "", IFERROR(INDEX($B190:$AE190, $BK190, MATCH(BI$10, $B$11:$AE$11, 0)), "")))</f>
        <v/>
      </c>
      <c r="CP190" s="19" t="str">
        <f>IF(OR($BL$7=FALSE, $BI190=""), "", IF(COUNTIF('LinkedIn Posts'!$AV$11:$AV$510, $BI190)=0, MAX($CP$11:$CP189)+1, ""))</f>
        <v/>
      </c>
      <c r="CR190" s="19">
        <v>179</v>
      </c>
      <c r="CT190" s="65" t="str">
        <f t="shared" si="42"/>
        <v/>
      </c>
    </row>
    <row r="191" spans="1:98" x14ac:dyDescent="0.25">
      <c r="A191" s="24"/>
      <c r="B191" s="29"/>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1"/>
      <c r="AF191" s="24"/>
      <c r="AG191" s="11"/>
      <c r="AH191" s="11"/>
      <c r="AI191" s="11"/>
      <c r="AJ191" s="11"/>
      <c r="AK191" s="11"/>
      <c r="AL191" s="11"/>
      <c r="AM191" s="11"/>
      <c r="AN191" s="11"/>
      <c r="AO191" s="11"/>
      <c r="AP191" s="11"/>
      <c r="AQ191" s="11"/>
      <c r="AR191" s="11"/>
      <c r="AS191" s="11"/>
      <c r="AT191" s="11"/>
      <c r="AU191" s="11"/>
      <c r="AV191" s="11"/>
      <c r="AW191" s="11"/>
      <c r="AX191" s="11"/>
      <c r="AY191" s="11"/>
      <c r="AZ191" s="32" t="str">
        <f t="shared" si="31"/>
        <v/>
      </c>
      <c r="BA191" s="13" t="str" cm="1">
        <f t="array" ref="BA191">IF(BA$10="", "", IF(IFERROR(INDEX($B191:$AE191, $BK191, MATCH(BA$10, $B$11:$AE$11, 0)), "")="", "", IFERROR(VALUE(INDEX($B191:$AE191, $BK191, MATCH(BA$10, $B$11:$AE$11, 0))), "")))</f>
        <v/>
      </c>
      <c r="BB191" s="13" t="str" cm="1">
        <f t="array" ref="BB191">IF(BB$10="", "", IF(IFERROR(INDEX($B191:$AE191, $BK191, MATCH(BB$10, $B$11:$AE$11, 0)), "")="", "", IFERROR(VALUE(INDEX($B191:$AE191, $BK191, MATCH(BB$10, $B$11:$AE$11, 0))), "")))</f>
        <v/>
      </c>
      <c r="BC191" s="13" t="str" cm="1">
        <f t="array" ref="BC191">IF(BC$10="", "", IF(IFERROR(INDEX($B191:$AE191, $BK191, MATCH(BC$10, $B$11:$AE$11, 0)), "")="", "", IFERROR(VALUE(INDEX($B191:$AE191, $BK191, MATCH(BC$10, $B$11:$AE$11, 0))), "")))</f>
        <v/>
      </c>
      <c r="BD191" s="13" t="str" cm="1">
        <f t="array" ref="BD191">IF(BD$10="", "", IF(IFERROR(INDEX($B191:$AE191, $BK191, MATCH(BD$10, $B$11:$AE$11, 0)), "")="", "", IFERROR(VALUE(INDEX($B191:$AE191, $BK191, MATCH(BD$10, $B$11:$AE$11, 0))), "")))</f>
        <v/>
      </c>
      <c r="BE191" s="33" t="str" cm="1">
        <f t="array" ref="BE191">IF(BE$10="", "", IF(IFERROR(INDEX($B191:$AE191, $BK191, MATCH(BE$10, $B$11:$AE$11, 0)), "")="", "", IFERROR(VALUE(INDEX($B191:$AE191, $BK191, MATCH(BE$10, $B$11:$AE$11, 0))), "")))</f>
        <v/>
      </c>
      <c r="BF191" s="11"/>
      <c r="BG191" s="41" t="str" cm="1">
        <f t="array" ref="BG191">IF(BG$10="", "", IF(IFERROR(INDEX($B191:$AE191, $BK191, MATCH(BG$10, $B$11:$AE$11, 0)), "")="", "", IFERROR(LEFT(INDEX($B191:$AE191, $BK191, MATCH(BG$10, $B$11:$AE$11, 0)), 70), "")))</f>
        <v/>
      </c>
      <c r="BH191" s="11"/>
      <c r="BI191" s="65" t="str">
        <f t="shared" si="32"/>
        <v/>
      </c>
      <c r="BJ191" s="11"/>
      <c r="BN191" s="19" t="str" cm="1">
        <f t="array" ref="BN191">IF($AZ$10="", "", IF(IFERROR(INDEX($B191:$AE191, $BK191, MATCH($AZ$10, $B$11:$AE$11, 0)), "")="", "", IFERROR(INDEX($B191:$AE191, $BK191, MATCH($AZ$10, $B$11:$AE$11, 0)), "")))</f>
        <v/>
      </c>
      <c r="BO191" s="19" t="str">
        <f t="shared" si="33"/>
        <v/>
      </c>
      <c r="BP191" s="19" t="str">
        <f t="shared" si="34"/>
        <v/>
      </c>
      <c r="BQ191" s="19" t="str">
        <f t="shared" si="35"/>
        <v/>
      </c>
      <c r="BR191" s="42" t="str">
        <f t="shared" si="36"/>
        <v/>
      </c>
      <c r="BS191" s="19" t="str">
        <f t="shared" si="37"/>
        <v/>
      </c>
      <c r="BT191" s="43" t="str" cm="1">
        <f t="array" ref="BT191">IFERROR(DATE(INDEX($BQ191:$BS191, $BK191, MATCH($BN$5, $BQ$10:$BS$10, 0)), INDEX($BQ191:$BS191, $BK191, MATCH($BN$4, $BQ$10:$BS$10, 0)), INDEX($BQ191:$BS191, $BK191, MATCH($BN$3, $BQ$10:$BS$10, 0))), "")</f>
        <v/>
      </c>
      <c r="BV191" s="19" t="str">
        <f t="shared" si="38"/>
        <v/>
      </c>
      <c r="BX191" s="19" t="str">
        <f t="shared" si="30"/>
        <v/>
      </c>
      <c r="BZ191" s="42" t="str">
        <f t="shared" si="44"/>
        <v/>
      </c>
      <c r="CA191" s="13" t="str">
        <f t="shared" si="44"/>
        <v/>
      </c>
      <c r="CB191" s="13" t="str">
        <f t="shared" si="44"/>
        <v/>
      </c>
      <c r="CC191" s="13" t="str">
        <f t="shared" si="44"/>
        <v/>
      </c>
      <c r="CD191" s="33" t="str">
        <f t="shared" si="43"/>
        <v/>
      </c>
      <c r="CF191" s="44" t="str">
        <f t="shared" si="39"/>
        <v/>
      </c>
      <c r="CH191" s="19" t="str">
        <f>IF($CF191="", "", COUNTIF($CF$12:$CF$511, "&gt;"&amp;$CF191)+1+COUNTIF($CF$12:$CF191, $CF191)-1)</f>
        <v/>
      </c>
      <c r="CJ191" s="19" t="str">
        <f t="shared" si="40"/>
        <v/>
      </c>
      <c r="CL191" s="45" t="str">
        <f t="shared" si="41"/>
        <v/>
      </c>
      <c r="CN191" s="41" t="str" cm="1">
        <f t="array" ref="CN191">IF($BV191="", "", IF(IFERROR(INDEX($B191:$AE191, $BK191, MATCH(BI$10, $B$11:$AE$11, 0)), "")="", "", IFERROR(INDEX($B191:$AE191, $BK191, MATCH(BI$10, $B$11:$AE$11, 0)), "")))</f>
        <v/>
      </c>
      <c r="CP191" s="19" t="str">
        <f>IF(OR($BL$7=FALSE, $BI191=""), "", IF(COUNTIF('LinkedIn Posts'!$AV$11:$AV$510, $BI191)=0, MAX($CP$11:$CP190)+1, ""))</f>
        <v/>
      </c>
      <c r="CR191" s="19">
        <v>180</v>
      </c>
      <c r="CT191" s="65" t="str">
        <f t="shared" si="42"/>
        <v/>
      </c>
    </row>
    <row r="192" spans="1:98" x14ac:dyDescent="0.25">
      <c r="A192" s="24"/>
      <c r="B192" s="29"/>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1"/>
      <c r="AF192" s="24"/>
      <c r="AG192" s="11"/>
      <c r="AH192" s="11"/>
      <c r="AI192" s="11"/>
      <c r="AJ192" s="11"/>
      <c r="AK192" s="11"/>
      <c r="AL192" s="11"/>
      <c r="AM192" s="11"/>
      <c r="AN192" s="11"/>
      <c r="AO192" s="11"/>
      <c r="AP192" s="11"/>
      <c r="AQ192" s="11"/>
      <c r="AR192" s="11"/>
      <c r="AS192" s="11"/>
      <c r="AT192" s="11"/>
      <c r="AU192" s="11"/>
      <c r="AV192" s="11"/>
      <c r="AW192" s="11"/>
      <c r="AX192" s="11"/>
      <c r="AY192" s="11"/>
      <c r="AZ192" s="32" t="str">
        <f t="shared" si="31"/>
        <v/>
      </c>
      <c r="BA192" s="13" t="str" cm="1">
        <f t="array" ref="BA192">IF(BA$10="", "", IF(IFERROR(INDEX($B192:$AE192, $BK192, MATCH(BA$10, $B$11:$AE$11, 0)), "")="", "", IFERROR(VALUE(INDEX($B192:$AE192, $BK192, MATCH(BA$10, $B$11:$AE$11, 0))), "")))</f>
        <v/>
      </c>
      <c r="BB192" s="13" t="str" cm="1">
        <f t="array" ref="BB192">IF(BB$10="", "", IF(IFERROR(INDEX($B192:$AE192, $BK192, MATCH(BB$10, $B$11:$AE$11, 0)), "")="", "", IFERROR(VALUE(INDEX($B192:$AE192, $BK192, MATCH(BB$10, $B$11:$AE$11, 0))), "")))</f>
        <v/>
      </c>
      <c r="BC192" s="13" t="str" cm="1">
        <f t="array" ref="BC192">IF(BC$10="", "", IF(IFERROR(INDEX($B192:$AE192, $BK192, MATCH(BC$10, $B$11:$AE$11, 0)), "")="", "", IFERROR(VALUE(INDEX($B192:$AE192, $BK192, MATCH(BC$10, $B$11:$AE$11, 0))), "")))</f>
        <v/>
      </c>
      <c r="BD192" s="13" t="str" cm="1">
        <f t="array" ref="BD192">IF(BD$10="", "", IF(IFERROR(INDEX($B192:$AE192, $BK192, MATCH(BD$10, $B$11:$AE$11, 0)), "")="", "", IFERROR(VALUE(INDEX($B192:$AE192, $BK192, MATCH(BD$10, $B$11:$AE$11, 0))), "")))</f>
        <v/>
      </c>
      <c r="BE192" s="33" t="str" cm="1">
        <f t="array" ref="BE192">IF(BE$10="", "", IF(IFERROR(INDEX($B192:$AE192, $BK192, MATCH(BE$10, $B$11:$AE$11, 0)), "")="", "", IFERROR(VALUE(INDEX($B192:$AE192, $BK192, MATCH(BE$10, $B$11:$AE$11, 0))), "")))</f>
        <v/>
      </c>
      <c r="BF192" s="11"/>
      <c r="BG192" s="41" t="str" cm="1">
        <f t="array" ref="BG192">IF(BG$10="", "", IF(IFERROR(INDEX($B192:$AE192, $BK192, MATCH(BG$10, $B$11:$AE$11, 0)), "")="", "", IFERROR(LEFT(INDEX($B192:$AE192, $BK192, MATCH(BG$10, $B$11:$AE$11, 0)), 70), "")))</f>
        <v/>
      </c>
      <c r="BH192" s="11"/>
      <c r="BI192" s="65" t="str">
        <f t="shared" si="32"/>
        <v/>
      </c>
      <c r="BJ192" s="11"/>
      <c r="BN192" s="19" t="str" cm="1">
        <f t="array" ref="BN192">IF($AZ$10="", "", IF(IFERROR(INDEX($B192:$AE192, $BK192, MATCH($AZ$10, $B$11:$AE$11, 0)), "")="", "", IFERROR(INDEX($B192:$AE192, $BK192, MATCH($AZ$10, $B$11:$AE$11, 0)), "")))</f>
        <v/>
      </c>
      <c r="BO192" s="19" t="str">
        <f t="shared" si="33"/>
        <v/>
      </c>
      <c r="BP192" s="19" t="str">
        <f t="shared" si="34"/>
        <v/>
      </c>
      <c r="BQ192" s="19" t="str">
        <f t="shared" si="35"/>
        <v/>
      </c>
      <c r="BR192" s="42" t="str">
        <f t="shared" si="36"/>
        <v/>
      </c>
      <c r="BS192" s="19" t="str">
        <f t="shared" si="37"/>
        <v/>
      </c>
      <c r="BT192" s="43" t="str" cm="1">
        <f t="array" ref="BT192">IFERROR(DATE(INDEX($BQ192:$BS192, $BK192, MATCH($BN$5, $BQ$10:$BS$10, 0)), INDEX($BQ192:$BS192, $BK192, MATCH($BN$4, $BQ$10:$BS$10, 0)), INDEX($BQ192:$BS192, $BK192, MATCH($BN$3, $BQ$10:$BS$10, 0))), "")</f>
        <v/>
      </c>
      <c r="BV192" s="19" t="str">
        <f t="shared" si="38"/>
        <v/>
      </c>
      <c r="BX192" s="19" t="str">
        <f t="shared" si="30"/>
        <v/>
      </c>
      <c r="BZ192" s="42" t="str">
        <f t="shared" si="44"/>
        <v/>
      </c>
      <c r="CA192" s="13" t="str">
        <f t="shared" si="44"/>
        <v/>
      </c>
      <c r="CB192" s="13" t="str">
        <f t="shared" si="44"/>
        <v/>
      </c>
      <c r="CC192" s="13" t="str">
        <f t="shared" si="44"/>
        <v/>
      </c>
      <c r="CD192" s="33" t="str">
        <f t="shared" si="43"/>
        <v/>
      </c>
      <c r="CF192" s="44" t="str">
        <f t="shared" si="39"/>
        <v/>
      </c>
      <c r="CH192" s="19" t="str">
        <f>IF($CF192="", "", COUNTIF($CF$12:$CF$511, "&gt;"&amp;$CF192)+1+COUNTIF($CF$12:$CF192, $CF192)-1)</f>
        <v/>
      </c>
      <c r="CJ192" s="19" t="str">
        <f t="shared" si="40"/>
        <v/>
      </c>
      <c r="CL192" s="45" t="str">
        <f t="shared" si="41"/>
        <v/>
      </c>
      <c r="CN192" s="41" t="str" cm="1">
        <f t="array" ref="CN192">IF($BV192="", "", IF(IFERROR(INDEX($B192:$AE192, $BK192, MATCH(BI$10, $B$11:$AE$11, 0)), "")="", "", IFERROR(INDEX($B192:$AE192, $BK192, MATCH(BI$10, $B$11:$AE$11, 0)), "")))</f>
        <v/>
      </c>
      <c r="CP192" s="19" t="str">
        <f>IF(OR($BL$7=FALSE, $BI192=""), "", IF(COUNTIF('LinkedIn Posts'!$AV$11:$AV$510, $BI192)=0, MAX($CP$11:$CP191)+1, ""))</f>
        <v/>
      </c>
      <c r="CR192" s="19">
        <v>181</v>
      </c>
      <c r="CT192" s="65" t="str">
        <f t="shared" si="42"/>
        <v/>
      </c>
    </row>
    <row r="193" spans="1:98" x14ac:dyDescent="0.25">
      <c r="A193" s="24"/>
      <c r="B193" s="29"/>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1"/>
      <c r="AF193" s="24"/>
      <c r="AG193" s="11"/>
      <c r="AH193" s="11"/>
      <c r="AI193" s="11"/>
      <c r="AJ193" s="11"/>
      <c r="AK193" s="11"/>
      <c r="AL193" s="11"/>
      <c r="AM193" s="11"/>
      <c r="AN193" s="11"/>
      <c r="AO193" s="11"/>
      <c r="AP193" s="11"/>
      <c r="AQ193" s="11"/>
      <c r="AR193" s="11"/>
      <c r="AS193" s="11"/>
      <c r="AT193" s="11"/>
      <c r="AU193" s="11"/>
      <c r="AV193" s="11"/>
      <c r="AW193" s="11"/>
      <c r="AX193" s="11"/>
      <c r="AY193" s="11"/>
      <c r="AZ193" s="32" t="str">
        <f t="shared" si="31"/>
        <v/>
      </c>
      <c r="BA193" s="13" t="str" cm="1">
        <f t="array" ref="BA193">IF(BA$10="", "", IF(IFERROR(INDEX($B193:$AE193, $BK193, MATCH(BA$10, $B$11:$AE$11, 0)), "")="", "", IFERROR(VALUE(INDEX($B193:$AE193, $BK193, MATCH(BA$10, $B$11:$AE$11, 0))), "")))</f>
        <v/>
      </c>
      <c r="BB193" s="13" t="str" cm="1">
        <f t="array" ref="BB193">IF(BB$10="", "", IF(IFERROR(INDEX($B193:$AE193, $BK193, MATCH(BB$10, $B$11:$AE$11, 0)), "")="", "", IFERROR(VALUE(INDEX($B193:$AE193, $BK193, MATCH(BB$10, $B$11:$AE$11, 0))), "")))</f>
        <v/>
      </c>
      <c r="BC193" s="13" t="str" cm="1">
        <f t="array" ref="BC193">IF(BC$10="", "", IF(IFERROR(INDEX($B193:$AE193, $BK193, MATCH(BC$10, $B$11:$AE$11, 0)), "")="", "", IFERROR(VALUE(INDEX($B193:$AE193, $BK193, MATCH(BC$10, $B$11:$AE$11, 0))), "")))</f>
        <v/>
      </c>
      <c r="BD193" s="13" t="str" cm="1">
        <f t="array" ref="BD193">IF(BD$10="", "", IF(IFERROR(INDEX($B193:$AE193, $BK193, MATCH(BD$10, $B$11:$AE$11, 0)), "")="", "", IFERROR(VALUE(INDEX($B193:$AE193, $BK193, MATCH(BD$10, $B$11:$AE$11, 0))), "")))</f>
        <v/>
      </c>
      <c r="BE193" s="33" t="str" cm="1">
        <f t="array" ref="BE193">IF(BE$10="", "", IF(IFERROR(INDEX($B193:$AE193, $BK193, MATCH(BE$10, $B$11:$AE$11, 0)), "")="", "", IFERROR(VALUE(INDEX($B193:$AE193, $BK193, MATCH(BE$10, $B$11:$AE$11, 0))), "")))</f>
        <v/>
      </c>
      <c r="BF193" s="11"/>
      <c r="BG193" s="41" t="str" cm="1">
        <f t="array" ref="BG193">IF(BG$10="", "", IF(IFERROR(INDEX($B193:$AE193, $BK193, MATCH(BG$10, $B$11:$AE$11, 0)), "")="", "", IFERROR(LEFT(INDEX($B193:$AE193, $BK193, MATCH(BG$10, $B$11:$AE$11, 0)), 70), "")))</f>
        <v/>
      </c>
      <c r="BH193" s="11"/>
      <c r="BI193" s="65" t="str">
        <f t="shared" si="32"/>
        <v/>
      </c>
      <c r="BJ193" s="11"/>
      <c r="BN193" s="19" t="str" cm="1">
        <f t="array" ref="BN193">IF($AZ$10="", "", IF(IFERROR(INDEX($B193:$AE193, $BK193, MATCH($AZ$10, $B$11:$AE$11, 0)), "")="", "", IFERROR(INDEX($B193:$AE193, $BK193, MATCH($AZ$10, $B$11:$AE$11, 0)), "")))</f>
        <v/>
      </c>
      <c r="BO193" s="19" t="str">
        <f t="shared" si="33"/>
        <v/>
      </c>
      <c r="BP193" s="19" t="str">
        <f t="shared" si="34"/>
        <v/>
      </c>
      <c r="BQ193" s="19" t="str">
        <f t="shared" si="35"/>
        <v/>
      </c>
      <c r="BR193" s="42" t="str">
        <f t="shared" si="36"/>
        <v/>
      </c>
      <c r="BS193" s="19" t="str">
        <f t="shared" si="37"/>
        <v/>
      </c>
      <c r="BT193" s="43" t="str" cm="1">
        <f t="array" ref="BT193">IFERROR(DATE(INDEX($BQ193:$BS193, $BK193, MATCH($BN$5, $BQ$10:$BS$10, 0)), INDEX($BQ193:$BS193, $BK193, MATCH($BN$4, $BQ$10:$BS$10, 0)), INDEX($BQ193:$BS193, $BK193, MATCH($BN$3, $BQ$10:$BS$10, 0))), "")</f>
        <v/>
      </c>
      <c r="BV193" s="19" t="str">
        <f t="shared" si="38"/>
        <v/>
      </c>
      <c r="BX193" s="19" t="str">
        <f t="shared" si="30"/>
        <v/>
      </c>
      <c r="BZ193" s="42" t="str">
        <f t="shared" si="44"/>
        <v/>
      </c>
      <c r="CA193" s="13" t="str">
        <f t="shared" si="44"/>
        <v/>
      </c>
      <c r="CB193" s="13" t="str">
        <f t="shared" si="44"/>
        <v/>
      </c>
      <c r="CC193" s="13" t="str">
        <f t="shared" si="44"/>
        <v/>
      </c>
      <c r="CD193" s="33" t="str">
        <f t="shared" si="43"/>
        <v/>
      </c>
      <c r="CF193" s="44" t="str">
        <f t="shared" si="39"/>
        <v/>
      </c>
      <c r="CH193" s="19" t="str">
        <f>IF($CF193="", "", COUNTIF($CF$12:$CF$511, "&gt;"&amp;$CF193)+1+COUNTIF($CF$12:$CF193, $CF193)-1)</f>
        <v/>
      </c>
      <c r="CJ193" s="19" t="str">
        <f t="shared" si="40"/>
        <v/>
      </c>
      <c r="CL193" s="45" t="str">
        <f t="shared" si="41"/>
        <v/>
      </c>
      <c r="CN193" s="41" t="str" cm="1">
        <f t="array" ref="CN193">IF($BV193="", "", IF(IFERROR(INDEX($B193:$AE193, $BK193, MATCH(BI$10, $B$11:$AE$11, 0)), "")="", "", IFERROR(INDEX($B193:$AE193, $BK193, MATCH(BI$10, $B$11:$AE$11, 0)), "")))</f>
        <v/>
      </c>
      <c r="CP193" s="19" t="str">
        <f>IF(OR($BL$7=FALSE, $BI193=""), "", IF(COUNTIF('LinkedIn Posts'!$AV$11:$AV$510, $BI193)=0, MAX($CP$11:$CP192)+1, ""))</f>
        <v/>
      </c>
      <c r="CR193" s="19">
        <v>182</v>
      </c>
      <c r="CT193" s="65" t="str">
        <f t="shared" si="42"/>
        <v/>
      </c>
    </row>
    <row r="194" spans="1:98" x14ac:dyDescent="0.25">
      <c r="A194" s="24"/>
      <c r="B194" s="29"/>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1"/>
      <c r="AF194" s="24"/>
      <c r="AG194" s="11"/>
      <c r="AH194" s="11"/>
      <c r="AI194" s="11"/>
      <c r="AJ194" s="11"/>
      <c r="AK194" s="11"/>
      <c r="AL194" s="11"/>
      <c r="AM194" s="11"/>
      <c r="AN194" s="11"/>
      <c r="AO194" s="11"/>
      <c r="AP194" s="11"/>
      <c r="AQ194" s="11"/>
      <c r="AR194" s="11"/>
      <c r="AS194" s="11"/>
      <c r="AT194" s="11"/>
      <c r="AU194" s="11"/>
      <c r="AV194" s="11"/>
      <c r="AW194" s="11"/>
      <c r="AX194" s="11"/>
      <c r="AY194" s="11"/>
      <c r="AZ194" s="32" t="str">
        <f t="shared" si="31"/>
        <v/>
      </c>
      <c r="BA194" s="13" t="str" cm="1">
        <f t="array" ref="BA194">IF(BA$10="", "", IF(IFERROR(INDEX($B194:$AE194, $BK194, MATCH(BA$10, $B$11:$AE$11, 0)), "")="", "", IFERROR(VALUE(INDEX($B194:$AE194, $BK194, MATCH(BA$10, $B$11:$AE$11, 0))), "")))</f>
        <v/>
      </c>
      <c r="BB194" s="13" t="str" cm="1">
        <f t="array" ref="BB194">IF(BB$10="", "", IF(IFERROR(INDEX($B194:$AE194, $BK194, MATCH(BB$10, $B$11:$AE$11, 0)), "")="", "", IFERROR(VALUE(INDEX($B194:$AE194, $BK194, MATCH(BB$10, $B$11:$AE$11, 0))), "")))</f>
        <v/>
      </c>
      <c r="BC194" s="13" t="str" cm="1">
        <f t="array" ref="BC194">IF(BC$10="", "", IF(IFERROR(INDEX($B194:$AE194, $BK194, MATCH(BC$10, $B$11:$AE$11, 0)), "")="", "", IFERROR(VALUE(INDEX($B194:$AE194, $BK194, MATCH(BC$10, $B$11:$AE$11, 0))), "")))</f>
        <v/>
      </c>
      <c r="BD194" s="13" t="str" cm="1">
        <f t="array" ref="BD194">IF(BD$10="", "", IF(IFERROR(INDEX($B194:$AE194, $BK194, MATCH(BD$10, $B$11:$AE$11, 0)), "")="", "", IFERROR(VALUE(INDEX($B194:$AE194, $BK194, MATCH(BD$10, $B$11:$AE$11, 0))), "")))</f>
        <v/>
      </c>
      <c r="BE194" s="33" t="str" cm="1">
        <f t="array" ref="BE194">IF(BE$10="", "", IF(IFERROR(INDEX($B194:$AE194, $BK194, MATCH(BE$10, $B$11:$AE$11, 0)), "")="", "", IFERROR(VALUE(INDEX($B194:$AE194, $BK194, MATCH(BE$10, $B$11:$AE$11, 0))), "")))</f>
        <v/>
      </c>
      <c r="BF194" s="11"/>
      <c r="BG194" s="41" t="str" cm="1">
        <f t="array" ref="BG194">IF(BG$10="", "", IF(IFERROR(INDEX($B194:$AE194, $BK194, MATCH(BG$10, $B$11:$AE$11, 0)), "")="", "", IFERROR(LEFT(INDEX($B194:$AE194, $BK194, MATCH(BG$10, $B$11:$AE$11, 0)), 70), "")))</f>
        <v/>
      </c>
      <c r="BH194" s="11"/>
      <c r="BI194" s="65" t="str">
        <f t="shared" si="32"/>
        <v/>
      </c>
      <c r="BJ194" s="11"/>
      <c r="BN194" s="19" t="str" cm="1">
        <f t="array" ref="BN194">IF($AZ$10="", "", IF(IFERROR(INDEX($B194:$AE194, $BK194, MATCH($AZ$10, $B$11:$AE$11, 0)), "")="", "", IFERROR(INDEX($B194:$AE194, $BK194, MATCH($AZ$10, $B$11:$AE$11, 0)), "")))</f>
        <v/>
      </c>
      <c r="BO194" s="19" t="str">
        <f t="shared" si="33"/>
        <v/>
      </c>
      <c r="BP194" s="19" t="str">
        <f t="shared" si="34"/>
        <v/>
      </c>
      <c r="BQ194" s="19" t="str">
        <f t="shared" si="35"/>
        <v/>
      </c>
      <c r="BR194" s="42" t="str">
        <f t="shared" si="36"/>
        <v/>
      </c>
      <c r="BS194" s="19" t="str">
        <f t="shared" si="37"/>
        <v/>
      </c>
      <c r="BT194" s="43" t="str" cm="1">
        <f t="array" ref="BT194">IFERROR(DATE(INDEX($BQ194:$BS194, $BK194, MATCH($BN$5, $BQ$10:$BS$10, 0)), INDEX($BQ194:$BS194, $BK194, MATCH($BN$4, $BQ$10:$BS$10, 0)), INDEX($BQ194:$BS194, $BK194, MATCH($BN$3, $BQ$10:$BS$10, 0))), "")</f>
        <v/>
      </c>
      <c r="BV194" s="19" t="str">
        <f t="shared" si="38"/>
        <v/>
      </c>
      <c r="BX194" s="19" t="str">
        <f t="shared" si="30"/>
        <v/>
      </c>
      <c r="BZ194" s="42" t="str">
        <f t="shared" si="44"/>
        <v/>
      </c>
      <c r="CA194" s="13" t="str">
        <f t="shared" si="44"/>
        <v/>
      </c>
      <c r="CB194" s="13" t="str">
        <f t="shared" si="44"/>
        <v/>
      </c>
      <c r="CC194" s="13" t="str">
        <f t="shared" si="44"/>
        <v/>
      </c>
      <c r="CD194" s="33" t="str">
        <f t="shared" si="43"/>
        <v/>
      </c>
      <c r="CF194" s="44" t="str">
        <f t="shared" si="39"/>
        <v/>
      </c>
      <c r="CH194" s="19" t="str">
        <f>IF($CF194="", "", COUNTIF($CF$12:$CF$511, "&gt;"&amp;$CF194)+1+COUNTIF($CF$12:$CF194, $CF194)-1)</f>
        <v/>
      </c>
      <c r="CJ194" s="19" t="str">
        <f t="shared" si="40"/>
        <v/>
      </c>
      <c r="CL194" s="45" t="str">
        <f t="shared" si="41"/>
        <v/>
      </c>
      <c r="CN194" s="41" t="str" cm="1">
        <f t="array" ref="CN194">IF($BV194="", "", IF(IFERROR(INDEX($B194:$AE194, $BK194, MATCH(BI$10, $B$11:$AE$11, 0)), "")="", "", IFERROR(INDEX($B194:$AE194, $BK194, MATCH(BI$10, $B$11:$AE$11, 0)), "")))</f>
        <v/>
      </c>
      <c r="CP194" s="19" t="str">
        <f>IF(OR($BL$7=FALSE, $BI194=""), "", IF(COUNTIF('LinkedIn Posts'!$AV$11:$AV$510, $BI194)=0, MAX($CP$11:$CP193)+1, ""))</f>
        <v/>
      </c>
      <c r="CR194" s="19">
        <v>183</v>
      </c>
      <c r="CT194" s="65" t="str">
        <f t="shared" si="42"/>
        <v/>
      </c>
    </row>
    <row r="195" spans="1:98" x14ac:dyDescent="0.25">
      <c r="A195" s="24"/>
      <c r="B195" s="29"/>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1"/>
      <c r="AF195" s="24"/>
      <c r="AG195" s="11"/>
      <c r="AH195" s="11"/>
      <c r="AI195" s="11"/>
      <c r="AJ195" s="11"/>
      <c r="AK195" s="11"/>
      <c r="AL195" s="11"/>
      <c r="AM195" s="11"/>
      <c r="AN195" s="11"/>
      <c r="AO195" s="11"/>
      <c r="AP195" s="11"/>
      <c r="AQ195" s="11"/>
      <c r="AR195" s="11"/>
      <c r="AS195" s="11"/>
      <c r="AT195" s="11"/>
      <c r="AU195" s="11"/>
      <c r="AV195" s="11"/>
      <c r="AW195" s="11"/>
      <c r="AX195" s="11"/>
      <c r="AY195" s="11"/>
      <c r="AZ195" s="32" t="str">
        <f t="shared" si="31"/>
        <v/>
      </c>
      <c r="BA195" s="13" t="str" cm="1">
        <f t="array" ref="BA195">IF(BA$10="", "", IF(IFERROR(INDEX($B195:$AE195, $BK195, MATCH(BA$10, $B$11:$AE$11, 0)), "")="", "", IFERROR(VALUE(INDEX($B195:$AE195, $BK195, MATCH(BA$10, $B$11:$AE$11, 0))), "")))</f>
        <v/>
      </c>
      <c r="BB195" s="13" t="str" cm="1">
        <f t="array" ref="BB195">IF(BB$10="", "", IF(IFERROR(INDEX($B195:$AE195, $BK195, MATCH(BB$10, $B$11:$AE$11, 0)), "")="", "", IFERROR(VALUE(INDEX($B195:$AE195, $BK195, MATCH(BB$10, $B$11:$AE$11, 0))), "")))</f>
        <v/>
      </c>
      <c r="BC195" s="13" t="str" cm="1">
        <f t="array" ref="BC195">IF(BC$10="", "", IF(IFERROR(INDEX($B195:$AE195, $BK195, MATCH(BC$10, $B$11:$AE$11, 0)), "")="", "", IFERROR(VALUE(INDEX($B195:$AE195, $BK195, MATCH(BC$10, $B$11:$AE$11, 0))), "")))</f>
        <v/>
      </c>
      <c r="BD195" s="13" t="str" cm="1">
        <f t="array" ref="BD195">IF(BD$10="", "", IF(IFERROR(INDEX($B195:$AE195, $BK195, MATCH(BD$10, $B$11:$AE$11, 0)), "")="", "", IFERROR(VALUE(INDEX($B195:$AE195, $BK195, MATCH(BD$10, $B$11:$AE$11, 0))), "")))</f>
        <v/>
      </c>
      <c r="BE195" s="33" t="str" cm="1">
        <f t="array" ref="BE195">IF(BE$10="", "", IF(IFERROR(INDEX($B195:$AE195, $BK195, MATCH(BE$10, $B$11:$AE$11, 0)), "")="", "", IFERROR(VALUE(INDEX($B195:$AE195, $BK195, MATCH(BE$10, $B$11:$AE$11, 0))), "")))</f>
        <v/>
      </c>
      <c r="BF195" s="11"/>
      <c r="BG195" s="41" t="str" cm="1">
        <f t="array" ref="BG195">IF(BG$10="", "", IF(IFERROR(INDEX($B195:$AE195, $BK195, MATCH(BG$10, $B$11:$AE$11, 0)), "")="", "", IFERROR(LEFT(INDEX($B195:$AE195, $BK195, MATCH(BG$10, $B$11:$AE$11, 0)), 70), "")))</f>
        <v/>
      </c>
      <c r="BH195" s="11"/>
      <c r="BI195" s="65" t="str">
        <f t="shared" si="32"/>
        <v/>
      </c>
      <c r="BJ195" s="11"/>
      <c r="BN195" s="19" t="str" cm="1">
        <f t="array" ref="BN195">IF($AZ$10="", "", IF(IFERROR(INDEX($B195:$AE195, $BK195, MATCH($AZ$10, $B$11:$AE$11, 0)), "")="", "", IFERROR(INDEX($B195:$AE195, $BK195, MATCH($AZ$10, $B$11:$AE$11, 0)), "")))</f>
        <v/>
      </c>
      <c r="BO195" s="19" t="str">
        <f t="shared" si="33"/>
        <v/>
      </c>
      <c r="BP195" s="19" t="str">
        <f t="shared" si="34"/>
        <v/>
      </c>
      <c r="BQ195" s="19" t="str">
        <f t="shared" si="35"/>
        <v/>
      </c>
      <c r="BR195" s="42" t="str">
        <f t="shared" si="36"/>
        <v/>
      </c>
      <c r="BS195" s="19" t="str">
        <f t="shared" si="37"/>
        <v/>
      </c>
      <c r="BT195" s="43" t="str" cm="1">
        <f t="array" ref="BT195">IFERROR(DATE(INDEX($BQ195:$BS195, $BK195, MATCH($BN$5, $BQ$10:$BS$10, 0)), INDEX($BQ195:$BS195, $BK195, MATCH($BN$4, $BQ$10:$BS$10, 0)), INDEX($BQ195:$BS195, $BK195, MATCH($BN$3, $BQ$10:$BS$10, 0))), "")</f>
        <v/>
      </c>
      <c r="BV195" s="19" t="str">
        <f t="shared" si="38"/>
        <v/>
      </c>
      <c r="BX195" s="19" t="str">
        <f t="shared" si="30"/>
        <v/>
      </c>
      <c r="BZ195" s="42" t="str">
        <f t="shared" si="44"/>
        <v/>
      </c>
      <c r="CA195" s="13" t="str">
        <f t="shared" si="44"/>
        <v/>
      </c>
      <c r="CB195" s="13" t="str">
        <f t="shared" si="44"/>
        <v/>
      </c>
      <c r="CC195" s="13" t="str">
        <f t="shared" si="44"/>
        <v/>
      </c>
      <c r="CD195" s="33" t="str">
        <f t="shared" si="43"/>
        <v/>
      </c>
      <c r="CF195" s="44" t="str">
        <f t="shared" si="39"/>
        <v/>
      </c>
      <c r="CH195" s="19" t="str">
        <f>IF($CF195="", "", COUNTIF($CF$12:$CF$511, "&gt;"&amp;$CF195)+1+COUNTIF($CF$12:$CF195, $CF195)-1)</f>
        <v/>
      </c>
      <c r="CJ195" s="19" t="str">
        <f t="shared" si="40"/>
        <v/>
      </c>
      <c r="CL195" s="45" t="str">
        <f t="shared" si="41"/>
        <v/>
      </c>
      <c r="CN195" s="41" t="str" cm="1">
        <f t="array" ref="CN195">IF($BV195="", "", IF(IFERROR(INDEX($B195:$AE195, $BK195, MATCH(BI$10, $B$11:$AE$11, 0)), "")="", "", IFERROR(INDEX($B195:$AE195, $BK195, MATCH(BI$10, $B$11:$AE$11, 0)), "")))</f>
        <v/>
      </c>
      <c r="CP195" s="19" t="str">
        <f>IF(OR($BL$7=FALSE, $BI195=""), "", IF(COUNTIF('LinkedIn Posts'!$AV$11:$AV$510, $BI195)=0, MAX($CP$11:$CP194)+1, ""))</f>
        <v/>
      </c>
      <c r="CR195" s="19">
        <v>184</v>
      </c>
      <c r="CT195" s="65" t="str">
        <f t="shared" si="42"/>
        <v/>
      </c>
    </row>
    <row r="196" spans="1:98" x14ac:dyDescent="0.25">
      <c r="A196" s="24"/>
      <c r="B196" s="29"/>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1"/>
      <c r="AF196" s="24"/>
      <c r="AG196" s="11"/>
      <c r="AH196" s="11"/>
      <c r="AI196" s="11"/>
      <c r="AJ196" s="11"/>
      <c r="AK196" s="11"/>
      <c r="AL196" s="11"/>
      <c r="AM196" s="11"/>
      <c r="AN196" s="11"/>
      <c r="AO196" s="11"/>
      <c r="AP196" s="11"/>
      <c r="AQ196" s="11"/>
      <c r="AR196" s="11"/>
      <c r="AS196" s="11"/>
      <c r="AT196" s="11"/>
      <c r="AU196" s="11"/>
      <c r="AV196" s="11"/>
      <c r="AW196" s="11"/>
      <c r="AX196" s="11"/>
      <c r="AY196" s="11"/>
      <c r="AZ196" s="32" t="str">
        <f t="shared" si="31"/>
        <v/>
      </c>
      <c r="BA196" s="13" t="str" cm="1">
        <f t="array" ref="BA196">IF(BA$10="", "", IF(IFERROR(INDEX($B196:$AE196, $BK196, MATCH(BA$10, $B$11:$AE$11, 0)), "")="", "", IFERROR(VALUE(INDEX($B196:$AE196, $BK196, MATCH(BA$10, $B$11:$AE$11, 0))), "")))</f>
        <v/>
      </c>
      <c r="BB196" s="13" t="str" cm="1">
        <f t="array" ref="BB196">IF(BB$10="", "", IF(IFERROR(INDEX($B196:$AE196, $BK196, MATCH(BB$10, $B$11:$AE$11, 0)), "")="", "", IFERROR(VALUE(INDEX($B196:$AE196, $BK196, MATCH(BB$10, $B$11:$AE$11, 0))), "")))</f>
        <v/>
      </c>
      <c r="BC196" s="13" t="str" cm="1">
        <f t="array" ref="BC196">IF(BC$10="", "", IF(IFERROR(INDEX($B196:$AE196, $BK196, MATCH(BC$10, $B$11:$AE$11, 0)), "")="", "", IFERROR(VALUE(INDEX($B196:$AE196, $BK196, MATCH(BC$10, $B$11:$AE$11, 0))), "")))</f>
        <v/>
      </c>
      <c r="BD196" s="13" t="str" cm="1">
        <f t="array" ref="BD196">IF(BD$10="", "", IF(IFERROR(INDEX($B196:$AE196, $BK196, MATCH(BD$10, $B$11:$AE$11, 0)), "")="", "", IFERROR(VALUE(INDEX($B196:$AE196, $BK196, MATCH(BD$10, $B$11:$AE$11, 0))), "")))</f>
        <v/>
      </c>
      <c r="BE196" s="33" t="str" cm="1">
        <f t="array" ref="BE196">IF(BE$10="", "", IF(IFERROR(INDEX($B196:$AE196, $BK196, MATCH(BE$10, $B$11:$AE$11, 0)), "")="", "", IFERROR(VALUE(INDEX($B196:$AE196, $BK196, MATCH(BE$10, $B$11:$AE$11, 0))), "")))</f>
        <v/>
      </c>
      <c r="BF196" s="11"/>
      <c r="BG196" s="41" t="str" cm="1">
        <f t="array" ref="BG196">IF(BG$10="", "", IF(IFERROR(INDEX($B196:$AE196, $BK196, MATCH(BG$10, $B$11:$AE$11, 0)), "")="", "", IFERROR(LEFT(INDEX($B196:$AE196, $BK196, MATCH(BG$10, $B$11:$AE$11, 0)), 70), "")))</f>
        <v/>
      </c>
      <c r="BH196" s="11"/>
      <c r="BI196" s="65" t="str">
        <f t="shared" si="32"/>
        <v/>
      </c>
      <c r="BJ196" s="11"/>
      <c r="BN196" s="19" t="str" cm="1">
        <f t="array" ref="BN196">IF($AZ$10="", "", IF(IFERROR(INDEX($B196:$AE196, $BK196, MATCH($AZ$10, $B$11:$AE$11, 0)), "")="", "", IFERROR(INDEX($B196:$AE196, $BK196, MATCH($AZ$10, $B$11:$AE$11, 0)), "")))</f>
        <v/>
      </c>
      <c r="BO196" s="19" t="str">
        <f t="shared" si="33"/>
        <v/>
      </c>
      <c r="BP196" s="19" t="str">
        <f t="shared" si="34"/>
        <v/>
      </c>
      <c r="BQ196" s="19" t="str">
        <f t="shared" si="35"/>
        <v/>
      </c>
      <c r="BR196" s="42" t="str">
        <f t="shared" si="36"/>
        <v/>
      </c>
      <c r="BS196" s="19" t="str">
        <f t="shared" si="37"/>
        <v/>
      </c>
      <c r="BT196" s="43" t="str" cm="1">
        <f t="array" ref="BT196">IFERROR(DATE(INDEX($BQ196:$BS196, $BK196, MATCH($BN$5, $BQ$10:$BS$10, 0)), INDEX($BQ196:$BS196, $BK196, MATCH($BN$4, $BQ$10:$BS$10, 0)), INDEX($BQ196:$BS196, $BK196, MATCH($BN$3, $BQ$10:$BS$10, 0))), "")</f>
        <v/>
      </c>
      <c r="BV196" s="19" t="str">
        <f t="shared" si="38"/>
        <v/>
      </c>
      <c r="BX196" s="19" t="str">
        <f t="shared" si="30"/>
        <v/>
      </c>
      <c r="BZ196" s="42" t="str">
        <f t="shared" si="44"/>
        <v/>
      </c>
      <c r="CA196" s="13" t="str">
        <f t="shared" si="44"/>
        <v/>
      </c>
      <c r="CB196" s="13" t="str">
        <f t="shared" si="44"/>
        <v/>
      </c>
      <c r="CC196" s="13" t="str">
        <f t="shared" si="44"/>
        <v/>
      </c>
      <c r="CD196" s="33" t="str">
        <f t="shared" si="43"/>
        <v/>
      </c>
      <c r="CF196" s="44" t="str">
        <f t="shared" si="39"/>
        <v/>
      </c>
      <c r="CH196" s="19" t="str">
        <f>IF($CF196="", "", COUNTIF($CF$12:$CF$511, "&gt;"&amp;$CF196)+1+COUNTIF($CF$12:$CF196, $CF196)-1)</f>
        <v/>
      </c>
      <c r="CJ196" s="19" t="str">
        <f t="shared" si="40"/>
        <v/>
      </c>
      <c r="CL196" s="45" t="str">
        <f t="shared" si="41"/>
        <v/>
      </c>
      <c r="CN196" s="41" t="str" cm="1">
        <f t="array" ref="CN196">IF($BV196="", "", IF(IFERROR(INDEX($B196:$AE196, $BK196, MATCH(BI$10, $B$11:$AE$11, 0)), "")="", "", IFERROR(INDEX($B196:$AE196, $BK196, MATCH(BI$10, $B$11:$AE$11, 0)), "")))</f>
        <v/>
      </c>
      <c r="CP196" s="19" t="str">
        <f>IF(OR($BL$7=FALSE, $BI196=""), "", IF(COUNTIF('LinkedIn Posts'!$AV$11:$AV$510, $BI196)=0, MAX($CP$11:$CP195)+1, ""))</f>
        <v/>
      </c>
      <c r="CR196" s="19">
        <v>185</v>
      </c>
      <c r="CT196" s="65" t="str">
        <f t="shared" si="42"/>
        <v/>
      </c>
    </row>
    <row r="197" spans="1:98" x14ac:dyDescent="0.25">
      <c r="A197" s="24"/>
      <c r="B197" s="29"/>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1"/>
      <c r="AF197" s="24"/>
      <c r="AG197" s="11"/>
      <c r="AH197" s="11"/>
      <c r="AI197" s="11"/>
      <c r="AJ197" s="11"/>
      <c r="AK197" s="11"/>
      <c r="AL197" s="11"/>
      <c r="AM197" s="11"/>
      <c r="AN197" s="11"/>
      <c r="AO197" s="11"/>
      <c r="AP197" s="11"/>
      <c r="AQ197" s="11"/>
      <c r="AR197" s="11"/>
      <c r="AS197" s="11"/>
      <c r="AT197" s="11"/>
      <c r="AU197" s="11"/>
      <c r="AV197" s="11"/>
      <c r="AW197" s="11"/>
      <c r="AX197" s="11"/>
      <c r="AY197" s="11"/>
      <c r="AZ197" s="32" t="str">
        <f t="shared" si="31"/>
        <v/>
      </c>
      <c r="BA197" s="13" t="str" cm="1">
        <f t="array" ref="BA197">IF(BA$10="", "", IF(IFERROR(INDEX($B197:$AE197, $BK197, MATCH(BA$10, $B$11:$AE$11, 0)), "")="", "", IFERROR(VALUE(INDEX($B197:$AE197, $BK197, MATCH(BA$10, $B$11:$AE$11, 0))), "")))</f>
        <v/>
      </c>
      <c r="BB197" s="13" t="str" cm="1">
        <f t="array" ref="BB197">IF(BB$10="", "", IF(IFERROR(INDEX($B197:$AE197, $BK197, MATCH(BB$10, $B$11:$AE$11, 0)), "")="", "", IFERROR(VALUE(INDEX($B197:$AE197, $BK197, MATCH(BB$10, $B$11:$AE$11, 0))), "")))</f>
        <v/>
      </c>
      <c r="BC197" s="13" t="str" cm="1">
        <f t="array" ref="BC197">IF(BC$10="", "", IF(IFERROR(INDEX($B197:$AE197, $BK197, MATCH(BC$10, $B$11:$AE$11, 0)), "")="", "", IFERROR(VALUE(INDEX($B197:$AE197, $BK197, MATCH(BC$10, $B$11:$AE$11, 0))), "")))</f>
        <v/>
      </c>
      <c r="BD197" s="13" t="str" cm="1">
        <f t="array" ref="BD197">IF(BD$10="", "", IF(IFERROR(INDEX($B197:$AE197, $BK197, MATCH(BD$10, $B$11:$AE$11, 0)), "")="", "", IFERROR(VALUE(INDEX($B197:$AE197, $BK197, MATCH(BD$10, $B$11:$AE$11, 0))), "")))</f>
        <v/>
      </c>
      <c r="BE197" s="33" t="str" cm="1">
        <f t="array" ref="BE197">IF(BE$10="", "", IF(IFERROR(INDEX($B197:$AE197, $BK197, MATCH(BE$10, $B$11:$AE$11, 0)), "")="", "", IFERROR(VALUE(INDEX($B197:$AE197, $BK197, MATCH(BE$10, $B$11:$AE$11, 0))), "")))</f>
        <v/>
      </c>
      <c r="BF197" s="11"/>
      <c r="BG197" s="41" t="str" cm="1">
        <f t="array" ref="BG197">IF(BG$10="", "", IF(IFERROR(INDEX($B197:$AE197, $BK197, MATCH(BG$10, $B$11:$AE$11, 0)), "")="", "", IFERROR(LEFT(INDEX($B197:$AE197, $BK197, MATCH(BG$10, $B$11:$AE$11, 0)), 70), "")))</f>
        <v/>
      </c>
      <c r="BH197" s="11"/>
      <c r="BI197" s="65" t="str">
        <f t="shared" si="32"/>
        <v/>
      </c>
      <c r="BJ197" s="11"/>
      <c r="BN197" s="19" t="str" cm="1">
        <f t="array" ref="BN197">IF($AZ$10="", "", IF(IFERROR(INDEX($B197:$AE197, $BK197, MATCH($AZ$10, $B$11:$AE$11, 0)), "")="", "", IFERROR(INDEX($B197:$AE197, $BK197, MATCH($AZ$10, $B$11:$AE$11, 0)), "")))</f>
        <v/>
      </c>
      <c r="BO197" s="19" t="str">
        <f t="shared" si="33"/>
        <v/>
      </c>
      <c r="BP197" s="19" t="str">
        <f t="shared" si="34"/>
        <v/>
      </c>
      <c r="BQ197" s="19" t="str">
        <f t="shared" si="35"/>
        <v/>
      </c>
      <c r="BR197" s="42" t="str">
        <f t="shared" si="36"/>
        <v/>
      </c>
      <c r="BS197" s="19" t="str">
        <f t="shared" si="37"/>
        <v/>
      </c>
      <c r="BT197" s="43" t="str" cm="1">
        <f t="array" ref="BT197">IFERROR(DATE(INDEX($BQ197:$BS197, $BK197, MATCH($BN$5, $BQ$10:$BS$10, 0)), INDEX($BQ197:$BS197, $BK197, MATCH($BN$4, $BQ$10:$BS$10, 0)), INDEX($BQ197:$BS197, $BK197, MATCH($BN$3, $BQ$10:$BS$10, 0))), "")</f>
        <v/>
      </c>
      <c r="BV197" s="19" t="str">
        <f t="shared" si="38"/>
        <v/>
      </c>
      <c r="BX197" s="19" t="str">
        <f t="shared" si="30"/>
        <v/>
      </c>
      <c r="BZ197" s="42" t="str">
        <f t="shared" si="44"/>
        <v/>
      </c>
      <c r="CA197" s="13" t="str">
        <f t="shared" si="44"/>
        <v/>
      </c>
      <c r="CB197" s="13" t="str">
        <f t="shared" si="44"/>
        <v/>
      </c>
      <c r="CC197" s="13" t="str">
        <f t="shared" si="44"/>
        <v/>
      </c>
      <c r="CD197" s="33" t="str">
        <f t="shared" si="43"/>
        <v/>
      </c>
      <c r="CF197" s="44" t="str">
        <f t="shared" si="39"/>
        <v/>
      </c>
      <c r="CH197" s="19" t="str">
        <f>IF($CF197="", "", COUNTIF($CF$12:$CF$511, "&gt;"&amp;$CF197)+1+COUNTIF($CF$12:$CF197, $CF197)-1)</f>
        <v/>
      </c>
      <c r="CJ197" s="19" t="str">
        <f t="shared" si="40"/>
        <v/>
      </c>
      <c r="CL197" s="45" t="str">
        <f t="shared" si="41"/>
        <v/>
      </c>
      <c r="CN197" s="41" t="str" cm="1">
        <f t="array" ref="CN197">IF($BV197="", "", IF(IFERROR(INDEX($B197:$AE197, $BK197, MATCH(BI$10, $B$11:$AE$11, 0)), "")="", "", IFERROR(INDEX($B197:$AE197, $BK197, MATCH(BI$10, $B$11:$AE$11, 0)), "")))</f>
        <v/>
      </c>
      <c r="CP197" s="19" t="str">
        <f>IF(OR($BL$7=FALSE, $BI197=""), "", IF(COUNTIF('LinkedIn Posts'!$AV$11:$AV$510, $BI197)=0, MAX($CP$11:$CP196)+1, ""))</f>
        <v/>
      </c>
      <c r="CR197" s="19">
        <v>186</v>
      </c>
      <c r="CT197" s="65" t="str">
        <f t="shared" si="42"/>
        <v/>
      </c>
    </row>
    <row r="198" spans="1:98" x14ac:dyDescent="0.25">
      <c r="A198" s="24"/>
      <c r="B198" s="29"/>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1"/>
      <c r="AF198" s="24"/>
      <c r="AG198" s="11"/>
      <c r="AH198" s="11"/>
      <c r="AI198" s="11"/>
      <c r="AJ198" s="11"/>
      <c r="AK198" s="11"/>
      <c r="AL198" s="11"/>
      <c r="AM198" s="11"/>
      <c r="AN198" s="11"/>
      <c r="AO198" s="11"/>
      <c r="AP198" s="11"/>
      <c r="AQ198" s="11"/>
      <c r="AR198" s="11"/>
      <c r="AS198" s="11"/>
      <c r="AT198" s="11"/>
      <c r="AU198" s="11"/>
      <c r="AV198" s="11"/>
      <c r="AW198" s="11"/>
      <c r="AX198" s="11"/>
      <c r="AY198" s="11"/>
      <c r="AZ198" s="32" t="str">
        <f t="shared" si="31"/>
        <v/>
      </c>
      <c r="BA198" s="13" t="str" cm="1">
        <f t="array" ref="BA198">IF(BA$10="", "", IF(IFERROR(INDEX($B198:$AE198, $BK198, MATCH(BA$10, $B$11:$AE$11, 0)), "")="", "", IFERROR(VALUE(INDEX($B198:$AE198, $BK198, MATCH(BA$10, $B$11:$AE$11, 0))), "")))</f>
        <v/>
      </c>
      <c r="BB198" s="13" t="str" cm="1">
        <f t="array" ref="BB198">IF(BB$10="", "", IF(IFERROR(INDEX($B198:$AE198, $BK198, MATCH(BB$10, $B$11:$AE$11, 0)), "")="", "", IFERROR(VALUE(INDEX($B198:$AE198, $BK198, MATCH(BB$10, $B$11:$AE$11, 0))), "")))</f>
        <v/>
      </c>
      <c r="BC198" s="13" t="str" cm="1">
        <f t="array" ref="BC198">IF(BC$10="", "", IF(IFERROR(INDEX($B198:$AE198, $BK198, MATCH(BC$10, $B$11:$AE$11, 0)), "")="", "", IFERROR(VALUE(INDEX($B198:$AE198, $BK198, MATCH(BC$10, $B$11:$AE$11, 0))), "")))</f>
        <v/>
      </c>
      <c r="BD198" s="13" t="str" cm="1">
        <f t="array" ref="BD198">IF(BD$10="", "", IF(IFERROR(INDEX($B198:$AE198, $BK198, MATCH(BD$10, $B$11:$AE$11, 0)), "")="", "", IFERROR(VALUE(INDEX($B198:$AE198, $BK198, MATCH(BD$10, $B$11:$AE$11, 0))), "")))</f>
        <v/>
      </c>
      <c r="BE198" s="33" t="str" cm="1">
        <f t="array" ref="BE198">IF(BE$10="", "", IF(IFERROR(INDEX($B198:$AE198, $BK198, MATCH(BE$10, $B$11:$AE$11, 0)), "")="", "", IFERROR(VALUE(INDEX($B198:$AE198, $BK198, MATCH(BE$10, $B$11:$AE$11, 0))), "")))</f>
        <v/>
      </c>
      <c r="BF198" s="11"/>
      <c r="BG198" s="41" t="str" cm="1">
        <f t="array" ref="BG198">IF(BG$10="", "", IF(IFERROR(INDEX($B198:$AE198, $BK198, MATCH(BG$10, $B$11:$AE$11, 0)), "")="", "", IFERROR(LEFT(INDEX($B198:$AE198, $BK198, MATCH(BG$10, $B$11:$AE$11, 0)), 70), "")))</f>
        <v/>
      </c>
      <c r="BH198" s="11"/>
      <c r="BI198" s="65" t="str">
        <f t="shared" si="32"/>
        <v/>
      </c>
      <c r="BJ198" s="11"/>
      <c r="BN198" s="19" t="str" cm="1">
        <f t="array" ref="BN198">IF($AZ$10="", "", IF(IFERROR(INDEX($B198:$AE198, $BK198, MATCH($AZ$10, $B$11:$AE$11, 0)), "")="", "", IFERROR(INDEX($B198:$AE198, $BK198, MATCH($AZ$10, $B$11:$AE$11, 0)), "")))</f>
        <v/>
      </c>
      <c r="BO198" s="19" t="str">
        <f t="shared" si="33"/>
        <v/>
      </c>
      <c r="BP198" s="19" t="str">
        <f t="shared" si="34"/>
        <v/>
      </c>
      <c r="BQ198" s="19" t="str">
        <f t="shared" si="35"/>
        <v/>
      </c>
      <c r="BR198" s="42" t="str">
        <f t="shared" si="36"/>
        <v/>
      </c>
      <c r="BS198" s="19" t="str">
        <f t="shared" si="37"/>
        <v/>
      </c>
      <c r="BT198" s="43" t="str" cm="1">
        <f t="array" ref="BT198">IFERROR(DATE(INDEX($BQ198:$BS198, $BK198, MATCH($BN$5, $BQ$10:$BS$10, 0)), INDEX($BQ198:$BS198, $BK198, MATCH($BN$4, $BQ$10:$BS$10, 0)), INDEX($BQ198:$BS198, $BK198, MATCH($BN$3, $BQ$10:$BS$10, 0))), "")</f>
        <v/>
      </c>
      <c r="BV198" s="19" t="str">
        <f t="shared" si="38"/>
        <v/>
      </c>
      <c r="BX198" s="19" t="str">
        <f t="shared" si="30"/>
        <v/>
      </c>
      <c r="BZ198" s="42" t="str">
        <f t="shared" si="44"/>
        <v/>
      </c>
      <c r="CA198" s="13" t="str">
        <f t="shared" si="44"/>
        <v/>
      </c>
      <c r="CB198" s="13" t="str">
        <f t="shared" si="44"/>
        <v/>
      </c>
      <c r="CC198" s="13" t="str">
        <f t="shared" si="44"/>
        <v/>
      </c>
      <c r="CD198" s="33" t="str">
        <f t="shared" si="43"/>
        <v/>
      </c>
      <c r="CF198" s="44" t="str">
        <f t="shared" si="39"/>
        <v/>
      </c>
      <c r="CH198" s="19" t="str">
        <f>IF($CF198="", "", COUNTIF($CF$12:$CF$511, "&gt;"&amp;$CF198)+1+COUNTIF($CF$12:$CF198, $CF198)-1)</f>
        <v/>
      </c>
      <c r="CJ198" s="19" t="str">
        <f t="shared" si="40"/>
        <v/>
      </c>
      <c r="CL198" s="45" t="str">
        <f t="shared" si="41"/>
        <v/>
      </c>
      <c r="CN198" s="41" t="str" cm="1">
        <f t="array" ref="CN198">IF($BV198="", "", IF(IFERROR(INDEX($B198:$AE198, $BK198, MATCH(BI$10, $B$11:$AE$11, 0)), "")="", "", IFERROR(INDEX($B198:$AE198, $BK198, MATCH(BI$10, $B$11:$AE$11, 0)), "")))</f>
        <v/>
      </c>
      <c r="CP198" s="19" t="str">
        <f>IF(OR($BL$7=FALSE, $BI198=""), "", IF(COUNTIF('LinkedIn Posts'!$AV$11:$AV$510, $BI198)=0, MAX($CP$11:$CP197)+1, ""))</f>
        <v/>
      </c>
      <c r="CR198" s="19">
        <v>187</v>
      </c>
      <c r="CT198" s="65" t="str">
        <f t="shared" si="42"/>
        <v/>
      </c>
    </row>
    <row r="199" spans="1:98" x14ac:dyDescent="0.25">
      <c r="A199" s="24"/>
      <c r="B199" s="29"/>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1"/>
      <c r="AF199" s="24"/>
      <c r="AG199" s="11"/>
      <c r="AH199" s="11"/>
      <c r="AI199" s="11"/>
      <c r="AJ199" s="11"/>
      <c r="AK199" s="11"/>
      <c r="AL199" s="11"/>
      <c r="AM199" s="11"/>
      <c r="AN199" s="11"/>
      <c r="AO199" s="11"/>
      <c r="AP199" s="11"/>
      <c r="AQ199" s="11"/>
      <c r="AR199" s="11"/>
      <c r="AS199" s="11"/>
      <c r="AT199" s="11"/>
      <c r="AU199" s="11"/>
      <c r="AV199" s="11"/>
      <c r="AW199" s="11"/>
      <c r="AX199" s="11"/>
      <c r="AY199" s="11"/>
      <c r="AZ199" s="32" t="str">
        <f t="shared" si="31"/>
        <v/>
      </c>
      <c r="BA199" s="13" t="str" cm="1">
        <f t="array" ref="BA199">IF(BA$10="", "", IF(IFERROR(INDEX($B199:$AE199, $BK199, MATCH(BA$10, $B$11:$AE$11, 0)), "")="", "", IFERROR(VALUE(INDEX($B199:$AE199, $BK199, MATCH(BA$10, $B$11:$AE$11, 0))), "")))</f>
        <v/>
      </c>
      <c r="BB199" s="13" t="str" cm="1">
        <f t="array" ref="BB199">IF(BB$10="", "", IF(IFERROR(INDEX($B199:$AE199, $BK199, MATCH(BB$10, $B$11:$AE$11, 0)), "")="", "", IFERROR(VALUE(INDEX($B199:$AE199, $BK199, MATCH(BB$10, $B$11:$AE$11, 0))), "")))</f>
        <v/>
      </c>
      <c r="BC199" s="13" t="str" cm="1">
        <f t="array" ref="BC199">IF(BC$10="", "", IF(IFERROR(INDEX($B199:$AE199, $BK199, MATCH(BC$10, $B$11:$AE$11, 0)), "")="", "", IFERROR(VALUE(INDEX($B199:$AE199, $BK199, MATCH(BC$10, $B$11:$AE$11, 0))), "")))</f>
        <v/>
      </c>
      <c r="BD199" s="13" t="str" cm="1">
        <f t="array" ref="BD199">IF(BD$10="", "", IF(IFERROR(INDEX($B199:$AE199, $BK199, MATCH(BD$10, $B$11:$AE$11, 0)), "")="", "", IFERROR(VALUE(INDEX($B199:$AE199, $BK199, MATCH(BD$10, $B$11:$AE$11, 0))), "")))</f>
        <v/>
      </c>
      <c r="BE199" s="33" t="str" cm="1">
        <f t="array" ref="BE199">IF(BE$10="", "", IF(IFERROR(INDEX($B199:$AE199, $BK199, MATCH(BE$10, $B$11:$AE$11, 0)), "")="", "", IFERROR(VALUE(INDEX($B199:$AE199, $BK199, MATCH(BE$10, $B$11:$AE$11, 0))), "")))</f>
        <v/>
      </c>
      <c r="BF199" s="11"/>
      <c r="BG199" s="41" t="str" cm="1">
        <f t="array" ref="BG199">IF(BG$10="", "", IF(IFERROR(INDEX($B199:$AE199, $BK199, MATCH(BG$10, $B$11:$AE$11, 0)), "")="", "", IFERROR(LEFT(INDEX($B199:$AE199, $BK199, MATCH(BG$10, $B$11:$AE$11, 0)), 70), "")))</f>
        <v/>
      </c>
      <c r="BH199" s="11"/>
      <c r="BI199" s="65" t="str">
        <f t="shared" si="32"/>
        <v/>
      </c>
      <c r="BJ199" s="11"/>
      <c r="BN199" s="19" t="str" cm="1">
        <f t="array" ref="BN199">IF($AZ$10="", "", IF(IFERROR(INDEX($B199:$AE199, $BK199, MATCH($AZ$10, $B$11:$AE$11, 0)), "")="", "", IFERROR(INDEX($B199:$AE199, $BK199, MATCH($AZ$10, $B$11:$AE$11, 0)), "")))</f>
        <v/>
      </c>
      <c r="BO199" s="19" t="str">
        <f t="shared" si="33"/>
        <v/>
      </c>
      <c r="BP199" s="19" t="str">
        <f t="shared" si="34"/>
        <v/>
      </c>
      <c r="BQ199" s="19" t="str">
        <f t="shared" si="35"/>
        <v/>
      </c>
      <c r="BR199" s="42" t="str">
        <f t="shared" si="36"/>
        <v/>
      </c>
      <c r="BS199" s="19" t="str">
        <f t="shared" si="37"/>
        <v/>
      </c>
      <c r="BT199" s="43" t="str" cm="1">
        <f t="array" ref="BT199">IFERROR(DATE(INDEX($BQ199:$BS199, $BK199, MATCH($BN$5, $BQ$10:$BS$10, 0)), INDEX($BQ199:$BS199, $BK199, MATCH($BN$4, $BQ$10:$BS$10, 0)), INDEX($BQ199:$BS199, $BK199, MATCH($BN$3, $BQ$10:$BS$10, 0))), "")</f>
        <v/>
      </c>
      <c r="BV199" s="19" t="str">
        <f t="shared" si="38"/>
        <v/>
      </c>
      <c r="BX199" s="19" t="str">
        <f t="shared" si="30"/>
        <v/>
      </c>
      <c r="BZ199" s="42" t="str">
        <f t="shared" si="44"/>
        <v/>
      </c>
      <c r="CA199" s="13" t="str">
        <f t="shared" si="44"/>
        <v/>
      </c>
      <c r="CB199" s="13" t="str">
        <f t="shared" si="44"/>
        <v/>
      </c>
      <c r="CC199" s="13" t="str">
        <f t="shared" si="44"/>
        <v/>
      </c>
      <c r="CD199" s="33" t="str">
        <f t="shared" si="43"/>
        <v/>
      </c>
      <c r="CF199" s="44" t="str">
        <f t="shared" si="39"/>
        <v/>
      </c>
      <c r="CH199" s="19" t="str">
        <f>IF($CF199="", "", COUNTIF($CF$12:$CF$511, "&gt;"&amp;$CF199)+1+COUNTIF($CF$12:$CF199, $CF199)-1)</f>
        <v/>
      </c>
      <c r="CJ199" s="19" t="str">
        <f t="shared" si="40"/>
        <v/>
      </c>
      <c r="CL199" s="45" t="str">
        <f t="shared" si="41"/>
        <v/>
      </c>
      <c r="CN199" s="41" t="str" cm="1">
        <f t="array" ref="CN199">IF($BV199="", "", IF(IFERROR(INDEX($B199:$AE199, $BK199, MATCH(BI$10, $B$11:$AE$11, 0)), "")="", "", IFERROR(INDEX($B199:$AE199, $BK199, MATCH(BI$10, $B$11:$AE$11, 0)), "")))</f>
        <v/>
      </c>
      <c r="CP199" s="19" t="str">
        <f>IF(OR($BL$7=FALSE, $BI199=""), "", IF(COUNTIF('LinkedIn Posts'!$AV$11:$AV$510, $BI199)=0, MAX($CP$11:$CP198)+1, ""))</f>
        <v/>
      </c>
      <c r="CR199" s="19">
        <v>188</v>
      </c>
      <c r="CT199" s="65" t="str">
        <f t="shared" si="42"/>
        <v/>
      </c>
    </row>
    <row r="200" spans="1:98" x14ac:dyDescent="0.25">
      <c r="A200" s="24"/>
      <c r="B200" s="29"/>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1"/>
      <c r="AF200" s="24"/>
      <c r="AG200" s="11"/>
      <c r="AH200" s="11"/>
      <c r="AI200" s="11"/>
      <c r="AJ200" s="11"/>
      <c r="AK200" s="11"/>
      <c r="AL200" s="11"/>
      <c r="AM200" s="11"/>
      <c r="AN200" s="11"/>
      <c r="AO200" s="11"/>
      <c r="AP200" s="11"/>
      <c r="AQ200" s="11"/>
      <c r="AR200" s="11"/>
      <c r="AS200" s="11"/>
      <c r="AT200" s="11"/>
      <c r="AU200" s="11"/>
      <c r="AV200" s="11"/>
      <c r="AW200" s="11"/>
      <c r="AX200" s="11"/>
      <c r="AY200" s="11"/>
      <c r="AZ200" s="32" t="str">
        <f t="shared" si="31"/>
        <v/>
      </c>
      <c r="BA200" s="13" t="str" cm="1">
        <f t="array" ref="BA200">IF(BA$10="", "", IF(IFERROR(INDEX($B200:$AE200, $BK200, MATCH(BA$10, $B$11:$AE$11, 0)), "")="", "", IFERROR(VALUE(INDEX($B200:$AE200, $BK200, MATCH(BA$10, $B$11:$AE$11, 0))), "")))</f>
        <v/>
      </c>
      <c r="BB200" s="13" t="str" cm="1">
        <f t="array" ref="BB200">IF(BB$10="", "", IF(IFERROR(INDEX($B200:$AE200, $BK200, MATCH(BB$10, $B$11:$AE$11, 0)), "")="", "", IFERROR(VALUE(INDEX($B200:$AE200, $BK200, MATCH(BB$10, $B$11:$AE$11, 0))), "")))</f>
        <v/>
      </c>
      <c r="BC200" s="13" t="str" cm="1">
        <f t="array" ref="BC200">IF(BC$10="", "", IF(IFERROR(INDEX($B200:$AE200, $BK200, MATCH(BC$10, $B$11:$AE$11, 0)), "")="", "", IFERROR(VALUE(INDEX($B200:$AE200, $BK200, MATCH(BC$10, $B$11:$AE$11, 0))), "")))</f>
        <v/>
      </c>
      <c r="BD200" s="13" t="str" cm="1">
        <f t="array" ref="BD200">IF(BD$10="", "", IF(IFERROR(INDEX($B200:$AE200, $BK200, MATCH(BD$10, $B$11:$AE$11, 0)), "")="", "", IFERROR(VALUE(INDEX($B200:$AE200, $BK200, MATCH(BD$10, $B$11:$AE$11, 0))), "")))</f>
        <v/>
      </c>
      <c r="BE200" s="33" t="str" cm="1">
        <f t="array" ref="BE200">IF(BE$10="", "", IF(IFERROR(INDEX($B200:$AE200, $BK200, MATCH(BE$10, $B$11:$AE$11, 0)), "")="", "", IFERROR(VALUE(INDEX($B200:$AE200, $BK200, MATCH(BE$10, $B$11:$AE$11, 0))), "")))</f>
        <v/>
      </c>
      <c r="BF200" s="11"/>
      <c r="BG200" s="41" t="str" cm="1">
        <f t="array" ref="BG200">IF(BG$10="", "", IF(IFERROR(INDEX($B200:$AE200, $BK200, MATCH(BG$10, $B$11:$AE$11, 0)), "")="", "", IFERROR(LEFT(INDEX($B200:$AE200, $BK200, MATCH(BG$10, $B$11:$AE$11, 0)), 70), "")))</f>
        <v/>
      </c>
      <c r="BH200" s="11"/>
      <c r="BI200" s="65" t="str">
        <f t="shared" si="32"/>
        <v/>
      </c>
      <c r="BJ200" s="11"/>
      <c r="BN200" s="19" t="str" cm="1">
        <f t="array" ref="BN200">IF($AZ$10="", "", IF(IFERROR(INDEX($B200:$AE200, $BK200, MATCH($AZ$10, $B$11:$AE$11, 0)), "")="", "", IFERROR(INDEX($B200:$AE200, $BK200, MATCH($AZ$10, $B$11:$AE$11, 0)), "")))</f>
        <v/>
      </c>
      <c r="BO200" s="19" t="str">
        <f t="shared" si="33"/>
        <v/>
      </c>
      <c r="BP200" s="19" t="str">
        <f t="shared" si="34"/>
        <v/>
      </c>
      <c r="BQ200" s="19" t="str">
        <f t="shared" si="35"/>
        <v/>
      </c>
      <c r="BR200" s="42" t="str">
        <f t="shared" si="36"/>
        <v/>
      </c>
      <c r="BS200" s="19" t="str">
        <f t="shared" si="37"/>
        <v/>
      </c>
      <c r="BT200" s="43" t="str" cm="1">
        <f t="array" ref="BT200">IFERROR(DATE(INDEX($BQ200:$BS200, $BK200, MATCH($BN$5, $BQ$10:$BS$10, 0)), INDEX($BQ200:$BS200, $BK200, MATCH($BN$4, $BQ$10:$BS$10, 0)), INDEX($BQ200:$BS200, $BK200, MATCH($BN$3, $BQ$10:$BS$10, 0))), "")</f>
        <v/>
      </c>
      <c r="BV200" s="19" t="str">
        <f t="shared" si="38"/>
        <v/>
      </c>
      <c r="BX200" s="19" t="str">
        <f t="shared" si="30"/>
        <v/>
      </c>
      <c r="BZ200" s="42" t="str">
        <f t="shared" si="44"/>
        <v/>
      </c>
      <c r="CA200" s="13" t="str">
        <f t="shared" si="44"/>
        <v/>
      </c>
      <c r="CB200" s="13" t="str">
        <f t="shared" si="44"/>
        <v/>
      </c>
      <c r="CC200" s="13" t="str">
        <f t="shared" si="44"/>
        <v/>
      </c>
      <c r="CD200" s="33" t="str">
        <f t="shared" si="43"/>
        <v/>
      </c>
      <c r="CF200" s="44" t="str">
        <f t="shared" si="39"/>
        <v/>
      </c>
      <c r="CH200" s="19" t="str">
        <f>IF($CF200="", "", COUNTIF($CF$12:$CF$511, "&gt;"&amp;$CF200)+1+COUNTIF($CF$12:$CF200, $CF200)-1)</f>
        <v/>
      </c>
      <c r="CJ200" s="19" t="str">
        <f t="shared" si="40"/>
        <v/>
      </c>
      <c r="CL200" s="45" t="str">
        <f t="shared" si="41"/>
        <v/>
      </c>
      <c r="CN200" s="41" t="str" cm="1">
        <f t="array" ref="CN200">IF($BV200="", "", IF(IFERROR(INDEX($B200:$AE200, $BK200, MATCH(BI$10, $B$11:$AE$11, 0)), "")="", "", IFERROR(INDEX($B200:$AE200, $BK200, MATCH(BI$10, $B$11:$AE$11, 0)), "")))</f>
        <v/>
      </c>
      <c r="CP200" s="19" t="str">
        <f>IF(OR($BL$7=FALSE, $BI200=""), "", IF(COUNTIF('LinkedIn Posts'!$AV$11:$AV$510, $BI200)=0, MAX($CP$11:$CP199)+1, ""))</f>
        <v/>
      </c>
      <c r="CR200" s="19">
        <v>189</v>
      </c>
      <c r="CT200" s="65" t="str">
        <f t="shared" si="42"/>
        <v/>
      </c>
    </row>
    <row r="201" spans="1:98" x14ac:dyDescent="0.25">
      <c r="A201" s="24"/>
      <c r="B201" s="29"/>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1"/>
      <c r="AF201" s="24"/>
      <c r="AG201" s="11"/>
      <c r="AH201" s="11"/>
      <c r="AI201" s="11"/>
      <c r="AJ201" s="11"/>
      <c r="AK201" s="11"/>
      <c r="AL201" s="11"/>
      <c r="AM201" s="11"/>
      <c r="AN201" s="11"/>
      <c r="AO201" s="11"/>
      <c r="AP201" s="11"/>
      <c r="AQ201" s="11"/>
      <c r="AR201" s="11"/>
      <c r="AS201" s="11"/>
      <c r="AT201" s="11"/>
      <c r="AU201" s="11"/>
      <c r="AV201" s="11"/>
      <c r="AW201" s="11"/>
      <c r="AX201" s="11"/>
      <c r="AY201" s="11"/>
      <c r="AZ201" s="32" t="str">
        <f t="shared" si="31"/>
        <v/>
      </c>
      <c r="BA201" s="13" t="str" cm="1">
        <f t="array" ref="BA201">IF(BA$10="", "", IF(IFERROR(INDEX($B201:$AE201, $BK201, MATCH(BA$10, $B$11:$AE$11, 0)), "")="", "", IFERROR(VALUE(INDEX($B201:$AE201, $BK201, MATCH(BA$10, $B$11:$AE$11, 0))), "")))</f>
        <v/>
      </c>
      <c r="BB201" s="13" t="str" cm="1">
        <f t="array" ref="BB201">IF(BB$10="", "", IF(IFERROR(INDEX($B201:$AE201, $BK201, MATCH(BB$10, $B$11:$AE$11, 0)), "")="", "", IFERROR(VALUE(INDEX($B201:$AE201, $BK201, MATCH(BB$10, $B$11:$AE$11, 0))), "")))</f>
        <v/>
      </c>
      <c r="BC201" s="13" t="str" cm="1">
        <f t="array" ref="BC201">IF(BC$10="", "", IF(IFERROR(INDEX($B201:$AE201, $BK201, MATCH(BC$10, $B$11:$AE$11, 0)), "")="", "", IFERROR(VALUE(INDEX($B201:$AE201, $BK201, MATCH(BC$10, $B$11:$AE$11, 0))), "")))</f>
        <v/>
      </c>
      <c r="BD201" s="13" t="str" cm="1">
        <f t="array" ref="BD201">IF(BD$10="", "", IF(IFERROR(INDEX($B201:$AE201, $BK201, MATCH(BD$10, $B$11:$AE$11, 0)), "")="", "", IFERROR(VALUE(INDEX($B201:$AE201, $BK201, MATCH(BD$10, $B$11:$AE$11, 0))), "")))</f>
        <v/>
      </c>
      <c r="BE201" s="33" t="str" cm="1">
        <f t="array" ref="BE201">IF(BE$10="", "", IF(IFERROR(INDEX($B201:$AE201, $BK201, MATCH(BE$10, $B$11:$AE$11, 0)), "")="", "", IFERROR(VALUE(INDEX($B201:$AE201, $BK201, MATCH(BE$10, $B$11:$AE$11, 0))), "")))</f>
        <v/>
      </c>
      <c r="BF201" s="11"/>
      <c r="BG201" s="41" t="str" cm="1">
        <f t="array" ref="BG201">IF(BG$10="", "", IF(IFERROR(INDEX($B201:$AE201, $BK201, MATCH(BG$10, $B$11:$AE$11, 0)), "")="", "", IFERROR(LEFT(INDEX($B201:$AE201, $BK201, MATCH(BG$10, $B$11:$AE$11, 0)), 70), "")))</f>
        <v/>
      </c>
      <c r="BH201" s="11"/>
      <c r="BI201" s="65" t="str">
        <f t="shared" si="32"/>
        <v/>
      </c>
      <c r="BJ201" s="11"/>
      <c r="BN201" s="19" t="str" cm="1">
        <f t="array" ref="BN201">IF($AZ$10="", "", IF(IFERROR(INDEX($B201:$AE201, $BK201, MATCH($AZ$10, $B$11:$AE$11, 0)), "")="", "", IFERROR(INDEX($B201:$AE201, $BK201, MATCH($AZ$10, $B$11:$AE$11, 0)), "")))</f>
        <v/>
      </c>
      <c r="BO201" s="19" t="str">
        <f t="shared" si="33"/>
        <v/>
      </c>
      <c r="BP201" s="19" t="str">
        <f t="shared" si="34"/>
        <v/>
      </c>
      <c r="BQ201" s="19" t="str">
        <f t="shared" si="35"/>
        <v/>
      </c>
      <c r="BR201" s="42" t="str">
        <f t="shared" si="36"/>
        <v/>
      </c>
      <c r="BS201" s="19" t="str">
        <f t="shared" si="37"/>
        <v/>
      </c>
      <c r="BT201" s="43" t="str" cm="1">
        <f t="array" ref="BT201">IFERROR(DATE(INDEX($BQ201:$BS201, $BK201, MATCH($BN$5, $BQ$10:$BS$10, 0)), INDEX($BQ201:$BS201, $BK201, MATCH($BN$4, $BQ$10:$BS$10, 0)), INDEX($BQ201:$BS201, $BK201, MATCH($BN$3, $BQ$10:$BS$10, 0))), "")</f>
        <v/>
      </c>
      <c r="BV201" s="19" t="str">
        <f t="shared" si="38"/>
        <v/>
      </c>
      <c r="BX201" s="19" t="str">
        <f t="shared" si="30"/>
        <v/>
      </c>
      <c r="BZ201" s="42" t="str">
        <f t="shared" si="44"/>
        <v/>
      </c>
      <c r="CA201" s="13" t="str">
        <f t="shared" si="44"/>
        <v/>
      </c>
      <c r="CB201" s="13" t="str">
        <f t="shared" si="44"/>
        <v/>
      </c>
      <c r="CC201" s="13" t="str">
        <f t="shared" si="44"/>
        <v/>
      </c>
      <c r="CD201" s="33" t="str">
        <f t="shared" si="43"/>
        <v/>
      </c>
      <c r="CF201" s="44" t="str">
        <f t="shared" si="39"/>
        <v/>
      </c>
      <c r="CH201" s="19" t="str">
        <f>IF($CF201="", "", COUNTIF($CF$12:$CF$511, "&gt;"&amp;$CF201)+1+COUNTIF($CF$12:$CF201, $CF201)-1)</f>
        <v/>
      </c>
      <c r="CJ201" s="19" t="str">
        <f t="shared" si="40"/>
        <v/>
      </c>
      <c r="CL201" s="45" t="str">
        <f t="shared" si="41"/>
        <v/>
      </c>
      <c r="CN201" s="41" t="str" cm="1">
        <f t="array" ref="CN201">IF($BV201="", "", IF(IFERROR(INDEX($B201:$AE201, $BK201, MATCH(BI$10, $B$11:$AE$11, 0)), "")="", "", IFERROR(INDEX($B201:$AE201, $BK201, MATCH(BI$10, $B$11:$AE$11, 0)), "")))</f>
        <v/>
      </c>
      <c r="CP201" s="19" t="str">
        <f>IF(OR($BL$7=FALSE, $BI201=""), "", IF(COUNTIF('LinkedIn Posts'!$AV$11:$AV$510, $BI201)=0, MAX($CP$11:$CP200)+1, ""))</f>
        <v/>
      </c>
      <c r="CR201" s="19">
        <v>190</v>
      </c>
      <c r="CT201" s="65" t="str">
        <f t="shared" si="42"/>
        <v/>
      </c>
    </row>
    <row r="202" spans="1:98" x14ac:dyDescent="0.25">
      <c r="A202" s="24"/>
      <c r="B202" s="29"/>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1"/>
      <c r="AF202" s="24"/>
      <c r="AG202" s="11"/>
      <c r="AH202" s="11"/>
      <c r="AI202" s="11"/>
      <c r="AJ202" s="11"/>
      <c r="AK202" s="11"/>
      <c r="AL202" s="11"/>
      <c r="AM202" s="11"/>
      <c r="AN202" s="11"/>
      <c r="AO202" s="11"/>
      <c r="AP202" s="11"/>
      <c r="AQ202" s="11"/>
      <c r="AR202" s="11"/>
      <c r="AS202" s="11"/>
      <c r="AT202" s="11"/>
      <c r="AU202" s="11"/>
      <c r="AV202" s="11"/>
      <c r="AW202" s="11"/>
      <c r="AX202" s="11"/>
      <c r="AY202" s="11"/>
      <c r="AZ202" s="32" t="str">
        <f t="shared" si="31"/>
        <v/>
      </c>
      <c r="BA202" s="13" t="str" cm="1">
        <f t="array" ref="BA202">IF(BA$10="", "", IF(IFERROR(INDEX($B202:$AE202, $BK202, MATCH(BA$10, $B$11:$AE$11, 0)), "")="", "", IFERROR(VALUE(INDEX($B202:$AE202, $BK202, MATCH(BA$10, $B$11:$AE$11, 0))), "")))</f>
        <v/>
      </c>
      <c r="BB202" s="13" t="str" cm="1">
        <f t="array" ref="BB202">IF(BB$10="", "", IF(IFERROR(INDEX($B202:$AE202, $BK202, MATCH(BB$10, $B$11:$AE$11, 0)), "")="", "", IFERROR(VALUE(INDEX($B202:$AE202, $BK202, MATCH(BB$10, $B$11:$AE$11, 0))), "")))</f>
        <v/>
      </c>
      <c r="BC202" s="13" t="str" cm="1">
        <f t="array" ref="BC202">IF(BC$10="", "", IF(IFERROR(INDEX($B202:$AE202, $BK202, MATCH(BC$10, $B$11:$AE$11, 0)), "")="", "", IFERROR(VALUE(INDEX($B202:$AE202, $BK202, MATCH(BC$10, $B$11:$AE$11, 0))), "")))</f>
        <v/>
      </c>
      <c r="BD202" s="13" t="str" cm="1">
        <f t="array" ref="BD202">IF(BD$10="", "", IF(IFERROR(INDEX($B202:$AE202, $BK202, MATCH(BD$10, $B$11:$AE$11, 0)), "")="", "", IFERROR(VALUE(INDEX($B202:$AE202, $BK202, MATCH(BD$10, $B$11:$AE$11, 0))), "")))</f>
        <v/>
      </c>
      <c r="BE202" s="33" t="str" cm="1">
        <f t="array" ref="BE202">IF(BE$10="", "", IF(IFERROR(INDEX($B202:$AE202, $BK202, MATCH(BE$10, $B$11:$AE$11, 0)), "")="", "", IFERROR(VALUE(INDEX($B202:$AE202, $BK202, MATCH(BE$10, $B$11:$AE$11, 0))), "")))</f>
        <v/>
      </c>
      <c r="BF202" s="11"/>
      <c r="BG202" s="41" t="str" cm="1">
        <f t="array" ref="BG202">IF(BG$10="", "", IF(IFERROR(INDEX($B202:$AE202, $BK202, MATCH(BG$10, $B$11:$AE$11, 0)), "")="", "", IFERROR(LEFT(INDEX($B202:$AE202, $BK202, MATCH(BG$10, $B$11:$AE$11, 0)), 70), "")))</f>
        <v/>
      </c>
      <c r="BH202" s="11"/>
      <c r="BI202" s="65" t="str">
        <f t="shared" si="32"/>
        <v/>
      </c>
      <c r="BJ202" s="11"/>
      <c r="BN202" s="19" t="str" cm="1">
        <f t="array" ref="BN202">IF($AZ$10="", "", IF(IFERROR(INDEX($B202:$AE202, $BK202, MATCH($AZ$10, $B$11:$AE$11, 0)), "")="", "", IFERROR(INDEX($B202:$AE202, $BK202, MATCH($AZ$10, $B$11:$AE$11, 0)), "")))</f>
        <v/>
      </c>
      <c r="BO202" s="19" t="str">
        <f t="shared" si="33"/>
        <v/>
      </c>
      <c r="BP202" s="19" t="str">
        <f t="shared" si="34"/>
        <v/>
      </c>
      <c r="BQ202" s="19" t="str">
        <f t="shared" si="35"/>
        <v/>
      </c>
      <c r="BR202" s="42" t="str">
        <f t="shared" si="36"/>
        <v/>
      </c>
      <c r="BS202" s="19" t="str">
        <f t="shared" si="37"/>
        <v/>
      </c>
      <c r="BT202" s="43" t="str" cm="1">
        <f t="array" ref="BT202">IFERROR(DATE(INDEX($BQ202:$BS202, $BK202, MATCH($BN$5, $BQ$10:$BS$10, 0)), INDEX($BQ202:$BS202, $BK202, MATCH($BN$4, $BQ$10:$BS$10, 0)), INDEX($BQ202:$BS202, $BK202, MATCH($BN$3, $BQ$10:$BS$10, 0))), "")</f>
        <v/>
      </c>
      <c r="BV202" s="19" t="str">
        <f t="shared" si="38"/>
        <v/>
      </c>
      <c r="BX202" s="19" t="str">
        <f t="shared" si="30"/>
        <v/>
      </c>
      <c r="BZ202" s="42" t="str">
        <f t="shared" si="44"/>
        <v/>
      </c>
      <c r="CA202" s="13" t="str">
        <f t="shared" si="44"/>
        <v/>
      </c>
      <c r="CB202" s="13" t="str">
        <f t="shared" si="44"/>
        <v/>
      </c>
      <c r="CC202" s="13" t="str">
        <f t="shared" si="44"/>
        <v/>
      </c>
      <c r="CD202" s="33" t="str">
        <f t="shared" si="43"/>
        <v/>
      </c>
      <c r="CF202" s="44" t="str">
        <f t="shared" si="39"/>
        <v/>
      </c>
      <c r="CH202" s="19" t="str">
        <f>IF($CF202="", "", COUNTIF($CF$12:$CF$511, "&gt;"&amp;$CF202)+1+COUNTIF($CF$12:$CF202, $CF202)-1)</f>
        <v/>
      </c>
      <c r="CJ202" s="19" t="str">
        <f t="shared" si="40"/>
        <v/>
      </c>
      <c r="CL202" s="45" t="str">
        <f t="shared" si="41"/>
        <v/>
      </c>
      <c r="CN202" s="41" t="str" cm="1">
        <f t="array" ref="CN202">IF($BV202="", "", IF(IFERROR(INDEX($B202:$AE202, $BK202, MATCH(BI$10, $B$11:$AE$11, 0)), "")="", "", IFERROR(INDEX($B202:$AE202, $BK202, MATCH(BI$10, $B$11:$AE$11, 0)), "")))</f>
        <v/>
      </c>
      <c r="CP202" s="19" t="str">
        <f>IF(OR($BL$7=FALSE, $BI202=""), "", IF(COUNTIF('LinkedIn Posts'!$AV$11:$AV$510, $BI202)=0, MAX($CP$11:$CP201)+1, ""))</f>
        <v/>
      </c>
      <c r="CR202" s="19">
        <v>191</v>
      </c>
      <c r="CT202" s="65" t="str">
        <f t="shared" si="42"/>
        <v/>
      </c>
    </row>
    <row r="203" spans="1:98" x14ac:dyDescent="0.25">
      <c r="A203" s="24"/>
      <c r="B203" s="29"/>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1"/>
      <c r="AF203" s="24"/>
      <c r="AG203" s="11"/>
      <c r="AH203" s="11"/>
      <c r="AI203" s="11"/>
      <c r="AJ203" s="11"/>
      <c r="AK203" s="11"/>
      <c r="AL203" s="11"/>
      <c r="AM203" s="11"/>
      <c r="AN203" s="11"/>
      <c r="AO203" s="11"/>
      <c r="AP203" s="11"/>
      <c r="AQ203" s="11"/>
      <c r="AR203" s="11"/>
      <c r="AS203" s="11"/>
      <c r="AT203" s="11"/>
      <c r="AU203" s="11"/>
      <c r="AV203" s="11"/>
      <c r="AW203" s="11"/>
      <c r="AX203" s="11"/>
      <c r="AY203" s="11"/>
      <c r="AZ203" s="32" t="str">
        <f t="shared" si="31"/>
        <v/>
      </c>
      <c r="BA203" s="13" t="str" cm="1">
        <f t="array" ref="BA203">IF(BA$10="", "", IF(IFERROR(INDEX($B203:$AE203, $BK203, MATCH(BA$10, $B$11:$AE$11, 0)), "")="", "", IFERROR(VALUE(INDEX($B203:$AE203, $BK203, MATCH(BA$10, $B$11:$AE$11, 0))), "")))</f>
        <v/>
      </c>
      <c r="BB203" s="13" t="str" cm="1">
        <f t="array" ref="BB203">IF(BB$10="", "", IF(IFERROR(INDEX($B203:$AE203, $BK203, MATCH(BB$10, $B$11:$AE$11, 0)), "")="", "", IFERROR(VALUE(INDEX($B203:$AE203, $BK203, MATCH(BB$10, $B$11:$AE$11, 0))), "")))</f>
        <v/>
      </c>
      <c r="BC203" s="13" t="str" cm="1">
        <f t="array" ref="BC203">IF(BC$10="", "", IF(IFERROR(INDEX($B203:$AE203, $BK203, MATCH(BC$10, $B$11:$AE$11, 0)), "")="", "", IFERROR(VALUE(INDEX($B203:$AE203, $BK203, MATCH(BC$10, $B$11:$AE$11, 0))), "")))</f>
        <v/>
      </c>
      <c r="BD203" s="13" t="str" cm="1">
        <f t="array" ref="BD203">IF(BD$10="", "", IF(IFERROR(INDEX($B203:$AE203, $BK203, MATCH(BD$10, $B$11:$AE$11, 0)), "")="", "", IFERROR(VALUE(INDEX($B203:$AE203, $BK203, MATCH(BD$10, $B$11:$AE$11, 0))), "")))</f>
        <v/>
      </c>
      <c r="BE203" s="33" t="str" cm="1">
        <f t="array" ref="BE203">IF(BE$10="", "", IF(IFERROR(INDEX($B203:$AE203, $BK203, MATCH(BE$10, $B$11:$AE$11, 0)), "")="", "", IFERROR(VALUE(INDEX($B203:$AE203, $BK203, MATCH(BE$10, $B$11:$AE$11, 0))), "")))</f>
        <v/>
      </c>
      <c r="BF203" s="11"/>
      <c r="BG203" s="41" t="str" cm="1">
        <f t="array" ref="BG203">IF(BG$10="", "", IF(IFERROR(INDEX($B203:$AE203, $BK203, MATCH(BG$10, $B$11:$AE$11, 0)), "")="", "", IFERROR(LEFT(INDEX($B203:$AE203, $BK203, MATCH(BG$10, $B$11:$AE$11, 0)), 70), "")))</f>
        <v/>
      </c>
      <c r="BH203" s="11"/>
      <c r="BI203" s="65" t="str">
        <f t="shared" si="32"/>
        <v/>
      </c>
      <c r="BJ203" s="11"/>
      <c r="BN203" s="19" t="str" cm="1">
        <f t="array" ref="BN203">IF($AZ$10="", "", IF(IFERROR(INDEX($B203:$AE203, $BK203, MATCH($AZ$10, $B$11:$AE$11, 0)), "")="", "", IFERROR(INDEX($B203:$AE203, $BK203, MATCH($AZ$10, $B$11:$AE$11, 0)), "")))</f>
        <v/>
      </c>
      <c r="BO203" s="19" t="str">
        <f t="shared" si="33"/>
        <v/>
      </c>
      <c r="BP203" s="19" t="str">
        <f t="shared" si="34"/>
        <v/>
      </c>
      <c r="BQ203" s="19" t="str">
        <f t="shared" si="35"/>
        <v/>
      </c>
      <c r="BR203" s="42" t="str">
        <f t="shared" si="36"/>
        <v/>
      </c>
      <c r="BS203" s="19" t="str">
        <f t="shared" si="37"/>
        <v/>
      </c>
      <c r="BT203" s="43" t="str" cm="1">
        <f t="array" ref="BT203">IFERROR(DATE(INDEX($BQ203:$BS203, $BK203, MATCH($BN$5, $BQ$10:$BS$10, 0)), INDEX($BQ203:$BS203, $BK203, MATCH($BN$4, $BQ$10:$BS$10, 0)), INDEX($BQ203:$BS203, $BK203, MATCH($BN$3, $BQ$10:$BS$10, 0))), "")</f>
        <v/>
      </c>
      <c r="BV203" s="19" t="str">
        <f t="shared" si="38"/>
        <v/>
      </c>
      <c r="BX203" s="19" t="str">
        <f t="shared" si="30"/>
        <v/>
      </c>
      <c r="BZ203" s="42" t="str">
        <f t="shared" si="44"/>
        <v/>
      </c>
      <c r="CA203" s="13" t="str">
        <f t="shared" si="44"/>
        <v/>
      </c>
      <c r="CB203" s="13" t="str">
        <f t="shared" si="44"/>
        <v/>
      </c>
      <c r="CC203" s="13" t="str">
        <f t="shared" si="44"/>
        <v/>
      </c>
      <c r="CD203" s="33" t="str">
        <f t="shared" si="43"/>
        <v/>
      </c>
      <c r="CF203" s="44" t="str">
        <f t="shared" si="39"/>
        <v/>
      </c>
      <c r="CH203" s="19" t="str">
        <f>IF($CF203="", "", COUNTIF($CF$12:$CF$511, "&gt;"&amp;$CF203)+1+COUNTIF($CF$12:$CF203, $CF203)-1)</f>
        <v/>
      </c>
      <c r="CJ203" s="19" t="str">
        <f t="shared" si="40"/>
        <v/>
      </c>
      <c r="CL203" s="45" t="str">
        <f t="shared" si="41"/>
        <v/>
      </c>
      <c r="CN203" s="41" t="str" cm="1">
        <f t="array" ref="CN203">IF($BV203="", "", IF(IFERROR(INDEX($B203:$AE203, $BK203, MATCH(BI$10, $B$11:$AE$11, 0)), "")="", "", IFERROR(INDEX($B203:$AE203, $BK203, MATCH(BI$10, $B$11:$AE$11, 0)), "")))</f>
        <v/>
      </c>
      <c r="CP203" s="19" t="str">
        <f>IF(OR($BL$7=FALSE, $BI203=""), "", IF(COUNTIF('LinkedIn Posts'!$AV$11:$AV$510, $BI203)=0, MAX($CP$11:$CP202)+1, ""))</f>
        <v/>
      </c>
      <c r="CR203" s="19">
        <v>192</v>
      </c>
      <c r="CT203" s="65" t="str">
        <f t="shared" si="42"/>
        <v/>
      </c>
    </row>
    <row r="204" spans="1:98" x14ac:dyDescent="0.25">
      <c r="A204" s="24"/>
      <c r="B204" s="29"/>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1"/>
      <c r="AF204" s="24"/>
      <c r="AG204" s="11"/>
      <c r="AH204" s="11"/>
      <c r="AI204" s="11"/>
      <c r="AJ204" s="11"/>
      <c r="AK204" s="11"/>
      <c r="AL204" s="11"/>
      <c r="AM204" s="11"/>
      <c r="AN204" s="11"/>
      <c r="AO204" s="11"/>
      <c r="AP204" s="11"/>
      <c r="AQ204" s="11"/>
      <c r="AR204" s="11"/>
      <c r="AS204" s="11"/>
      <c r="AT204" s="11"/>
      <c r="AU204" s="11"/>
      <c r="AV204" s="11"/>
      <c r="AW204" s="11"/>
      <c r="AX204" s="11"/>
      <c r="AY204" s="11"/>
      <c r="AZ204" s="32" t="str">
        <f t="shared" si="31"/>
        <v/>
      </c>
      <c r="BA204" s="13" t="str" cm="1">
        <f t="array" ref="BA204">IF(BA$10="", "", IF(IFERROR(INDEX($B204:$AE204, $BK204, MATCH(BA$10, $B$11:$AE$11, 0)), "")="", "", IFERROR(VALUE(INDEX($B204:$AE204, $BK204, MATCH(BA$10, $B$11:$AE$11, 0))), "")))</f>
        <v/>
      </c>
      <c r="BB204" s="13" t="str" cm="1">
        <f t="array" ref="BB204">IF(BB$10="", "", IF(IFERROR(INDEX($B204:$AE204, $BK204, MATCH(BB$10, $B$11:$AE$11, 0)), "")="", "", IFERROR(VALUE(INDEX($B204:$AE204, $BK204, MATCH(BB$10, $B$11:$AE$11, 0))), "")))</f>
        <v/>
      </c>
      <c r="BC204" s="13" t="str" cm="1">
        <f t="array" ref="BC204">IF(BC$10="", "", IF(IFERROR(INDEX($B204:$AE204, $BK204, MATCH(BC$10, $B$11:$AE$11, 0)), "")="", "", IFERROR(VALUE(INDEX($B204:$AE204, $BK204, MATCH(BC$10, $B$11:$AE$11, 0))), "")))</f>
        <v/>
      </c>
      <c r="BD204" s="13" t="str" cm="1">
        <f t="array" ref="BD204">IF(BD$10="", "", IF(IFERROR(INDEX($B204:$AE204, $BK204, MATCH(BD$10, $B$11:$AE$11, 0)), "")="", "", IFERROR(VALUE(INDEX($B204:$AE204, $BK204, MATCH(BD$10, $B$11:$AE$11, 0))), "")))</f>
        <v/>
      </c>
      <c r="BE204" s="33" t="str" cm="1">
        <f t="array" ref="BE204">IF(BE$10="", "", IF(IFERROR(INDEX($B204:$AE204, $BK204, MATCH(BE$10, $B$11:$AE$11, 0)), "")="", "", IFERROR(VALUE(INDEX($B204:$AE204, $BK204, MATCH(BE$10, $B$11:$AE$11, 0))), "")))</f>
        <v/>
      </c>
      <c r="BF204" s="11"/>
      <c r="BG204" s="41" t="str" cm="1">
        <f t="array" ref="BG204">IF(BG$10="", "", IF(IFERROR(INDEX($B204:$AE204, $BK204, MATCH(BG$10, $B$11:$AE$11, 0)), "")="", "", IFERROR(LEFT(INDEX($B204:$AE204, $BK204, MATCH(BG$10, $B$11:$AE$11, 0)), 70), "")))</f>
        <v/>
      </c>
      <c r="BH204" s="11"/>
      <c r="BI204" s="65" t="str">
        <f t="shared" si="32"/>
        <v/>
      </c>
      <c r="BJ204" s="11"/>
      <c r="BN204" s="19" t="str" cm="1">
        <f t="array" ref="BN204">IF($AZ$10="", "", IF(IFERROR(INDEX($B204:$AE204, $BK204, MATCH($AZ$10, $B$11:$AE$11, 0)), "")="", "", IFERROR(INDEX($B204:$AE204, $BK204, MATCH($AZ$10, $B$11:$AE$11, 0)), "")))</f>
        <v/>
      </c>
      <c r="BO204" s="19" t="str">
        <f t="shared" si="33"/>
        <v/>
      </c>
      <c r="BP204" s="19" t="str">
        <f t="shared" si="34"/>
        <v/>
      </c>
      <c r="BQ204" s="19" t="str">
        <f t="shared" si="35"/>
        <v/>
      </c>
      <c r="BR204" s="42" t="str">
        <f t="shared" si="36"/>
        <v/>
      </c>
      <c r="BS204" s="19" t="str">
        <f t="shared" si="37"/>
        <v/>
      </c>
      <c r="BT204" s="43" t="str" cm="1">
        <f t="array" ref="BT204">IFERROR(DATE(INDEX($BQ204:$BS204, $BK204, MATCH($BN$5, $BQ$10:$BS$10, 0)), INDEX($BQ204:$BS204, $BK204, MATCH($BN$4, $BQ$10:$BS$10, 0)), INDEX($BQ204:$BS204, $BK204, MATCH($BN$3, $BQ$10:$BS$10, 0))), "")</f>
        <v/>
      </c>
      <c r="BV204" s="19" t="str">
        <f t="shared" si="38"/>
        <v/>
      </c>
      <c r="BX204" s="19" t="str">
        <f t="shared" ref="BX204:BX267" si="45">IF($BI204="", "", IF(COUNTIF($BI$12:$BI$511, $BI204)&gt;1, "X", ""))</f>
        <v/>
      </c>
      <c r="BZ204" s="42" t="str">
        <f t="shared" si="44"/>
        <v/>
      </c>
      <c r="CA204" s="13" t="str">
        <f t="shared" si="44"/>
        <v/>
      </c>
      <c r="CB204" s="13" t="str">
        <f t="shared" si="44"/>
        <v/>
      </c>
      <c r="CC204" s="13" t="str">
        <f t="shared" si="44"/>
        <v/>
      </c>
      <c r="CD204" s="33" t="str">
        <f t="shared" si="43"/>
        <v/>
      </c>
      <c r="CF204" s="44" t="str">
        <f t="shared" si="39"/>
        <v/>
      </c>
      <c r="CH204" s="19" t="str">
        <f>IF($CF204="", "", COUNTIF($CF$12:$CF$511, "&gt;"&amp;$CF204)+1+COUNTIF($CF$12:$CF204, $CF204)-1)</f>
        <v/>
      </c>
      <c r="CJ204" s="19" t="str">
        <f t="shared" si="40"/>
        <v/>
      </c>
      <c r="CL204" s="45" t="str">
        <f t="shared" si="41"/>
        <v/>
      </c>
      <c r="CN204" s="41" t="str" cm="1">
        <f t="array" ref="CN204">IF($BV204="", "", IF(IFERROR(INDEX($B204:$AE204, $BK204, MATCH(BI$10, $B$11:$AE$11, 0)), "")="", "", IFERROR(INDEX($B204:$AE204, $BK204, MATCH(BI$10, $B$11:$AE$11, 0)), "")))</f>
        <v/>
      </c>
      <c r="CP204" s="19" t="str">
        <f>IF(OR($BL$7=FALSE, $BI204=""), "", IF(COUNTIF('LinkedIn Posts'!$AV$11:$AV$510, $BI204)=0, MAX($CP$11:$CP203)+1, ""))</f>
        <v/>
      </c>
      <c r="CR204" s="19">
        <v>193</v>
      </c>
      <c r="CT204" s="65" t="str">
        <f t="shared" si="42"/>
        <v/>
      </c>
    </row>
    <row r="205" spans="1:98" x14ac:dyDescent="0.25">
      <c r="A205" s="24"/>
      <c r="B205" s="29"/>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1"/>
      <c r="AF205" s="24"/>
      <c r="AG205" s="11"/>
      <c r="AH205" s="11"/>
      <c r="AI205" s="11"/>
      <c r="AJ205" s="11"/>
      <c r="AK205" s="11"/>
      <c r="AL205" s="11"/>
      <c r="AM205" s="11"/>
      <c r="AN205" s="11"/>
      <c r="AO205" s="11"/>
      <c r="AP205" s="11"/>
      <c r="AQ205" s="11"/>
      <c r="AR205" s="11"/>
      <c r="AS205" s="11"/>
      <c r="AT205" s="11"/>
      <c r="AU205" s="11"/>
      <c r="AV205" s="11"/>
      <c r="AW205" s="11"/>
      <c r="AX205" s="11"/>
      <c r="AY205" s="11"/>
      <c r="AZ205" s="32" t="str">
        <f t="shared" ref="AZ205:AZ268" si="46">$BT205</f>
        <v/>
      </c>
      <c r="BA205" s="13" t="str" cm="1">
        <f t="array" ref="BA205">IF(BA$10="", "", IF(IFERROR(INDEX($B205:$AE205, $BK205, MATCH(BA$10, $B$11:$AE$11, 0)), "")="", "", IFERROR(VALUE(INDEX($B205:$AE205, $BK205, MATCH(BA$10, $B$11:$AE$11, 0))), "")))</f>
        <v/>
      </c>
      <c r="BB205" s="13" t="str" cm="1">
        <f t="array" ref="BB205">IF(BB$10="", "", IF(IFERROR(INDEX($B205:$AE205, $BK205, MATCH(BB$10, $B$11:$AE$11, 0)), "")="", "", IFERROR(VALUE(INDEX($B205:$AE205, $BK205, MATCH(BB$10, $B$11:$AE$11, 0))), "")))</f>
        <v/>
      </c>
      <c r="BC205" s="13" t="str" cm="1">
        <f t="array" ref="BC205">IF(BC$10="", "", IF(IFERROR(INDEX($B205:$AE205, $BK205, MATCH(BC$10, $B$11:$AE$11, 0)), "")="", "", IFERROR(VALUE(INDEX($B205:$AE205, $BK205, MATCH(BC$10, $B$11:$AE$11, 0))), "")))</f>
        <v/>
      </c>
      <c r="BD205" s="13" t="str" cm="1">
        <f t="array" ref="BD205">IF(BD$10="", "", IF(IFERROR(INDEX($B205:$AE205, $BK205, MATCH(BD$10, $B$11:$AE$11, 0)), "")="", "", IFERROR(VALUE(INDEX($B205:$AE205, $BK205, MATCH(BD$10, $B$11:$AE$11, 0))), "")))</f>
        <v/>
      </c>
      <c r="BE205" s="33" t="str" cm="1">
        <f t="array" ref="BE205">IF(BE$10="", "", IF(IFERROR(INDEX($B205:$AE205, $BK205, MATCH(BE$10, $B$11:$AE$11, 0)), "")="", "", IFERROR(VALUE(INDEX($B205:$AE205, $BK205, MATCH(BE$10, $B$11:$AE$11, 0))), "")))</f>
        <v/>
      </c>
      <c r="BF205" s="11"/>
      <c r="BG205" s="41" t="str" cm="1">
        <f t="array" ref="BG205">IF(BG$10="", "", IF(IFERROR(INDEX($B205:$AE205, $BK205, MATCH(BG$10, $B$11:$AE$11, 0)), "")="", "", IFERROR(LEFT(INDEX($B205:$AE205, $BK205, MATCH(BG$10, $B$11:$AE$11, 0)), 70), "")))</f>
        <v/>
      </c>
      <c r="BH205" s="11"/>
      <c r="BI205" s="65" t="str">
        <f t="shared" ref="BI205:BI268" si="47">IFERROR(VALUE(MID($CN205, FIND($CN$9, $CN205)+LEN($CN$9), LEN($CN205))), "")</f>
        <v/>
      </c>
      <c r="BJ205" s="11"/>
      <c r="BN205" s="19" t="str" cm="1">
        <f t="array" ref="BN205">IF($AZ$10="", "", IF(IFERROR(INDEX($B205:$AE205, $BK205, MATCH($AZ$10, $B$11:$AE$11, 0)), "")="", "", IFERROR(INDEX($B205:$AE205, $BK205, MATCH($AZ$10, $B$11:$AE$11, 0)), "")))</f>
        <v/>
      </c>
      <c r="BO205" s="19" t="str">
        <f t="shared" ref="BO205:BO268" si="48">IF($BN205="", "", IFERROR(FIND("/", $BN205), ""))</f>
        <v/>
      </c>
      <c r="BP205" s="19" t="str">
        <f t="shared" ref="BP205:BP268" si="49">IF(OR($BN205="", $BO205=""), "", IFERROR(FIND("/", $BN205, $BO205+1), ""))</f>
        <v/>
      </c>
      <c r="BQ205" s="19" t="str">
        <f t="shared" ref="BQ205:BQ268" si="50">IF($BN205="", "", IFERROR(VALUE(LEFT($BN205, $BO205-1)), ""))</f>
        <v/>
      </c>
      <c r="BR205" s="42" t="str">
        <f t="shared" ref="BR205:BR268" si="51">IF($BN205="", "", IFERROR(VALUE(MID($BN205, $BO205+1, (BP205-BO205-1))), ""))</f>
        <v/>
      </c>
      <c r="BS205" s="19" t="str">
        <f t="shared" ref="BS205:BS268" si="52">IF($BN205="", "", IFERROR(VALUE(MID($BN205, $BP205+1, (LEN(BN205)-BP205))), ""))</f>
        <v/>
      </c>
      <c r="BT205" s="43" t="str" cm="1">
        <f t="array" ref="BT205">IFERROR(DATE(INDEX($BQ205:$BS205, $BK205, MATCH($BN$5, $BQ$10:$BS$10, 0)), INDEX($BQ205:$BS205, $BK205, MATCH($BN$4, $BQ$10:$BS$10, 0)), INDEX($BQ205:$BS205, $BK205, MATCH($BN$3, $BQ$10:$BS$10, 0))), "")</f>
        <v/>
      </c>
      <c r="BV205" s="19" t="str">
        <f t="shared" ref="BV205:BV268" si="53">IF(COUNTIF($B205:$AE205, "")=30, "", "X")</f>
        <v/>
      </c>
      <c r="BX205" s="19" t="str">
        <f t="shared" si="45"/>
        <v/>
      </c>
      <c r="BZ205" s="42" t="str">
        <f t="shared" si="44"/>
        <v/>
      </c>
      <c r="CA205" s="13" t="str">
        <f t="shared" si="44"/>
        <v/>
      </c>
      <c r="CB205" s="13" t="str">
        <f t="shared" si="44"/>
        <v/>
      </c>
      <c r="CC205" s="13" t="str">
        <f t="shared" si="44"/>
        <v/>
      </c>
      <c r="CD205" s="33" t="str">
        <f t="shared" si="43"/>
        <v/>
      </c>
      <c r="CF205" s="44" t="str">
        <f t="shared" ref="CF205:CF268" si="54">IF($BV205="", "", IFERROR(SUM($BZ205:$CD205), ""))</f>
        <v/>
      </c>
      <c r="CH205" s="19" t="str">
        <f>IF($CF205="", "", COUNTIF($CF$12:$CF$511, "&gt;"&amp;$CF205)+1+COUNTIF($CF$12:$CF205, $CF205)-1)</f>
        <v/>
      </c>
      <c r="CJ205" s="19" t="str">
        <f t="shared" ref="CJ205:CJ268" si="55">IF($BT205="", "", IFERROR(TEXT($BT205, "mmm yyyy"), ""))</f>
        <v/>
      </c>
      <c r="CL205" s="45" t="str">
        <f t="shared" ref="CL205:CL268" si="56">IF($BV205="", "", IFERROR(SUM($BB205:$BE205)/$BA205, ""))</f>
        <v/>
      </c>
      <c r="CN205" s="41" t="str" cm="1">
        <f t="array" ref="CN205">IF($BV205="", "", IF(IFERROR(INDEX($B205:$AE205, $BK205, MATCH(BI$10, $B$11:$AE$11, 0)), "")="", "", IFERROR(INDEX($B205:$AE205, $BK205, MATCH(BI$10, $B$11:$AE$11, 0)), "")))</f>
        <v/>
      </c>
      <c r="CP205" s="19" t="str">
        <f>IF(OR($BL$7=FALSE, $BI205=""), "", IF(COUNTIF('LinkedIn Posts'!$AV$11:$AV$510, $BI205)=0, MAX($CP$11:$CP204)+1, ""))</f>
        <v/>
      </c>
      <c r="CR205" s="19">
        <v>194</v>
      </c>
      <c r="CT205" s="65" t="str">
        <f t="shared" ref="CT205:CT268" si="57">IFERROR(INDEX($BI$12:$BI$511, MATCH($CR205, $CP$12:$CP$511, 0)), "")</f>
        <v/>
      </c>
    </row>
    <row r="206" spans="1:98" x14ac:dyDescent="0.25">
      <c r="A206" s="24"/>
      <c r="B206" s="29"/>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1"/>
      <c r="AF206" s="24"/>
      <c r="AG206" s="11"/>
      <c r="AH206" s="11"/>
      <c r="AI206" s="11"/>
      <c r="AJ206" s="11"/>
      <c r="AK206" s="11"/>
      <c r="AL206" s="11"/>
      <c r="AM206" s="11"/>
      <c r="AN206" s="11"/>
      <c r="AO206" s="11"/>
      <c r="AP206" s="11"/>
      <c r="AQ206" s="11"/>
      <c r="AR206" s="11"/>
      <c r="AS206" s="11"/>
      <c r="AT206" s="11"/>
      <c r="AU206" s="11"/>
      <c r="AV206" s="11"/>
      <c r="AW206" s="11"/>
      <c r="AX206" s="11"/>
      <c r="AY206" s="11"/>
      <c r="AZ206" s="32" t="str">
        <f t="shared" si="46"/>
        <v/>
      </c>
      <c r="BA206" s="13" t="str" cm="1">
        <f t="array" ref="BA206">IF(BA$10="", "", IF(IFERROR(INDEX($B206:$AE206, $BK206, MATCH(BA$10, $B$11:$AE$11, 0)), "")="", "", IFERROR(VALUE(INDEX($B206:$AE206, $BK206, MATCH(BA$10, $B$11:$AE$11, 0))), "")))</f>
        <v/>
      </c>
      <c r="BB206" s="13" t="str" cm="1">
        <f t="array" ref="BB206">IF(BB$10="", "", IF(IFERROR(INDEX($B206:$AE206, $BK206, MATCH(BB$10, $B$11:$AE$11, 0)), "")="", "", IFERROR(VALUE(INDEX($B206:$AE206, $BK206, MATCH(BB$10, $B$11:$AE$11, 0))), "")))</f>
        <v/>
      </c>
      <c r="BC206" s="13" t="str" cm="1">
        <f t="array" ref="BC206">IF(BC$10="", "", IF(IFERROR(INDEX($B206:$AE206, $BK206, MATCH(BC$10, $B$11:$AE$11, 0)), "")="", "", IFERROR(VALUE(INDEX($B206:$AE206, $BK206, MATCH(BC$10, $B$11:$AE$11, 0))), "")))</f>
        <v/>
      </c>
      <c r="BD206" s="13" t="str" cm="1">
        <f t="array" ref="BD206">IF(BD$10="", "", IF(IFERROR(INDEX($B206:$AE206, $BK206, MATCH(BD$10, $B$11:$AE$11, 0)), "")="", "", IFERROR(VALUE(INDEX($B206:$AE206, $BK206, MATCH(BD$10, $B$11:$AE$11, 0))), "")))</f>
        <v/>
      </c>
      <c r="BE206" s="33" t="str" cm="1">
        <f t="array" ref="BE206">IF(BE$10="", "", IF(IFERROR(INDEX($B206:$AE206, $BK206, MATCH(BE$10, $B$11:$AE$11, 0)), "")="", "", IFERROR(VALUE(INDEX($B206:$AE206, $BK206, MATCH(BE$10, $B$11:$AE$11, 0))), "")))</f>
        <v/>
      </c>
      <c r="BF206" s="11"/>
      <c r="BG206" s="41" t="str" cm="1">
        <f t="array" ref="BG206">IF(BG$10="", "", IF(IFERROR(INDEX($B206:$AE206, $BK206, MATCH(BG$10, $B$11:$AE$11, 0)), "")="", "", IFERROR(LEFT(INDEX($B206:$AE206, $BK206, MATCH(BG$10, $B$11:$AE$11, 0)), 70), "")))</f>
        <v/>
      </c>
      <c r="BH206" s="11"/>
      <c r="BI206" s="65" t="str">
        <f t="shared" si="47"/>
        <v/>
      </c>
      <c r="BJ206" s="11"/>
      <c r="BN206" s="19" t="str" cm="1">
        <f t="array" ref="BN206">IF($AZ$10="", "", IF(IFERROR(INDEX($B206:$AE206, $BK206, MATCH($AZ$10, $B$11:$AE$11, 0)), "")="", "", IFERROR(INDEX($B206:$AE206, $BK206, MATCH($AZ$10, $B$11:$AE$11, 0)), "")))</f>
        <v/>
      </c>
      <c r="BO206" s="19" t="str">
        <f t="shared" si="48"/>
        <v/>
      </c>
      <c r="BP206" s="19" t="str">
        <f t="shared" si="49"/>
        <v/>
      </c>
      <c r="BQ206" s="19" t="str">
        <f t="shared" si="50"/>
        <v/>
      </c>
      <c r="BR206" s="42" t="str">
        <f t="shared" si="51"/>
        <v/>
      </c>
      <c r="BS206" s="19" t="str">
        <f t="shared" si="52"/>
        <v/>
      </c>
      <c r="BT206" s="43" t="str" cm="1">
        <f t="array" ref="BT206">IFERROR(DATE(INDEX($BQ206:$BS206, $BK206, MATCH($BN$5, $BQ$10:$BS$10, 0)), INDEX($BQ206:$BS206, $BK206, MATCH($BN$4, $BQ$10:$BS$10, 0)), INDEX($BQ206:$BS206, $BK206, MATCH($BN$3, $BQ$10:$BS$10, 0))), "")</f>
        <v/>
      </c>
      <c r="BV206" s="19" t="str">
        <f t="shared" si="53"/>
        <v/>
      </c>
      <c r="BX206" s="19" t="str">
        <f t="shared" si="45"/>
        <v/>
      </c>
      <c r="BZ206" s="42" t="str">
        <f t="shared" si="44"/>
        <v/>
      </c>
      <c r="CA206" s="13" t="str">
        <f t="shared" si="44"/>
        <v/>
      </c>
      <c r="CB206" s="13" t="str">
        <f t="shared" si="44"/>
        <v/>
      </c>
      <c r="CC206" s="13" t="str">
        <f t="shared" si="44"/>
        <v/>
      </c>
      <c r="CD206" s="33" t="str">
        <f t="shared" si="44"/>
        <v/>
      </c>
      <c r="CF206" s="44" t="str">
        <f t="shared" si="54"/>
        <v/>
      </c>
      <c r="CH206" s="19" t="str">
        <f>IF($CF206="", "", COUNTIF($CF$12:$CF$511, "&gt;"&amp;$CF206)+1+COUNTIF($CF$12:$CF206, $CF206)-1)</f>
        <v/>
      </c>
      <c r="CJ206" s="19" t="str">
        <f t="shared" si="55"/>
        <v/>
      </c>
      <c r="CL206" s="45" t="str">
        <f t="shared" si="56"/>
        <v/>
      </c>
      <c r="CN206" s="41" t="str" cm="1">
        <f t="array" ref="CN206">IF($BV206="", "", IF(IFERROR(INDEX($B206:$AE206, $BK206, MATCH(BI$10, $B$11:$AE$11, 0)), "")="", "", IFERROR(INDEX($B206:$AE206, $BK206, MATCH(BI$10, $B$11:$AE$11, 0)), "")))</f>
        <v/>
      </c>
      <c r="CP206" s="19" t="str">
        <f>IF(OR($BL$7=FALSE, $BI206=""), "", IF(COUNTIF('LinkedIn Posts'!$AV$11:$AV$510, $BI206)=0, MAX($CP$11:$CP205)+1, ""))</f>
        <v/>
      </c>
      <c r="CR206" s="19">
        <v>195</v>
      </c>
      <c r="CT206" s="65" t="str">
        <f t="shared" si="57"/>
        <v/>
      </c>
    </row>
    <row r="207" spans="1:98" x14ac:dyDescent="0.25">
      <c r="A207" s="24"/>
      <c r="B207" s="29"/>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1"/>
      <c r="AF207" s="24"/>
      <c r="AG207" s="11"/>
      <c r="AH207" s="11"/>
      <c r="AI207" s="11"/>
      <c r="AJ207" s="11"/>
      <c r="AK207" s="11"/>
      <c r="AL207" s="11"/>
      <c r="AM207" s="11"/>
      <c r="AN207" s="11"/>
      <c r="AO207" s="11"/>
      <c r="AP207" s="11"/>
      <c r="AQ207" s="11"/>
      <c r="AR207" s="11"/>
      <c r="AS207" s="11"/>
      <c r="AT207" s="11"/>
      <c r="AU207" s="11"/>
      <c r="AV207" s="11"/>
      <c r="AW207" s="11"/>
      <c r="AX207" s="11"/>
      <c r="AY207" s="11"/>
      <c r="AZ207" s="32" t="str">
        <f t="shared" si="46"/>
        <v/>
      </c>
      <c r="BA207" s="13" t="str" cm="1">
        <f t="array" ref="BA207">IF(BA$10="", "", IF(IFERROR(INDEX($B207:$AE207, $BK207, MATCH(BA$10, $B$11:$AE$11, 0)), "")="", "", IFERROR(VALUE(INDEX($B207:$AE207, $BK207, MATCH(BA$10, $B$11:$AE$11, 0))), "")))</f>
        <v/>
      </c>
      <c r="BB207" s="13" t="str" cm="1">
        <f t="array" ref="BB207">IF(BB$10="", "", IF(IFERROR(INDEX($B207:$AE207, $BK207, MATCH(BB$10, $B$11:$AE$11, 0)), "")="", "", IFERROR(VALUE(INDEX($B207:$AE207, $BK207, MATCH(BB$10, $B$11:$AE$11, 0))), "")))</f>
        <v/>
      </c>
      <c r="BC207" s="13" t="str" cm="1">
        <f t="array" ref="BC207">IF(BC$10="", "", IF(IFERROR(INDEX($B207:$AE207, $BK207, MATCH(BC$10, $B$11:$AE$11, 0)), "")="", "", IFERROR(VALUE(INDEX($B207:$AE207, $BK207, MATCH(BC$10, $B$11:$AE$11, 0))), "")))</f>
        <v/>
      </c>
      <c r="BD207" s="13" t="str" cm="1">
        <f t="array" ref="BD207">IF(BD$10="", "", IF(IFERROR(INDEX($B207:$AE207, $BK207, MATCH(BD$10, $B$11:$AE$11, 0)), "")="", "", IFERROR(VALUE(INDEX($B207:$AE207, $BK207, MATCH(BD$10, $B$11:$AE$11, 0))), "")))</f>
        <v/>
      </c>
      <c r="BE207" s="33" t="str" cm="1">
        <f t="array" ref="BE207">IF(BE$10="", "", IF(IFERROR(INDEX($B207:$AE207, $BK207, MATCH(BE$10, $B$11:$AE$11, 0)), "")="", "", IFERROR(VALUE(INDEX($B207:$AE207, $BK207, MATCH(BE$10, $B$11:$AE$11, 0))), "")))</f>
        <v/>
      </c>
      <c r="BF207" s="11"/>
      <c r="BG207" s="41" t="str" cm="1">
        <f t="array" ref="BG207">IF(BG$10="", "", IF(IFERROR(INDEX($B207:$AE207, $BK207, MATCH(BG$10, $B$11:$AE$11, 0)), "")="", "", IFERROR(LEFT(INDEX($B207:$AE207, $BK207, MATCH(BG$10, $B$11:$AE$11, 0)), 70), "")))</f>
        <v/>
      </c>
      <c r="BH207" s="11"/>
      <c r="BI207" s="65" t="str">
        <f t="shared" si="47"/>
        <v/>
      </c>
      <c r="BJ207" s="11"/>
      <c r="BN207" s="19" t="str" cm="1">
        <f t="array" ref="BN207">IF($AZ$10="", "", IF(IFERROR(INDEX($B207:$AE207, $BK207, MATCH($AZ$10, $B$11:$AE$11, 0)), "")="", "", IFERROR(INDEX($B207:$AE207, $BK207, MATCH($AZ$10, $B$11:$AE$11, 0)), "")))</f>
        <v/>
      </c>
      <c r="BO207" s="19" t="str">
        <f t="shared" si="48"/>
        <v/>
      </c>
      <c r="BP207" s="19" t="str">
        <f t="shared" si="49"/>
        <v/>
      </c>
      <c r="BQ207" s="19" t="str">
        <f t="shared" si="50"/>
        <v/>
      </c>
      <c r="BR207" s="42" t="str">
        <f t="shared" si="51"/>
        <v/>
      </c>
      <c r="BS207" s="19" t="str">
        <f t="shared" si="52"/>
        <v/>
      </c>
      <c r="BT207" s="43" t="str" cm="1">
        <f t="array" ref="BT207">IFERROR(DATE(INDEX($BQ207:$BS207, $BK207, MATCH($BN$5, $BQ$10:$BS$10, 0)), INDEX($BQ207:$BS207, $BK207, MATCH($BN$4, $BQ$10:$BS$10, 0)), INDEX($BQ207:$BS207, $BK207, MATCH($BN$3, $BQ$10:$BS$10, 0))), "")</f>
        <v/>
      </c>
      <c r="BV207" s="19" t="str">
        <f t="shared" si="53"/>
        <v/>
      </c>
      <c r="BX207" s="19" t="str">
        <f t="shared" si="45"/>
        <v/>
      </c>
      <c r="BZ207" s="42" t="str">
        <f t="shared" si="44"/>
        <v/>
      </c>
      <c r="CA207" s="13" t="str">
        <f t="shared" si="44"/>
        <v/>
      </c>
      <c r="CB207" s="13" t="str">
        <f t="shared" ref="CB207:CD270" si="58">IF(BC207="", "", IFERROR(ROUNDDOWN(BC207/CB$9, 0)*CB$8, ""))</f>
        <v/>
      </c>
      <c r="CC207" s="13" t="str">
        <f t="shared" si="58"/>
        <v/>
      </c>
      <c r="CD207" s="33" t="str">
        <f t="shared" si="58"/>
        <v/>
      </c>
      <c r="CF207" s="44" t="str">
        <f t="shared" si="54"/>
        <v/>
      </c>
      <c r="CH207" s="19" t="str">
        <f>IF($CF207="", "", COUNTIF($CF$12:$CF$511, "&gt;"&amp;$CF207)+1+COUNTIF($CF$12:$CF207, $CF207)-1)</f>
        <v/>
      </c>
      <c r="CJ207" s="19" t="str">
        <f t="shared" si="55"/>
        <v/>
      </c>
      <c r="CL207" s="45" t="str">
        <f t="shared" si="56"/>
        <v/>
      </c>
      <c r="CN207" s="41" t="str" cm="1">
        <f t="array" ref="CN207">IF($BV207="", "", IF(IFERROR(INDEX($B207:$AE207, $BK207, MATCH(BI$10, $B$11:$AE$11, 0)), "")="", "", IFERROR(INDEX($B207:$AE207, $BK207, MATCH(BI$10, $B$11:$AE$11, 0)), "")))</f>
        <v/>
      </c>
      <c r="CP207" s="19" t="str">
        <f>IF(OR($BL$7=FALSE, $BI207=""), "", IF(COUNTIF('LinkedIn Posts'!$AV$11:$AV$510, $BI207)=0, MAX($CP$11:$CP206)+1, ""))</f>
        <v/>
      </c>
      <c r="CR207" s="19">
        <v>196</v>
      </c>
      <c r="CT207" s="65" t="str">
        <f t="shared" si="57"/>
        <v/>
      </c>
    </row>
    <row r="208" spans="1:98" x14ac:dyDescent="0.25">
      <c r="A208" s="24"/>
      <c r="B208" s="29"/>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1"/>
      <c r="AF208" s="24"/>
      <c r="AG208" s="11"/>
      <c r="AH208" s="11"/>
      <c r="AI208" s="11"/>
      <c r="AJ208" s="11"/>
      <c r="AK208" s="11"/>
      <c r="AL208" s="11"/>
      <c r="AM208" s="11"/>
      <c r="AN208" s="11"/>
      <c r="AO208" s="11"/>
      <c r="AP208" s="11"/>
      <c r="AQ208" s="11"/>
      <c r="AR208" s="11"/>
      <c r="AS208" s="11"/>
      <c r="AT208" s="11"/>
      <c r="AU208" s="11"/>
      <c r="AV208" s="11"/>
      <c r="AW208" s="11"/>
      <c r="AX208" s="11"/>
      <c r="AY208" s="11"/>
      <c r="AZ208" s="32" t="str">
        <f t="shared" si="46"/>
        <v/>
      </c>
      <c r="BA208" s="13" t="str" cm="1">
        <f t="array" ref="BA208">IF(BA$10="", "", IF(IFERROR(INDEX($B208:$AE208, $BK208, MATCH(BA$10, $B$11:$AE$11, 0)), "")="", "", IFERROR(VALUE(INDEX($B208:$AE208, $BK208, MATCH(BA$10, $B$11:$AE$11, 0))), "")))</f>
        <v/>
      </c>
      <c r="BB208" s="13" t="str" cm="1">
        <f t="array" ref="BB208">IF(BB$10="", "", IF(IFERROR(INDEX($B208:$AE208, $BK208, MATCH(BB$10, $B$11:$AE$11, 0)), "")="", "", IFERROR(VALUE(INDEX($B208:$AE208, $BK208, MATCH(BB$10, $B$11:$AE$11, 0))), "")))</f>
        <v/>
      </c>
      <c r="BC208" s="13" t="str" cm="1">
        <f t="array" ref="BC208">IF(BC$10="", "", IF(IFERROR(INDEX($B208:$AE208, $BK208, MATCH(BC$10, $B$11:$AE$11, 0)), "")="", "", IFERROR(VALUE(INDEX($B208:$AE208, $BK208, MATCH(BC$10, $B$11:$AE$11, 0))), "")))</f>
        <v/>
      </c>
      <c r="BD208" s="13" t="str" cm="1">
        <f t="array" ref="BD208">IF(BD$10="", "", IF(IFERROR(INDEX($B208:$AE208, $BK208, MATCH(BD$10, $B$11:$AE$11, 0)), "")="", "", IFERROR(VALUE(INDEX($B208:$AE208, $BK208, MATCH(BD$10, $B$11:$AE$11, 0))), "")))</f>
        <v/>
      </c>
      <c r="BE208" s="33" t="str" cm="1">
        <f t="array" ref="BE208">IF(BE$10="", "", IF(IFERROR(INDEX($B208:$AE208, $BK208, MATCH(BE$10, $B$11:$AE$11, 0)), "")="", "", IFERROR(VALUE(INDEX($B208:$AE208, $BK208, MATCH(BE$10, $B$11:$AE$11, 0))), "")))</f>
        <v/>
      </c>
      <c r="BF208" s="11"/>
      <c r="BG208" s="41" t="str" cm="1">
        <f t="array" ref="BG208">IF(BG$10="", "", IF(IFERROR(INDEX($B208:$AE208, $BK208, MATCH(BG$10, $B$11:$AE$11, 0)), "")="", "", IFERROR(LEFT(INDEX($B208:$AE208, $BK208, MATCH(BG$10, $B$11:$AE$11, 0)), 70), "")))</f>
        <v/>
      </c>
      <c r="BH208" s="11"/>
      <c r="BI208" s="65" t="str">
        <f t="shared" si="47"/>
        <v/>
      </c>
      <c r="BJ208" s="11"/>
      <c r="BN208" s="19" t="str" cm="1">
        <f t="array" ref="BN208">IF($AZ$10="", "", IF(IFERROR(INDEX($B208:$AE208, $BK208, MATCH($AZ$10, $B$11:$AE$11, 0)), "")="", "", IFERROR(INDEX($B208:$AE208, $BK208, MATCH($AZ$10, $B$11:$AE$11, 0)), "")))</f>
        <v/>
      </c>
      <c r="BO208" s="19" t="str">
        <f t="shared" si="48"/>
        <v/>
      </c>
      <c r="BP208" s="19" t="str">
        <f t="shared" si="49"/>
        <v/>
      </c>
      <c r="BQ208" s="19" t="str">
        <f t="shared" si="50"/>
        <v/>
      </c>
      <c r="BR208" s="42" t="str">
        <f t="shared" si="51"/>
        <v/>
      </c>
      <c r="BS208" s="19" t="str">
        <f t="shared" si="52"/>
        <v/>
      </c>
      <c r="BT208" s="43" t="str" cm="1">
        <f t="array" ref="BT208">IFERROR(DATE(INDEX($BQ208:$BS208, $BK208, MATCH($BN$5, $BQ$10:$BS$10, 0)), INDEX($BQ208:$BS208, $BK208, MATCH($BN$4, $BQ$10:$BS$10, 0)), INDEX($BQ208:$BS208, $BK208, MATCH($BN$3, $BQ$10:$BS$10, 0))), "")</f>
        <v/>
      </c>
      <c r="BV208" s="19" t="str">
        <f t="shared" si="53"/>
        <v/>
      </c>
      <c r="BX208" s="19" t="str">
        <f t="shared" si="45"/>
        <v/>
      </c>
      <c r="BZ208" s="42" t="str">
        <f t="shared" ref="BZ208:CD271" si="59">IF(BA208="", "", IFERROR(ROUNDDOWN(BA208/BZ$9, 0)*BZ$8, ""))</f>
        <v/>
      </c>
      <c r="CA208" s="13" t="str">
        <f t="shared" si="59"/>
        <v/>
      </c>
      <c r="CB208" s="13" t="str">
        <f t="shared" si="58"/>
        <v/>
      </c>
      <c r="CC208" s="13" t="str">
        <f t="shared" si="58"/>
        <v/>
      </c>
      <c r="CD208" s="33" t="str">
        <f t="shared" si="58"/>
        <v/>
      </c>
      <c r="CF208" s="44" t="str">
        <f t="shared" si="54"/>
        <v/>
      </c>
      <c r="CH208" s="19" t="str">
        <f>IF($CF208="", "", COUNTIF($CF$12:$CF$511, "&gt;"&amp;$CF208)+1+COUNTIF($CF$12:$CF208, $CF208)-1)</f>
        <v/>
      </c>
      <c r="CJ208" s="19" t="str">
        <f t="shared" si="55"/>
        <v/>
      </c>
      <c r="CL208" s="45" t="str">
        <f t="shared" si="56"/>
        <v/>
      </c>
      <c r="CN208" s="41" t="str" cm="1">
        <f t="array" ref="CN208">IF($BV208="", "", IF(IFERROR(INDEX($B208:$AE208, $BK208, MATCH(BI$10, $B$11:$AE$11, 0)), "")="", "", IFERROR(INDEX($B208:$AE208, $BK208, MATCH(BI$10, $B$11:$AE$11, 0)), "")))</f>
        <v/>
      </c>
      <c r="CP208" s="19" t="str">
        <f>IF(OR($BL$7=FALSE, $BI208=""), "", IF(COUNTIF('LinkedIn Posts'!$AV$11:$AV$510, $BI208)=0, MAX($CP$11:$CP207)+1, ""))</f>
        <v/>
      </c>
      <c r="CR208" s="19">
        <v>197</v>
      </c>
      <c r="CT208" s="65" t="str">
        <f t="shared" si="57"/>
        <v/>
      </c>
    </row>
    <row r="209" spans="1:98" x14ac:dyDescent="0.25">
      <c r="A209" s="24"/>
      <c r="B209" s="29"/>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1"/>
      <c r="AF209" s="24"/>
      <c r="AG209" s="11"/>
      <c r="AH209" s="11"/>
      <c r="AI209" s="11"/>
      <c r="AJ209" s="11"/>
      <c r="AK209" s="11"/>
      <c r="AL209" s="11"/>
      <c r="AM209" s="11"/>
      <c r="AN209" s="11"/>
      <c r="AO209" s="11"/>
      <c r="AP209" s="11"/>
      <c r="AQ209" s="11"/>
      <c r="AR209" s="11"/>
      <c r="AS209" s="11"/>
      <c r="AT209" s="11"/>
      <c r="AU209" s="11"/>
      <c r="AV209" s="11"/>
      <c r="AW209" s="11"/>
      <c r="AX209" s="11"/>
      <c r="AY209" s="11"/>
      <c r="AZ209" s="32" t="str">
        <f t="shared" si="46"/>
        <v/>
      </c>
      <c r="BA209" s="13" t="str" cm="1">
        <f t="array" ref="BA209">IF(BA$10="", "", IF(IFERROR(INDEX($B209:$AE209, $BK209, MATCH(BA$10, $B$11:$AE$11, 0)), "")="", "", IFERROR(VALUE(INDEX($B209:$AE209, $BK209, MATCH(BA$10, $B$11:$AE$11, 0))), "")))</f>
        <v/>
      </c>
      <c r="BB209" s="13" t="str" cm="1">
        <f t="array" ref="BB209">IF(BB$10="", "", IF(IFERROR(INDEX($B209:$AE209, $BK209, MATCH(BB$10, $B$11:$AE$11, 0)), "")="", "", IFERROR(VALUE(INDEX($B209:$AE209, $BK209, MATCH(BB$10, $B$11:$AE$11, 0))), "")))</f>
        <v/>
      </c>
      <c r="BC209" s="13" t="str" cm="1">
        <f t="array" ref="BC209">IF(BC$10="", "", IF(IFERROR(INDEX($B209:$AE209, $BK209, MATCH(BC$10, $B$11:$AE$11, 0)), "")="", "", IFERROR(VALUE(INDEX($B209:$AE209, $BK209, MATCH(BC$10, $B$11:$AE$11, 0))), "")))</f>
        <v/>
      </c>
      <c r="BD209" s="13" t="str" cm="1">
        <f t="array" ref="BD209">IF(BD$10="", "", IF(IFERROR(INDEX($B209:$AE209, $BK209, MATCH(BD$10, $B$11:$AE$11, 0)), "")="", "", IFERROR(VALUE(INDEX($B209:$AE209, $BK209, MATCH(BD$10, $B$11:$AE$11, 0))), "")))</f>
        <v/>
      </c>
      <c r="BE209" s="33" t="str" cm="1">
        <f t="array" ref="BE209">IF(BE$10="", "", IF(IFERROR(INDEX($B209:$AE209, $BK209, MATCH(BE$10, $B$11:$AE$11, 0)), "")="", "", IFERROR(VALUE(INDEX($B209:$AE209, $BK209, MATCH(BE$10, $B$11:$AE$11, 0))), "")))</f>
        <v/>
      </c>
      <c r="BF209" s="11"/>
      <c r="BG209" s="41" t="str" cm="1">
        <f t="array" ref="BG209">IF(BG$10="", "", IF(IFERROR(INDEX($B209:$AE209, $BK209, MATCH(BG$10, $B$11:$AE$11, 0)), "")="", "", IFERROR(LEFT(INDEX($B209:$AE209, $BK209, MATCH(BG$10, $B$11:$AE$11, 0)), 70), "")))</f>
        <v/>
      </c>
      <c r="BH209" s="11"/>
      <c r="BI209" s="65" t="str">
        <f t="shared" si="47"/>
        <v/>
      </c>
      <c r="BJ209" s="11"/>
      <c r="BN209" s="19" t="str" cm="1">
        <f t="array" ref="BN209">IF($AZ$10="", "", IF(IFERROR(INDEX($B209:$AE209, $BK209, MATCH($AZ$10, $B$11:$AE$11, 0)), "")="", "", IFERROR(INDEX($B209:$AE209, $BK209, MATCH($AZ$10, $B$11:$AE$11, 0)), "")))</f>
        <v/>
      </c>
      <c r="BO209" s="19" t="str">
        <f t="shared" si="48"/>
        <v/>
      </c>
      <c r="BP209" s="19" t="str">
        <f t="shared" si="49"/>
        <v/>
      </c>
      <c r="BQ209" s="19" t="str">
        <f t="shared" si="50"/>
        <v/>
      </c>
      <c r="BR209" s="42" t="str">
        <f t="shared" si="51"/>
        <v/>
      </c>
      <c r="BS209" s="19" t="str">
        <f t="shared" si="52"/>
        <v/>
      </c>
      <c r="BT209" s="43" t="str" cm="1">
        <f t="array" ref="BT209">IFERROR(DATE(INDEX($BQ209:$BS209, $BK209, MATCH($BN$5, $BQ$10:$BS$10, 0)), INDEX($BQ209:$BS209, $BK209, MATCH($BN$4, $BQ$10:$BS$10, 0)), INDEX($BQ209:$BS209, $BK209, MATCH($BN$3, $BQ$10:$BS$10, 0))), "")</f>
        <v/>
      </c>
      <c r="BV209" s="19" t="str">
        <f t="shared" si="53"/>
        <v/>
      </c>
      <c r="BX209" s="19" t="str">
        <f t="shared" si="45"/>
        <v/>
      </c>
      <c r="BZ209" s="42" t="str">
        <f t="shared" si="59"/>
        <v/>
      </c>
      <c r="CA209" s="13" t="str">
        <f t="shared" si="59"/>
        <v/>
      </c>
      <c r="CB209" s="13" t="str">
        <f t="shared" si="58"/>
        <v/>
      </c>
      <c r="CC209" s="13" t="str">
        <f t="shared" si="58"/>
        <v/>
      </c>
      <c r="CD209" s="33" t="str">
        <f t="shared" si="58"/>
        <v/>
      </c>
      <c r="CF209" s="44" t="str">
        <f t="shared" si="54"/>
        <v/>
      </c>
      <c r="CH209" s="19" t="str">
        <f>IF($CF209="", "", COUNTIF($CF$12:$CF$511, "&gt;"&amp;$CF209)+1+COUNTIF($CF$12:$CF209, $CF209)-1)</f>
        <v/>
      </c>
      <c r="CJ209" s="19" t="str">
        <f t="shared" si="55"/>
        <v/>
      </c>
      <c r="CL209" s="45" t="str">
        <f t="shared" si="56"/>
        <v/>
      </c>
      <c r="CN209" s="41" t="str" cm="1">
        <f t="array" ref="CN209">IF($BV209="", "", IF(IFERROR(INDEX($B209:$AE209, $BK209, MATCH(BI$10, $B$11:$AE$11, 0)), "")="", "", IFERROR(INDEX($B209:$AE209, $BK209, MATCH(BI$10, $B$11:$AE$11, 0)), "")))</f>
        <v/>
      </c>
      <c r="CP209" s="19" t="str">
        <f>IF(OR($BL$7=FALSE, $BI209=""), "", IF(COUNTIF('LinkedIn Posts'!$AV$11:$AV$510, $BI209)=0, MAX($CP$11:$CP208)+1, ""))</f>
        <v/>
      </c>
      <c r="CR209" s="19">
        <v>198</v>
      </c>
      <c r="CT209" s="65" t="str">
        <f t="shared" si="57"/>
        <v/>
      </c>
    </row>
    <row r="210" spans="1:98" x14ac:dyDescent="0.25">
      <c r="A210" s="24"/>
      <c r="B210" s="29"/>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1"/>
      <c r="AF210" s="24"/>
      <c r="AG210" s="11"/>
      <c r="AH210" s="11"/>
      <c r="AI210" s="11"/>
      <c r="AJ210" s="11"/>
      <c r="AK210" s="11"/>
      <c r="AL210" s="11"/>
      <c r="AM210" s="11"/>
      <c r="AN210" s="11"/>
      <c r="AO210" s="11"/>
      <c r="AP210" s="11"/>
      <c r="AQ210" s="11"/>
      <c r="AR210" s="11"/>
      <c r="AS210" s="11"/>
      <c r="AT210" s="11"/>
      <c r="AU210" s="11"/>
      <c r="AV210" s="11"/>
      <c r="AW210" s="11"/>
      <c r="AX210" s="11"/>
      <c r="AY210" s="11"/>
      <c r="AZ210" s="32" t="str">
        <f t="shared" si="46"/>
        <v/>
      </c>
      <c r="BA210" s="13" t="str" cm="1">
        <f t="array" ref="BA210">IF(BA$10="", "", IF(IFERROR(INDEX($B210:$AE210, $BK210, MATCH(BA$10, $B$11:$AE$11, 0)), "")="", "", IFERROR(VALUE(INDEX($B210:$AE210, $BK210, MATCH(BA$10, $B$11:$AE$11, 0))), "")))</f>
        <v/>
      </c>
      <c r="BB210" s="13" t="str" cm="1">
        <f t="array" ref="BB210">IF(BB$10="", "", IF(IFERROR(INDEX($B210:$AE210, $BK210, MATCH(BB$10, $B$11:$AE$11, 0)), "")="", "", IFERROR(VALUE(INDEX($B210:$AE210, $BK210, MATCH(BB$10, $B$11:$AE$11, 0))), "")))</f>
        <v/>
      </c>
      <c r="BC210" s="13" t="str" cm="1">
        <f t="array" ref="BC210">IF(BC$10="", "", IF(IFERROR(INDEX($B210:$AE210, $BK210, MATCH(BC$10, $B$11:$AE$11, 0)), "")="", "", IFERROR(VALUE(INDEX($B210:$AE210, $BK210, MATCH(BC$10, $B$11:$AE$11, 0))), "")))</f>
        <v/>
      </c>
      <c r="BD210" s="13" t="str" cm="1">
        <f t="array" ref="BD210">IF(BD$10="", "", IF(IFERROR(INDEX($B210:$AE210, $BK210, MATCH(BD$10, $B$11:$AE$11, 0)), "")="", "", IFERROR(VALUE(INDEX($B210:$AE210, $BK210, MATCH(BD$10, $B$11:$AE$11, 0))), "")))</f>
        <v/>
      </c>
      <c r="BE210" s="33" t="str" cm="1">
        <f t="array" ref="BE210">IF(BE$10="", "", IF(IFERROR(INDEX($B210:$AE210, $BK210, MATCH(BE$10, $B$11:$AE$11, 0)), "")="", "", IFERROR(VALUE(INDEX($B210:$AE210, $BK210, MATCH(BE$10, $B$11:$AE$11, 0))), "")))</f>
        <v/>
      </c>
      <c r="BF210" s="11"/>
      <c r="BG210" s="41" t="str" cm="1">
        <f t="array" ref="BG210">IF(BG$10="", "", IF(IFERROR(INDEX($B210:$AE210, $BK210, MATCH(BG$10, $B$11:$AE$11, 0)), "")="", "", IFERROR(LEFT(INDEX($B210:$AE210, $BK210, MATCH(BG$10, $B$11:$AE$11, 0)), 70), "")))</f>
        <v/>
      </c>
      <c r="BH210" s="11"/>
      <c r="BI210" s="65" t="str">
        <f t="shared" si="47"/>
        <v/>
      </c>
      <c r="BJ210" s="11"/>
      <c r="BN210" s="19" t="str" cm="1">
        <f t="array" ref="BN210">IF($AZ$10="", "", IF(IFERROR(INDEX($B210:$AE210, $BK210, MATCH($AZ$10, $B$11:$AE$11, 0)), "")="", "", IFERROR(INDEX($B210:$AE210, $BK210, MATCH($AZ$10, $B$11:$AE$11, 0)), "")))</f>
        <v/>
      </c>
      <c r="BO210" s="19" t="str">
        <f t="shared" si="48"/>
        <v/>
      </c>
      <c r="BP210" s="19" t="str">
        <f t="shared" si="49"/>
        <v/>
      </c>
      <c r="BQ210" s="19" t="str">
        <f t="shared" si="50"/>
        <v/>
      </c>
      <c r="BR210" s="42" t="str">
        <f t="shared" si="51"/>
        <v/>
      </c>
      <c r="BS210" s="19" t="str">
        <f t="shared" si="52"/>
        <v/>
      </c>
      <c r="BT210" s="43" t="str" cm="1">
        <f t="array" ref="BT210">IFERROR(DATE(INDEX($BQ210:$BS210, $BK210, MATCH($BN$5, $BQ$10:$BS$10, 0)), INDEX($BQ210:$BS210, $BK210, MATCH($BN$4, $BQ$10:$BS$10, 0)), INDEX($BQ210:$BS210, $BK210, MATCH($BN$3, $BQ$10:$BS$10, 0))), "")</f>
        <v/>
      </c>
      <c r="BV210" s="19" t="str">
        <f t="shared" si="53"/>
        <v/>
      </c>
      <c r="BX210" s="19" t="str">
        <f t="shared" si="45"/>
        <v/>
      </c>
      <c r="BZ210" s="42" t="str">
        <f t="shared" si="59"/>
        <v/>
      </c>
      <c r="CA210" s="13" t="str">
        <f t="shared" si="59"/>
        <v/>
      </c>
      <c r="CB210" s="13" t="str">
        <f t="shared" si="58"/>
        <v/>
      </c>
      <c r="CC210" s="13" t="str">
        <f t="shared" si="58"/>
        <v/>
      </c>
      <c r="CD210" s="33" t="str">
        <f t="shared" si="58"/>
        <v/>
      </c>
      <c r="CF210" s="44" t="str">
        <f t="shared" si="54"/>
        <v/>
      </c>
      <c r="CH210" s="19" t="str">
        <f>IF($CF210="", "", COUNTIF($CF$12:$CF$511, "&gt;"&amp;$CF210)+1+COUNTIF($CF$12:$CF210, $CF210)-1)</f>
        <v/>
      </c>
      <c r="CJ210" s="19" t="str">
        <f t="shared" si="55"/>
        <v/>
      </c>
      <c r="CL210" s="45" t="str">
        <f t="shared" si="56"/>
        <v/>
      </c>
      <c r="CN210" s="41" t="str" cm="1">
        <f t="array" ref="CN210">IF($BV210="", "", IF(IFERROR(INDEX($B210:$AE210, $BK210, MATCH(BI$10, $B$11:$AE$11, 0)), "")="", "", IFERROR(INDEX($B210:$AE210, $BK210, MATCH(BI$10, $B$11:$AE$11, 0)), "")))</f>
        <v/>
      </c>
      <c r="CP210" s="19" t="str">
        <f>IF(OR($BL$7=FALSE, $BI210=""), "", IF(COUNTIF('LinkedIn Posts'!$AV$11:$AV$510, $BI210)=0, MAX($CP$11:$CP209)+1, ""))</f>
        <v/>
      </c>
      <c r="CR210" s="19">
        <v>199</v>
      </c>
      <c r="CT210" s="65" t="str">
        <f t="shared" si="57"/>
        <v/>
      </c>
    </row>
    <row r="211" spans="1:98" x14ac:dyDescent="0.25">
      <c r="A211" s="24"/>
      <c r="B211" s="29"/>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1"/>
      <c r="AF211" s="24"/>
      <c r="AG211" s="11"/>
      <c r="AH211" s="11"/>
      <c r="AI211" s="11"/>
      <c r="AJ211" s="11"/>
      <c r="AK211" s="11"/>
      <c r="AL211" s="11"/>
      <c r="AM211" s="11"/>
      <c r="AN211" s="11"/>
      <c r="AO211" s="11"/>
      <c r="AP211" s="11"/>
      <c r="AQ211" s="11"/>
      <c r="AR211" s="11"/>
      <c r="AS211" s="11"/>
      <c r="AT211" s="11"/>
      <c r="AU211" s="11"/>
      <c r="AV211" s="11"/>
      <c r="AW211" s="11"/>
      <c r="AX211" s="11"/>
      <c r="AY211" s="11"/>
      <c r="AZ211" s="32" t="str">
        <f t="shared" si="46"/>
        <v/>
      </c>
      <c r="BA211" s="13" t="str" cm="1">
        <f t="array" ref="BA211">IF(BA$10="", "", IF(IFERROR(INDEX($B211:$AE211, $BK211, MATCH(BA$10, $B$11:$AE$11, 0)), "")="", "", IFERROR(VALUE(INDEX($B211:$AE211, $BK211, MATCH(BA$10, $B$11:$AE$11, 0))), "")))</f>
        <v/>
      </c>
      <c r="BB211" s="13" t="str" cm="1">
        <f t="array" ref="BB211">IF(BB$10="", "", IF(IFERROR(INDEX($B211:$AE211, $BK211, MATCH(BB$10, $B$11:$AE$11, 0)), "")="", "", IFERROR(VALUE(INDEX($B211:$AE211, $BK211, MATCH(BB$10, $B$11:$AE$11, 0))), "")))</f>
        <v/>
      </c>
      <c r="BC211" s="13" t="str" cm="1">
        <f t="array" ref="BC211">IF(BC$10="", "", IF(IFERROR(INDEX($B211:$AE211, $BK211, MATCH(BC$10, $B$11:$AE$11, 0)), "")="", "", IFERROR(VALUE(INDEX($B211:$AE211, $BK211, MATCH(BC$10, $B$11:$AE$11, 0))), "")))</f>
        <v/>
      </c>
      <c r="BD211" s="13" t="str" cm="1">
        <f t="array" ref="BD211">IF(BD$10="", "", IF(IFERROR(INDEX($B211:$AE211, $BK211, MATCH(BD$10, $B$11:$AE$11, 0)), "")="", "", IFERROR(VALUE(INDEX($B211:$AE211, $BK211, MATCH(BD$10, $B$11:$AE$11, 0))), "")))</f>
        <v/>
      </c>
      <c r="BE211" s="33" t="str" cm="1">
        <f t="array" ref="BE211">IF(BE$10="", "", IF(IFERROR(INDEX($B211:$AE211, $BK211, MATCH(BE$10, $B$11:$AE$11, 0)), "")="", "", IFERROR(VALUE(INDEX($B211:$AE211, $BK211, MATCH(BE$10, $B$11:$AE$11, 0))), "")))</f>
        <v/>
      </c>
      <c r="BF211" s="11"/>
      <c r="BG211" s="41" t="str" cm="1">
        <f t="array" ref="BG211">IF(BG$10="", "", IF(IFERROR(INDEX($B211:$AE211, $BK211, MATCH(BG$10, $B$11:$AE$11, 0)), "")="", "", IFERROR(LEFT(INDEX($B211:$AE211, $BK211, MATCH(BG$10, $B$11:$AE$11, 0)), 70), "")))</f>
        <v/>
      </c>
      <c r="BH211" s="11"/>
      <c r="BI211" s="65" t="str">
        <f t="shared" si="47"/>
        <v/>
      </c>
      <c r="BJ211" s="11"/>
      <c r="BN211" s="19" t="str" cm="1">
        <f t="array" ref="BN211">IF($AZ$10="", "", IF(IFERROR(INDEX($B211:$AE211, $BK211, MATCH($AZ$10, $B$11:$AE$11, 0)), "")="", "", IFERROR(INDEX($B211:$AE211, $BK211, MATCH($AZ$10, $B$11:$AE$11, 0)), "")))</f>
        <v/>
      </c>
      <c r="BO211" s="19" t="str">
        <f t="shared" si="48"/>
        <v/>
      </c>
      <c r="BP211" s="19" t="str">
        <f t="shared" si="49"/>
        <v/>
      </c>
      <c r="BQ211" s="19" t="str">
        <f t="shared" si="50"/>
        <v/>
      </c>
      <c r="BR211" s="42" t="str">
        <f t="shared" si="51"/>
        <v/>
      </c>
      <c r="BS211" s="19" t="str">
        <f t="shared" si="52"/>
        <v/>
      </c>
      <c r="BT211" s="43" t="str" cm="1">
        <f t="array" ref="BT211">IFERROR(DATE(INDEX($BQ211:$BS211, $BK211, MATCH($BN$5, $BQ$10:$BS$10, 0)), INDEX($BQ211:$BS211, $BK211, MATCH($BN$4, $BQ$10:$BS$10, 0)), INDEX($BQ211:$BS211, $BK211, MATCH($BN$3, $BQ$10:$BS$10, 0))), "")</f>
        <v/>
      </c>
      <c r="BV211" s="19" t="str">
        <f t="shared" si="53"/>
        <v/>
      </c>
      <c r="BX211" s="19" t="str">
        <f t="shared" si="45"/>
        <v/>
      </c>
      <c r="BZ211" s="42" t="str">
        <f t="shared" si="59"/>
        <v/>
      </c>
      <c r="CA211" s="13" t="str">
        <f t="shared" si="59"/>
        <v/>
      </c>
      <c r="CB211" s="13" t="str">
        <f t="shared" si="58"/>
        <v/>
      </c>
      <c r="CC211" s="13" t="str">
        <f t="shared" si="58"/>
        <v/>
      </c>
      <c r="CD211" s="33" t="str">
        <f t="shared" si="58"/>
        <v/>
      </c>
      <c r="CF211" s="44" t="str">
        <f t="shared" si="54"/>
        <v/>
      </c>
      <c r="CH211" s="19" t="str">
        <f>IF($CF211="", "", COUNTIF($CF$12:$CF$511, "&gt;"&amp;$CF211)+1+COUNTIF($CF$12:$CF211, $CF211)-1)</f>
        <v/>
      </c>
      <c r="CJ211" s="19" t="str">
        <f t="shared" si="55"/>
        <v/>
      </c>
      <c r="CL211" s="45" t="str">
        <f t="shared" si="56"/>
        <v/>
      </c>
      <c r="CN211" s="41" t="str" cm="1">
        <f t="array" ref="CN211">IF($BV211="", "", IF(IFERROR(INDEX($B211:$AE211, $BK211, MATCH(BI$10, $B$11:$AE$11, 0)), "")="", "", IFERROR(INDEX($B211:$AE211, $BK211, MATCH(BI$10, $B$11:$AE$11, 0)), "")))</f>
        <v/>
      </c>
      <c r="CP211" s="19" t="str">
        <f>IF(OR($BL$7=FALSE, $BI211=""), "", IF(COUNTIF('LinkedIn Posts'!$AV$11:$AV$510, $BI211)=0, MAX($CP$11:$CP210)+1, ""))</f>
        <v/>
      </c>
      <c r="CR211" s="19">
        <v>200</v>
      </c>
      <c r="CT211" s="65" t="str">
        <f t="shared" si="57"/>
        <v/>
      </c>
    </row>
    <row r="212" spans="1:98" x14ac:dyDescent="0.25">
      <c r="A212" s="24"/>
      <c r="B212" s="29"/>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1"/>
      <c r="AF212" s="24"/>
      <c r="AG212" s="11"/>
      <c r="AH212" s="11"/>
      <c r="AI212" s="11"/>
      <c r="AJ212" s="11"/>
      <c r="AK212" s="11"/>
      <c r="AL212" s="11"/>
      <c r="AM212" s="11"/>
      <c r="AN212" s="11"/>
      <c r="AO212" s="11"/>
      <c r="AP212" s="11"/>
      <c r="AQ212" s="11"/>
      <c r="AR212" s="11"/>
      <c r="AS212" s="11"/>
      <c r="AT212" s="11"/>
      <c r="AU212" s="11"/>
      <c r="AV212" s="11"/>
      <c r="AW212" s="11"/>
      <c r="AX212" s="11"/>
      <c r="AY212" s="11"/>
      <c r="AZ212" s="32" t="str">
        <f t="shared" si="46"/>
        <v/>
      </c>
      <c r="BA212" s="13" t="str" cm="1">
        <f t="array" ref="BA212">IF(BA$10="", "", IF(IFERROR(INDEX($B212:$AE212, $BK212, MATCH(BA$10, $B$11:$AE$11, 0)), "")="", "", IFERROR(VALUE(INDEX($B212:$AE212, $BK212, MATCH(BA$10, $B$11:$AE$11, 0))), "")))</f>
        <v/>
      </c>
      <c r="BB212" s="13" t="str" cm="1">
        <f t="array" ref="BB212">IF(BB$10="", "", IF(IFERROR(INDEX($B212:$AE212, $BK212, MATCH(BB$10, $B$11:$AE$11, 0)), "")="", "", IFERROR(VALUE(INDEX($B212:$AE212, $BK212, MATCH(BB$10, $B$11:$AE$11, 0))), "")))</f>
        <v/>
      </c>
      <c r="BC212" s="13" t="str" cm="1">
        <f t="array" ref="BC212">IF(BC$10="", "", IF(IFERROR(INDEX($B212:$AE212, $BK212, MATCH(BC$10, $B$11:$AE$11, 0)), "")="", "", IFERROR(VALUE(INDEX($B212:$AE212, $BK212, MATCH(BC$10, $B$11:$AE$11, 0))), "")))</f>
        <v/>
      </c>
      <c r="BD212" s="13" t="str" cm="1">
        <f t="array" ref="BD212">IF(BD$10="", "", IF(IFERROR(INDEX($B212:$AE212, $BK212, MATCH(BD$10, $B$11:$AE$11, 0)), "")="", "", IFERROR(VALUE(INDEX($B212:$AE212, $BK212, MATCH(BD$10, $B$11:$AE$11, 0))), "")))</f>
        <v/>
      </c>
      <c r="BE212" s="33" t="str" cm="1">
        <f t="array" ref="BE212">IF(BE$10="", "", IF(IFERROR(INDEX($B212:$AE212, $BK212, MATCH(BE$10, $B$11:$AE$11, 0)), "")="", "", IFERROR(VALUE(INDEX($B212:$AE212, $BK212, MATCH(BE$10, $B$11:$AE$11, 0))), "")))</f>
        <v/>
      </c>
      <c r="BF212" s="11"/>
      <c r="BG212" s="41" t="str" cm="1">
        <f t="array" ref="BG212">IF(BG$10="", "", IF(IFERROR(INDEX($B212:$AE212, $BK212, MATCH(BG$10, $B$11:$AE$11, 0)), "")="", "", IFERROR(LEFT(INDEX($B212:$AE212, $BK212, MATCH(BG$10, $B$11:$AE$11, 0)), 70), "")))</f>
        <v/>
      </c>
      <c r="BH212" s="11"/>
      <c r="BI212" s="65" t="str">
        <f t="shared" si="47"/>
        <v/>
      </c>
      <c r="BJ212" s="11"/>
      <c r="BN212" s="19" t="str" cm="1">
        <f t="array" ref="BN212">IF($AZ$10="", "", IF(IFERROR(INDEX($B212:$AE212, $BK212, MATCH($AZ$10, $B$11:$AE$11, 0)), "")="", "", IFERROR(INDEX($B212:$AE212, $BK212, MATCH($AZ$10, $B$11:$AE$11, 0)), "")))</f>
        <v/>
      </c>
      <c r="BO212" s="19" t="str">
        <f t="shared" si="48"/>
        <v/>
      </c>
      <c r="BP212" s="19" t="str">
        <f t="shared" si="49"/>
        <v/>
      </c>
      <c r="BQ212" s="19" t="str">
        <f t="shared" si="50"/>
        <v/>
      </c>
      <c r="BR212" s="42" t="str">
        <f t="shared" si="51"/>
        <v/>
      </c>
      <c r="BS212" s="19" t="str">
        <f t="shared" si="52"/>
        <v/>
      </c>
      <c r="BT212" s="43" t="str" cm="1">
        <f t="array" ref="BT212">IFERROR(DATE(INDEX($BQ212:$BS212, $BK212, MATCH($BN$5, $BQ$10:$BS$10, 0)), INDEX($BQ212:$BS212, $BK212, MATCH($BN$4, $BQ$10:$BS$10, 0)), INDEX($BQ212:$BS212, $BK212, MATCH($BN$3, $BQ$10:$BS$10, 0))), "")</f>
        <v/>
      </c>
      <c r="BV212" s="19" t="str">
        <f t="shared" si="53"/>
        <v/>
      </c>
      <c r="BX212" s="19" t="str">
        <f t="shared" si="45"/>
        <v/>
      </c>
      <c r="BZ212" s="42" t="str">
        <f t="shared" si="59"/>
        <v/>
      </c>
      <c r="CA212" s="13" t="str">
        <f t="shared" si="59"/>
        <v/>
      </c>
      <c r="CB212" s="13" t="str">
        <f t="shared" si="58"/>
        <v/>
      </c>
      <c r="CC212" s="13" t="str">
        <f t="shared" si="58"/>
        <v/>
      </c>
      <c r="CD212" s="33" t="str">
        <f t="shared" si="58"/>
        <v/>
      </c>
      <c r="CF212" s="44" t="str">
        <f t="shared" si="54"/>
        <v/>
      </c>
      <c r="CH212" s="19" t="str">
        <f>IF($CF212="", "", COUNTIF($CF$12:$CF$511, "&gt;"&amp;$CF212)+1+COUNTIF($CF$12:$CF212, $CF212)-1)</f>
        <v/>
      </c>
      <c r="CJ212" s="19" t="str">
        <f t="shared" si="55"/>
        <v/>
      </c>
      <c r="CL212" s="45" t="str">
        <f t="shared" si="56"/>
        <v/>
      </c>
      <c r="CN212" s="41" t="str" cm="1">
        <f t="array" ref="CN212">IF($BV212="", "", IF(IFERROR(INDEX($B212:$AE212, $BK212, MATCH(BI$10, $B$11:$AE$11, 0)), "")="", "", IFERROR(INDEX($B212:$AE212, $BK212, MATCH(BI$10, $B$11:$AE$11, 0)), "")))</f>
        <v/>
      </c>
      <c r="CP212" s="19" t="str">
        <f>IF(OR($BL$7=FALSE, $BI212=""), "", IF(COUNTIF('LinkedIn Posts'!$AV$11:$AV$510, $BI212)=0, MAX($CP$11:$CP211)+1, ""))</f>
        <v/>
      </c>
      <c r="CR212" s="19">
        <v>201</v>
      </c>
      <c r="CT212" s="65" t="str">
        <f t="shared" si="57"/>
        <v/>
      </c>
    </row>
    <row r="213" spans="1:98" x14ac:dyDescent="0.25">
      <c r="A213" s="24"/>
      <c r="B213" s="29"/>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1"/>
      <c r="AF213" s="24"/>
      <c r="AG213" s="11"/>
      <c r="AH213" s="11"/>
      <c r="AI213" s="11"/>
      <c r="AJ213" s="11"/>
      <c r="AK213" s="11"/>
      <c r="AL213" s="11"/>
      <c r="AM213" s="11"/>
      <c r="AN213" s="11"/>
      <c r="AO213" s="11"/>
      <c r="AP213" s="11"/>
      <c r="AQ213" s="11"/>
      <c r="AR213" s="11"/>
      <c r="AS213" s="11"/>
      <c r="AT213" s="11"/>
      <c r="AU213" s="11"/>
      <c r="AV213" s="11"/>
      <c r="AW213" s="11"/>
      <c r="AX213" s="11"/>
      <c r="AY213" s="11"/>
      <c r="AZ213" s="32" t="str">
        <f t="shared" si="46"/>
        <v/>
      </c>
      <c r="BA213" s="13" t="str" cm="1">
        <f t="array" ref="BA213">IF(BA$10="", "", IF(IFERROR(INDEX($B213:$AE213, $BK213, MATCH(BA$10, $B$11:$AE$11, 0)), "")="", "", IFERROR(VALUE(INDEX($B213:$AE213, $BK213, MATCH(BA$10, $B$11:$AE$11, 0))), "")))</f>
        <v/>
      </c>
      <c r="BB213" s="13" t="str" cm="1">
        <f t="array" ref="BB213">IF(BB$10="", "", IF(IFERROR(INDEX($B213:$AE213, $BK213, MATCH(BB$10, $B$11:$AE$11, 0)), "")="", "", IFERROR(VALUE(INDEX($B213:$AE213, $BK213, MATCH(BB$10, $B$11:$AE$11, 0))), "")))</f>
        <v/>
      </c>
      <c r="BC213" s="13" t="str" cm="1">
        <f t="array" ref="BC213">IF(BC$10="", "", IF(IFERROR(INDEX($B213:$AE213, $BK213, MATCH(BC$10, $B$11:$AE$11, 0)), "")="", "", IFERROR(VALUE(INDEX($B213:$AE213, $BK213, MATCH(BC$10, $B$11:$AE$11, 0))), "")))</f>
        <v/>
      </c>
      <c r="BD213" s="13" t="str" cm="1">
        <f t="array" ref="BD213">IF(BD$10="", "", IF(IFERROR(INDEX($B213:$AE213, $BK213, MATCH(BD$10, $B$11:$AE$11, 0)), "")="", "", IFERROR(VALUE(INDEX($B213:$AE213, $BK213, MATCH(BD$10, $B$11:$AE$11, 0))), "")))</f>
        <v/>
      </c>
      <c r="BE213" s="33" t="str" cm="1">
        <f t="array" ref="BE213">IF(BE$10="", "", IF(IFERROR(INDEX($B213:$AE213, $BK213, MATCH(BE$10, $B$11:$AE$11, 0)), "")="", "", IFERROR(VALUE(INDEX($B213:$AE213, $BK213, MATCH(BE$10, $B$11:$AE$11, 0))), "")))</f>
        <v/>
      </c>
      <c r="BF213" s="11"/>
      <c r="BG213" s="41" t="str" cm="1">
        <f t="array" ref="BG213">IF(BG$10="", "", IF(IFERROR(INDEX($B213:$AE213, $BK213, MATCH(BG$10, $B$11:$AE$11, 0)), "")="", "", IFERROR(LEFT(INDEX($B213:$AE213, $BK213, MATCH(BG$10, $B$11:$AE$11, 0)), 70), "")))</f>
        <v/>
      </c>
      <c r="BH213" s="11"/>
      <c r="BI213" s="65" t="str">
        <f t="shared" si="47"/>
        <v/>
      </c>
      <c r="BJ213" s="11"/>
      <c r="BN213" s="19" t="str" cm="1">
        <f t="array" ref="BN213">IF($AZ$10="", "", IF(IFERROR(INDEX($B213:$AE213, $BK213, MATCH($AZ$10, $B$11:$AE$11, 0)), "")="", "", IFERROR(INDEX($B213:$AE213, $BK213, MATCH($AZ$10, $B$11:$AE$11, 0)), "")))</f>
        <v/>
      </c>
      <c r="BO213" s="19" t="str">
        <f t="shared" si="48"/>
        <v/>
      </c>
      <c r="BP213" s="19" t="str">
        <f t="shared" si="49"/>
        <v/>
      </c>
      <c r="BQ213" s="19" t="str">
        <f t="shared" si="50"/>
        <v/>
      </c>
      <c r="BR213" s="42" t="str">
        <f t="shared" si="51"/>
        <v/>
      </c>
      <c r="BS213" s="19" t="str">
        <f t="shared" si="52"/>
        <v/>
      </c>
      <c r="BT213" s="43" t="str" cm="1">
        <f t="array" ref="BT213">IFERROR(DATE(INDEX($BQ213:$BS213, $BK213, MATCH($BN$5, $BQ$10:$BS$10, 0)), INDEX($BQ213:$BS213, $BK213, MATCH($BN$4, $BQ$10:$BS$10, 0)), INDEX($BQ213:$BS213, $BK213, MATCH($BN$3, $BQ$10:$BS$10, 0))), "")</f>
        <v/>
      </c>
      <c r="BV213" s="19" t="str">
        <f t="shared" si="53"/>
        <v/>
      </c>
      <c r="BX213" s="19" t="str">
        <f t="shared" si="45"/>
        <v/>
      </c>
      <c r="BZ213" s="42" t="str">
        <f t="shared" si="59"/>
        <v/>
      </c>
      <c r="CA213" s="13" t="str">
        <f t="shared" si="59"/>
        <v/>
      </c>
      <c r="CB213" s="13" t="str">
        <f t="shared" si="58"/>
        <v/>
      </c>
      <c r="CC213" s="13" t="str">
        <f t="shared" si="58"/>
        <v/>
      </c>
      <c r="CD213" s="33" t="str">
        <f t="shared" si="58"/>
        <v/>
      </c>
      <c r="CF213" s="44" t="str">
        <f t="shared" si="54"/>
        <v/>
      </c>
      <c r="CH213" s="19" t="str">
        <f>IF($CF213="", "", COUNTIF($CF$12:$CF$511, "&gt;"&amp;$CF213)+1+COUNTIF($CF$12:$CF213, $CF213)-1)</f>
        <v/>
      </c>
      <c r="CJ213" s="19" t="str">
        <f t="shared" si="55"/>
        <v/>
      </c>
      <c r="CL213" s="45" t="str">
        <f t="shared" si="56"/>
        <v/>
      </c>
      <c r="CN213" s="41" t="str" cm="1">
        <f t="array" ref="CN213">IF($BV213="", "", IF(IFERROR(INDEX($B213:$AE213, $BK213, MATCH(BI$10, $B$11:$AE$11, 0)), "")="", "", IFERROR(INDEX($B213:$AE213, $BK213, MATCH(BI$10, $B$11:$AE$11, 0)), "")))</f>
        <v/>
      </c>
      <c r="CP213" s="19" t="str">
        <f>IF(OR($BL$7=FALSE, $BI213=""), "", IF(COUNTIF('LinkedIn Posts'!$AV$11:$AV$510, $BI213)=0, MAX($CP$11:$CP212)+1, ""))</f>
        <v/>
      </c>
      <c r="CR213" s="19">
        <v>202</v>
      </c>
      <c r="CT213" s="65" t="str">
        <f t="shared" si="57"/>
        <v/>
      </c>
    </row>
    <row r="214" spans="1:98" x14ac:dyDescent="0.25">
      <c r="A214" s="24"/>
      <c r="B214" s="29"/>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1"/>
      <c r="AF214" s="24"/>
      <c r="AG214" s="11"/>
      <c r="AH214" s="11"/>
      <c r="AI214" s="11"/>
      <c r="AJ214" s="11"/>
      <c r="AK214" s="11"/>
      <c r="AL214" s="11"/>
      <c r="AM214" s="11"/>
      <c r="AN214" s="11"/>
      <c r="AO214" s="11"/>
      <c r="AP214" s="11"/>
      <c r="AQ214" s="11"/>
      <c r="AR214" s="11"/>
      <c r="AS214" s="11"/>
      <c r="AT214" s="11"/>
      <c r="AU214" s="11"/>
      <c r="AV214" s="11"/>
      <c r="AW214" s="11"/>
      <c r="AX214" s="11"/>
      <c r="AY214" s="11"/>
      <c r="AZ214" s="32" t="str">
        <f t="shared" si="46"/>
        <v/>
      </c>
      <c r="BA214" s="13" t="str" cm="1">
        <f t="array" ref="BA214">IF(BA$10="", "", IF(IFERROR(INDEX($B214:$AE214, $BK214, MATCH(BA$10, $B$11:$AE$11, 0)), "")="", "", IFERROR(VALUE(INDEX($B214:$AE214, $BK214, MATCH(BA$10, $B$11:$AE$11, 0))), "")))</f>
        <v/>
      </c>
      <c r="BB214" s="13" t="str" cm="1">
        <f t="array" ref="BB214">IF(BB$10="", "", IF(IFERROR(INDEX($B214:$AE214, $BK214, MATCH(BB$10, $B$11:$AE$11, 0)), "")="", "", IFERROR(VALUE(INDEX($B214:$AE214, $BK214, MATCH(BB$10, $B$11:$AE$11, 0))), "")))</f>
        <v/>
      </c>
      <c r="BC214" s="13" t="str" cm="1">
        <f t="array" ref="BC214">IF(BC$10="", "", IF(IFERROR(INDEX($B214:$AE214, $BK214, MATCH(BC$10, $B$11:$AE$11, 0)), "")="", "", IFERROR(VALUE(INDEX($B214:$AE214, $BK214, MATCH(BC$10, $B$11:$AE$11, 0))), "")))</f>
        <v/>
      </c>
      <c r="BD214" s="13" t="str" cm="1">
        <f t="array" ref="BD214">IF(BD$10="", "", IF(IFERROR(INDEX($B214:$AE214, $BK214, MATCH(BD$10, $B$11:$AE$11, 0)), "")="", "", IFERROR(VALUE(INDEX($B214:$AE214, $BK214, MATCH(BD$10, $B$11:$AE$11, 0))), "")))</f>
        <v/>
      </c>
      <c r="BE214" s="33" t="str" cm="1">
        <f t="array" ref="BE214">IF(BE$10="", "", IF(IFERROR(INDEX($B214:$AE214, $BK214, MATCH(BE$10, $B$11:$AE$11, 0)), "")="", "", IFERROR(VALUE(INDEX($B214:$AE214, $BK214, MATCH(BE$10, $B$11:$AE$11, 0))), "")))</f>
        <v/>
      </c>
      <c r="BF214" s="11"/>
      <c r="BG214" s="41" t="str" cm="1">
        <f t="array" ref="BG214">IF(BG$10="", "", IF(IFERROR(INDEX($B214:$AE214, $BK214, MATCH(BG$10, $B$11:$AE$11, 0)), "")="", "", IFERROR(LEFT(INDEX($B214:$AE214, $BK214, MATCH(BG$10, $B$11:$AE$11, 0)), 70), "")))</f>
        <v/>
      </c>
      <c r="BH214" s="11"/>
      <c r="BI214" s="65" t="str">
        <f t="shared" si="47"/>
        <v/>
      </c>
      <c r="BJ214" s="11"/>
      <c r="BN214" s="19" t="str" cm="1">
        <f t="array" ref="BN214">IF($AZ$10="", "", IF(IFERROR(INDEX($B214:$AE214, $BK214, MATCH($AZ$10, $B$11:$AE$11, 0)), "")="", "", IFERROR(INDEX($B214:$AE214, $BK214, MATCH($AZ$10, $B$11:$AE$11, 0)), "")))</f>
        <v/>
      </c>
      <c r="BO214" s="19" t="str">
        <f t="shared" si="48"/>
        <v/>
      </c>
      <c r="BP214" s="19" t="str">
        <f t="shared" si="49"/>
        <v/>
      </c>
      <c r="BQ214" s="19" t="str">
        <f t="shared" si="50"/>
        <v/>
      </c>
      <c r="BR214" s="42" t="str">
        <f t="shared" si="51"/>
        <v/>
      </c>
      <c r="BS214" s="19" t="str">
        <f t="shared" si="52"/>
        <v/>
      </c>
      <c r="BT214" s="43" t="str" cm="1">
        <f t="array" ref="BT214">IFERROR(DATE(INDEX($BQ214:$BS214, $BK214, MATCH($BN$5, $BQ$10:$BS$10, 0)), INDEX($BQ214:$BS214, $BK214, MATCH($BN$4, $BQ$10:$BS$10, 0)), INDEX($BQ214:$BS214, $BK214, MATCH($BN$3, $BQ$10:$BS$10, 0))), "")</f>
        <v/>
      </c>
      <c r="BV214" s="19" t="str">
        <f t="shared" si="53"/>
        <v/>
      </c>
      <c r="BX214" s="19" t="str">
        <f t="shared" si="45"/>
        <v/>
      </c>
      <c r="BZ214" s="42" t="str">
        <f t="shared" si="59"/>
        <v/>
      </c>
      <c r="CA214" s="13" t="str">
        <f t="shared" si="59"/>
        <v/>
      </c>
      <c r="CB214" s="13" t="str">
        <f t="shared" si="58"/>
        <v/>
      </c>
      <c r="CC214" s="13" t="str">
        <f t="shared" si="58"/>
        <v/>
      </c>
      <c r="CD214" s="33" t="str">
        <f t="shared" si="58"/>
        <v/>
      </c>
      <c r="CF214" s="44" t="str">
        <f t="shared" si="54"/>
        <v/>
      </c>
      <c r="CH214" s="19" t="str">
        <f>IF($CF214="", "", COUNTIF($CF$12:$CF$511, "&gt;"&amp;$CF214)+1+COUNTIF($CF$12:$CF214, $CF214)-1)</f>
        <v/>
      </c>
      <c r="CJ214" s="19" t="str">
        <f t="shared" si="55"/>
        <v/>
      </c>
      <c r="CL214" s="45" t="str">
        <f t="shared" si="56"/>
        <v/>
      </c>
      <c r="CN214" s="41" t="str" cm="1">
        <f t="array" ref="CN214">IF($BV214="", "", IF(IFERROR(INDEX($B214:$AE214, $BK214, MATCH(BI$10, $B$11:$AE$11, 0)), "")="", "", IFERROR(INDEX($B214:$AE214, $BK214, MATCH(BI$10, $B$11:$AE$11, 0)), "")))</f>
        <v/>
      </c>
      <c r="CP214" s="19" t="str">
        <f>IF(OR($BL$7=FALSE, $BI214=""), "", IF(COUNTIF('LinkedIn Posts'!$AV$11:$AV$510, $BI214)=0, MAX($CP$11:$CP213)+1, ""))</f>
        <v/>
      </c>
      <c r="CR214" s="19">
        <v>203</v>
      </c>
      <c r="CT214" s="65" t="str">
        <f t="shared" si="57"/>
        <v/>
      </c>
    </row>
    <row r="215" spans="1:98" x14ac:dyDescent="0.25">
      <c r="A215" s="24"/>
      <c r="B215" s="29"/>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1"/>
      <c r="AF215" s="24"/>
      <c r="AG215" s="11"/>
      <c r="AH215" s="11"/>
      <c r="AI215" s="11"/>
      <c r="AJ215" s="11"/>
      <c r="AK215" s="11"/>
      <c r="AL215" s="11"/>
      <c r="AM215" s="11"/>
      <c r="AN215" s="11"/>
      <c r="AO215" s="11"/>
      <c r="AP215" s="11"/>
      <c r="AQ215" s="11"/>
      <c r="AR215" s="11"/>
      <c r="AS215" s="11"/>
      <c r="AT215" s="11"/>
      <c r="AU215" s="11"/>
      <c r="AV215" s="11"/>
      <c r="AW215" s="11"/>
      <c r="AX215" s="11"/>
      <c r="AY215" s="11"/>
      <c r="AZ215" s="32" t="str">
        <f t="shared" si="46"/>
        <v/>
      </c>
      <c r="BA215" s="13" t="str" cm="1">
        <f t="array" ref="BA215">IF(BA$10="", "", IF(IFERROR(INDEX($B215:$AE215, $BK215, MATCH(BA$10, $B$11:$AE$11, 0)), "")="", "", IFERROR(VALUE(INDEX($B215:$AE215, $BK215, MATCH(BA$10, $B$11:$AE$11, 0))), "")))</f>
        <v/>
      </c>
      <c r="BB215" s="13" t="str" cm="1">
        <f t="array" ref="BB215">IF(BB$10="", "", IF(IFERROR(INDEX($B215:$AE215, $BK215, MATCH(BB$10, $B$11:$AE$11, 0)), "")="", "", IFERROR(VALUE(INDEX($B215:$AE215, $BK215, MATCH(BB$10, $B$11:$AE$11, 0))), "")))</f>
        <v/>
      </c>
      <c r="BC215" s="13" t="str" cm="1">
        <f t="array" ref="BC215">IF(BC$10="", "", IF(IFERROR(INDEX($B215:$AE215, $BK215, MATCH(BC$10, $B$11:$AE$11, 0)), "")="", "", IFERROR(VALUE(INDEX($B215:$AE215, $BK215, MATCH(BC$10, $B$11:$AE$11, 0))), "")))</f>
        <v/>
      </c>
      <c r="BD215" s="13" t="str" cm="1">
        <f t="array" ref="BD215">IF(BD$10="", "", IF(IFERROR(INDEX($B215:$AE215, $BK215, MATCH(BD$10, $B$11:$AE$11, 0)), "")="", "", IFERROR(VALUE(INDEX($B215:$AE215, $BK215, MATCH(BD$10, $B$11:$AE$11, 0))), "")))</f>
        <v/>
      </c>
      <c r="BE215" s="33" t="str" cm="1">
        <f t="array" ref="BE215">IF(BE$10="", "", IF(IFERROR(INDEX($B215:$AE215, $BK215, MATCH(BE$10, $B$11:$AE$11, 0)), "")="", "", IFERROR(VALUE(INDEX($B215:$AE215, $BK215, MATCH(BE$10, $B$11:$AE$11, 0))), "")))</f>
        <v/>
      </c>
      <c r="BF215" s="11"/>
      <c r="BG215" s="41" t="str" cm="1">
        <f t="array" ref="BG215">IF(BG$10="", "", IF(IFERROR(INDEX($B215:$AE215, $BK215, MATCH(BG$10, $B$11:$AE$11, 0)), "")="", "", IFERROR(LEFT(INDEX($B215:$AE215, $BK215, MATCH(BG$10, $B$11:$AE$11, 0)), 70), "")))</f>
        <v/>
      </c>
      <c r="BH215" s="11"/>
      <c r="BI215" s="65" t="str">
        <f t="shared" si="47"/>
        <v/>
      </c>
      <c r="BJ215" s="11"/>
      <c r="BN215" s="19" t="str" cm="1">
        <f t="array" ref="BN215">IF($AZ$10="", "", IF(IFERROR(INDEX($B215:$AE215, $BK215, MATCH($AZ$10, $B$11:$AE$11, 0)), "")="", "", IFERROR(INDEX($B215:$AE215, $BK215, MATCH($AZ$10, $B$11:$AE$11, 0)), "")))</f>
        <v/>
      </c>
      <c r="BO215" s="19" t="str">
        <f t="shared" si="48"/>
        <v/>
      </c>
      <c r="BP215" s="19" t="str">
        <f t="shared" si="49"/>
        <v/>
      </c>
      <c r="BQ215" s="19" t="str">
        <f t="shared" si="50"/>
        <v/>
      </c>
      <c r="BR215" s="42" t="str">
        <f t="shared" si="51"/>
        <v/>
      </c>
      <c r="BS215" s="19" t="str">
        <f t="shared" si="52"/>
        <v/>
      </c>
      <c r="BT215" s="43" t="str" cm="1">
        <f t="array" ref="BT215">IFERROR(DATE(INDEX($BQ215:$BS215, $BK215, MATCH($BN$5, $BQ$10:$BS$10, 0)), INDEX($BQ215:$BS215, $BK215, MATCH($BN$4, $BQ$10:$BS$10, 0)), INDEX($BQ215:$BS215, $BK215, MATCH($BN$3, $BQ$10:$BS$10, 0))), "")</f>
        <v/>
      </c>
      <c r="BV215" s="19" t="str">
        <f t="shared" si="53"/>
        <v/>
      </c>
      <c r="BX215" s="19" t="str">
        <f t="shared" si="45"/>
        <v/>
      </c>
      <c r="BZ215" s="42" t="str">
        <f t="shared" si="59"/>
        <v/>
      </c>
      <c r="CA215" s="13" t="str">
        <f t="shared" si="59"/>
        <v/>
      </c>
      <c r="CB215" s="13" t="str">
        <f t="shared" si="58"/>
        <v/>
      </c>
      <c r="CC215" s="13" t="str">
        <f t="shared" si="58"/>
        <v/>
      </c>
      <c r="CD215" s="33" t="str">
        <f t="shared" si="58"/>
        <v/>
      </c>
      <c r="CF215" s="44" t="str">
        <f t="shared" si="54"/>
        <v/>
      </c>
      <c r="CH215" s="19" t="str">
        <f>IF($CF215="", "", COUNTIF($CF$12:$CF$511, "&gt;"&amp;$CF215)+1+COUNTIF($CF$12:$CF215, $CF215)-1)</f>
        <v/>
      </c>
      <c r="CJ215" s="19" t="str">
        <f t="shared" si="55"/>
        <v/>
      </c>
      <c r="CL215" s="45" t="str">
        <f t="shared" si="56"/>
        <v/>
      </c>
      <c r="CN215" s="41" t="str" cm="1">
        <f t="array" ref="CN215">IF($BV215="", "", IF(IFERROR(INDEX($B215:$AE215, $BK215, MATCH(BI$10, $B$11:$AE$11, 0)), "")="", "", IFERROR(INDEX($B215:$AE215, $BK215, MATCH(BI$10, $B$11:$AE$11, 0)), "")))</f>
        <v/>
      </c>
      <c r="CP215" s="19" t="str">
        <f>IF(OR($BL$7=FALSE, $BI215=""), "", IF(COUNTIF('LinkedIn Posts'!$AV$11:$AV$510, $BI215)=0, MAX($CP$11:$CP214)+1, ""))</f>
        <v/>
      </c>
      <c r="CR215" s="19">
        <v>204</v>
      </c>
      <c r="CT215" s="65" t="str">
        <f t="shared" si="57"/>
        <v/>
      </c>
    </row>
    <row r="216" spans="1:98" x14ac:dyDescent="0.25">
      <c r="A216" s="24"/>
      <c r="B216" s="29"/>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1"/>
      <c r="AF216" s="24"/>
      <c r="AG216" s="11"/>
      <c r="AH216" s="11"/>
      <c r="AI216" s="11"/>
      <c r="AJ216" s="11"/>
      <c r="AK216" s="11"/>
      <c r="AL216" s="11"/>
      <c r="AM216" s="11"/>
      <c r="AN216" s="11"/>
      <c r="AO216" s="11"/>
      <c r="AP216" s="11"/>
      <c r="AQ216" s="11"/>
      <c r="AR216" s="11"/>
      <c r="AS216" s="11"/>
      <c r="AT216" s="11"/>
      <c r="AU216" s="11"/>
      <c r="AV216" s="11"/>
      <c r="AW216" s="11"/>
      <c r="AX216" s="11"/>
      <c r="AY216" s="11"/>
      <c r="AZ216" s="32" t="str">
        <f t="shared" si="46"/>
        <v/>
      </c>
      <c r="BA216" s="13" t="str" cm="1">
        <f t="array" ref="BA216">IF(BA$10="", "", IF(IFERROR(INDEX($B216:$AE216, $BK216, MATCH(BA$10, $B$11:$AE$11, 0)), "")="", "", IFERROR(VALUE(INDEX($B216:$AE216, $BK216, MATCH(BA$10, $B$11:$AE$11, 0))), "")))</f>
        <v/>
      </c>
      <c r="BB216" s="13" t="str" cm="1">
        <f t="array" ref="BB216">IF(BB$10="", "", IF(IFERROR(INDEX($B216:$AE216, $BK216, MATCH(BB$10, $B$11:$AE$11, 0)), "")="", "", IFERROR(VALUE(INDEX($B216:$AE216, $BK216, MATCH(BB$10, $B$11:$AE$11, 0))), "")))</f>
        <v/>
      </c>
      <c r="BC216" s="13" t="str" cm="1">
        <f t="array" ref="BC216">IF(BC$10="", "", IF(IFERROR(INDEX($B216:$AE216, $BK216, MATCH(BC$10, $B$11:$AE$11, 0)), "")="", "", IFERROR(VALUE(INDEX($B216:$AE216, $BK216, MATCH(BC$10, $B$11:$AE$11, 0))), "")))</f>
        <v/>
      </c>
      <c r="BD216" s="13" t="str" cm="1">
        <f t="array" ref="BD216">IF(BD$10="", "", IF(IFERROR(INDEX($B216:$AE216, $BK216, MATCH(BD$10, $B$11:$AE$11, 0)), "")="", "", IFERROR(VALUE(INDEX($B216:$AE216, $BK216, MATCH(BD$10, $B$11:$AE$11, 0))), "")))</f>
        <v/>
      </c>
      <c r="BE216" s="33" t="str" cm="1">
        <f t="array" ref="BE216">IF(BE$10="", "", IF(IFERROR(INDEX($B216:$AE216, $BK216, MATCH(BE$10, $B$11:$AE$11, 0)), "")="", "", IFERROR(VALUE(INDEX($B216:$AE216, $BK216, MATCH(BE$10, $B$11:$AE$11, 0))), "")))</f>
        <v/>
      </c>
      <c r="BF216" s="11"/>
      <c r="BG216" s="41" t="str" cm="1">
        <f t="array" ref="BG216">IF(BG$10="", "", IF(IFERROR(INDEX($B216:$AE216, $BK216, MATCH(BG$10, $B$11:$AE$11, 0)), "")="", "", IFERROR(LEFT(INDEX($B216:$AE216, $BK216, MATCH(BG$10, $B$11:$AE$11, 0)), 70), "")))</f>
        <v/>
      </c>
      <c r="BH216" s="11"/>
      <c r="BI216" s="65" t="str">
        <f t="shared" si="47"/>
        <v/>
      </c>
      <c r="BJ216" s="11"/>
      <c r="BN216" s="19" t="str" cm="1">
        <f t="array" ref="BN216">IF($AZ$10="", "", IF(IFERROR(INDEX($B216:$AE216, $BK216, MATCH($AZ$10, $B$11:$AE$11, 0)), "")="", "", IFERROR(INDEX($B216:$AE216, $BK216, MATCH($AZ$10, $B$11:$AE$11, 0)), "")))</f>
        <v/>
      </c>
      <c r="BO216" s="19" t="str">
        <f t="shared" si="48"/>
        <v/>
      </c>
      <c r="BP216" s="19" t="str">
        <f t="shared" si="49"/>
        <v/>
      </c>
      <c r="BQ216" s="19" t="str">
        <f t="shared" si="50"/>
        <v/>
      </c>
      <c r="BR216" s="42" t="str">
        <f t="shared" si="51"/>
        <v/>
      </c>
      <c r="BS216" s="19" t="str">
        <f t="shared" si="52"/>
        <v/>
      </c>
      <c r="BT216" s="43" t="str" cm="1">
        <f t="array" ref="BT216">IFERROR(DATE(INDEX($BQ216:$BS216, $BK216, MATCH($BN$5, $BQ$10:$BS$10, 0)), INDEX($BQ216:$BS216, $BK216, MATCH($BN$4, $BQ$10:$BS$10, 0)), INDEX($BQ216:$BS216, $BK216, MATCH($BN$3, $BQ$10:$BS$10, 0))), "")</f>
        <v/>
      </c>
      <c r="BV216" s="19" t="str">
        <f t="shared" si="53"/>
        <v/>
      </c>
      <c r="BX216" s="19" t="str">
        <f t="shared" si="45"/>
        <v/>
      </c>
      <c r="BZ216" s="42" t="str">
        <f t="shared" si="59"/>
        <v/>
      </c>
      <c r="CA216" s="13" t="str">
        <f t="shared" si="59"/>
        <v/>
      </c>
      <c r="CB216" s="13" t="str">
        <f t="shared" si="58"/>
        <v/>
      </c>
      <c r="CC216" s="13" t="str">
        <f t="shared" si="58"/>
        <v/>
      </c>
      <c r="CD216" s="33" t="str">
        <f t="shared" si="58"/>
        <v/>
      </c>
      <c r="CF216" s="44" t="str">
        <f t="shared" si="54"/>
        <v/>
      </c>
      <c r="CH216" s="19" t="str">
        <f>IF($CF216="", "", COUNTIF($CF$12:$CF$511, "&gt;"&amp;$CF216)+1+COUNTIF($CF$12:$CF216, $CF216)-1)</f>
        <v/>
      </c>
      <c r="CJ216" s="19" t="str">
        <f t="shared" si="55"/>
        <v/>
      </c>
      <c r="CL216" s="45" t="str">
        <f t="shared" si="56"/>
        <v/>
      </c>
      <c r="CN216" s="41" t="str" cm="1">
        <f t="array" ref="CN216">IF($BV216="", "", IF(IFERROR(INDEX($B216:$AE216, $BK216, MATCH(BI$10, $B$11:$AE$11, 0)), "")="", "", IFERROR(INDEX($B216:$AE216, $BK216, MATCH(BI$10, $B$11:$AE$11, 0)), "")))</f>
        <v/>
      </c>
      <c r="CP216" s="19" t="str">
        <f>IF(OR($BL$7=FALSE, $BI216=""), "", IF(COUNTIF('LinkedIn Posts'!$AV$11:$AV$510, $BI216)=0, MAX($CP$11:$CP215)+1, ""))</f>
        <v/>
      </c>
      <c r="CR216" s="19">
        <v>205</v>
      </c>
      <c r="CT216" s="65" t="str">
        <f t="shared" si="57"/>
        <v/>
      </c>
    </row>
    <row r="217" spans="1:98" x14ac:dyDescent="0.25">
      <c r="A217" s="24"/>
      <c r="B217" s="29"/>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1"/>
      <c r="AF217" s="24"/>
      <c r="AG217" s="11"/>
      <c r="AH217" s="11"/>
      <c r="AI217" s="11"/>
      <c r="AJ217" s="11"/>
      <c r="AK217" s="11"/>
      <c r="AL217" s="11"/>
      <c r="AM217" s="11"/>
      <c r="AN217" s="11"/>
      <c r="AO217" s="11"/>
      <c r="AP217" s="11"/>
      <c r="AQ217" s="11"/>
      <c r="AR217" s="11"/>
      <c r="AS217" s="11"/>
      <c r="AT217" s="11"/>
      <c r="AU217" s="11"/>
      <c r="AV217" s="11"/>
      <c r="AW217" s="11"/>
      <c r="AX217" s="11"/>
      <c r="AY217" s="11"/>
      <c r="AZ217" s="32" t="str">
        <f t="shared" si="46"/>
        <v/>
      </c>
      <c r="BA217" s="13" t="str" cm="1">
        <f t="array" ref="BA217">IF(BA$10="", "", IF(IFERROR(INDEX($B217:$AE217, $BK217, MATCH(BA$10, $B$11:$AE$11, 0)), "")="", "", IFERROR(VALUE(INDEX($B217:$AE217, $BK217, MATCH(BA$10, $B$11:$AE$11, 0))), "")))</f>
        <v/>
      </c>
      <c r="BB217" s="13" t="str" cm="1">
        <f t="array" ref="BB217">IF(BB$10="", "", IF(IFERROR(INDEX($B217:$AE217, $BK217, MATCH(BB$10, $B$11:$AE$11, 0)), "")="", "", IFERROR(VALUE(INDEX($B217:$AE217, $BK217, MATCH(BB$10, $B$11:$AE$11, 0))), "")))</f>
        <v/>
      </c>
      <c r="BC217" s="13" t="str" cm="1">
        <f t="array" ref="BC217">IF(BC$10="", "", IF(IFERROR(INDEX($B217:$AE217, $BK217, MATCH(BC$10, $B$11:$AE$11, 0)), "")="", "", IFERROR(VALUE(INDEX($B217:$AE217, $BK217, MATCH(BC$10, $B$11:$AE$11, 0))), "")))</f>
        <v/>
      </c>
      <c r="BD217" s="13" t="str" cm="1">
        <f t="array" ref="BD217">IF(BD$10="", "", IF(IFERROR(INDEX($B217:$AE217, $BK217, MATCH(BD$10, $B$11:$AE$11, 0)), "")="", "", IFERROR(VALUE(INDEX($B217:$AE217, $BK217, MATCH(BD$10, $B$11:$AE$11, 0))), "")))</f>
        <v/>
      </c>
      <c r="BE217" s="33" t="str" cm="1">
        <f t="array" ref="BE217">IF(BE$10="", "", IF(IFERROR(INDEX($B217:$AE217, $BK217, MATCH(BE$10, $B$11:$AE$11, 0)), "")="", "", IFERROR(VALUE(INDEX($B217:$AE217, $BK217, MATCH(BE$10, $B$11:$AE$11, 0))), "")))</f>
        <v/>
      </c>
      <c r="BF217" s="11"/>
      <c r="BG217" s="41" t="str" cm="1">
        <f t="array" ref="BG217">IF(BG$10="", "", IF(IFERROR(INDEX($B217:$AE217, $BK217, MATCH(BG$10, $B$11:$AE$11, 0)), "")="", "", IFERROR(LEFT(INDEX($B217:$AE217, $BK217, MATCH(BG$10, $B$11:$AE$11, 0)), 70), "")))</f>
        <v/>
      </c>
      <c r="BH217" s="11"/>
      <c r="BI217" s="65" t="str">
        <f t="shared" si="47"/>
        <v/>
      </c>
      <c r="BJ217" s="11"/>
      <c r="BN217" s="19" t="str" cm="1">
        <f t="array" ref="BN217">IF($AZ$10="", "", IF(IFERROR(INDEX($B217:$AE217, $BK217, MATCH($AZ$10, $B$11:$AE$11, 0)), "")="", "", IFERROR(INDEX($B217:$AE217, $BK217, MATCH($AZ$10, $B$11:$AE$11, 0)), "")))</f>
        <v/>
      </c>
      <c r="BO217" s="19" t="str">
        <f t="shared" si="48"/>
        <v/>
      </c>
      <c r="BP217" s="19" t="str">
        <f t="shared" si="49"/>
        <v/>
      </c>
      <c r="BQ217" s="19" t="str">
        <f t="shared" si="50"/>
        <v/>
      </c>
      <c r="BR217" s="42" t="str">
        <f t="shared" si="51"/>
        <v/>
      </c>
      <c r="BS217" s="19" t="str">
        <f t="shared" si="52"/>
        <v/>
      </c>
      <c r="BT217" s="43" t="str" cm="1">
        <f t="array" ref="BT217">IFERROR(DATE(INDEX($BQ217:$BS217, $BK217, MATCH($BN$5, $BQ$10:$BS$10, 0)), INDEX($BQ217:$BS217, $BK217, MATCH($BN$4, $BQ$10:$BS$10, 0)), INDEX($BQ217:$BS217, $BK217, MATCH($BN$3, $BQ$10:$BS$10, 0))), "")</f>
        <v/>
      </c>
      <c r="BV217" s="19" t="str">
        <f t="shared" si="53"/>
        <v/>
      </c>
      <c r="BX217" s="19" t="str">
        <f t="shared" si="45"/>
        <v/>
      </c>
      <c r="BZ217" s="42" t="str">
        <f t="shared" si="59"/>
        <v/>
      </c>
      <c r="CA217" s="13" t="str">
        <f t="shared" si="59"/>
        <v/>
      </c>
      <c r="CB217" s="13" t="str">
        <f t="shared" si="58"/>
        <v/>
      </c>
      <c r="CC217" s="13" t="str">
        <f t="shared" si="58"/>
        <v/>
      </c>
      <c r="CD217" s="33" t="str">
        <f t="shared" si="58"/>
        <v/>
      </c>
      <c r="CF217" s="44" t="str">
        <f t="shared" si="54"/>
        <v/>
      </c>
      <c r="CH217" s="19" t="str">
        <f>IF($CF217="", "", COUNTIF($CF$12:$CF$511, "&gt;"&amp;$CF217)+1+COUNTIF($CF$12:$CF217, $CF217)-1)</f>
        <v/>
      </c>
      <c r="CJ217" s="19" t="str">
        <f t="shared" si="55"/>
        <v/>
      </c>
      <c r="CL217" s="45" t="str">
        <f t="shared" si="56"/>
        <v/>
      </c>
      <c r="CN217" s="41" t="str" cm="1">
        <f t="array" ref="CN217">IF($BV217="", "", IF(IFERROR(INDEX($B217:$AE217, $BK217, MATCH(BI$10, $B$11:$AE$11, 0)), "")="", "", IFERROR(INDEX($B217:$AE217, $BK217, MATCH(BI$10, $B$11:$AE$11, 0)), "")))</f>
        <v/>
      </c>
      <c r="CP217" s="19" t="str">
        <f>IF(OR($BL$7=FALSE, $BI217=""), "", IF(COUNTIF('LinkedIn Posts'!$AV$11:$AV$510, $BI217)=0, MAX($CP$11:$CP216)+1, ""))</f>
        <v/>
      </c>
      <c r="CR217" s="19">
        <v>206</v>
      </c>
      <c r="CT217" s="65" t="str">
        <f t="shared" si="57"/>
        <v/>
      </c>
    </row>
    <row r="218" spans="1:98" x14ac:dyDescent="0.25">
      <c r="A218" s="24"/>
      <c r="B218" s="29"/>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1"/>
      <c r="AF218" s="24"/>
      <c r="AG218" s="11"/>
      <c r="AH218" s="11"/>
      <c r="AI218" s="11"/>
      <c r="AJ218" s="11"/>
      <c r="AK218" s="11"/>
      <c r="AL218" s="11"/>
      <c r="AM218" s="11"/>
      <c r="AN218" s="11"/>
      <c r="AO218" s="11"/>
      <c r="AP218" s="11"/>
      <c r="AQ218" s="11"/>
      <c r="AR218" s="11"/>
      <c r="AS218" s="11"/>
      <c r="AT218" s="11"/>
      <c r="AU218" s="11"/>
      <c r="AV218" s="11"/>
      <c r="AW218" s="11"/>
      <c r="AX218" s="11"/>
      <c r="AY218" s="11"/>
      <c r="AZ218" s="32" t="str">
        <f t="shared" si="46"/>
        <v/>
      </c>
      <c r="BA218" s="13" t="str" cm="1">
        <f t="array" ref="BA218">IF(BA$10="", "", IF(IFERROR(INDEX($B218:$AE218, $BK218, MATCH(BA$10, $B$11:$AE$11, 0)), "")="", "", IFERROR(VALUE(INDEX($B218:$AE218, $BK218, MATCH(BA$10, $B$11:$AE$11, 0))), "")))</f>
        <v/>
      </c>
      <c r="BB218" s="13" t="str" cm="1">
        <f t="array" ref="BB218">IF(BB$10="", "", IF(IFERROR(INDEX($B218:$AE218, $BK218, MATCH(BB$10, $B$11:$AE$11, 0)), "")="", "", IFERROR(VALUE(INDEX($B218:$AE218, $BK218, MATCH(BB$10, $B$11:$AE$11, 0))), "")))</f>
        <v/>
      </c>
      <c r="BC218" s="13" t="str" cm="1">
        <f t="array" ref="BC218">IF(BC$10="", "", IF(IFERROR(INDEX($B218:$AE218, $BK218, MATCH(BC$10, $B$11:$AE$11, 0)), "")="", "", IFERROR(VALUE(INDEX($B218:$AE218, $BK218, MATCH(BC$10, $B$11:$AE$11, 0))), "")))</f>
        <v/>
      </c>
      <c r="BD218" s="13" t="str" cm="1">
        <f t="array" ref="BD218">IF(BD$10="", "", IF(IFERROR(INDEX($B218:$AE218, $BK218, MATCH(BD$10, $B$11:$AE$11, 0)), "")="", "", IFERROR(VALUE(INDEX($B218:$AE218, $BK218, MATCH(BD$10, $B$11:$AE$11, 0))), "")))</f>
        <v/>
      </c>
      <c r="BE218" s="33" t="str" cm="1">
        <f t="array" ref="BE218">IF(BE$10="", "", IF(IFERROR(INDEX($B218:$AE218, $BK218, MATCH(BE$10, $B$11:$AE$11, 0)), "")="", "", IFERROR(VALUE(INDEX($B218:$AE218, $BK218, MATCH(BE$10, $B$11:$AE$11, 0))), "")))</f>
        <v/>
      </c>
      <c r="BF218" s="11"/>
      <c r="BG218" s="41" t="str" cm="1">
        <f t="array" ref="BG218">IF(BG$10="", "", IF(IFERROR(INDEX($B218:$AE218, $BK218, MATCH(BG$10, $B$11:$AE$11, 0)), "")="", "", IFERROR(LEFT(INDEX($B218:$AE218, $BK218, MATCH(BG$10, $B$11:$AE$11, 0)), 70), "")))</f>
        <v/>
      </c>
      <c r="BH218" s="11"/>
      <c r="BI218" s="65" t="str">
        <f t="shared" si="47"/>
        <v/>
      </c>
      <c r="BJ218" s="11"/>
      <c r="BN218" s="19" t="str" cm="1">
        <f t="array" ref="BN218">IF($AZ$10="", "", IF(IFERROR(INDEX($B218:$AE218, $BK218, MATCH($AZ$10, $B$11:$AE$11, 0)), "")="", "", IFERROR(INDEX($B218:$AE218, $BK218, MATCH($AZ$10, $B$11:$AE$11, 0)), "")))</f>
        <v/>
      </c>
      <c r="BO218" s="19" t="str">
        <f t="shared" si="48"/>
        <v/>
      </c>
      <c r="BP218" s="19" t="str">
        <f t="shared" si="49"/>
        <v/>
      </c>
      <c r="BQ218" s="19" t="str">
        <f t="shared" si="50"/>
        <v/>
      </c>
      <c r="BR218" s="42" t="str">
        <f t="shared" si="51"/>
        <v/>
      </c>
      <c r="BS218" s="19" t="str">
        <f t="shared" si="52"/>
        <v/>
      </c>
      <c r="BT218" s="43" t="str" cm="1">
        <f t="array" ref="BT218">IFERROR(DATE(INDEX($BQ218:$BS218, $BK218, MATCH($BN$5, $BQ$10:$BS$10, 0)), INDEX($BQ218:$BS218, $BK218, MATCH($BN$4, $BQ$10:$BS$10, 0)), INDEX($BQ218:$BS218, $BK218, MATCH($BN$3, $BQ$10:$BS$10, 0))), "")</f>
        <v/>
      </c>
      <c r="BV218" s="19" t="str">
        <f t="shared" si="53"/>
        <v/>
      </c>
      <c r="BX218" s="19" t="str">
        <f t="shared" si="45"/>
        <v/>
      </c>
      <c r="BZ218" s="42" t="str">
        <f t="shared" si="59"/>
        <v/>
      </c>
      <c r="CA218" s="13" t="str">
        <f t="shared" si="59"/>
        <v/>
      </c>
      <c r="CB218" s="13" t="str">
        <f t="shared" si="58"/>
        <v/>
      </c>
      <c r="CC218" s="13" t="str">
        <f t="shared" si="58"/>
        <v/>
      </c>
      <c r="CD218" s="33" t="str">
        <f t="shared" si="58"/>
        <v/>
      </c>
      <c r="CF218" s="44" t="str">
        <f t="shared" si="54"/>
        <v/>
      </c>
      <c r="CH218" s="19" t="str">
        <f>IF($CF218="", "", COUNTIF($CF$12:$CF$511, "&gt;"&amp;$CF218)+1+COUNTIF($CF$12:$CF218, $CF218)-1)</f>
        <v/>
      </c>
      <c r="CJ218" s="19" t="str">
        <f t="shared" si="55"/>
        <v/>
      </c>
      <c r="CL218" s="45" t="str">
        <f t="shared" si="56"/>
        <v/>
      </c>
      <c r="CN218" s="41" t="str" cm="1">
        <f t="array" ref="CN218">IF($BV218="", "", IF(IFERROR(INDEX($B218:$AE218, $BK218, MATCH(BI$10, $B$11:$AE$11, 0)), "")="", "", IFERROR(INDEX($B218:$AE218, $BK218, MATCH(BI$10, $B$11:$AE$11, 0)), "")))</f>
        <v/>
      </c>
      <c r="CP218" s="19" t="str">
        <f>IF(OR($BL$7=FALSE, $BI218=""), "", IF(COUNTIF('LinkedIn Posts'!$AV$11:$AV$510, $BI218)=0, MAX($CP$11:$CP217)+1, ""))</f>
        <v/>
      </c>
      <c r="CR218" s="19">
        <v>207</v>
      </c>
      <c r="CT218" s="65" t="str">
        <f t="shared" si="57"/>
        <v/>
      </c>
    </row>
    <row r="219" spans="1:98" x14ac:dyDescent="0.25">
      <c r="A219" s="24"/>
      <c r="B219" s="29"/>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1"/>
      <c r="AF219" s="24"/>
      <c r="AG219" s="11"/>
      <c r="AH219" s="11"/>
      <c r="AI219" s="11"/>
      <c r="AJ219" s="11"/>
      <c r="AK219" s="11"/>
      <c r="AL219" s="11"/>
      <c r="AM219" s="11"/>
      <c r="AN219" s="11"/>
      <c r="AO219" s="11"/>
      <c r="AP219" s="11"/>
      <c r="AQ219" s="11"/>
      <c r="AR219" s="11"/>
      <c r="AS219" s="11"/>
      <c r="AT219" s="11"/>
      <c r="AU219" s="11"/>
      <c r="AV219" s="11"/>
      <c r="AW219" s="11"/>
      <c r="AX219" s="11"/>
      <c r="AY219" s="11"/>
      <c r="AZ219" s="32" t="str">
        <f t="shared" si="46"/>
        <v/>
      </c>
      <c r="BA219" s="13" t="str" cm="1">
        <f t="array" ref="BA219">IF(BA$10="", "", IF(IFERROR(INDEX($B219:$AE219, $BK219, MATCH(BA$10, $B$11:$AE$11, 0)), "")="", "", IFERROR(VALUE(INDEX($B219:$AE219, $BK219, MATCH(BA$10, $B$11:$AE$11, 0))), "")))</f>
        <v/>
      </c>
      <c r="BB219" s="13" t="str" cm="1">
        <f t="array" ref="BB219">IF(BB$10="", "", IF(IFERROR(INDEX($B219:$AE219, $BK219, MATCH(BB$10, $B$11:$AE$11, 0)), "")="", "", IFERROR(VALUE(INDEX($B219:$AE219, $BK219, MATCH(BB$10, $B$11:$AE$11, 0))), "")))</f>
        <v/>
      </c>
      <c r="BC219" s="13" t="str" cm="1">
        <f t="array" ref="BC219">IF(BC$10="", "", IF(IFERROR(INDEX($B219:$AE219, $BK219, MATCH(BC$10, $B$11:$AE$11, 0)), "")="", "", IFERROR(VALUE(INDEX($B219:$AE219, $BK219, MATCH(BC$10, $B$11:$AE$11, 0))), "")))</f>
        <v/>
      </c>
      <c r="BD219" s="13" t="str" cm="1">
        <f t="array" ref="BD219">IF(BD$10="", "", IF(IFERROR(INDEX($B219:$AE219, $BK219, MATCH(BD$10, $B$11:$AE$11, 0)), "")="", "", IFERROR(VALUE(INDEX($B219:$AE219, $BK219, MATCH(BD$10, $B$11:$AE$11, 0))), "")))</f>
        <v/>
      </c>
      <c r="BE219" s="33" t="str" cm="1">
        <f t="array" ref="BE219">IF(BE$10="", "", IF(IFERROR(INDEX($B219:$AE219, $BK219, MATCH(BE$10, $B$11:$AE$11, 0)), "")="", "", IFERROR(VALUE(INDEX($B219:$AE219, $BK219, MATCH(BE$10, $B$11:$AE$11, 0))), "")))</f>
        <v/>
      </c>
      <c r="BF219" s="11"/>
      <c r="BG219" s="41" t="str" cm="1">
        <f t="array" ref="BG219">IF(BG$10="", "", IF(IFERROR(INDEX($B219:$AE219, $BK219, MATCH(BG$10, $B$11:$AE$11, 0)), "")="", "", IFERROR(LEFT(INDEX($B219:$AE219, $BK219, MATCH(BG$10, $B$11:$AE$11, 0)), 70), "")))</f>
        <v/>
      </c>
      <c r="BH219" s="11"/>
      <c r="BI219" s="65" t="str">
        <f t="shared" si="47"/>
        <v/>
      </c>
      <c r="BJ219" s="11"/>
      <c r="BN219" s="19" t="str" cm="1">
        <f t="array" ref="BN219">IF($AZ$10="", "", IF(IFERROR(INDEX($B219:$AE219, $BK219, MATCH($AZ$10, $B$11:$AE$11, 0)), "")="", "", IFERROR(INDEX($B219:$AE219, $BK219, MATCH($AZ$10, $B$11:$AE$11, 0)), "")))</f>
        <v/>
      </c>
      <c r="BO219" s="19" t="str">
        <f t="shared" si="48"/>
        <v/>
      </c>
      <c r="BP219" s="19" t="str">
        <f t="shared" si="49"/>
        <v/>
      </c>
      <c r="BQ219" s="19" t="str">
        <f t="shared" si="50"/>
        <v/>
      </c>
      <c r="BR219" s="42" t="str">
        <f t="shared" si="51"/>
        <v/>
      </c>
      <c r="BS219" s="19" t="str">
        <f t="shared" si="52"/>
        <v/>
      </c>
      <c r="BT219" s="43" t="str" cm="1">
        <f t="array" ref="BT219">IFERROR(DATE(INDEX($BQ219:$BS219, $BK219, MATCH($BN$5, $BQ$10:$BS$10, 0)), INDEX($BQ219:$BS219, $BK219, MATCH($BN$4, $BQ$10:$BS$10, 0)), INDEX($BQ219:$BS219, $BK219, MATCH($BN$3, $BQ$10:$BS$10, 0))), "")</f>
        <v/>
      </c>
      <c r="BV219" s="19" t="str">
        <f t="shared" si="53"/>
        <v/>
      </c>
      <c r="BX219" s="19" t="str">
        <f t="shared" si="45"/>
        <v/>
      </c>
      <c r="BZ219" s="42" t="str">
        <f t="shared" si="59"/>
        <v/>
      </c>
      <c r="CA219" s="13" t="str">
        <f t="shared" si="59"/>
        <v/>
      </c>
      <c r="CB219" s="13" t="str">
        <f t="shared" si="58"/>
        <v/>
      </c>
      <c r="CC219" s="13" t="str">
        <f t="shared" si="58"/>
        <v/>
      </c>
      <c r="CD219" s="33" t="str">
        <f t="shared" si="58"/>
        <v/>
      </c>
      <c r="CF219" s="44" t="str">
        <f t="shared" si="54"/>
        <v/>
      </c>
      <c r="CH219" s="19" t="str">
        <f>IF($CF219="", "", COUNTIF($CF$12:$CF$511, "&gt;"&amp;$CF219)+1+COUNTIF($CF$12:$CF219, $CF219)-1)</f>
        <v/>
      </c>
      <c r="CJ219" s="19" t="str">
        <f t="shared" si="55"/>
        <v/>
      </c>
      <c r="CL219" s="45" t="str">
        <f t="shared" si="56"/>
        <v/>
      </c>
      <c r="CN219" s="41" t="str" cm="1">
        <f t="array" ref="CN219">IF($BV219="", "", IF(IFERROR(INDEX($B219:$AE219, $BK219, MATCH(BI$10, $B$11:$AE$11, 0)), "")="", "", IFERROR(INDEX($B219:$AE219, $BK219, MATCH(BI$10, $B$11:$AE$11, 0)), "")))</f>
        <v/>
      </c>
      <c r="CP219" s="19" t="str">
        <f>IF(OR($BL$7=FALSE, $BI219=""), "", IF(COUNTIF('LinkedIn Posts'!$AV$11:$AV$510, $BI219)=0, MAX($CP$11:$CP218)+1, ""))</f>
        <v/>
      </c>
      <c r="CR219" s="19">
        <v>208</v>
      </c>
      <c r="CT219" s="65" t="str">
        <f t="shared" si="57"/>
        <v/>
      </c>
    </row>
    <row r="220" spans="1:98" x14ac:dyDescent="0.25">
      <c r="A220" s="24"/>
      <c r="B220" s="29"/>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1"/>
      <c r="AF220" s="24"/>
      <c r="AG220" s="11"/>
      <c r="AH220" s="11"/>
      <c r="AI220" s="11"/>
      <c r="AJ220" s="11"/>
      <c r="AK220" s="11"/>
      <c r="AL220" s="11"/>
      <c r="AM220" s="11"/>
      <c r="AN220" s="11"/>
      <c r="AO220" s="11"/>
      <c r="AP220" s="11"/>
      <c r="AQ220" s="11"/>
      <c r="AR220" s="11"/>
      <c r="AS220" s="11"/>
      <c r="AT220" s="11"/>
      <c r="AU220" s="11"/>
      <c r="AV220" s="11"/>
      <c r="AW220" s="11"/>
      <c r="AX220" s="11"/>
      <c r="AY220" s="11"/>
      <c r="AZ220" s="32" t="str">
        <f t="shared" si="46"/>
        <v/>
      </c>
      <c r="BA220" s="13" t="str" cm="1">
        <f t="array" ref="BA220">IF(BA$10="", "", IF(IFERROR(INDEX($B220:$AE220, $BK220, MATCH(BA$10, $B$11:$AE$11, 0)), "")="", "", IFERROR(VALUE(INDEX($B220:$AE220, $BK220, MATCH(BA$10, $B$11:$AE$11, 0))), "")))</f>
        <v/>
      </c>
      <c r="BB220" s="13" t="str" cm="1">
        <f t="array" ref="BB220">IF(BB$10="", "", IF(IFERROR(INDEX($B220:$AE220, $BK220, MATCH(BB$10, $B$11:$AE$11, 0)), "")="", "", IFERROR(VALUE(INDEX($B220:$AE220, $BK220, MATCH(BB$10, $B$11:$AE$11, 0))), "")))</f>
        <v/>
      </c>
      <c r="BC220" s="13" t="str" cm="1">
        <f t="array" ref="BC220">IF(BC$10="", "", IF(IFERROR(INDEX($B220:$AE220, $BK220, MATCH(BC$10, $B$11:$AE$11, 0)), "")="", "", IFERROR(VALUE(INDEX($B220:$AE220, $BK220, MATCH(BC$10, $B$11:$AE$11, 0))), "")))</f>
        <v/>
      </c>
      <c r="BD220" s="13" t="str" cm="1">
        <f t="array" ref="BD220">IF(BD$10="", "", IF(IFERROR(INDEX($B220:$AE220, $BK220, MATCH(BD$10, $B$11:$AE$11, 0)), "")="", "", IFERROR(VALUE(INDEX($B220:$AE220, $BK220, MATCH(BD$10, $B$11:$AE$11, 0))), "")))</f>
        <v/>
      </c>
      <c r="BE220" s="33" t="str" cm="1">
        <f t="array" ref="BE220">IF(BE$10="", "", IF(IFERROR(INDEX($B220:$AE220, $BK220, MATCH(BE$10, $B$11:$AE$11, 0)), "")="", "", IFERROR(VALUE(INDEX($B220:$AE220, $BK220, MATCH(BE$10, $B$11:$AE$11, 0))), "")))</f>
        <v/>
      </c>
      <c r="BF220" s="11"/>
      <c r="BG220" s="41" t="str" cm="1">
        <f t="array" ref="BG220">IF(BG$10="", "", IF(IFERROR(INDEX($B220:$AE220, $BK220, MATCH(BG$10, $B$11:$AE$11, 0)), "")="", "", IFERROR(LEFT(INDEX($B220:$AE220, $BK220, MATCH(BG$10, $B$11:$AE$11, 0)), 70), "")))</f>
        <v/>
      </c>
      <c r="BH220" s="11"/>
      <c r="BI220" s="65" t="str">
        <f t="shared" si="47"/>
        <v/>
      </c>
      <c r="BJ220" s="11"/>
      <c r="BN220" s="19" t="str" cm="1">
        <f t="array" ref="BN220">IF($AZ$10="", "", IF(IFERROR(INDEX($B220:$AE220, $BK220, MATCH($AZ$10, $B$11:$AE$11, 0)), "")="", "", IFERROR(INDEX($B220:$AE220, $BK220, MATCH($AZ$10, $B$11:$AE$11, 0)), "")))</f>
        <v/>
      </c>
      <c r="BO220" s="19" t="str">
        <f t="shared" si="48"/>
        <v/>
      </c>
      <c r="BP220" s="19" t="str">
        <f t="shared" si="49"/>
        <v/>
      </c>
      <c r="BQ220" s="19" t="str">
        <f t="shared" si="50"/>
        <v/>
      </c>
      <c r="BR220" s="42" t="str">
        <f t="shared" si="51"/>
        <v/>
      </c>
      <c r="BS220" s="19" t="str">
        <f t="shared" si="52"/>
        <v/>
      </c>
      <c r="BT220" s="43" t="str" cm="1">
        <f t="array" ref="BT220">IFERROR(DATE(INDEX($BQ220:$BS220, $BK220, MATCH($BN$5, $BQ$10:$BS$10, 0)), INDEX($BQ220:$BS220, $BK220, MATCH($BN$4, $BQ$10:$BS$10, 0)), INDEX($BQ220:$BS220, $BK220, MATCH($BN$3, $BQ$10:$BS$10, 0))), "")</f>
        <v/>
      </c>
      <c r="BV220" s="19" t="str">
        <f t="shared" si="53"/>
        <v/>
      </c>
      <c r="BX220" s="19" t="str">
        <f t="shared" si="45"/>
        <v/>
      </c>
      <c r="BZ220" s="42" t="str">
        <f t="shared" si="59"/>
        <v/>
      </c>
      <c r="CA220" s="13" t="str">
        <f t="shared" si="59"/>
        <v/>
      </c>
      <c r="CB220" s="13" t="str">
        <f t="shared" si="58"/>
        <v/>
      </c>
      <c r="CC220" s="13" t="str">
        <f t="shared" si="58"/>
        <v/>
      </c>
      <c r="CD220" s="33" t="str">
        <f t="shared" si="58"/>
        <v/>
      </c>
      <c r="CF220" s="44" t="str">
        <f t="shared" si="54"/>
        <v/>
      </c>
      <c r="CH220" s="19" t="str">
        <f>IF($CF220="", "", COUNTIF($CF$12:$CF$511, "&gt;"&amp;$CF220)+1+COUNTIF($CF$12:$CF220, $CF220)-1)</f>
        <v/>
      </c>
      <c r="CJ220" s="19" t="str">
        <f t="shared" si="55"/>
        <v/>
      </c>
      <c r="CL220" s="45" t="str">
        <f t="shared" si="56"/>
        <v/>
      </c>
      <c r="CN220" s="41" t="str" cm="1">
        <f t="array" ref="CN220">IF($BV220="", "", IF(IFERROR(INDEX($B220:$AE220, $BK220, MATCH(BI$10, $B$11:$AE$11, 0)), "")="", "", IFERROR(INDEX($B220:$AE220, $BK220, MATCH(BI$10, $B$11:$AE$11, 0)), "")))</f>
        <v/>
      </c>
      <c r="CP220" s="19" t="str">
        <f>IF(OR($BL$7=FALSE, $BI220=""), "", IF(COUNTIF('LinkedIn Posts'!$AV$11:$AV$510, $BI220)=0, MAX($CP$11:$CP219)+1, ""))</f>
        <v/>
      </c>
      <c r="CR220" s="19">
        <v>209</v>
      </c>
      <c r="CT220" s="65" t="str">
        <f t="shared" si="57"/>
        <v/>
      </c>
    </row>
    <row r="221" spans="1:98" x14ac:dyDescent="0.25">
      <c r="A221" s="24"/>
      <c r="B221" s="29"/>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1"/>
      <c r="AF221" s="24"/>
      <c r="AG221" s="11"/>
      <c r="AH221" s="11"/>
      <c r="AI221" s="11"/>
      <c r="AJ221" s="11"/>
      <c r="AK221" s="11"/>
      <c r="AL221" s="11"/>
      <c r="AM221" s="11"/>
      <c r="AN221" s="11"/>
      <c r="AO221" s="11"/>
      <c r="AP221" s="11"/>
      <c r="AQ221" s="11"/>
      <c r="AR221" s="11"/>
      <c r="AS221" s="11"/>
      <c r="AT221" s="11"/>
      <c r="AU221" s="11"/>
      <c r="AV221" s="11"/>
      <c r="AW221" s="11"/>
      <c r="AX221" s="11"/>
      <c r="AY221" s="11"/>
      <c r="AZ221" s="32" t="str">
        <f t="shared" si="46"/>
        <v/>
      </c>
      <c r="BA221" s="13" t="str" cm="1">
        <f t="array" ref="BA221">IF(BA$10="", "", IF(IFERROR(INDEX($B221:$AE221, $BK221, MATCH(BA$10, $B$11:$AE$11, 0)), "")="", "", IFERROR(VALUE(INDEX($B221:$AE221, $BK221, MATCH(BA$10, $B$11:$AE$11, 0))), "")))</f>
        <v/>
      </c>
      <c r="BB221" s="13" t="str" cm="1">
        <f t="array" ref="BB221">IF(BB$10="", "", IF(IFERROR(INDEX($B221:$AE221, $BK221, MATCH(BB$10, $B$11:$AE$11, 0)), "")="", "", IFERROR(VALUE(INDEX($B221:$AE221, $BK221, MATCH(BB$10, $B$11:$AE$11, 0))), "")))</f>
        <v/>
      </c>
      <c r="BC221" s="13" t="str" cm="1">
        <f t="array" ref="BC221">IF(BC$10="", "", IF(IFERROR(INDEX($B221:$AE221, $BK221, MATCH(BC$10, $B$11:$AE$11, 0)), "")="", "", IFERROR(VALUE(INDEX($B221:$AE221, $BK221, MATCH(BC$10, $B$11:$AE$11, 0))), "")))</f>
        <v/>
      </c>
      <c r="BD221" s="13" t="str" cm="1">
        <f t="array" ref="BD221">IF(BD$10="", "", IF(IFERROR(INDEX($B221:$AE221, $BK221, MATCH(BD$10, $B$11:$AE$11, 0)), "")="", "", IFERROR(VALUE(INDEX($B221:$AE221, $BK221, MATCH(BD$10, $B$11:$AE$11, 0))), "")))</f>
        <v/>
      </c>
      <c r="BE221" s="33" t="str" cm="1">
        <f t="array" ref="BE221">IF(BE$10="", "", IF(IFERROR(INDEX($B221:$AE221, $BK221, MATCH(BE$10, $B$11:$AE$11, 0)), "")="", "", IFERROR(VALUE(INDEX($B221:$AE221, $BK221, MATCH(BE$10, $B$11:$AE$11, 0))), "")))</f>
        <v/>
      </c>
      <c r="BF221" s="11"/>
      <c r="BG221" s="41" t="str" cm="1">
        <f t="array" ref="BG221">IF(BG$10="", "", IF(IFERROR(INDEX($B221:$AE221, $BK221, MATCH(BG$10, $B$11:$AE$11, 0)), "")="", "", IFERROR(LEFT(INDEX($B221:$AE221, $BK221, MATCH(BG$10, $B$11:$AE$11, 0)), 70), "")))</f>
        <v/>
      </c>
      <c r="BH221" s="11"/>
      <c r="BI221" s="65" t="str">
        <f t="shared" si="47"/>
        <v/>
      </c>
      <c r="BJ221" s="11"/>
      <c r="BN221" s="19" t="str" cm="1">
        <f t="array" ref="BN221">IF($AZ$10="", "", IF(IFERROR(INDEX($B221:$AE221, $BK221, MATCH($AZ$10, $B$11:$AE$11, 0)), "")="", "", IFERROR(INDEX($B221:$AE221, $BK221, MATCH($AZ$10, $B$11:$AE$11, 0)), "")))</f>
        <v/>
      </c>
      <c r="BO221" s="19" t="str">
        <f t="shared" si="48"/>
        <v/>
      </c>
      <c r="BP221" s="19" t="str">
        <f t="shared" si="49"/>
        <v/>
      </c>
      <c r="BQ221" s="19" t="str">
        <f t="shared" si="50"/>
        <v/>
      </c>
      <c r="BR221" s="42" t="str">
        <f t="shared" si="51"/>
        <v/>
      </c>
      <c r="BS221" s="19" t="str">
        <f t="shared" si="52"/>
        <v/>
      </c>
      <c r="BT221" s="43" t="str" cm="1">
        <f t="array" ref="BT221">IFERROR(DATE(INDEX($BQ221:$BS221, $BK221, MATCH($BN$5, $BQ$10:$BS$10, 0)), INDEX($BQ221:$BS221, $BK221, MATCH($BN$4, $BQ$10:$BS$10, 0)), INDEX($BQ221:$BS221, $BK221, MATCH($BN$3, $BQ$10:$BS$10, 0))), "")</f>
        <v/>
      </c>
      <c r="BV221" s="19" t="str">
        <f t="shared" si="53"/>
        <v/>
      </c>
      <c r="BX221" s="19" t="str">
        <f t="shared" si="45"/>
        <v/>
      </c>
      <c r="BZ221" s="42" t="str">
        <f t="shared" si="59"/>
        <v/>
      </c>
      <c r="CA221" s="13" t="str">
        <f t="shared" si="59"/>
        <v/>
      </c>
      <c r="CB221" s="13" t="str">
        <f t="shared" si="58"/>
        <v/>
      </c>
      <c r="CC221" s="13" t="str">
        <f t="shared" si="58"/>
        <v/>
      </c>
      <c r="CD221" s="33" t="str">
        <f t="shared" si="58"/>
        <v/>
      </c>
      <c r="CF221" s="44" t="str">
        <f t="shared" si="54"/>
        <v/>
      </c>
      <c r="CH221" s="19" t="str">
        <f>IF($CF221="", "", COUNTIF($CF$12:$CF$511, "&gt;"&amp;$CF221)+1+COUNTIF($CF$12:$CF221, $CF221)-1)</f>
        <v/>
      </c>
      <c r="CJ221" s="19" t="str">
        <f t="shared" si="55"/>
        <v/>
      </c>
      <c r="CL221" s="45" t="str">
        <f t="shared" si="56"/>
        <v/>
      </c>
      <c r="CN221" s="41" t="str" cm="1">
        <f t="array" ref="CN221">IF($BV221="", "", IF(IFERROR(INDEX($B221:$AE221, $BK221, MATCH(BI$10, $B$11:$AE$11, 0)), "")="", "", IFERROR(INDEX($B221:$AE221, $BK221, MATCH(BI$10, $B$11:$AE$11, 0)), "")))</f>
        <v/>
      </c>
      <c r="CP221" s="19" t="str">
        <f>IF(OR($BL$7=FALSE, $BI221=""), "", IF(COUNTIF('LinkedIn Posts'!$AV$11:$AV$510, $BI221)=0, MAX($CP$11:$CP220)+1, ""))</f>
        <v/>
      </c>
      <c r="CR221" s="19">
        <v>210</v>
      </c>
      <c r="CT221" s="65" t="str">
        <f t="shared" si="57"/>
        <v/>
      </c>
    </row>
    <row r="222" spans="1:98" x14ac:dyDescent="0.25">
      <c r="A222" s="24"/>
      <c r="B222" s="29"/>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1"/>
      <c r="AF222" s="24"/>
      <c r="AG222" s="11"/>
      <c r="AH222" s="11"/>
      <c r="AI222" s="11"/>
      <c r="AJ222" s="11"/>
      <c r="AK222" s="11"/>
      <c r="AL222" s="11"/>
      <c r="AM222" s="11"/>
      <c r="AN222" s="11"/>
      <c r="AO222" s="11"/>
      <c r="AP222" s="11"/>
      <c r="AQ222" s="11"/>
      <c r="AR222" s="11"/>
      <c r="AS222" s="11"/>
      <c r="AT222" s="11"/>
      <c r="AU222" s="11"/>
      <c r="AV222" s="11"/>
      <c r="AW222" s="11"/>
      <c r="AX222" s="11"/>
      <c r="AY222" s="11"/>
      <c r="AZ222" s="32" t="str">
        <f t="shared" si="46"/>
        <v/>
      </c>
      <c r="BA222" s="13" t="str" cm="1">
        <f t="array" ref="BA222">IF(BA$10="", "", IF(IFERROR(INDEX($B222:$AE222, $BK222, MATCH(BA$10, $B$11:$AE$11, 0)), "")="", "", IFERROR(VALUE(INDEX($B222:$AE222, $BK222, MATCH(BA$10, $B$11:$AE$11, 0))), "")))</f>
        <v/>
      </c>
      <c r="BB222" s="13" t="str" cm="1">
        <f t="array" ref="BB222">IF(BB$10="", "", IF(IFERROR(INDEX($B222:$AE222, $BK222, MATCH(BB$10, $B$11:$AE$11, 0)), "")="", "", IFERROR(VALUE(INDEX($B222:$AE222, $BK222, MATCH(BB$10, $B$11:$AE$11, 0))), "")))</f>
        <v/>
      </c>
      <c r="BC222" s="13" t="str" cm="1">
        <f t="array" ref="BC222">IF(BC$10="", "", IF(IFERROR(INDEX($B222:$AE222, $BK222, MATCH(BC$10, $B$11:$AE$11, 0)), "")="", "", IFERROR(VALUE(INDEX($B222:$AE222, $BK222, MATCH(BC$10, $B$11:$AE$11, 0))), "")))</f>
        <v/>
      </c>
      <c r="BD222" s="13" t="str" cm="1">
        <f t="array" ref="BD222">IF(BD$10="", "", IF(IFERROR(INDEX($B222:$AE222, $BK222, MATCH(BD$10, $B$11:$AE$11, 0)), "")="", "", IFERROR(VALUE(INDEX($B222:$AE222, $BK222, MATCH(BD$10, $B$11:$AE$11, 0))), "")))</f>
        <v/>
      </c>
      <c r="BE222" s="33" t="str" cm="1">
        <f t="array" ref="BE222">IF(BE$10="", "", IF(IFERROR(INDEX($B222:$AE222, $BK222, MATCH(BE$10, $B$11:$AE$11, 0)), "")="", "", IFERROR(VALUE(INDEX($B222:$AE222, $BK222, MATCH(BE$10, $B$11:$AE$11, 0))), "")))</f>
        <v/>
      </c>
      <c r="BF222" s="11"/>
      <c r="BG222" s="41" t="str" cm="1">
        <f t="array" ref="BG222">IF(BG$10="", "", IF(IFERROR(INDEX($B222:$AE222, $BK222, MATCH(BG$10, $B$11:$AE$11, 0)), "")="", "", IFERROR(LEFT(INDEX($B222:$AE222, $BK222, MATCH(BG$10, $B$11:$AE$11, 0)), 70), "")))</f>
        <v/>
      </c>
      <c r="BH222" s="11"/>
      <c r="BI222" s="65" t="str">
        <f t="shared" si="47"/>
        <v/>
      </c>
      <c r="BJ222" s="11"/>
      <c r="BN222" s="19" t="str" cm="1">
        <f t="array" ref="BN222">IF($AZ$10="", "", IF(IFERROR(INDEX($B222:$AE222, $BK222, MATCH($AZ$10, $B$11:$AE$11, 0)), "")="", "", IFERROR(INDEX($B222:$AE222, $BK222, MATCH($AZ$10, $B$11:$AE$11, 0)), "")))</f>
        <v/>
      </c>
      <c r="BO222" s="19" t="str">
        <f t="shared" si="48"/>
        <v/>
      </c>
      <c r="BP222" s="19" t="str">
        <f t="shared" si="49"/>
        <v/>
      </c>
      <c r="BQ222" s="19" t="str">
        <f t="shared" si="50"/>
        <v/>
      </c>
      <c r="BR222" s="42" t="str">
        <f t="shared" si="51"/>
        <v/>
      </c>
      <c r="BS222" s="19" t="str">
        <f t="shared" si="52"/>
        <v/>
      </c>
      <c r="BT222" s="43" t="str" cm="1">
        <f t="array" ref="BT222">IFERROR(DATE(INDEX($BQ222:$BS222, $BK222, MATCH($BN$5, $BQ$10:$BS$10, 0)), INDEX($BQ222:$BS222, $BK222, MATCH($BN$4, $BQ$10:$BS$10, 0)), INDEX($BQ222:$BS222, $BK222, MATCH($BN$3, $BQ$10:$BS$10, 0))), "")</f>
        <v/>
      </c>
      <c r="BV222" s="19" t="str">
        <f t="shared" si="53"/>
        <v/>
      </c>
      <c r="BX222" s="19" t="str">
        <f t="shared" si="45"/>
        <v/>
      </c>
      <c r="BZ222" s="42" t="str">
        <f t="shared" si="59"/>
        <v/>
      </c>
      <c r="CA222" s="13" t="str">
        <f t="shared" si="59"/>
        <v/>
      </c>
      <c r="CB222" s="13" t="str">
        <f t="shared" si="58"/>
        <v/>
      </c>
      <c r="CC222" s="13" t="str">
        <f t="shared" si="58"/>
        <v/>
      </c>
      <c r="CD222" s="33" t="str">
        <f t="shared" si="58"/>
        <v/>
      </c>
      <c r="CF222" s="44" t="str">
        <f t="shared" si="54"/>
        <v/>
      </c>
      <c r="CH222" s="19" t="str">
        <f>IF($CF222="", "", COUNTIF($CF$12:$CF$511, "&gt;"&amp;$CF222)+1+COUNTIF($CF$12:$CF222, $CF222)-1)</f>
        <v/>
      </c>
      <c r="CJ222" s="19" t="str">
        <f t="shared" si="55"/>
        <v/>
      </c>
      <c r="CL222" s="45" t="str">
        <f t="shared" si="56"/>
        <v/>
      </c>
      <c r="CN222" s="41" t="str" cm="1">
        <f t="array" ref="CN222">IF($BV222="", "", IF(IFERROR(INDEX($B222:$AE222, $BK222, MATCH(BI$10, $B$11:$AE$11, 0)), "")="", "", IFERROR(INDEX($B222:$AE222, $BK222, MATCH(BI$10, $B$11:$AE$11, 0)), "")))</f>
        <v/>
      </c>
      <c r="CP222" s="19" t="str">
        <f>IF(OR($BL$7=FALSE, $BI222=""), "", IF(COUNTIF('LinkedIn Posts'!$AV$11:$AV$510, $BI222)=0, MAX($CP$11:$CP221)+1, ""))</f>
        <v/>
      </c>
      <c r="CR222" s="19">
        <v>211</v>
      </c>
      <c r="CT222" s="65" t="str">
        <f t="shared" si="57"/>
        <v/>
      </c>
    </row>
    <row r="223" spans="1:98" x14ac:dyDescent="0.25">
      <c r="A223" s="24"/>
      <c r="B223" s="29"/>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1"/>
      <c r="AF223" s="24"/>
      <c r="AG223" s="11"/>
      <c r="AH223" s="11"/>
      <c r="AI223" s="11"/>
      <c r="AJ223" s="11"/>
      <c r="AK223" s="11"/>
      <c r="AL223" s="11"/>
      <c r="AM223" s="11"/>
      <c r="AN223" s="11"/>
      <c r="AO223" s="11"/>
      <c r="AP223" s="11"/>
      <c r="AQ223" s="11"/>
      <c r="AR223" s="11"/>
      <c r="AS223" s="11"/>
      <c r="AT223" s="11"/>
      <c r="AU223" s="11"/>
      <c r="AV223" s="11"/>
      <c r="AW223" s="11"/>
      <c r="AX223" s="11"/>
      <c r="AY223" s="11"/>
      <c r="AZ223" s="32" t="str">
        <f t="shared" si="46"/>
        <v/>
      </c>
      <c r="BA223" s="13" t="str" cm="1">
        <f t="array" ref="BA223">IF(BA$10="", "", IF(IFERROR(INDEX($B223:$AE223, $BK223, MATCH(BA$10, $B$11:$AE$11, 0)), "")="", "", IFERROR(VALUE(INDEX($B223:$AE223, $BK223, MATCH(BA$10, $B$11:$AE$11, 0))), "")))</f>
        <v/>
      </c>
      <c r="BB223" s="13" t="str" cm="1">
        <f t="array" ref="BB223">IF(BB$10="", "", IF(IFERROR(INDEX($B223:$AE223, $BK223, MATCH(BB$10, $B$11:$AE$11, 0)), "")="", "", IFERROR(VALUE(INDEX($B223:$AE223, $BK223, MATCH(BB$10, $B$11:$AE$11, 0))), "")))</f>
        <v/>
      </c>
      <c r="BC223" s="13" t="str" cm="1">
        <f t="array" ref="BC223">IF(BC$10="", "", IF(IFERROR(INDEX($B223:$AE223, $BK223, MATCH(BC$10, $B$11:$AE$11, 0)), "")="", "", IFERROR(VALUE(INDEX($B223:$AE223, $BK223, MATCH(BC$10, $B$11:$AE$11, 0))), "")))</f>
        <v/>
      </c>
      <c r="BD223" s="13" t="str" cm="1">
        <f t="array" ref="BD223">IF(BD$10="", "", IF(IFERROR(INDEX($B223:$AE223, $BK223, MATCH(BD$10, $B$11:$AE$11, 0)), "")="", "", IFERROR(VALUE(INDEX($B223:$AE223, $BK223, MATCH(BD$10, $B$11:$AE$11, 0))), "")))</f>
        <v/>
      </c>
      <c r="BE223" s="33" t="str" cm="1">
        <f t="array" ref="BE223">IF(BE$10="", "", IF(IFERROR(INDEX($B223:$AE223, $BK223, MATCH(BE$10, $B$11:$AE$11, 0)), "")="", "", IFERROR(VALUE(INDEX($B223:$AE223, $BK223, MATCH(BE$10, $B$11:$AE$11, 0))), "")))</f>
        <v/>
      </c>
      <c r="BF223" s="11"/>
      <c r="BG223" s="41" t="str" cm="1">
        <f t="array" ref="BG223">IF(BG$10="", "", IF(IFERROR(INDEX($B223:$AE223, $BK223, MATCH(BG$10, $B$11:$AE$11, 0)), "")="", "", IFERROR(LEFT(INDEX($B223:$AE223, $BK223, MATCH(BG$10, $B$11:$AE$11, 0)), 70), "")))</f>
        <v/>
      </c>
      <c r="BH223" s="11"/>
      <c r="BI223" s="65" t="str">
        <f t="shared" si="47"/>
        <v/>
      </c>
      <c r="BJ223" s="11"/>
      <c r="BN223" s="19" t="str" cm="1">
        <f t="array" ref="BN223">IF($AZ$10="", "", IF(IFERROR(INDEX($B223:$AE223, $BK223, MATCH($AZ$10, $B$11:$AE$11, 0)), "")="", "", IFERROR(INDEX($B223:$AE223, $BK223, MATCH($AZ$10, $B$11:$AE$11, 0)), "")))</f>
        <v/>
      </c>
      <c r="BO223" s="19" t="str">
        <f t="shared" si="48"/>
        <v/>
      </c>
      <c r="BP223" s="19" t="str">
        <f t="shared" si="49"/>
        <v/>
      </c>
      <c r="BQ223" s="19" t="str">
        <f t="shared" si="50"/>
        <v/>
      </c>
      <c r="BR223" s="42" t="str">
        <f t="shared" si="51"/>
        <v/>
      </c>
      <c r="BS223" s="19" t="str">
        <f t="shared" si="52"/>
        <v/>
      </c>
      <c r="BT223" s="43" t="str" cm="1">
        <f t="array" ref="BT223">IFERROR(DATE(INDEX($BQ223:$BS223, $BK223, MATCH($BN$5, $BQ$10:$BS$10, 0)), INDEX($BQ223:$BS223, $BK223, MATCH($BN$4, $BQ$10:$BS$10, 0)), INDEX($BQ223:$BS223, $BK223, MATCH($BN$3, $BQ$10:$BS$10, 0))), "")</f>
        <v/>
      </c>
      <c r="BV223" s="19" t="str">
        <f t="shared" si="53"/>
        <v/>
      </c>
      <c r="BX223" s="19" t="str">
        <f t="shared" si="45"/>
        <v/>
      </c>
      <c r="BZ223" s="42" t="str">
        <f t="shared" si="59"/>
        <v/>
      </c>
      <c r="CA223" s="13" t="str">
        <f t="shared" si="59"/>
        <v/>
      </c>
      <c r="CB223" s="13" t="str">
        <f t="shared" si="58"/>
        <v/>
      </c>
      <c r="CC223" s="13" t="str">
        <f t="shared" si="58"/>
        <v/>
      </c>
      <c r="CD223" s="33" t="str">
        <f t="shared" si="58"/>
        <v/>
      </c>
      <c r="CF223" s="44" t="str">
        <f t="shared" si="54"/>
        <v/>
      </c>
      <c r="CH223" s="19" t="str">
        <f>IF($CF223="", "", COUNTIF($CF$12:$CF$511, "&gt;"&amp;$CF223)+1+COUNTIF($CF$12:$CF223, $CF223)-1)</f>
        <v/>
      </c>
      <c r="CJ223" s="19" t="str">
        <f t="shared" si="55"/>
        <v/>
      </c>
      <c r="CL223" s="45" t="str">
        <f t="shared" si="56"/>
        <v/>
      </c>
      <c r="CN223" s="41" t="str" cm="1">
        <f t="array" ref="CN223">IF($BV223="", "", IF(IFERROR(INDEX($B223:$AE223, $BK223, MATCH(BI$10, $B$11:$AE$11, 0)), "")="", "", IFERROR(INDEX($B223:$AE223, $BK223, MATCH(BI$10, $B$11:$AE$11, 0)), "")))</f>
        <v/>
      </c>
      <c r="CP223" s="19" t="str">
        <f>IF(OR($BL$7=FALSE, $BI223=""), "", IF(COUNTIF('LinkedIn Posts'!$AV$11:$AV$510, $BI223)=0, MAX($CP$11:$CP222)+1, ""))</f>
        <v/>
      </c>
      <c r="CR223" s="19">
        <v>212</v>
      </c>
      <c r="CT223" s="65" t="str">
        <f t="shared" si="57"/>
        <v/>
      </c>
    </row>
    <row r="224" spans="1:98" x14ac:dyDescent="0.25">
      <c r="A224" s="24"/>
      <c r="B224" s="29"/>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1"/>
      <c r="AF224" s="24"/>
      <c r="AG224" s="11"/>
      <c r="AH224" s="11"/>
      <c r="AI224" s="11"/>
      <c r="AJ224" s="11"/>
      <c r="AK224" s="11"/>
      <c r="AL224" s="11"/>
      <c r="AM224" s="11"/>
      <c r="AN224" s="11"/>
      <c r="AO224" s="11"/>
      <c r="AP224" s="11"/>
      <c r="AQ224" s="11"/>
      <c r="AR224" s="11"/>
      <c r="AS224" s="11"/>
      <c r="AT224" s="11"/>
      <c r="AU224" s="11"/>
      <c r="AV224" s="11"/>
      <c r="AW224" s="11"/>
      <c r="AX224" s="11"/>
      <c r="AY224" s="11"/>
      <c r="AZ224" s="32" t="str">
        <f t="shared" si="46"/>
        <v/>
      </c>
      <c r="BA224" s="13" t="str" cm="1">
        <f t="array" ref="BA224">IF(BA$10="", "", IF(IFERROR(INDEX($B224:$AE224, $BK224, MATCH(BA$10, $B$11:$AE$11, 0)), "")="", "", IFERROR(VALUE(INDEX($B224:$AE224, $BK224, MATCH(BA$10, $B$11:$AE$11, 0))), "")))</f>
        <v/>
      </c>
      <c r="BB224" s="13" t="str" cm="1">
        <f t="array" ref="BB224">IF(BB$10="", "", IF(IFERROR(INDEX($B224:$AE224, $BK224, MATCH(BB$10, $B$11:$AE$11, 0)), "")="", "", IFERROR(VALUE(INDEX($B224:$AE224, $BK224, MATCH(BB$10, $B$11:$AE$11, 0))), "")))</f>
        <v/>
      </c>
      <c r="BC224" s="13" t="str" cm="1">
        <f t="array" ref="BC224">IF(BC$10="", "", IF(IFERROR(INDEX($B224:$AE224, $BK224, MATCH(BC$10, $B$11:$AE$11, 0)), "")="", "", IFERROR(VALUE(INDEX($B224:$AE224, $BK224, MATCH(BC$10, $B$11:$AE$11, 0))), "")))</f>
        <v/>
      </c>
      <c r="BD224" s="13" t="str" cm="1">
        <f t="array" ref="BD224">IF(BD$10="", "", IF(IFERROR(INDEX($B224:$AE224, $BK224, MATCH(BD$10, $B$11:$AE$11, 0)), "")="", "", IFERROR(VALUE(INDEX($B224:$AE224, $BK224, MATCH(BD$10, $B$11:$AE$11, 0))), "")))</f>
        <v/>
      </c>
      <c r="BE224" s="33" t="str" cm="1">
        <f t="array" ref="BE224">IF(BE$10="", "", IF(IFERROR(INDEX($B224:$AE224, $BK224, MATCH(BE$10, $B$11:$AE$11, 0)), "")="", "", IFERROR(VALUE(INDEX($B224:$AE224, $BK224, MATCH(BE$10, $B$11:$AE$11, 0))), "")))</f>
        <v/>
      </c>
      <c r="BF224" s="11"/>
      <c r="BG224" s="41" t="str" cm="1">
        <f t="array" ref="BG224">IF(BG$10="", "", IF(IFERROR(INDEX($B224:$AE224, $BK224, MATCH(BG$10, $B$11:$AE$11, 0)), "")="", "", IFERROR(LEFT(INDEX($B224:$AE224, $BK224, MATCH(BG$10, $B$11:$AE$11, 0)), 70), "")))</f>
        <v/>
      </c>
      <c r="BH224" s="11"/>
      <c r="BI224" s="65" t="str">
        <f t="shared" si="47"/>
        <v/>
      </c>
      <c r="BJ224" s="11"/>
      <c r="BN224" s="19" t="str" cm="1">
        <f t="array" ref="BN224">IF($AZ$10="", "", IF(IFERROR(INDEX($B224:$AE224, $BK224, MATCH($AZ$10, $B$11:$AE$11, 0)), "")="", "", IFERROR(INDEX($B224:$AE224, $BK224, MATCH($AZ$10, $B$11:$AE$11, 0)), "")))</f>
        <v/>
      </c>
      <c r="BO224" s="19" t="str">
        <f t="shared" si="48"/>
        <v/>
      </c>
      <c r="BP224" s="19" t="str">
        <f t="shared" si="49"/>
        <v/>
      </c>
      <c r="BQ224" s="19" t="str">
        <f t="shared" si="50"/>
        <v/>
      </c>
      <c r="BR224" s="42" t="str">
        <f t="shared" si="51"/>
        <v/>
      </c>
      <c r="BS224" s="19" t="str">
        <f t="shared" si="52"/>
        <v/>
      </c>
      <c r="BT224" s="43" t="str" cm="1">
        <f t="array" ref="BT224">IFERROR(DATE(INDEX($BQ224:$BS224, $BK224, MATCH($BN$5, $BQ$10:$BS$10, 0)), INDEX($BQ224:$BS224, $BK224, MATCH($BN$4, $BQ$10:$BS$10, 0)), INDEX($BQ224:$BS224, $BK224, MATCH($BN$3, $BQ$10:$BS$10, 0))), "")</f>
        <v/>
      </c>
      <c r="BV224" s="19" t="str">
        <f t="shared" si="53"/>
        <v/>
      </c>
      <c r="BX224" s="19" t="str">
        <f t="shared" si="45"/>
        <v/>
      </c>
      <c r="BZ224" s="42" t="str">
        <f t="shared" si="59"/>
        <v/>
      </c>
      <c r="CA224" s="13" t="str">
        <f t="shared" si="59"/>
        <v/>
      </c>
      <c r="CB224" s="13" t="str">
        <f t="shared" si="58"/>
        <v/>
      </c>
      <c r="CC224" s="13" t="str">
        <f t="shared" si="58"/>
        <v/>
      </c>
      <c r="CD224" s="33" t="str">
        <f t="shared" si="58"/>
        <v/>
      </c>
      <c r="CF224" s="44" t="str">
        <f t="shared" si="54"/>
        <v/>
      </c>
      <c r="CH224" s="19" t="str">
        <f>IF($CF224="", "", COUNTIF($CF$12:$CF$511, "&gt;"&amp;$CF224)+1+COUNTIF($CF$12:$CF224, $CF224)-1)</f>
        <v/>
      </c>
      <c r="CJ224" s="19" t="str">
        <f t="shared" si="55"/>
        <v/>
      </c>
      <c r="CL224" s="45" t="str">
        <f t="shared" si="56"/>
        <v/>
      </c>
      <c r="CN224" s="41" t="str" cm="1">
        <f t="array" ref="CN224">IF($BV224="", "", IF(IFERROR(INDEX($B224:$AE224, $BK224, MATCH(BI$10, $B$11:$AE$11, 0)), "")="", "", IFERROR(INDEX($B224:$AE224, $BK224, MATCH(BI$10, $B$11:$AE$11, 0)), "")))</f>
        <v/>
      </c>
      <c r="CP224" s="19" t="str">
        <f>IF(OR($BL$7=FALSE, $BI224=""), "", IF(COUNTIF('LinkedIn Posts'!$AV$11:$AV$510, $BI224)=0, MAX($CP$11:$CP223)+1, ""))</f>
        <v/>
      </c>
      <c r="CR224" s="19">
        <v>213</v>
      </c>
      <c r="CT224" s="65" t="str">
        <f t="shared" si="57"/>
        <v/>
      </c>
    </row>
    <row r="225" spans="1:98" x14ac:dyDescent="0.25">
      <c r="A225" s="24"/>
      <c r="B225" s="29"/>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1"/>
      <c r="AF225" s="24"/>
      <c r="AG225" s="11"/>
      <c r="AH225" s="11"/>
      <c r="AI225" s="11"/>
      <c r="AJ225" s="11"/>
      <c r="AK225" s="11"/>
      <c r="AL225" s="11"/>
      <c r="AM225" s="11"/>
      <c r="AN225" s="11"/>
      <c r="AO225" s="11"/>
      <c r="AP225" s="11"/>
      <c r="AQ225" s="11"/>
      <c r="AR225" s="11"/>
      <c r="AS225" s="11"/>
      <c r="AT225" s="11"/>
      <c r="AU225" s="11"/>
      <c r="AV225" s="11"/>
      <c r="AW225" s="11"/>
      <c r="AX225" s="11"/>
      <c r="AY225" s="11"/>
      <c r="AZ225" s="32" t="str">
        <f t="shared" si="46"/>
        <v/>
      </c>
      <c r="BA225" s="13" t="str" cm="1">
        <f t="array" ref="BA225">IF(BA$10="", "", IF(IFERROR(INDEX($B225:$AE225, $BK225, MATCH(BA$10, $B$11:$AE$11, 0)), "")="", "", IFERROR(VALUE(INDEX($B225:$AE225, $BK225, MATCH(BA$10, $B$11:$AE$11, 0))), "")))</f>
        <v/>
      </c>
      <c r="BB225" s="13" t="str" cm="1">
        <f t="array" ref="BB225">IF(BB$10="", "", IF(IFERROR(INDEX($B225:$AE225, $BK225, MATCH(BB$10, $B$11:$AE$11, 0)), "")="", "", IFERROR(VALUE(INDEX($B225:$AE225, $BK225, MATCH(BB$10, $B$11:$AE$11, 0))), "")))</f>
        <v/>
      </c>
      <c r="BC225" s="13" t="str" cm="1">
        <f t="array" ref="BC225">IF(BC$10="", "", IF(IFERROR(INDEX($B225:$AE225, $BK225, MATCH(BC$10, $B$11:$AE$11, 0)), "")="", "", IFERROR(VALUE(INDEX($B225:$AE225, $BK225, MATCH(BC$10, $B$11:$AE$11, 0))), "")))</f>
        <v/>
      </c>
      <c r="BD225" s="13" t="str" cm="1">
        <f t="array" ref="BD225">IF(BD$10="", "", IF(IFERROR(INDEX($B225:$AE225, $BK225, MATCH(BD$10, $B$11:$AE$11, 0)), "")="", "", IFERROR(VALUE(INDEX($B225:$AE225, $BK225, MATCH(BD$10, $B$11:$AE$11, 0))), "")))</f>
        <v/>
      </c>
      <c r="BE225" s="33" t="str" cm="1">
        <f t="array" ref="BE225">IF(BE$10="", "", IF(IFERROR(INDEX($B225:$AE225, $BK225, MATCH(BE$10, $B$11:$AE$11, 0)), "")="", "", IFERROR(VALUE(INDEX($B225:$AE225, $BK225, MATCH(BE$10, $B$11:$AE$11, 0))), "")))</f>
        <v/>
      </c>
      <c r="BF225" s="11"/>
      <c r="BG225" s="41" t="str" cm="1">
        <f t="array" ref="BG225">IF(BG$10="", "", IF(IFERROR(INDEX($B225:$AE225, $BK225, MATCH(BG$10, $B$11:$AE$11, 0)), "")="", "", IFERROR(LEFT(INDEX($B225:$AE225, $BK225, MATCH(BG$10, $B$11:$AE$11, 0)), 70), "")))</f>
        <v/>
      </c>
      <c r="BH225" s="11"/>
      <c r="BI225" s="65" t="str">
        <f t="shared" si="47"/>
        <v/>
      </c>
      <c r="BJ225" s="11"/>
      <c r="BN225" s="19" t="str" cm="1">
        <f t="array" ref="BN225">IF($AZ$10="", "", IF(IFERROR(INDEX($B225:$AE225, $BK225, MATCH($AZ$10, $B$11:$AE$11, 0)), "")="", "", IFERROR(INDEX($B225:$AE225, $BK225, MATCH($AZ$10, $B$11:$AE$11, 0)), "")))</f>
        <v/>
      </c>
      <c r="BO225" s="19" t="str">
        <f t="shared" si="48"/>
        <v/>
      </c>
      <c r="BP225" s="19" t="str">
        <f t="shared" si="49"/>
        <v/>
      </c>
      <c r="BQ225" s="19" t="str">
        <f t="shared" si="50"/>
        <v/>
      </c>
      <c r="BR225" s="42" t="str">
        <f t="shared" si="51"/>
        <v/>
      </c>
      <c r="BS225" s="19" t="str">
        <f t="shared" si="52"/>
        <v/>
      </c>
      <c r="BT225" s="43" t="str" cm="1">
        <f t="array" ref="BT225">IFERROR(DATE(INDEX($BQ225:$BS225, $BK225, MATCH($BN$5, $BQ$10:$BS$10, 0)), INDEX($BQ225:$BS225, $BK225, MATCH($BN$4, $BQ$10:$BS$10, 0)), INDEX($BQ225:$BS225, $BK225, MATCH($BN$3, $BQ$10:$BS$10, 0))), "")</f>
        <v/>
      </c>
      <c r="BV225" s="19" t="str">
        <f t="shared" si="53"/>
        <v/>
      </c>
      <c r="BX225" s="19" t="str">
        <f t="shared" si="45"/>
        <v/>
      </c>
      <c r="BZ225" s="42" t="str">
        <f t="shared" si="59"/>
        <v/>
      </c>
      <c r="CA225" s="13" t="str">
        <f t="shared" si="59"/>
        <v/>
      </c>
      <c r="CB225" s="13" t="str">
        <f t="shared" si="58"/>
        <v/>
      </c>
      <c r="CC225" s="13" t="str">
        <f t="shared" si="58"/>
        <v/>
      </c>
      <c r="CD225" s="33" t="str">
        <f t="shared" si="58"/>
        <v/>
      </c>
      <c r="CF225" s="44" t="str">
        <f t="shared" si="54"/>
        <v/>
      </c>
      <c r="CH225" s="19" t="str">
        <f>IF($CF225="", "", COUNTIF($CF$12:$CF$511, "&gt;"&amp;$CF225)+1+COUNTIF($CF$12:$CF225, $CF225)-1)</f>
        <v/>
      </c>
      <c r="CJ225" s="19" t="str">
        <f t="shared" si="55"/>
        <v/>
      </c>
      <c r="CL225" s="45" t="str">
        <f t="shared" si="56"/>
        <v/>
      </c>
      <c r="CN225" s="41" t="str" cm="1">
        <f t="array" ref="CN225">IF($BV225="", "", IF(IFERROR(INDEX($B225:$AE225, $BK225, MATCH(BI$10, $B$11:$AE$11, 0)), "")="", "", IFERROR(INDEX($B225:$AE225, $BK225, MATCH(BI$10, $B$11:$AE$11, 0)), "")))</f>
        <v/>
      </c>
      <c r="CP225" s="19" t="str">
        <f>IF(OR($BL$7=FALSE, $BI225=""), "", IF(COUNTIF('LinkedIn Posts'!$AV$11:$AV$510, $BI225)=0, MAX($CP$11:$CP224)+1, ""))</f>
        <v/>
      </c>
      <c r="CR225" s="19">
        <v>214</v>
      </c>
      <c r="CT225" s="65" t="str">
        <f t="shared" si="57"/>
        <v/>
      </c>
    </row>
    <row r="226" spans="1:98" x14ac:dyDescent="0.25">
      <c r="A226" s="24"/>
      <c r="B226" s="29"/>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1"/>
      <c r="AF226" s="24"/>
      <c r="AG226" s="11"/>
      <c r="AH226" s="11"/>
      <c r="AI226" s="11"/>
      <c r="AJ226" s="11"/>
      <c r="AK226" s="11"/>
      <c r="AL226" s="11"/>
      <c r="AM226" s="11"/>
      <c r="AN226" s="11"/>
      <c r="AO226" s="11"/>
      <c r="AP226" s="11"/>
      <c r="AQ226" s="11"/>
      <c r="AR226" s="11"/>
      <c r="AS226" s="11"/>
      <c r="AT226" s="11"/>
      <c r="AU226" s="11"/>
      <c r="AV226" s="11"/>
      <c r="AW226" s="11"/>
      <c r="AX226" s="11"/>
      <c r="AY226" s="11"/>
      <c r="AZ226" s="32" t="str">
        <f t="shared" si="46"/>
        <v/>
      </c>
      <c r="BA226" s="13" t="str" cm="1">
        <f t="array" ref="BA226">IF(BA$10="", "", IF(IFERROR(INDEX($B226:$AE226, $BK226, MATCH(BA$10, $B$11:$AE$11, 0)), "")="", "", IFERROR(VALUE(INDEX($B226:$AE226, $BK226, MATCH(BA$10, $B$11:$AE$11, 0))), "")))</f>
        <v/>
      </c>
      <c r="BB226" s="13" t="str" cm="1">
        <f t="array" ref="BB226">IF(BB$10="", "", IF(IFERROR(INDEX($B226:$AE226, $BK226, MATCH(BB$10, $B$11:$AE$11, 0)), "")="", "", IFERROR(VALUE(INDEX($B226:$AE226, $BK226, MATCH(BB$10, $B$11:$AE$11, 0))), "")))</f>
        <v/>
      </c>
      <c r="BC226" s="13" t="str" cm="1">
        <f t="array" ref="BC226">IF(BC$10="", "", IF(IFERROR(INDEX($B226:$AE226, $BK226, MATCH(BC$10, $B$11:$AE$11, 0)), "")="", "", IFERROR(VALUE(INDEX($B226:$AE226, $BK226, MATCH(BC$10, $B$11:$AE$11, 0))), "")))</f>
        <v/>
      </c>
      <c r="BD226" s="13" t="str" cm="1">
        <f t="array" ref="BD226">IF(BD$10="", "", IF(IFERROR(INDEX($B226:$AE226, $BK226, MATCH(BD$10, $B$11:$AE$11, 0)), "")="", "", IFERROR(VALUE(INDEX($B226:$AE226, $BK226, MATCH(BD$10, $B$11:$AE$11, 0))), "")))</f>
        <v/>
      </c>
      <c r="BE226" s="33" t="str" cm="1">
        <f t="array" ref="BE226">IF(BE$10="", "", IF(IFERROR(INDEX($B226:$AE226, $BK226, MATCH(BE$10, $B$11:$AE$11, 0)), "")="", "", IFERROR(VALUE(INDEX($B226:$AE226, $BK226, MATCH(BE$10, $B$11:$AE$11, 0))), "")))</f>
        <v/>
      </c>
      <c r="BF226" s="11"/>
      <c r="BG226" s="41" t="str" cm="1">
        <f t="array" ref="BG226">IF(BG$10="", "", IF(IFERROR(INDEX($B226:$AE226, $BK226, MATCH(BG$10, $B$11:$AE$11, 0)), "")="", "", IFERROR(LEFT(INDEX($B226:$AE226, $BK226, MATCH(BG$10, $B$11:$AE$11, 0)), 70), "")))</f>
        <v/>
      </c>
      <c r="BH226" s="11"/>
      <c r="BI226" s="65" t="str">
        <f t="shared" si="47"/>
        <v/>
      </c>
      <c r="BJ226" s="11"/>
      <c r="BN226" s="19" t="str" cm="1">
        <f t="array" ref="BN226">IF($AZ$10="", "", IF(IFERROR(INDEX($B226:$AE226, $BK226, MATCH($AZ$10, $B$11:$AE$11, 0)), "")="", "", IFERROR(INDEX($B226:$AE226, $BK226, MATCH($AZ$10, $B$11:$AE$11, 0)), "")))</f>
        <v/>
      </c>
      <c r="BO226" s="19" t="str">
        <f t="shared" si="48"/>
        <v/>
      </c>
      <c r="BP226" s="19" t="str">
        <f t="shared" si="49"/>
        <v/>
      </c>
      <c r="BQ226" s="19" t="str">
        <f t="shared" si="50"/>
        <v/>
      </c>
      <c r="BR226" s="42" t="str">
        <f t="shared" si="51"/>
        <v/>
      </c>
      <c r="BS226" s="19" t="str">
        <f t="shared" si="52"/>
        <v/>
      </c>
      <c r="BT226" s="43" t="str" cm="1">
        <f t="array" ref="BT226">IFERROR(DATE(INDEX($BQ226:$BS226, $BK226, MATCH($BN$5, $BQ$10:$BS$10, 0)), INDEX($BQ226:$BS226, $BK226, MATCH($BN$4, $BQ$10:$BS$10, 0)), INDEX($BQ226:$BS226, $BK226, MATCH($BN$3, $BQ$10:$BS$10, 0))), "")</f>
        <v/>
      </c>
      <c r="BV226" s="19" t="str">
        <f t="shared" si="53"/>
        <v/>
      </c>
      <c r="BX226" s="19" t="str">
        <f t="shared" si="45"/>
        <v/>
      </c>
      <c r="BZ226" s="42" t="str">
        <f t="shared" si="59"/>
        <v/>
      </c>
      <c r="CA226" s="13" t="str">
        <f t="shared" si="59"/>
        <v/>
      </c>
      <c r="CB226" s="13" t="str">
        <f t="shared" si="58"/>
        <v/>
      </c>
      <c r="CC226" s="13" t="str">
        <f t="shared" si="58"/>
        <v/>
      </c>
      <c r="CD226" s="33" t="str">
        <f t="shared" si="58"/>
        <v/>
      </c>
      <c r="CF226" s="44" t="str">
        <f t="shared" si="54"/>
        <v/>
      </c>
      <c r="CH226" s="19" t="str">
        <f>IF($CF226="", "", COUNTIF($CF$12:$CF$511, "&gt;"&amp;$CF226)+1+COUNTIF($CF$12:$CF226, $CF226)-1)</f>
        <v/>
      </c>
      <c r="CJ226" s="19" t="str">
        <f t="shared" si="55"/>
        <v/>
      </c>
      <c r="CL226" s="45" t="str">
        <f t="shared" si="56"/>
        <v/>
      </c>
      <c r="CN226" s="41" t="str" cm="1">
        <f t="array" ref="CN226">IF($BV226="", "", IF(IFERROR(INDEX($B226:$AE226, $BK226, MATCH(BI$10, $B$11:$AE$11, 0)), "")="", "", IFERROR(INDEX($B226:$AE226, $BK226, MATCH(BI$10, $B$11:$AE$11, 0)), "")))</f>
        <v/>
      </c>
      <c r="CP226" s="19" t="str">
        <f>IF(OR($BL$7=FALSE, $BI226=""), "", IF(COUNTIF('LinkedIn Posts'!$AV$11:$AV$510, $BI226)=0, MAX($CP$11:$CP225)+1, ""))</f>
        <v/>
      </c>
      <c r="CR226" s="19">
        <v>215</v>
      </c>
      <c r="CT226" s="65" t="str">
        <f t="shared" si="57"/>
        <v/>
      </c>
    </row>
    <row r="227" spans="1:98" x14ac:dyDescent="0.25">
      <c r="A227" s="24"/>
      <c r="B227" s="29"/>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1"/>
      <c r="AF227" s="24"/>
      <c r="AG227" s="11"/>
      <c r="AH227" s="11"/>
      <c r="AI227" s="11"/>
      <c r="AJ227" s="11"/>
      <c r="AK227" s="11"/>
      <c r="AL227" s="11"/>
      <c r="AM227" s="11"/>
      <c r="AN227" s="11"/>
      <c r="AO227" s="11"/>
      <c r="AP227" s="11"/>
      <c r="AQ227" s="11"/>
      <c r="AR227" s="11"/>
      <c r="AS227" s="11"/>
      <c r="AT227" s="11"/>
      <c r="AU227" s="11"/>
      <c r="AV227" s="11"/>
      <c r="AW227" s="11"/>
      <c r="AX227" s="11"/>
      <c r="AY227" s="11"/>
      <c r="AZ227" s="32" t="str">
        <f t="shared" si="46"/>
        <v/>
      </c>
      <c r="BA227" s="13" t="str" cm="1">
        <f t="array" ref="BA227">IF(BA$10="", "", IF(IFERROR(INDEX($B227:$AE227, $BK227, MATCH(BA$10, $B$11:$AE$11, 0)), "")="", "", IFERROR(VALUE(INDEX($B227:$AE227, $BK227, MATCH(BA$10, $B$11:$AE$11, 0))), "")))</f>
        <v/>
      </c>
      <c r="BB227" s="13" t="str" cm="1">
        <f t="array" ref="BB227">IF(BB$10="", "", IF(IFERROR(INDEX($B227:$AE227, $BK227, MATCH(BB$10, $B$11:$AE$11, 0)), "")="", "", IFERROR(VALUE(INDEX($B227:$AE227, $BK227, MATCH(BB$10, $B$11:$AE$11, 0))), "")))</f>
        <v/>
      </c>
      <c r="BC227" s="13" t="str" cm="1">
        <f t="array" ref="BC227">IF(BC$10="", "", IF(IFERROR(INDEX($B227:$AE227, $BK227, MATCH(BC$10, $B$11:$AE$11, 0)), "")="", "", IFERROR(VALUE(INDEX($B227:$AE227, $BK227, MATCH(BC$10, $B$11:$AE$11, 0))), "")))</f>
        <v/>
      </c>
      <c r="BD227" s="13" t="str" cm="1">
        <f t="array" ref="BD227">IF(BD$10="", "", IF(IFERROR(INDEX($B227:$AE227, $BK227, MATCH(BD$10, $B$11:$AE$11, 0)), "")="", "", IFERROR(VALUE(INDEX($B227:$AE227, $BK227, MATCH(BD$10, $B$11:$AE$11, 0))), "")))</f>
        <v/>
      </c>
      <c r="BE227" s="33" t="str" cm="1">
        <f t="array" ref="BE227">IF(BE$10="", "", IF(IFERROR(INDEX($B227:$AE227, $BK227, MATCH(BE$10, $B$11:$AE$11, 0)), "")="", "", IFERROR(VALUE(INDEX($B227:$AE227, $BK227, MATCH(BE$10, $B$11:$AE$11, 0))), "")))</f>
        <v/>
      </c>
      <c r="BF227" s="11"/>
      <c r="BG227" s="41" t="str" cm="1">
        <f t="array" ref="BG227">IF(BG$10="", "", IF(IFERROR(INDEX($B227:$AE227, $BK227, MATCH(BG$10, $B$11:$AE$11, 0)), "")="", "", IFERROR(LEFT(INDEX($B227:$AE227, $BK227, MATCH(BG$10, $B$11:$AE$11, 0)), 70), "")))</f>
        <v/>
      </c>
      <c r="BH227" s="11"/>
      <c r="BI227" s="65" t="str">
        <f t="shared" si="47"/>
        <v/>
      </c>
      <c r="BJ227" s="11"/>
      <c r="BN227" s="19" t="str" cm="1">
        <f t="array" ref="BN227">IF($AZ$10="", "", IF(IFERROR(INDEX($B227:$AE227, $BK227, MATCH($AZ$10, $B$11:$AE$11, 0)), "")="", "", IFERROR(INDEX($B227:$AE227, $BK227, MATCH($AZ$10, $B$11:$AE$11, 0)), "")))</f>
        <v/>
      </c>
      <c r="BO227" s="19" t="str">
        <f t="shared" si="48"/>
        <v/>
      </c>
      <c r="BP227" s="19" t="str">
        <f t="shared" si="49"/>
        <v/>
      </c>
      <c r="BQ227" s="19" t="str">
        <f t="shared" si="50"/>
        <v/>
      </c>
      <c r="BR227" s="42" t="str">
        <f t="shared" si="51"/>
        <v/>
      </c>
      <c r="BS227" s="19" t="str">
        <f t="shared" si="52"/>
        <v/>
      </c>
      <c r="BT227" s="43" t="str" cm="1">
        <f t="array" ref="BT227">IFERROR(DATE(INDEX($BQ227:$BS227, $BK227, MATCH($BN$5, $BQ$10:$BS$10, 0)), INDEX($BQ227:$BS227, $BK227, MATCH($BN$4, $BQ$10:$BS$10, 0)), INDEX($BQ227:$BS227, $BK227, MATCH($BN$3, $BQ$10:$BS$10, 0))), "")</f>
        <v/>
      </c>
      <c r="BV227" s="19" t="str">
        <f t="shared" si="53"/>
        <v/>
      </c>
      <c r="BX227" s="19" t="str">
        <f t="shared" si="45"/>
        <v/>
      </c>
      <c r="BZ227" s="42" t="str">
        <f t="shared" si="59"/>
        <v/>
      </c>
      <c r="CA227" s="13" t="str">
        <f t="shared" si="59"/>
        <v/>
      </c>
      <c r="CB227" s="13" t="str">
        <f t="shared" si="58"/>
        <v/>
      </c>
      <c r="CC227" s="13" t="str">
        <f t="shared" si="58"/>
        <v/>
      </c>
      <c r="CD227" s="33" t="str">
        <f t="shared" si="58"/>
        <v/>
      </c>
      <c r="CF227" s="44" t="str">
        <f t="shared" si="54"/>
        <v/>
      </c>
      <c r="CH227" s="19" t="str">
        <f>IF($CF227="", "", COUNTIF($CF$12:$CF$511, "&gt;"&amp;$CF227)+1+COUNTIF($CF$12:$CF227, $CF227)-1)</f>
        <v/>
      </c>
      <c r="CJ227" s="19" t="str">
        <f t="shared" si="55"/>
        <v/>
      </c>
      <c r="CL227" s="45" t="str">
        <f t="shared" si="56"/>
        <v/>
      </c>
      <c r="CN227" s="41" t="str" cm="1">
        <f t="array" ref="CN227">IF($BV227="", "", IF(IFERROR(INDEX($B227:$AE227, $BK227, MATCH(BI$10, $B$11:$AE$11, 0)), "")="", "", IFERROR(INDEX($B227:$AE227, $BK227, MATCH(BI$10, $B$11:$AE$11, 0)), "")))</f>
        <v/>
      </c>
      <c r="CP227" s="19" t="str">
        <f>IF(OR($BL$7=FALSE, $BI227=""), "", IF(COUNTIF('LinkedIn Posts'!$AV$11:$AV$510, $BI227)=0, MAX($CP$11:$CP226)+1, ""))</f>
        <v/>
      </c>
      <c r="CR227" s="19">
        <v>216</v>
      </c>
      <c r="CT227" s="65" t="str">
        <f t="shared" si="57"/>
        <v/>
      </c>
    </row>
    <row r="228" spans="1:98" x14ac:dyDescent="0.25">
      <c r="A228" s="24"/>
      <c r="B228" s="29"/>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1"/>
      <c r="AF228" s="24"/>
      <c r="AG228" s="11"/>
      <c r="AH228" s="11"/>
      <c r="AI228" s="11"/>
      <c r="AJ228" s="11"/>
      <c r="AK228" s="11"/>
      <c r="AL228" s="11"/>
      <c r="AM228" s="11"/>
      <c r="AN228" s="11"/>
      <c r="AO228" s="11"/>
      <c r="AP228" s="11"/>
      <c r="AQ228" s="11"/>
      <c r="AR228" s="11"/>
      <c r="AS228" s="11"/>
      <c r="AT228" s="11"/>
      <c r="AU228" s="11"/>
      <c r="AV228" s="11"/>
      <c r="AW228" s="11"/>
      <c r="AX228" s="11"/>
      <c r="AY228" s="11"/>
      <c r="AZ228" s="32" t="str">
        <f t="shared" si="46"/>
        <v/>
      </c>
      <c r="BA228" s="13" t="str" cm="1">
        <f t="array" ref="BA228">IF(BA$10="", "", IF(IFERROR(INDEX($B228:$AE228, $BK228, MATCH(BA$10, $B$11:$AE$11, 0)), "")="", "", IFERROR(VALUE(INDEX($B228:$AE228, $BK228, MATCH(BA$10, $B$11:$AE$11, 0))), "")))</f>
        <v/>
      </c>
      <c r="BB228" s="13" t="str" cm="1">
        <f t="array" ref="BB228">IF(BB$10="", "", IF(IFERROR(INDEX($B228:$AE228, $BK228, MATCH(BB$10, $B$11:$AE$11, 0)), "")="", "", IFERROR(VALUE(INDEX($B228:$AE228, $BK228, MATCH(BB$10, $B$11:$AE$11, 0))), "")))</f>
        <v/>
      </c>
      <c r="BC228" s="13" t="str" cm="1">
        <f t="array" ref="BC228">IF(BC$10="", "", IF(IFERROR(INDEX($B228:$AE228, $BK228, MATCH(BC$10, $B$11:$AE$11, 0)), "")="", "", IFERROR(VALUE(INDEX($B228:$AE228, $BK228, MATCH(BC$10, $B$11:$AE$11, 0))), "")))</f>
        <v/>
      </c>
      <c r="BD228" s="13" t="str" cm="1">
        <f t="array" ref="BD228">IF(BD$10="", "", IF(IFERROR(INDEX($B228:$AE228, $BK228, MATCH(BD$10, $B$11:$AE$11, 0)), "")="", "", IFERROR(VALUE(INDEX($B228:$AE228, $BK228, MATCH(BD$10, $B$11:$AE$11, 0))), "")))</f>
        <v/>
      </c>
      <c r="BE228" s="33" t="str" cm="1">
        <f t="array" ref="BE228">IF(BE$10="", "", IF(IFERROR(INDEX($B228:$AE228, $BK228, MATCH(BE$10, $B$11:$AE$11, 0)), "")="", "", IFERROR(VALUE(INDEX($B228:$AE228, $BK228, MATCH(BE$10, $B$11:$AE$11, 0))), "")))</f>
        <v/>
      </c>
      <c r="BF228" s="11"/>
      <c r="BG228" s="41" t="str" cm="1">
        <f t="array" ref="BG228">IF(BG$10="", "", IF(IFERROR(INDEX($B228:$AE228, $BK228, MATCH(BG$10, $B$11:$AE$11, 0)), "")="", "", IFERROR(LEFT(INDEX($B228:$AE228, $BK228, MATCH(BG$10, $B$11:$AE$11, 0)), 70), "")))</f>
        <v/>
      </c>
      <c r="BH228" s="11"/>
      <c r="BI228" s="65" t="str">
        <f t="shared" si="47"/>
        <v/>
      </c>
      <c r="BJ228" s="11"/>
      <c r="BN228" s="19" t="str" cm="1">
        <f t="array" ref="BN228">IF($AZ$10="", "", IF(IFERROR(INDEX($B228:$AE228, $BK228, MATCH($AZ$10, $B$11:$AE$11, 0)), "")="", "", IFERROR(INDEX($B228:$AE228, $BK228, MATCH($AZ$10, $B$11:$AE$11, 0)), "")))</f>
        <v/>
      </c>
      <c r="BO228" s="19" t="str">
        <f t="shared" si="48"/>
        <v/>
      </c>
      <c r="BP228" s="19" t="str">
        <f t="shared" si="49"/>
        <v/>
      </c>
      <c r="BQ228" s="19" t="str">
        <f t="shared" si="50"/>
        <v/>
      </c>
      <c r="BR228" s="42" t="str">
        <f t="shared" si="51"/>
        <v/>
      </c>
      <c r="BS228" s="19" t="str">
        <f t="shared" si="52"/>
        <v/>
      </c>
      <c r="BT228" s="43" t="str" cm="1">
        <f t="array" ref="BT228">IFERROR(DATE(INDEX($BQ228:$BS228, $BK228, MATCH($BN$5, $BQ$10:$BS$10, 0)), INDEX($BQ228:$BS228, $BK228, MATCH($BN$4, $BQ$10:$BS$10, 0)), INDEX($BQ228:$BS228, $BK228, MATCH($BN$3, $BQ$10:$BS$10, 0))), "")</f>
        <v/>
      </c>
      <c r="BV228" s="19" t="str">
        <f t="shared" si="53"/>
        <v/>
      </c>
      <c r="BX228" s="19" t="str">
        <f t="shared" si="45"/>
        <v/>
      </c>
      <c r="BZ228" s="42" t="str">
        <f t="shared" si="59"/>
        <v/>
      </c>
      <c r="CA228" s="13" t="str">
        <f t="shared" si="59"/>
        <v/>
      </c>
      <c r="CB228" s="13" t="str">
        <f t="shared" si="58"/>
        <v/>
      </c>
      <c r="CC228" s="13" t="str">
        <f t="shared" si="58"/>
        <v/>
      </c>
      <c r="CD228" s="33" t="str">
        <f t="shared" si="58"/>
        <v/>
      </c>
      <c r="CF228" s="44" t="str">
        <f t="shared" si="54"/>
        <v/>
      </c>
      <c r="CH228" s="19" t="str">
        <f>IF($CF228="", "", COUNTIF($CF$12:$CF$511, "&gt;"&amp;$CF228)+1+COUNTIF($CF$12:$CF228, $CF228)-1)</f>
        <v/>
      </c>
      <c r="CJ228" s="19" t="str">
        <f t="shared" si="55"/>
        <v/>
      </c>
      <c r="CL228" s="45" t="str">
        <f t="shared" si="56"/>
        <v/>
      </c>
      <c r="CN228" s="41" t="str" cm="1">
        <f t="array" ref="CN228">IF($BV228="", "", IF(IFERROR(INDEX($B228:$AE228, $BK228, MATCH(BI$10, $B$11:$AE$11, 0)), "")="", "", IFERROR(INDEX($B228:$AE228, $BK228, MATCH(BI$10, $B$11:$AE$11, 0)), "")))</f>
        <v/>
      </c>
      <c r="CP228" s="19" t="str">
        <f>IF(OR($BL$7=FALSE, $BI228=""), "", IF(COUNTIF('LinkedIn Posts'!$AV$11:$AV$510, $BI228)=0, MAX($CP$11:$CP227)+1, ""))</f>
        <v/>
      </c>
      <c r="CR228" s="19">
        <v>217</v>
      </c>
      <c r="CT228" s="65" t="str">
        <f t="shared" si="57"/>
        <v/>
      </c>
    </row>
    <row r="229" spans="1:98" x14ac:dyDescent="0.25">
      <c r="A229" s="24"/>
      <c r="B229" s="29"/>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1"/>
      <c r="AF229" s="24"/>
      <c r="AG229" s="11"/>
      <c r="AH229" s="11"/>
      <c r="AI229" s="11"/>
      <c r="AJ229" s="11"/>
      <c r="AK229" s="11"/>
      <c r="AL229" s="11"/>
      <c r="AM229" s="11"/>
      <c r="AN229" s="11"/>
      <c r="AO229" s="11"/>
      <c r="AP229" s="11"/>
      <c r="AQ229" s="11"/>
      <c r="AR229" s="11"/>
      <c r="AS229" s="11"/>
      <c r="AT229" s="11"/>
      <c r="AU229" s="11"/>
      <c r="AV229" s="11"/>
      <c r="AW229" s="11"/>
      <c r="AX229" s="11"/>
      <c r="AY229" s="11"/>
      <c r="AZ229" s="32" t="str">
        <f t="shared" si="46"/>
        <v/>
      </c>
      <c r="BA229" s="13" t="str" cm="1">
        <f t="array" ref="BA229">IF(BA$10="", "", IF(IFERROR(INDEX($B229:$AE229, $BK229, MATCH(BA$10, $B$11:$AE$11, 0)), "")="", "", IFERROR(VALUE(INDEX($B229:$AE229, $BK229, MATCH(BA$10, $B$11:$AE$11, 0))), "")))</f>
        <v/>
      </c>
      <c r="BB229" s="13" t="str" cm="1">
        <f t="array" ref="BB229">IF(BB$10="", "", IF(IFERROR(INDEX($B229:$AE229, $BK229, MATCH(BB$10, $B$11:$AE$11, 0)), "")="", "", IFERROR(VALUE(INDEX($B229:$AE229, $BK229, MATCH(BB$10, $B$11:$AE$11, 0))), "")))</f>
        <v/>
      </c>
      <c r="BC229" s="13" t="str" cm="1">
        <f t="array" ref="BC229">IF(BC$10="", "", IF(IFERROR(INDEX($B229:$AE229, $BK229, MATCH(BC$10, $B$11:$AE$11, 0)), "")="", "", IFERROR(VALUE(INDEX($B229:$AE229, $BK229, MATCH(BC$10, $B$11:$AE$11, 0))), "")))</f>
        <v/>
      </c>
      <c r="BD229" s="13" t="str" cm="1">
        <f t="array" ref="BD229">IF(BD$10="", "", IF(IFERROR(INDEX($B229:$AE229, $BK229, MATCH(BD$10, $B$11:$AE$11, 0)), "")="", "", IFERROR(VALUE(INDEX($B229:$AE229, $BK229, MATCH(BD$10, $B$11:$AE$11, 0))), "")))</f>
        <v/>
      </c>
      <c r="BE229" s="33" t="str" cm="1">
        <f t="array" ref="BE229">IF(BE$10="", "", IF(IFERROR(INDEX($B229:$AE229, $BK229, MATCH(BE$10, $B$11:$AE$11, 0)), "")="", "", IFERROR(VALUE(INDEX($B229:$AE229, $BK229, MATCH(BE$10, $B$11:$AE$11, 0))), "")))</f>
        <v/>
      </c>
      <c r="BF229" s="11"/>
      <c r="BG229" s="41" t="str" cm="1">
        <f t="array" ref="BG229">IF(BG$10="", "", IF(IFERROR(INDEX($B229:$AE229, $BK229, MATCH(BG$10, $B$11:$AE$11, 0)), "")="", "", IFERROR(LEFT(INDEX($B229:$AE229, $BK229, MATCH(BG$10, $B$11:$AE$11, 0)), 70), "")))</f>
        <v/>
      </c>
      <c r="BH229" s="11"/>
      <c r="BI229" s="65" t="str">
        <f t="shared" si="47"/>
        <v/>
      </c>
      <c r="BJ229" s="11"/>
      <c r="BN229" s="19" t="str" cm="1">
        <f t="array" ref="BN229">IF($AZ$10="", "", IF(IFERROR(INDEX($B229:$AE229, $BK229, MATCH($AZ$10, $B$11:$AE$11, 0)), "")="", "", IFERROR(INDEX($B229:$AE229, $BK229, MATCH($AZ$10, $B$11:$AE$11, 0)), "")))</f>
        <v/>
      </c>
      <c r="BO229" s="19" t="str">
        <f t="shared" si="48"/>
        <v/>
      </c>
      <c r="BP229" s="19" t="str">
        <f t="shared" si="49"/>
        <v/>
      </c>
      <c r="BQ229" s="19" t="str">
        <f t="shared" si="50"/>
        <v/>
      </c>
      <c r="BR229" s="42" t="str">
        <f t="shared" si="51"/>
        <v/>
      </c>
      <c r="BS229" s="19" t="str">
        <f t="shared" si="52"/>
        <v/>
      </c>
      <c r="BT229" s="43" t="str" cm="1">
        <f t="array" ref="BT229">IFERROR(DATE(INDEX($BQ229:$BS229, $BK229, MATCH($BN$5, $BQ$10:$BS$10, 0)), INDEX($BQ229:$BS229, $BK229, MATCH($BN$4, $BQ$10:$BS$10, 0)), INDEX($BQ229:$BS229, $BK229, MATCH($BN$3, $BQ$10:$BS$10, 0))), "")</f>
        <v/>
      </c>
      <c r="BV229" s="19" t="str">
        <f t="shared" si="53"/>
        <v/>
      </c>
      <c r="BX229" s="19" t="str">
        <f t="shared" si="45"/>
        <v/>
      </c>
      <c r="BZ229" s="42" t="str">
        <f t="shared" si="59"/>
        <v/>
      </c>
      <c r="CA229" s="13" t="str">
        <f t="shared" si="59"/>
        <v/>
      </c>
      <c r="CB229" s="13" t="str">
        <f t="shared" si="58"/>
        <v/>
      </c>
      <c r="CC229" s="13" t="str">
        <f t="shared" si="58"/>
        <v/>
      </c>
      <c r="CD229" s="33" t="str">
        <f t="shared" si="58"/>
        <v/>
      </c>
      <c r="CF229" s="44" t="str">
        <f t="shared" si="54"/>
        <v/>
      </c>
      <c r="CH229" s="19" t="str">
        <f>IF($CF229="", "", COUNTIF($CF$12:$CF$511, "&gt;"&amp;$CF229)+1+COUNTIF($CF$12:$CF229, $CF229)-1)</f>
        <v/>
      </c>
      <c r="CJ229" s="19" t="str">
        <f t="shared" si="55"/>
        <v/>
      </c>
      <c r="CL229" s="45" t="str">
        <f t="shared" si="56"/>
        <v/>
      </c>
      <c r="CN229" s="41" t="str" cm="1">
        <f t="array" ref="CN229">IF($BV229="", "", IF(IFERROR(INDEX($B229:$AE229, $BK229, MATCH(BI$10, $B$11:$AE$11, 0)), "")="", "", IFERROR(INDEX($B229:$AE229, $BK229, MATCH(BI$10, $B$11:$AE$11, 0)), "")))</f>
        <v/>
      </c>
      <c r="CP229" s="19" t="str">
        <f>IF(OR($BL$7=FALSE, $BI229=""), "", IF(COUNTIF('LinkedIn Posts'!$AV$11:$AV$510, $BI229)=0, MAX($CP$11:$CP228)+1, ""))</f>
        <v/>
      </c>
      <c r="CR229" s="19">
        <v>218</v>
      </c>
      <c r="CT229" s="65" t="str">
        <f t="shared" si="57"/>
        <v/>
      </c>
    </row>
    <row r="230" spans="1:98" x14ac:dyDescent="0.25">
      <c r="A230" s="24"/>
      <c r="B230" s="29"/>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1"/>
      <c r="AF230" s="24"/>
      <c r="AG230" s="11"/>
      <c r="AH230" s="11"/>
      <c r="AI230" s="11"/>
      <c r="AJ230" s="11"/>
      <c r="AK230" s="11"/>
      <c r="AL230" s="11"/>
      <c r="AM230" s="11"/>
      <c r="AN230" s="11"/>
      <c r="AO230" s="11"/>
      <c r="AP230" s="11"/>
      <c r="AQ230" s="11"/>
      <c r="AR230" s="11"/>
      <c r="AS230" s="11"/>
      <c r="AT230" s="11"/>
      <c r="AU230" s="11"/>
      <c r="AV230" s="11"/>
      <c r="AW230" s="11"/>
      <c r="AX230" s="11"/>
      <c r="AY230" s="11"/>
      <c r="AZ230" s="32" t="str">
        <f t="shared" si="46"/>
        <v/>
      </c>
      <c r="BA230" s="13" t="str" cm="1">
        <f t="array" ref="BA230">IF(BA$10="", "", IF(IFERROR(INDEX($B230:$AE230, $BK230, MATCH(BA$10, $B$11:$AE$11, 0)), "")="", "", IFERROR(VALUE(INDEX($B230:$AE230, $BK230, MATCH(BA$10, $B$11:$AE$11, 0))), "")))</f>
        <v/>
      </c>
      <c r="BB230" s="13" t="str" cm="1">
        <f t="array" ref="BB230">IF(BB$10="", "", IF(IFERROR(INDEX($B230:$AE230, $BK230, MATCH(BB$10, $B$11:$AE$11, 0)), "")="", "", IFERROR(VALUE(INDEX($B230:$AE230, $BK230, MATCH(BB$10, $B$11:$AE$11, 0))), "")))</f>
        <v/>
      </c>
      <c r="BC230" s="13" t="str" cm="1">
        <f t="array" ref="BC230">IF(BC$10="", "", IF(IFERROR(INDEX($B230:$AE230, $BK230, MATCH(BC$10, $B$11:$AE$11, 0)), "")="", "", IFERROR(VALUE(INDEX($B230:$AE230, $BK230, MATCH(BC$10, $B$11:$AE$11, 0))), "")))</f>
        <v/>
      </c>
      <c r="BD230" s="13" t="str" cm="1">
        <f t="array" ref="BD230">IF(BD$10="", "", IF(IFERROR(INDEX($B230:$AE230, $BK230, MATCH(BD$10, $B$11:$AE$11, 0)), "")="", "", IFERROR(VALUE(INDEX($B230:$AE230, $BK230, MATCH(BD$10, $B$11:$AE$11, 0))), "")))</f>
        <v/>
      </c>
      <c r="BE230" s="33" t="str" cm="1">
        <f t="array" ref="BE230">IF(BE$10="", "", IF(IFERROR(INDEX($B230:$AE230, $BK230, MATCH(BE$10, $B$11:$AE$11, 0)), "")="", "", IFERROR(VALUE(INDEX($B230:$AE230, $BK230, MATCH(BE$10, $B$11:$AE$11, 0))), "")))</f>
        <v/>
      </c>
      <c r="BF230" s="11"/>
      <c r="BG230" s="41" t="str" cm="1">
        <f t="array" ref="BG230">IF(BG$10="", "", IF(IFERROR(INDEX($B230:$AE230, $BK230, MATCH(BG$10, $B$11:$AE$11, 0)), "")="", "", IFERROR(LEFT(INDEX($B230:$AE230, $BK230, MATCH(BG$10, $B$11:$AE$11, 0)), 70), "")))</f>
        <v/>
      </c>
      <c r="BH230" s="11"/>
      <c r="BI230" s="65" t="str">
        <f t="shared" si="47"/>
        <v/>
      </c>
      <c r="BJ230" s="11"/>
      <c r="BN230" s="19" t="str" cm="1">
        <f t="array" ref="BN230">IF($AZ$10="", "", IF(IFERROR(INDEX($B230:$AE230, $BK230, MATCH($AZ$10, $B$11:$AE$11, 0)), "")="", "", IFERROR(INDEX($B230:$AE230, $BK230, MATCH($AZ$10, $B$11:$AE$11, 0)), "")))</f>
        <v/>
      </c>
      <c r="BO230" s="19" t="str">
        <f t="shared" si="48"/>
        <v/>
      </c>
      <c r="BP230" s="19" t="str">
        <f t="shared" si="49"/>
        <v/>
      </c>
      <c r="BQ230" s="19" t="str">
        <f t="shared" si="50"/>
        <v/>
      </c>
      <c r="BR230" s="42" t="str">
        <f t="shared" si="51"/>
        <v/>
      </c>
      <c r="BS230" s="19" t="str">
        <f t="shared" si="52"/>
        <v/>
      </c>
      <c r="BT230" s="43" t="str" cm="1">
        <f t="array" ref="BT230">IFERROR(DATE(INDEX($BQ230:$BS230, $BK230, MATCH($BN$5, $BQ$10:$BS$10, 0)), INDEX($BQ230:$BS230, $BK230, MATCH($BN$4, $BQ$10:$BS$10, 0)), INDEX($BQ230:$BS230, $BK230, MATCH($BN$3, $BQ$10:$BS$10, 0))), "")</f>
        <v/>
      </c>
      <c r="BV230" s="19" t="str">
        <f t="shared" si="53"/>
        <v/>
      </c>
      <c r="BX230" s="19" t="str">
        <f t="shared" si="45"/>
        <v/>
      </c>
      <c r="BZ230" s="42" t="str">
        <f t="shared" si="59"/>
        <v/>
      </c>
      <c r="CA230" s="13" t="str">
        <f t="shared" si="59"/>
        <v/>
      </c>
      <c r="CB230" s="13" t="str">
        <f t="shared" si="58"/>
        <v/>
      </c>
      <c r="CC230" s="13" t="str">
        <f t="shared" si="58"/>
        <v/>
      </c>
      <c r="CD230" s="33" t="str">
        <f t="shared" si="58"/>
        <v/>
      </c>
      <c r="CF230" s="44" t="str">
        <f t="shared" si="54"/>
        <v/>
      </c>
      <c r="CH230" s="19" t="str">
        <f>IF($CF230="", "", COUNTIF($CF$12:$CF$511, "&gt;"&amp;$CF230)+1+COUNTIF($CF$12:$CF230, $CF230)-1)</f>
        <v/>
      </c>
      <c r="CJ230" s="19" t="str">
        <f t="shared" si="55"/>
        <v/>
      </c>
      <c r="CL230" s="45" t="str">
        <f t="shared" si="56"/>
        <v/>
      </c>
      <c r="CN230" s="41" t="str" cm="1">
        <f t="array" ref="CN230">IF($BV230="", "", IF(IFERROR(INDEX($B230:$AE230, $BK230, MATCH(BI$10, $B$11:$AE$11, 0)), "")="", "", IFERROR(INDEX($B230:$AE230, $BK230, MATCH(BI$10, $B$11:$AE$11, 0)), "")))</f>
        <v/>
      </c>
      <c r="CP230" s="19" t="str">
        <f>IF(OR($BL$7=FALSE, $BI230=""), "", IF(COUNTIF('LinkedIn Posts'!$AV$11:$AV$510, $BI230)=0, MAX($CP$11:$CP229)+1, ""))</f>
        <v/>
      </c>
      <c r="CR230" s="19">
        <v>219</v>
      </c>
      <c r="CT230" s="65" t="str">
        <f t="shared" si="57"/>
        <v/>
      </c>
    </row>
    <row r="231" spans="1:98" x14ac:dyDescent="0.25">
      <c r="A231" s="24"/>
      <c r="B231" s="29"/>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1"/>
      <c r="AF231" s="24"/>
      <c r="AG231" s="11"/>
      <c r="AH231" s="11"/>
      <c r="AI231" s="11"/>
      <c r="AJ231" s="11"/>
      <c r="AK231" s="11"/>
      <c r="AL231" s="11"/>
      <c r="AM231" s="11"/>
      <c r="AN231" s="11"/>
      <c r="AO231" s="11"/>
      <c r="AP231" s="11"/>
      <c r="AQ231" s="11"/>
      <c r="AR231" s="11"/>
      <c r="AS231" s="11"/>
      <c r="AT231" s="11"/>
      <c r="AU231" s="11"/>
      <c r="AV231" s="11"/>
      <c r="AW231" s="11"/>
      <c r="AX231" s="11"/>
      <c r="AY231" s="11"/>
      <c r="AZ231" s="32" t="str">
        <f t="shared" si="46"/>
        <v/>
      </c>
      <c r="BA231" s="13" t="str" cm="1">
        <f t="array" ref="BA231">IF(BA$10="", "", IF(IFERROR(INDEX($B231:$AE231, $BK231, MATCH(BA$10, $B$11:$AE$11, 0)), "")="", "", IFERROR(VALUE(INDEX($B231:$AE231, $BK231, MATCH(BA$10, $B$11:$AE$11, 0))), "")))</f>
        <v/>
      </c>
      <c r="BB231" s="13" t="str" cm="1">
        <f t="array" ref="BB231">IF(BB$10="", "", IF(IFERROR(INDEX($B231:$AE231, $BK231, MATCH(BB$10, $B$11:$AE$11, 0)), "")="", "", IFERROR(VALUE(INDEX($B231:$AE231, $BK231, MATCH(BB$10, $B$11:$AE$11, 0))), "")))</f>
        <v/>
      </c>
      <c r="BC231" s="13" t="str" cm="1">
        <f t="array" ref="BC231">IF(BC$10="", "", IF(IFERROR(INDEX($B231:$AE231, $BK231, MATCH(BC$10, $B$11:$AE$11, 0)), "")="", "", IFERROR(VALUE(INDEX($B231:$AE231, $BK231, MATCH(BC$10, $B$11:$AE$11, 0))), "")))</f>
        <v/>
      </c>
      <c r="BD231" s="13" t="str" cm="1">
        <f t="array" ref="BD231">IF(BD$10="", "", IF(IFERROR(INDEX($B231:$AE231, $BK231, MATCH(BD$10, $B$11:$AE$11, 0)), "")="", "", IFERROR(VALUE(INDEX($B231:$AE231, $BK231, MATCH(BD$10, $B$11:$AE$11, 0))), "")))</f>
        <v/>
      </c>
      <c r="BE231" s="33" t="str" cm="1">
        <f t="array" ref="BE231">IF(BE$10="", "", IF(IFERROR(INDEX($B231:$AE231, $BK231, MATCH(BE$10, $B$11:$AE$11, 0)), "")="", "", IFERROR(VALUE(INDEX($B231:$AE231, $BK231, MATCH(BE$10, $B$11:$AE$11, 0))), "")))</f>
        <v/>
      </c>
      <c r="BF231" s="11"/>
      <c r="BG231" s="41" t="str" cm="1">
        <f t="array" ref="BG231">IF(BG$10="", "", IF(IFERROR(INDEX($B231:$AE231, $BK231, MATCH(BG$10, $B$11:$AE$11, 0)), "")="", "", IFERROR(LEFT(INDEX($B231:$AE231, $BK231, MATCH(BG$10, $B$11:$AE$11, 0)), 70), "")))</f>
        <v/>
      </c>
      <c r="BH231" s="11"/>
      <c r="BI231" s="65" t="str">
        <f t="shared" si="47"/>
        <v/>
      </c>
      <c r="BJ231" s="11"/>
      <c r="BN231" s="19" t="str" cm="1">
        <f t="array" ref="BN231">IF($AZ$10="", "", IF(IFERROR(INDEX($B231:$AE231, $BK231, MATCH($AZ$10, $B$11:$AE$11, 0)), "")="", "", IFERROR(INDEX($B231:$AE231, $BK231, MATCH($AZ$10, $B$11:$AE$11, 0)), "")))</f>
        <v/>
      </c>
      <c r="BO231" s="19" t="str">
        <f t="shared" si="48"/>
        <v/>
      </c>
      <c r="BP231" s="19" t="str">
        <f t="shared" si="49"/>
        <v/>
      </c>
      <c r="BQ231" s="19" t="str">
        <f t="shared" si="50"/>
        <v/>
      </c>
      <c r="BR231" s="42" t="str">
        <f t="shared" si="51"/>
        <v/>
      </c>
      <c r="BS231" s="19" t="str">
        <f t="shared" si="52"/>
        <v/>
      </c>
      <c r="BT231" s="43" t="str" cm="1">
        <f t="array" ref="BT231">IFERROR(DATE(INDEX($BQ231:$BS231, $BK231, MATCH($BN$5, $BQ$10:$BS$10, 0)), INDEX($BQ231:$BS231, $BK231, MATCH($BN$4, $BQ$10:$BS$10, 0)), INDEX($BQ231:$BS231, $BK231, MATCH($BN$3, $BQ$10:$BS$10, 0))), "")</f>
        <v/>
      </c>
      <c r="BV231" s="19" t="str">
        <f t="shared" si="53"/>
        <v/>
      </c>
      <c r="BX231" s="19" t="str">
        <f t="shared" si="45"/>
        <v/>
      </c>
      <c r="BZ231" s="42" t="str">
        <f t="shared" si="59"/>
        <v/>
      </c>
      <c r="CA231" s="13" t="str">
        <f t="shared" si="59"/>
        <v/>
      </c>
      <c r="CB231" s="13" t="str">
        <f t="shared" si="58"/>
        <v/>
      </c>
      <c r="CC231" s="13" t="str">
        <f t="shared" si="58"/>
        <v/>
      </c>
      <c r="CD231" s="33" t="str">
        <f t="shared" si="58"/>
        <v/>
      </c>
      <c r="CF231" s="44" t="str">
        <f t="shared" si="54"/>
        <v/>
      </c>
      <c r="CH231" s="19" t="str">
        <f>IF($CF231="", "", COUNTIF($CF$12:$CF$511, "&gt;"&amp;$CF231)+1+COUNTIF($CF$12:$CF231, $CF231)-1)</f>
        <v/>
      </c>
      <c r="CJ231" s="19" t="str">
        <f t="shared" si="55"/>
        <v/>
      </c>
      <c r="CL231" s="45" t="str">
        <f t="shared" si="56"/>
        <v/>
      </c>
      <c r="CN231" s="41" t="str" cm="1">
        <f t="array" ref="CN231">IF($BV231="", "", IF(IFERROR(INDEX($B231:$AE231, $BK231, MATCH(BI$10, $B$11:$AE$11, 0)), "")="", "", IFERROR(INDEX($B231:$AE231, $BK231, MATCH(BI$10, $B$11:$AE$11, 0)), "")))</f>
        <v/>
      </c>
      <c r="CP231" s="19" t="str">
        <f>IF(OR($BL$7=FALSE, $BI231=""), "", IF(COUNTIF('LinkedIn Posts'!$AV$11:$AV$510, $BI231)=0, MAX($CP$11:$CP230)+1, ""))</f>
        <v/>
      </c>
      <c r="CR231" s="19">
        <v>220</v>
      </c>
      <c r="CT231" s="65" t="str">
        <f t="shared" si="57"/>
        <v/>
      </c>
    </row>
    <row r="232" spans="1:98" x14ac:dyDescent="0.25">
      <c r="A232" s="24"/>
      <c r="B232" s="29"/>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1"/>
      <c r="AF232" s="24"/>
      <c r="AG232" s="11"/>
      <c r="AH232" s="11"/>
      <c r="AI232" s="11"/>
      <c r="AJ232" s="11"/>
      <c r="AK232" s="11"/>
      <c r="AL232" s="11"/>
      <c r="AM232" s="11"/>
      <c r="AN232" s="11"/>
      <c r="AO232" s="11"/>
      <c r="AP232" s="11"/>
      <c r="AQ232" s="11"/>
      <c r="AR232" s="11"/>
      <c r="AS232" s="11"/>
      <c r="AT232" s="11"/>
      <c r="AU232" s="11"/>
      <c r="AV232" s="11"/>
      <c r="AW232" s="11"/>
      <c r="AX232" s="11"/>
      <c r="AY232" s="11"/>
      <c r="AZ232" s="32" t="str">
        <f t="shared" si="46"/>
        <v/>
      </c>
      <c r="BA232" s="13" t="str" cm="1">
        <f t="array" ref="BA232">IF(BA$10="", "", IF(IFERROR(INDEX($B232:$AE232, $BK232, MATCH(BA$10, $B$11:$AE$11, 0)), "")="", "", IFERROR(VALUE(INDEX($B232:$AE232, $BK232, MATCH(BA$10, $B$11:$AE$11, 0))), "")))</f>
        <v/>
      </c>
      <c r="BB232" s="13" t="str" cm="1">
        <f t="array" ref="BB232">IF(BB$10="", "", IF(IFERROR(INDEX($B232:$AE232, $BK232, MATCH(BB$10, $B$11:$AE$11, 0)), "")="", "", IFERROR(VALUE(INDEX($B232:$AE232, $BK232, MATCH(BB$10, $B$11:$AE$11, 0))), "")))</f>
        <v/>
      </c>
      <c r="BC232" s="13" t="str" cm="1">
        <f t="array" ref="BC232">IF(BC$10="", "", IF(IFERROR(INDEX($B232:$AE232, $BK232, MATCH(BC$10, $B$11:$AE$11, 0)), "")="", "", IFERROR(VALUE(INDEX($B232:$AE232, $BK232, MATCH(BC$10, $B$11:$AE$11, 0))), "")))</f>
        <v/>
      </c>
      <c r="BD232" s="13" t="str" cm="1">
        <f t="array" ref="BD232">IF(BD$10="", "", IF(IFERROR(INDEX($B232:$AE232, $BK232, MATCH(BD$10, $B$11:$AE$11, 0)), "")="", "", IFERROR(VALUE(INDEX($B232:$AE232, $BK232, MATCH(BD$10, $B$11:$AE$11, 0))), "")))</f>
        <v/>
      </c>
      <c r="BE232" s="33" t="str" cm="1">
        <f t="array" ref="BE232">IF(BE$10="", "", IF(IFERROR(INDEX($B232:$AE232, $BK232, MATCH(BE$10, $B$11:$AE$11, 0)), "")="", "", IFERROR(VALUE(INDEX($B232:$AE232, $BK232, MATCH(BE$10, $B$11:$AE$11, 0))), "")))</f>
        <v/>
      </c>
      <c r="BF232" s="11"/>
      <c r="BG232" s="41" t="str" cm="1">
        <f t="array" ref="BG232">IF(BG$10="", "", IF(IFERROR(INDEX($B232:$AE232, $BK232, MATCH(BG$10, $B$11:$AE$11, 0)), "")="", "", IFERROR(LEFT(INDEX($B232:$AE232, $BK232, MATCH(BG$10, $B$11:$AE$11, 0)), 70), "")))</f>
        <v/>
      </c>
      <c r="BH232" s="11"/>
      <c r="BI232" s="65" t="str">
        <f t="shared" si="47"/>
        <v/>
      </c>
      <c r="BJ232" s="11"/>
      <c r="BN232" s="19" t="str" cm="1">
        <f t="array" ref="BN232">IF($AZ$10="", "", IF(IFERROR(INDEX($B232:$AE232, $BK232, MATCH($AZ$10, $B$11:$AE$11, 0)), "")="", "", IFERROR(INDEX($B232:$AE232, $BK232, MATCH($AZ$10, $B$11:$AE$11, 0)), "")))</f>
        <v/>
      </c>
      <c r="BO232" s="19" t="str">
        <f t="shared" si="48"/>
        <v/>
      </c>
      <c r="BP232" s="19" t="str">
        <f t="shared" si="49"/>
        <v/>
      </c>
      <c r="BQ232" s="19" t="str">
        <f t="shared" si="50"/>
        <v/>
      </c>
      <c r="BR232" s="42" t="str">
        <f t="shared" si="51"/>
        <v/>
      </c>
      <c r="BS232" s="19" t="str">
        <f t="shared" si="52"/>
        <v/>
      </c>
      <c r="BT232" s="43" t="str" cm="1">
        <f t="array" ref="BT232">IFERROR(DATE(INDEX($BQ232:$BS232, $BK232, MATCH($BN$5, $BQ$10:$BS$10, 0)), INDEX($BQ232:$BS232, $BK232, MATCH($BN$4, $BQ$10:$BS$10, 0)), INDEX($BQ232:$BS232, $BK232, MATCH($BN$3, $BQ$10:$BS$10, 0))), "")</f>
        <v/>
      </c>
      <c r="BV232" s="19" t="str">
        <f t="shared" si="53"/>
        <v/>
      </c>
      <c r="BX232" s="19" t="str">
        <f t="shared" si="45"/>
        <v/>
      </c>
      <c r="BZ232" s="42" t="str">
        <f t="shared" si="59"/>
        <v/>
      </c>
      <c r="CA232" s="13" t="str">
        <f t="shared" si="59"/>
        <v/>
      </c>
      <c r="CB232" s="13" t="str">
        <f t="shared" si="58"/>
        <v/>
      </c>
      <c r="CC232" s="13" t="str">
        <f t="shared" si="58"/>
        <v/>
      </c>
      <c r="CD232" s="33" t="str">
        <f t="shared" si="58"/>
        <v/>
      </c>
      <c r="CF232" s="44" t="str">
        <f t="shared" si="54"/>
        <v/>
      </c>
      <c r="CH232" s="19" t="str">
        <f>IF($CF232="", "", COUNTIF($CF$12:$CF$511, "&gt;"&amp;$CF232)+1+COUNTIF($CF$12:$CF232, $CF232)-1)</f>
        <v/>
      </c>
      <c r="CJ232" s="19" t="str">
        <f t="shared" si="55"/>
        <v/>
      </c>
      <c r="CL232" s="45" t="str">
        <f t="shared" si="56"/>
        <v/>
      </c>
      <c r="CN232" s="41" t="str" cm="1">
        <f t="array" ref="CN232">IF($BV232="", "", IF(IFERROR(INDEX($B232:$AE232, $BK232, MATCH(BI$10, $B$11:$AE$11, 0)), "")="", "", IFERROR(INDEX($B232:$AE232, $BK232, MATCH(BI$10, $B$11:$AE$11, 0)), "")))</f>
        <v/>
      </c>
      <c r="CP232" s="19" t="str">
        <f>IF(OR($BL$7=FALSE, $BI232=""), "", IF(COUNTIF('LinkedIn Posts'!$AV$11:$AV$510, $BI232)=0, MAX($CP$11:$CP231)+1, ""))</f>
        <v/>
      </c>
      <c r="CR232" s="19">
        <v>221</v>
      </c>
      <c r="CT232" s="65" t="str">
        <f t="shared" si="57"/>
        <v/>
      </c>
    </row>
    <row r="233" spans="1:98" x14ac:dyDescent="0.25">
      <c r="A233" s="24"/>
      <c r="B233" s="29"/>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1"/>
      <c r="AF233" s="24"/>
      <c r="AG233" s="11"/>
      <c r="AH233" s="11"/>
      <c r="AI233" s="11"/>
      <c r="AJ233" s="11"/>
      <c r="AK233" s="11"/>
      <c r="AL233" s="11"/>
      <c r="AM233" s="11"/>
      <c r="AN233" s="11"/>
      <c r="AO233" s="11"/>
      <c r="AP233" s="11"/>
      <c r="AQ233" s="11"/>
      <c r="AR233" s="11"/>
      <c r="AS233" s="11"/>
      <c r="AT233" s="11"/>
      <c r="AU233" s="11"/>
      <c r="AV233" s="11"/>
      <c r="AW233" s="11"/>
      <c r="AX233" s="11"/>
      <c r="AY233" s="11"/>
      <c r="AZ233" s="32" t="str">
        <f t="shared" si="46"/>
        <v/>
      </c>
      <c r="BA233" s="13" t="str" cm="1">
        <f t="array" ref="BA233">IF(BA$10="", "", IF(IFERROR(INDEX($B233:$AE233, $BK233, MATCH(BA$10, $B$11:$AE$11, 0)), "")="", "", IFERROR(VALUE(INDEX($B233:$AE233, $BK233, MATCH(BA$10, $B$11:$AE$11, 0))), "")))</f>
        <v/>
      </c>
      <c r="BB233" s="13" t="str" cm="1">
        <f t="array" ref="BB233">IF(BB$10="", "", IF(IFERROR(INDEX($B233:$AE233, $BK233, MATCH(BB$10, $B$11:$AE$11, 0)), "")="", "", IFERROR(VALUE(INDEX($B233:$AE233, $BK233, MATCH(BB$10, $B$11:$AE$11, 0))), "")))</f>
        <v/>
      </c>
      <c r="BC233" s="13" t="str" cm="1">
        <f t="array" ref="BC233">IF(BC$10="", "", IF(IFERROR(INDEX($B233:$AE233, $BK233, MATCH(BC$10, $B$11:$AE$11, 0)), "")="", "", IFERROR(VALUE(INDEX($B233:$AE233, $BK233, MATCH(BC$10, $B$11:$AE$11, 0))), "")))</f>
        <v/>
      </c>
      <c r="BD233" s="13" t="str" cm="1">
        <f t="array" ref="BD233">IF(BD$10="", "", IF(IFERROR(INDEX($B233:$AE233, $BK233, MATCH(BD$10, $B$11:$AE$11, 0)), "")="", "", IFERROR(VALUE(INDEX($B233:$AE233, $BK233, MATCH(BD$10, $B$11:$AE$11, 0))), "")))</f>
        <v/>
      </c>
      <c r="BE233" s="33" t="str" cm="1">
        <f t="array" ref="BE233">IF(BE$10="", "", IF(IFERROR(INDEX($B233:$AE233, $BK233, MATCH(BE$10, $B$11:$AE$11, 0)), "")="", "", IFERROR(VALUE(INDEX($B233:$AE233, $BK233, MATCH(BE$10, $B$11:$AE$11, 0))), "")))</f>
        <v/>
      </c>
      <c r="BF233" s="11"/>
      <c r="BG233" s="41" t="str" cm="1">
        <f t="array" ref="BG233">IF(BG$10="", "", IF(IFERROR(INDEX($B233:$AE233, $BK233, MATCH(BG$10, $B$11:$AE$11, 0)), "")="", "", IFERROR(LEFT(INDEX($B233:$AE233, $BK233, MATCH(BG$10, $B$11:$AE$11, 0)), 70), "")))</f>
        <v/>
      </c>
      <c r="BH233" s="11"/>
      <c r="BI233" s="65" t="str">
        <f t="shared" si="47"/>
        <v/>
      </c>
      <c r="BJ233" s="11"/>
      <c r="BN233" s="19" t="str" cm="1">
        <f t="array" ref="BN233">IF($AZ$10="", "", IF(IFERROR(INDEX($B233:$AE233, $BK233, MATCH($AZ$10, $B$11:$AE$11, 0)), "")="", "", IFERROR(INDEX($B233:$AE233, $BK233, MATCH($AZ$10, $B$11:$AE$11, 0)), "")))</f>
        <v/>
      </c>
      <c r="BO233" s="19" t="str">
        <f t="shared" si="48"/>
        <v/>
      </c>
      <c r="BP233" s="19" t="str">
        <f t="shared" si="49"/>
        <v/>
      </c>
      <c r="BQ233" s="19" t="str">
        <f t="shared" si="50"/>
        <v/>
      </c>
      <c r="BR233" s="42" t="str">
        <f t="shared" si="51"/>
        <v/>
      </c>
      <c r="BS233" s="19" t="str">
        <f t="shared" si="52"/>
        <v/>
      </c>
      <c r="BT233" s="43" t="str" cm="1">
        <f t="array" ref="BT233">IFERROR(DATE(INDEX($BQ233:$BS233, $BK233, MATCH($BN$5, $BQ$10:$BS$10, 0)), INDEX($BQ233:$BS233, $BK233, MATCH($BN$4, $BQ$10:$BS$10, 0)), INDEX($BQ233:$BS233, $BK233, MATCH($BN$3, $BQ$10:$BS$10, 0))), "")</f>
        <v/>
      </c>
      <c r="BV233" s="19" t="str">
        <f t="shared" si="53"/>
        <v/>
      </c>
      <c r="BX233" s="19" t="str">
        <f t="shared" si="45"/>
        <v/>
      </c>
      <c r="BZ233" s="42" t="str">
        <f t="shared" si="59"/>
        <v/>
      </c>
      <c r="CA233" s="13" t="str">
        <f t="shared" si="59"/>
        <v/>
      </c>
      <c r="CB233" s="13" t="str">
        <f t="shared" si="58"/>
        <v/>
      </c>
      <c r="CC233" s="13" t="str">
        <f t="shared" si="58"/>
        <v/>
      </c>
      <c r="CD233" s="33" t="str">
        <f t="shared" si="58"/>
        <v/>
      </c>
      <c r="CF233" s="44" t="str">
        <f t="shared" si="54"/>
        <v/>
      </c>
      <c r="CH233" s="19" t="str">
        <f>IF($CF233="", "", COUNTIF($CF$12:$CF$511, "&gt;"&amp;$CF233)+1+COUNTIF($CF$12:$CF233, $CF233)-1)</f>
        <v/>
      </c>
      <c r="CJ233" s="19" t="str">
        <f t="shared" si="55"/>
        <v/>
      </c>
      <c r="CL233" s="45" t="str">
        <f t="shared" si="56"/>
        <v/>
      </c>
      <c r="CN233" s="41" t="str" cm="1">
        <f t="array" ref="CN233">IF($BV233="", "", IF(IFERROR(INDEX($B233:$AE233, $BK233, MATCH(BI$10, $B$11:$AE$11, 0)), "")="", "", IFERROR(INDEX($B233:$AE233, $BK233, MATCH(BI$10, $B$11:$AE$11, 0)), "")))</f>
        <v/>
      </c>
      <c r="CP233" s="19" t="str">
        <f>IF(OR($BL$7=FALSE, $BI233=""), "", IF(COUNTIF('LinkedIn Posts'!$AV$11:$AV$510, $BI233)=0, MAX($CP$11:$CP232)+1, ""))</f>
        <v/>
      </c>
      <c r="CR233" s="19">
        <v>222</v>
      </c>
      <c r="CT233" s="65" t="str">
        <f t="shared" si="57"/>
        <v/>
      </c>
    </row>
    <row r="234" spans="1:98" x14ac:dyDescent="0.25">
      <c r="A234" s="24"/>
      <c r="B234" s="29"/>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1"/>
      <c r="AF234" s="24"/>
      <c r="AG234" s="11"/>
      <c r="AH234" s="11"/>
      <c r="AI234" s="11"/>
      <c r="AJ234" s="11"/>
      <c r="AK234" s="11"/>
      <c r="AL234" s="11"/>
      <c r="AM234" s="11"/>
      <c r="AN234" s="11"/>
      <c r="AO234" s="11"/>
      <c r="AP234" s="11"/>
      <c r="AQ234" s="11"/>
      <c r="AR234" s="11"/>
      <c r="AS234" s="11"/>
      <c r="AT234" s="11"/>
      <c r="AU234" s="11"/>
      <c r="AV234" s="11"/>
      <c r="AW234" s="11"/>
      <c r="AX234" s="11"/>
      <c r="AY234" s="11"/>
      <c r="AZ234" s="32" t="str">
        <f t="shared" si="46"/>
        <v/>
      </c>
      <c r="BA234" s="13" t="str" cm="1">
        <f t="array" ref="BA234">IF(BA$10="", "", IF(IFERROR(INDEX($B234:$AE234, $BK234, MATCH(BA$10, $B$11:$AE$11, 0)), "")="", "", IFERROR(VALUE(INDEX($B234:$AE234, $BK234, MATCH(BA$10, $B$11:$AE$11, 0))), "")))</f>
        <v/>
      </c>
      <c r="BB234" s="13" t="str" cm="1">
        <f t="array" ref="BB234">IF(BB$10="", "", IF(IFERROR(INDEX($B234:$AE234, $BK234, MATCH(BB$10, $B$11:$AE$11, 0)), "")="", "", IFERROR(VALUE(INDEX($B234:$AE234, $BK234, MATCH(BB$10, $B$11:$AE$11, 0))), "")))</f>
        <v/>
      </c>
      <c r="BC234" s="13" t="str" cm="1">
        <f t="array" ref="BC234">IF(BC$10="", "", IF(IFERROR(INDEX($B234:$AE234, $BK234, MATCH(BC$10, $B$11:$AE$11, 0)), "")="", "", IFERROR(VALUE(INDEX($B234:$AE234, $BK234, MATCH(BC$10, $B$11:$AE$11, 0))), "")))</f>
        <v/>
      </c>
      <c r="BD234" s="13" t="str" cm="1">
        <f t="array" ref="BD234">IF(BD$10="", "", IF(IFERROR(INDEX($B234:$AE234, $BK234, MATCH(BD$10, $B$11:$AE$11, 0)), "")="", "", IFERROR(VALUE(INDEX($B234:$AE234, $BK234, MATCH(BD$10, $B$11:$AE$11, 0))), "")))</f>
        <v/>
      </c>
      <c r="BE234" s="33" t="str" cm="1">
        <f t="array" ref="BE234">IF(BE$10="", "", IF(IFERROR(INDEX($B234:$AE234, $BK234, MATCH(BE$10, $B$11:$AE$11, 0)), "")="", "", IFERROR(VALUE(INDEX($B234:$AE234, $BK234, MATCH(BE$10, $B$11:$AE$11, 0))), "")))</f>
        <v/>
      </c>
      <c r="BF234" s="11"/>
      <c r="BG234" s="41" t="str" cm="1">
        <f t="array" ref="BG234">IF(BG$10="", "", IF(IFERROR(INDEX($B234:$AE234, $BK234, MATCH(BG$10, $B$11:$AE$11, 0)), "")="", "", IFERROR(LEFT(INDEX($B234:$AE234, $BK234, MATCH(BG$10, $B$11:$AE$11, 0)), 70), "")))</f>
        <v/>
      </c>
      <c r="BH234" s="11"/>
      <c r="BI234" s="65" t="str">
        <f t="shared" si="47"/>
        <v/>
      </c>
      <c r="BJ234" s="11"/>
      <c r="BN234" s="19" t="str" cm="1">
        <f t="array" ref="BN234">IF($AZ$10="", "", IF(IFERROR(INDEX($B234:$AE234, $BK234, MATCH($AZ$10, $B$11:$AE$11, 0)), "")="", "", IFERROR(INDEX($B234:$AE234, $BK234, MATCH($AZ$10, $B$11:$AE$11, 0)), "")))</f>
        <v/>
      </c>
      <c r="BO234" s="19" t="str">
        <f t="shared" si="48"/>
        <v/>
      </c>
      <c r="BP234" s="19" t="str">
        <f t="shared" si="49"/>
        <v/>
      </c>
      <c r="BQ234" s="19" t="str">
        <f t="shared" si="50"/>
        <v/>
      </c>
      <c r="BR234" s="42" t="str">
        <f t="shared" si="51"/>
        <v/>
      </c>
      <c r="BS234" s="19" t="str">
        <f t="shared" si="52"/>
        <v/>
      </c>
      <c r="BT234" s="43" t="str" cm="1">
        <f t="array" ref="BT234">IFERROR(DATE(INDEX($BQ234:$BS234, $BK234, MATCH($BN$5, $BQ$10:$BS$10, 0)), INDEX($BQ234:$BS234, $BK234, MATCH($BN$4, $BQ$10:$BS$10, 0)), INDEX($BQ234:$BS234, $BK234, MATCH($BN$3, $BQ$10:$BS$10, 0))), "")</f>
        <v/>
      </c>
      <c r="BV234" s="19" t="str">
        <f t="shared" si="53"/>
        <v/>
      </c>
      <c r="BX234" s="19" t="str">
        <f t="shared" si="45"/>
        <v/>
      </c>
      <c r="BZ234" s="42" t="str">
        <f t="shared" si="59"/>
        <v/>
      </c>
      <c r="CA234" s="13" t="str">
        <f t="shared" si="59"/>
        <v/>
      </c>
      <c r="CB234" s="13" t="str">
        <f t="shared" si="58"/>
        <v/>
      </c>
      <c r="CC234" s="13" t="str">
        <f t="shared" si="58"/>
        <v/>
      </c>
      <c r="CD234" s="33" t="str">
        <f t="shared" si="58"/>
        <v/>
      </c>
      <c r="CF234" s="44" t="str">
        <f t="shared" si="54"/>
        <v/>
      </c>
      <c r="CH234" s="19" t="str">
        <f>IF($CF234="", "", COUNTIF($CF$12:$CF$511, "&gt;"&amp;$CF234)+1+COUNTIF($CF$12:$CF234, $CF234)-1)</f>
        <v/>
      </c>
      <c r="CJ234" s="19" t="str">
        <f t="shared" si="55"/>
        <v/>
      </c>
      <c r="CL234" s="45" t="str">
        <f t="shared" si="56"/>
        <v/>
      </c>
      <c r="CN234" s="41" t="str" cm="1">
        <f t="array" ref="CN234">IF($BV234="", "", IF(IFERROR(INDEX($B234:$AE234, $BK234, MATCH(BI$10, $B$11:$AE$11, 0)), "")="", "", IFERROR(INDEX($B234:$AE234, $BK234, MATCH(BI$10, $B$11:$AE$11, 0)), "")))</f>
        <v/>
      </c>
      <c r="CP234" s="19" t="str">
        <f>IF(OR($BL$7=FALSE, $BI234=""), "", IF(COUNTIF('LinkedIn Posts'!$AV$11:$AV$510, $BI234)=0, MAX($CP$11:$CP233)+1, ""))</f>
        <v/>
      </c>
      <c r="CR234" s="19">
        <v>223</v>
      </c>
      <c r="CT234" s="65" t="str">
        <f t="shared" si="57"/>
        <v/>
      </c>
    </row>
    <row r="235" spans="1:98" x14ac:dyDescent="0.25">
      <c r="A235" s="24"/>
      <c r="B235" s="29"/>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1"/>
      <c r="AF235" s="24"/>
      <c r="AG235" s="11"/>
      <c r="AH235" s="11"/>
      <c r="AI235" s="11"/>
      <c r="AJ235" s="11"/>
      <c r="AK235" s="11"/>
      <c r="AL235" s="11"/>
      <c r="AM235" s="11"/>
      <c r="AN235" s="11"/>
      <c r="AO235" s="11"/>
      <c r="AP235" s="11"/>
      <c r="AQ235" s="11"/>
      <c r="AR235" s="11"/>
      <c r="AS235" s="11"/>
      <c r="AT235" s="11"/>
      <c r="AU235" s="11"/>
      <c r="AV235" s="11"/>
      <c r="AW235" s="11"/>
      <c r="AX235" s="11"/>
      <c r="AY235" s="11"/>
      <c r="AZ235" s="32" t="str">
        <f t="shared" si="46"/>
        <v/>
      </c>
      <c r="BA235" s="13" t="str" cm="1">
        <f t="array" ref="BA235">IF(BA$10="", "", IF(IFERROR(INDEX($B235:$AE235, $BK235, MATCH(BA$10, $B$11:$AE$11, 0)), "")="", "", IFERROR(VALUE(INDEX($B235:$AE235, $BK235, MATCH(BA$10, $B$11:$AE$11, 0))), "")))</f>
        <v/>
      </c>
      <c r="BB235" s="13" t="str" cm="1">
        <f t="array" ref="BB235">IF(BB$10="", "", IF(IFERROR(INDEX($B235:$AE235, $BK235, MATCH(BB$10, $B$11:$AE$11, 0)), "")="", "", IFERROR(VALUE(INDEX($B235:$AE235, $BK235, MATCH(BB$10, $B$11:$AE$11, 0))), "")))</f>
        <v/>
      </c>
      <c r="BC235" s="13" t="str" cm="1">
        <f t="array" ref="BC235">IF(BC$10="", "", IF(IFERROR(INDEX($B235:$AE235, $BK235, MATCH(BC$10, $B$11:$AE$11, 0)), "")="", "", IFERROR(VALUE(INDEX($B235:$AE235, $BK235, MATCH(BC$10, $B$11:$AE$11, 0))), "")))</f>
        <v/>
      </c>
      <c r="BD235" s="13" t="str" cm="1">
        <f t="array" ref="BD235">IF(BD$10="", "", IF(IFERROR(INDEX($B235:$AE235, $BK235, MATCH(BD$10, $B$11:$AE$11, 0)), "")="", "", IFERROR(VALUE(INDEX($B235:$AE235, $BK235, MATCH(BD$10, $B$11:$AE$11, 0))), "")))</f>
        <v/>
      </c>
      <c r="BE235" s="33" t="str" cm="1">
        <f t="array" ref="BE235">IF(BE$10="", "", IF(IFERROR(INDEX($B235:$AE235, $BK235, MATCH(BE$10, $B$11:$AE$11, 0)), "")="", "", IFERROR(VALUE(INDEX($B235:$AE235, $BK235, MATCH(BE$10, $B$11:$AE$11, 0))), "")))</f>
        <v/>
      </c>
      <c r="BF235" s="11"/>
      <c r="BG235" s="41" t="str" cm="1">
        <f t="array" ref="BG235">IF(BG$10="", "", IF(IFERROR(INDEX($B235:$AE235, $BK235, MATCH(BG$10, $B$11:$AE$11, 0)), "")="", "", IFERROR(LEFT(INDEX($B235:$AE235, $BK235, MATCH(BG$10, $B$11:$AE$11, 0)), 70), "")))</f>
        <v/>
      </c>
      <c r="BH235" s="11"/>
      <c r="BI235" s="65" t="str">
        <f t="shared" si="47"/>
        <v/>
      </c>
      <c r="BJ235" s="11"/>
      <c r="BN235" s="19" t="str" cm="1">
        <f t="array" ref="BN235">IF($AZ$10="", "", IF(IFERROR(INDEX($B235:$AE235, $BK235, MATCH($AZ$10, $B$11:$AE$11, 0)), "")="", "", IFERROR(INDEX($B235:$AE235, $BK235, MATCH($AZ$10, $B$11:$AE$11, 0)), "")))</f>
        <v/>
      </c>
      <c r="BO235" s="19" t="str">
        <f t="shared" si="48"/>
        <v/>
      </c>
      <c r="BP235" s="19" t="str">
        <f t="shared" si="49"/>
        <v/>
      </c>
      <c r="BQ235" s="19" t="str">
        <f t="shared" si="50"/>
        <v/>
      </c>
      <c r="BR235" s="42" t="str">
        <f t="shared" si="51"/>
        <v/>
      </c>
      <c r="BS235" s="19" t="str">
        <f t="shared" si="52"/>
        <v/>
      </c>
      <c r="BT235" s="43" t="str" cm="1">
        <f t="array" ref="BT235">IFERROR(DATE(INDEX($BQ235:$BS235, $BK235, MATCH($BN$5, $BQ$10:$BS$10, 0)), INDEX($BQ235:$BS235, $BK235, MATCH($BN$4, $BQ$10:$BS$10, 0)), INDEX($BQ235:$BS235, $BK235, MATCH($BN$3, $BQ$10:$BS$10, 0))), "")</f>
        <v/>
      </c>
      <c r="BV235" s="19" t="str">
        <f t="shared" si="53"/>
        <v/>
      </c>
      <c r="BX235" s="19" t="str">
        <f t="shared" si="45"/>
        <v/>
      </c>
      <c r="BZ235" s="42" t="str">
        <f t="shared" si="59"/>
        <v/>
      </c>
      <c r="CA235" s="13" t="str">
        <f t="shared" si="59"/>
        <v/>
      </c>
      <c r="CB235" s="13" t="str">
        <f t="shared" si="58"/>
        <v/>
      </c>
      <c r="CC235" s="13" t="str">
        <f t="shared" si="58"/>
        <v/>
      </c>
      <c r="CD235" s="33" t="str">
        <f t="shared" si="58"/>
        <v/>
      </c>
      <c r="CF235" s="44" t="str">
        <f t="shared" si="54"/>
        <v/>
      </c>
      <c r="CH235" s="19" t="str">
        <f>IF($CF235="", "", COUNTIF($CF$12:$CF$511, "&gt;"&amp;$CF235)+1+COUNTIF($CF$12:$CF235, $CF235)-1)</f>
        <v/>
      </c>
      <c r="CJ235" s="19" t="str">
        <f t="shared" si="55"/>
        <v/>
      </c>
      <c r="CL235" s="45" t="str">
        <f t="shared" si="56"/>
        <v/>
      </c>
      <c r="CN235" s="41" t="str" cm="1">
        <f t="array" ref="CN235">IF($BV235="", "", IF(IFERROR(INDEX($B235:$AE235, $BK235, MATCH(BI$10, $B$11:$AE$11, 0)), "")="", "", IFERROR(INDEX($B235:$AE235, $BK235, MATCH(BI$10, $B$11:$AE$11, 0)), "")))</f>
        <v/>
      </c>
      <c r="CP235" s="19" t="str">
        <f>IF(OR($BL$7=FALSE, $BI235=""), "", IF(COUNTIF('LinkedIn Posts'!$AV$11:$AV$510, $BI235)=0, MAX($CP$11:$CP234)+1, ""))</f>
        <v/>
      </c>
      <c r="CR235" s="19">
        <v>224</v>
      </c>
      <c r="CT235" s="65" t="str">
        <f t="shared" si="57"/>
        <v/>
      </c>
    </row>
    <row r="236" spans="1:98" x14ac:dyDescent="0.25">
      <c r="A236" s="24"/>
      <c r="B236" s="29"/>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1"/>
      <c r="AF236" s="24"/>
      <c r="AG236" s="11"/>
      <c r="AH236" s="11"/>
      <c r="AI236" s="11"/>
      <c r="AJ236" s="11"/>
      <c r="AK236" s="11"/>
      <c r="AL236" s="11"/>
      <c r="AM236" s="11"/>
      <c r="AN236" s="11"/>
      <c r="AO236" s="11"/>
      <c r="AP236" s="11"/>
      <c r="AQ236" s="11"/>
      <c r="AR236" s="11"/>
      <c r="AS236" s="11"/>
      <c r="AT236" s="11"/>
      <c r="AU236" s="11"/>
      <c r="AV236" s="11"/>
      <c r="AW236" s="11"/>
      <c r="AX236" s="11"/>
      <c r="AY236" s="11"/>
      <c r="AZ236" s="32" t="str">
        <f t="shared" si="46"/>
        <v/>
      </c>
      <c r="BA236" s="13" t="str" cm="1">
        <f t="array" ref="BA236">IF(BA$10="", "", IF(IFERROR(INDEX($B236:$AE236, $BK236, MATCH(BA$10, $B$11:$AE$11, 0)), "")="", "", IFERROR(VALUE(INDEX($B236:$AE236, $BK236, MATCH(BA$10, $B$11:$AE$11, 0))), "")))</f>
        <v/>
      </c>
      <c r="BB236" s="13" t="str" cm="1">
        <f t="array" ref="BB236">IF(BB$10="", "", IF(IFERROR(INDEX($B236:$AE236, $BK236, MATCH(BB$10, $B$11:$AE$11, 0)), "")="", "", IFERROR(VALUE(INDEX($B236:$AE236, $BK236, MATCH(BB$10, $B$11:$AE$11, 0))), "")))</f>
        <v/>
      </c>
      <c r="BC236" s="13" t="str" cm="1">
        <f t="array" ref="BC236">IF(BC$10="", "", IF(IFERROR(INDEX($B236:$AE236, $BK236, MATCH(BC$10, $B$11:$AE$11, 0)), "")="", "", IFERROR(VALUE(INDEX($B236:$AE236, $BK236, MATCH(BC$10, $B$11:$AE$11, 0))), "")))</f>
        <v/>
      </c>
      <c r="BD236" s="13" t="str" cm="1">
        <f t="array" ref="BD236">IF(BD$10="", "", IF(IFERROR(INDEX($B236:$AE236, $BK236, MATCH(BD$10, $B$11:$AE$11, 0)), "")="", "", IFERROR(VALUE(INDEX($B236:$AE236, $BK236, MATCH(BD$10, $B$11:$AE$11, 0))), "")))</f>
        <v/>
      </c>
      <c r="BE236" s="33" t="str" cm="1">
        <f t="array" ref="BE236">IF(BE$10="", "", IF(IFERROR(INDEX($B236:$AE236, $BK236, MATCH(BE$10, $B$11:$AE$11, 0)), "")="", "", IFERROR(VALUE(INDEX($B236:$AE236, $BK236, MATCH(BE$10, $B$11:$AE$11, 0))), "")))</f>
        <v/>
      </c>
      <c r="BF236" s="11"/>
      <c r="BG236" s="41" t="str" cm="1">
        <f t="array" ref="BG236">IF(BG$10="", "", IF(IFERROR(INDEX($B236:$AE236, $BK236, MATCH(BG$10, $B$11:$AE$11, 0)), "")="", "", IFERROR(LEFT(INDEX($B236:$AE236, $BK236, MATCH(BG$10, $B$11:$AE$11, 0)), 70), "")))</f>
        <v/>
      </c>
      <c r="BH236" s="11"/>
      <c r="BI236" s="65" t="str">
        <f t="shared" si="47"/>
        <v/>
      </c>
      <c r="BJ236" s="11"/>
      <c r="BN236" s="19" t="str" cm="1">
        <f t="array" ref="BN236">IF($AZ$10="", "", IF(IFERROR(INDEX($B236:$AE236, $BK236, MATCH($AZ$10, $B$11:$AE$11, 0)), "")="", "", IFERROR(INDEX($B236:$AE236, $BK236, MATCH($AZ$10, $B$11:$AE$11, 0)), "")))</f>
        <v/>
      </c>
      <c r="BO236" s="19" t="str">
        <f t="shared" si="48"/>
        <v/>
      </c>
      <c r="BP236" s="19" t="str">
        <f t="shared" si="49"/>
        <v/>
      </c>
      <c r="BQ236" s="19" t="str">
        <f t="shared" si="50"/>
        <v/>
      </c>
      <c r="BR236" s="42" t="str">
        <f t="shared" si="51"/>
        <v/>
      </c>
      <c r="BS236" s="19" t="str">
        <f t="shared" si="52"/>
        <v/>
      </c>
      <c r="BT236" s="43" t="str" cm="1">
        <f t="array" ref="BT236">IFERROR(DATE(INDEX($BQ236:$BS236, $BK236, MATCH($BN$5, $BQ$10:$BS$10, 0)), INDEX($BQ236:$BS236, $BK236, MATCH($BN$4, $BQ$10:$BS$10, 0)), INDEX($BQ236:$BS236, $BK236, MATCH($BN$3, $BQ$10:$BS$10, 0))), "")</f>
        <v/>
      </c>
      <c r="BV236" s="19" t="str">
        <f t="shared" si="53"/>
        <v/>
      </c>
      <c r="BX236" s="19" t="str">
        <f t="shared" si="45"/>
        <v/>
      </c>
      <c r="BZ236" s="42" t="str">
        <f t="shared" si="59"/>
        <v/>
      </c>
      <c r="CA236" s="13" t="str">
        <f t="shared" si="59"/>
        <v/>
      </c>
      <c r="CB236" s="13" t="str">
        <f t="shared" si="58"/>
        <v/>
      </c>
      <c r="CC236" s="13" t="str">
        <f t="shared" si="58"/>
        <v/>
      </c>
      <c r="CD236" s="33" t="str">
        <f t="shared" si="58"/>
        <v/>
      </c>
      <c r="CF236" s="44" t="str">
        <f t="shared" si="54"/>
        <v/>
      </c>
      <c r="CH236" s="19" t="str">
        <f>IF($CF236="", "", COUNTIF($CF$12:$CF$511, "&gt;"&amp;$CF236)+1+COUNTIF($CF$12:$CF236, $CF236)-1)</f>
        <v/>
      </c>
      <c r="CJ236" s="19" t="str">
        <f t="shared" si="55"/>
        <v/>
      </c>
      <c r="CL236" s="45" t="str">
        <f t="shared" si="56"/>
        <v/>
      </c>
      <c r="CN236" s="41" t="str" cm="1">
        <f t="array" ref="CN236">IF($BV236="", "", IF(IFERROR(INDEX($B236:$AE236, $BK236, MATCH(BI$10, $B$11:$AE$11, 0)), "")="", "", IFERROR(INDEX($B236:$AE236, $BK236, MATCH(BI$10, $B$11:$AE$11, 0)), "")))</f>
        <v/>
      </c>
      <c r="CP236" s="19" t="str">
        <f>IF(OR($BL$7=FALSE, $BI236=""), "", IF(COUNTIF('LinkedIn Posts'!$AV$11:$AV$510, $BI236)=0, MAX($CP$11:$CP235)+1, ""))</f>
        <v/>
      </c>
      <c r="CR236" s="19">
        <v>225</v>
      </c>
      <c r="CT236" s="65" t="str">
        <f t="shared" si="57"/>
        <v/>
      </c>
    </row>
    <row r="237" spans="1:98" x14ac:dyDescent="0.25">
      <c r="A237" s="24"/>
      <c r="B237" s="29"/>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1"/>
      <c r="AF237" s="24"/>
      <c r="AG237" s="11"/>
      <c r="AH237" s="11"/>
      <c r="AI237" s="11"/>
      <c r="AJ237" s="11"/>
      <c r="AK237" s="11"/>
      <c r="AL237" s="11"/>
      <c r="AM237" s="11"/>
      <c r="AN237" s="11"/>
      <c r="AO237" s="11"/>
      <c r="AP237" s="11"/>
      <c r="AQ237" s="11"/>
      <c r="AR237" s="11"/>
      <c r="AS237" s="11"/>
      <c r="AT237" s="11"/>
      <c r="AU237" s="11"/>
      <c r="AV237" s="11"/>
      <c r="AW237" s="11"/>
      <c r="AX237" s="11"/>
      <c r="AY237" s="11"/>
      <c r="AZ237" s="32" t="str">
        <f t="shared" si="46"/>
        <v/>
      </c>
      <c r="BA237" s="13" t="str" cm="1">
        <f t="array" ref="BA237">IF(BA$10="", "", IF(IFERROR(INDEX($B237:$AE237, $BK237, MATCH(BA$10, $B$11:$AE$11, 0)), "")="", "", IFERROR(VALUE(INDEX($B237:$AE237, $BK237, MATCH(BA$10, $B$11:$AE$11, 0))), "")))</f>
        <v/>
      </c>
      <c r="BB237" s="13" t="str" cm="1">
        <f t="array" ref="BB237">IF(BB$10="", "", IF(IFERROR(INDEX($B237:$AE237, $BK237, MATCH(BB$10, $B$11:$AE$11, 0)), "")="", "", IFERROR(VALUE(INDEX($B237:$AE237, $BK237, MATCH(BB$10, $B$11:$AE$11, 0))), "")))</f>
        <v/>
      </c>
      <c r="BC237" s="13" t="str" cm="1">
        <f t="array" ref="BC237">IF(BC$10="", "", IF(IFERROR(INDEX($B237:$AE237, $BK237, MATCH(BC$10, $B$11:$AE$11, 0)), "")="", "", IFERROR(VALUE(INDEX($B237:$AE237, $BK237, MATCH(BC$10, $B$11:$AE$11, 0))), "")))</f>
        <v/>
      </c>
      <c r="BD237" s="13" t="str" cm="1">
        <f t="array" ref="BD237">IF(BD$10="", "", IF(IFERROR(INDEX($B237:$AE237, $BK237, MATCH(BD$10, $B$11:$AE$11, 0)), "")="", "", IFERROR(VALUE(INDEX($B237:$AE237, $BK237, MATCH(BD$10, $B$11:$AE$11, 0))), "")))</f>
        <v/>
      </c>
      <c r="BE237" s="33" t="str" cm="1">
        <f t="array" ref="BE237">IF(BE$10="", "", IF(IFERROR(INDEX($B237:$AE237, $BK237, MATCH(BE$10, $B$11:$AE$11, 0)), "")="", "", IFERROR(VALUE(INDEX($B237:$AE237, $BK237, MATCH(BE$10, $B$11:$AE$11, 0))), "")))</f>
        <v/>
      </c>
      <c r="BF237" s="11"/>
      <c r="BG237" s="41" t="str" cm="1">
        <f t="array" ref="BG237">IF(BG$10="", "", IF(IFERROR(INDEX($B237:$AE237, $BK237, MATCH(BG$10, $B$11:$AE$11, 0)), "")="", "", IFERROR(LEFT(INDEX($B237:$AE237, $BK237, MATCH(BG$10, $B$11:$AE$11, 0)), 70), "")))</f>
        <v/>
      </c>
      <c r="BH237" s="11"/>
      <c r="BI237" s="65" t="str">
        <f t="shared" si="47"/>
        <v/>
      </c>
      <c r="BJ237" s="11"/>
      <c r="BN237" s="19" t="str" cm="1">
        <f t="array" ref="BN237">IF($AZ$10="", "", IF(IFERROR(INDEX($B237:$AE237, $BK237, MATCH($AZ$10, $B$11:$AE$11, 0)), "")="", "", IFERROR(INDEX($B237:$AE237, $BK237, MATCH($AZ$10, $B$11:$AE$11, 0)), "")))</f>
        <v/>
      </c>
      <c r="BO237" s="19" t="str">
        <f t="shared" si="48"/>
        <v/>
      </c>
      <c r="BP237" s="19" t="str">
        <f t="shared" si="49"/>
        <v/>
      </c>
      <c r="BQ237" s="19" t="str">
        <f t="shared" si="50"/>
        <v/>
      </c>
      <c r="BR237" s="42" t="str">
        <f t="shared" si="51"/>
        <v/>
      </c>
      <c r="BS237" s="19" t="str">
        <f t="shared" si="52"/>
        <v/>
      </c>
      <c r="BT237" s="43" t="str" cm="1">
        <f t="array" ref="BT237">IFERROR(DATE(INDEX($BQ237:$BS237, $BK237, MATCH($BN$5, $BQ$10:$BS$10, 0)), INDEX($BQ237:$BS237, $BK237, MATCH($BN$4, $BQ$10:$BS$10, 0)), INDEX($BQ237:$BS237, $BK237, MATCH($BN$3, $BQ$10:$BS$10, 0))), "")</f>
        <v/>
      </c>
      <c r="BV237" s="19" t="str">
        <f t="shared" si="53"/>
        <v/>
      </c>
      <c r="BX237" s="19" t="str">
        <f t="shared" si="45"/>
        <v/>
      </c>
      <c r="BZ237" s="42" t="str">
        <f t="shared" si="59"/>
        <v/>
      </c>
      <c r="CA237" s="13" t="str">
        <f t="shared" si="59"/>
        <v/>
      </c>
      <c r="CB237" s="13" t="str">
        <f t="shared" si="58"/>
        <v/>
      </c>
      <c r="CC237" s="13" t="str">
        <f t="shared" si="58"/>
        <v/>
      </c>
      <c r="CD237" s="33" t="str">
        <f t="shared" si="58"/>
        <v/>
      </c>
      <c r="CF237" s="44" t="str">
        <f t="shared" si="54"/>
        <v/>
      </c>
      <c r="CH237" s="19" t="str">
        <f>IF($CF237="", "", COUNTIF($CF$12:$CF$511, "&gt;"&amp;$CF237)+1+COUNTIF($CF$12:$CF237, $CF237)-1)</f>
        <v/>
      </c>
      <c r="CJ237" s="19" t="str">
        <f t="shared" si="55"/>
        <v/>
      </c>
      <c r="CL237" s="45" t="str">
        <f t="shared" si="56"/>
        <v/>
      </c>
      <c r="CN237" s="41" t="str" cm="1">
        <f t="array" ref="CN237">IF($BV237="", "", IF(IFERROR(INDEX($B237:$AE237, $BK237, MATCH(BI$10, $B$11:$AE$11, 0)), "")="", "", IFERROR(INDEX($B237:$AE237, $BK237, MATCH(BI$10, $B$11:$AE$11, 0)), "")))</f>
        <v/>
      </c>
      <c r="CP237" s="19" t="str">
        <f>IF(OR($BL$7=FALSE, $BI237=""), "", IF(COUNTIF('LinkedIn Posts'!$AV$11:$AV$510, $BI237)=0, MAX($CP$11:$CP236)+1, ""))</f>
        <v/>
      </c>
      <c r="CR237" s="19">
        <v>226</v>
      </c>
      <c r="CT237" s="65" t="str">
        <f t="shared" si="57"/>
        <v/>
      </c>
    </row>
    <row r="238" spans="1:98" x14ac:dyDescent="0.25">
      <c r="A238" s="24"/>
      <c r="B238" s="29"/>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1"/>
      <c r="AF238" s="24"/>
      <c r="AG238" s="11"/>
      <c r="AH238" s="11"/>
      <c r="AI238" s="11"/>
      <c r="AJ238" s="11"/>
      <c r="AK238" s="11"/>
      <c r="AL238" s="11"/>
      <c r="AM238" s="11"/>
      <c r="AN238" s="11"/>
      <c r="AO238" s="11"/>
      <c r="AP238" s="11"/>
      <c r="AQ238" s="11"/>
      <c r="AR238" s="11"/>
      <c r="AS238" s="11"/>
      <c r="AT238" s="11"/>
      <c r="AU238" s="11"/>
      <c r="AV238" s="11"/>
      <c r="AW238" s="11"/>
      <c r="AX238" s="11"/>
      <c r="AY238" s="11"/>
      <c r="AZ238" s="32" t="str">
        <f t="shared" si="46"/>
        <v/>
      </c>
      <c r="BA238" s="13" t="str" cm="1">
        <f t="array" ref="BA238">IF(BA$10="", "", IF(IFERROR(INDEX($B238:$AE238, $BK238, MATCH(BA$10, $B$11:$AE$11, 0)), "")="", "", IFERROR(VALUE(INDEX($B238:$AE238, $BK238, MATCH(BA$10, $B$11:$AE$11, 0))), "")))</f>
        <v/>
      </c>
      <c r="BB238" s="13" t="str" cm="1">
        <f t="array" ref="BB238">IF(BB$10="", "", IF(IFERROR(INDEX($B238:$AE238, $BK238, MATCH(BB$10, $B$11:$AE$11, 0)), "")="", "", IFERROR(VALUE(INDEX($B238:$AE238, $BK238, MATCH(BB$10, $B$11:$AE$11, 0))), "")))</f>
        <v/>
      </c>
      <c r="BC238" s="13" t="str" cm="1">
        <f t="array" ref="BC238">IF(BC$10="", "", IF(IFERROR(INDEX($B238:$AE238, $BK238, MATCH(BC$10, $B$11:$AE$11, 0)), "")="", "", IFERROR(VALUE(INDEX($B238:$AE238, $BK238, MATCH(BC$10, $B$11:$AE$11, 0))), "")))</f>
        <v/>
      </c>
      <c r="BD238" s="13" t="str" cm="1">
        <f t="array" ref="BD238">IF(BD$10="", "", IF(IFERROR(INDEX($B238:$AE238, $BK238, MATCH(BD$10, $B$11:$AE$11, 0)), "")="", "", IFERROR(VALUE(INDEX($B238:$AE238, $BK238, MATCH(BD$10, $B$11:$AE$11, 0))), "")))</f>
        <v/>
      </c>
      <c r="BE238" s="33" t="str" cm="1">
        <f t="array" ref="BE238">IF(BE$10="", "", IF(IFERROR(INDEX($B238:$AE238, $BK238, MATCH(BE$10, $B$11:$AE$11, 0)), "")="", "", IFERROR(VALUE(INDEX($B238:$AE238, $BK238, MATCH(BE$10, $B$11:$AE$11, 0))), "")))</f>
        <v/>
      </c>
      <c r="BF238" s="11"/>
      <c r="BG238" s="41" t="str" cm="1">
        <f t="array" ref="BG238">IF(BG$10="", "", IF(IFERROR(INDEX($B238:$AE238, $BK238, MATCH(BG$10, $B$11:$AE$11, 0)), "")="", "", IFERROR(LEFT(INDEX($B238:$AE238, $BK238, MATCH(BG$10, $B$11:$AE$11, 0)), 70), "")))</f>
        <v/>
      </c>
      <c r="BH238" s="11"/>
      <c r="BI238" s="65" t="str">
        <f t="shared" si="47"/>
        <v/>
      </c>
      <c r="BJ238" s="11"/>
      <c r="BN238" s="19" t="str" cm="1">
        <f t="array" ref="BN238">IF($AZ$10="", "", IF(IFERROR(INDEX($B238:$AE238, $BK238, MATCH($AZ$10, $B$11:$AE$11, 0)), "")="", "", IFERROR(INDEX($B238:$AE238, $BK238, MATCH($AZ$10, $B$11:$AE$11, 0)), "")))</f>
        <v/>
      </c>
      <c r="BO238" s="19" t="str">
        <f t="shared" si="48"/>
        <v/>
      </c>
      <c r="BP238" s="19" t="str">
        <f t="shared" si="49"/>
        <v/>
      </c>
      <c r="BQ238" s="19" t="str">
        <f t="shared" si="50"/>
        <v/>
      </c>
      <c r="BR238" s="42" t="str">
        <f t="shared" si="51"/>
        <v/>
      </c>
      <c r="BS238" s="19" t="str">
        <f t="shared" si="52"/>
        <v/>
      </c>
      <c r="BT238" s="43" t="str" cm="1">
        <f t="array" ref="BT238">IFERROR(DATE(INDEX($BQ238:$BS238, $BK238, MATCH($BN$5, $BQ$10:$BS$10, 0)), INDEX($BQ238:$BS238, $BK238, MATCH($BN$4, $BQ$10:$BS$10, 0)), INDEX($BQ238:$BS238, $BK238, MATCH($BN$3, $BQ$10:$BS$10, 0))), "")</f>
        <v/>
      </c>
      <c r="BV238" s="19" t="str">
        <f t="shared" si="53"/>
        <v/>
      </c>
      <c r="BX238" s="19" t="str">
        <f t="shared" si="45"/>
        <v/>
      </c>
      <c r="BZ238" s="42" t="str">
        <f t="shared" si="59"/>
        <v/>
      </c>
      <c r="CA238" s="13" t="str">
        <f t="shared" si="59"/>
        <v/>
      </c>
      <c r="CB238" s="13" t="str">
        <f t="shared" si="58"/>
        <v/>
      </c>
      <c r="CC238" s="13" t="str">
        <f t="shared" si="58"/>
        <v/>
      </c>
      <c r="CD238" s="33" t="str">
        <f t="shared" si="58"/>
        <v/>
      </c>
      <c r="CF238" s="44" t="str">
        <f t="shared" si="54"/>
        <v/>
      </c>
      <c r="CH238" s="19" t="str">
        <f>IF($CF238="", "", COUNTIF($CF$12:$CF$511, "&gt;"&amp;$CF238)+1+COUNTIF($CF$12:$CF238, $CF238)-1)</f>
        <v/>
      </c>
      <c r="CJ238" s="19" t="str">
        <f t="shared" si="55"/>
        <v/>
      </c>
      <c r="CL238" s="45" t="str">
        <f t="shared" si="56"/>
        <v/>
      </c>
      <c r="CN238" s="41" t="str" cm="1">
        <f t="array" ref="CN238">IF($BV238="", "", IF(IFERROR(INDEX($B238:$AE238, $BK238, MATCH(BI$10, $B$11:$AE$11, 0)), "")="", "", IFERROR(INDEX($B238:$AE238, $BK238, MATCH(BI$10, $B$11:$AE$11, 0)), "")))</f>
        <v/>
      </c>
      <c r="CP238" s="19" t="str">
        <f>IF(OR($BL$7=FALSE, $BI238=""), "", IF(COUNTIF('LinkedIn Posts'!$AV$11:$AV$510, $BI238)=0, MAX($CP$11:$CP237)+1, ""))</f>
        <v/>
      </c>
      <c r="CR238" s="19">
        <v>227</v>
      </c>
      <c r="CT238" s="65" t="str">
        <f t="shared" si="57"/>
        <v/>
      </c>
    </row>
    <row r="239" spans="1:98" x14ac:dyDescent="0.25">
      <c r="A239" s="24"/>
      <c r="B239" s="29"/>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1"/>
      <c r="AF239" s="24"/>
      <c r="AG239" s="11"/>
      <c r="AH239" s="11"/>
      <c r="AI239" s="11"/>
      <c r="AJ239" s="11"/>
      <c r="AK239" s="11"/>
      <c r="AL239" s="11"/>
      <c r="AM239" s="11"/>
      <c r="AN239" s="11"/>
      <c r="AO239" s="11"/>
      <c r="AP239" s="11"/>
      <c r="AQ239" s="11"/>
      <c r="AR239" s="11"/>
      <c r="AS239" s="11"/>
      <c r="AT239" s="11"/>
      <c r="AU239" s="11"/>
      <c r="AV239" s="11"/>
      <c r="AW239" s="11"/>
      <c r="AX239" s="11"/>
      <c r="AY239" s="11"/>
      <c r="AZ239" s="32" t="str">
        <f t="shared" si="46"/>
        <v/>
      </c>
      <c r="BA239" s="13" t="str" cm="1">
        <f t="array" ref="BA239">IF(BA$10="", "", IF(IFERROR(INDEX($B239:$AE239, $BK239, MATCH(BA$10, $B$11:$AE$11, 0)), "")="", "", IFERROR(VALUE(INDEX($B239:$AE239, $BK239, MATCH(BA$10, $B$11:$AE$11, 0))), "")))</f>
        <v/>
      </c>
      <c r="BB239" s="13" t="str" cm="1">
        <f t="array" ref="BB239">IF(BB$10="", "", IF(IFERROR(INDEX($B239:$AE239, $BK239, MATCH(BB$10, $B$11:$AE$11, 0)), "")="", "", IFERROR(VALUE(INDEX($B239:$AE239, $BK239, MATCH(BB$10, $B$11:$AE$11, 0))), "")))</f>
        <v/>
      </c>
      <c r="BC239" s="13" t="str" cm="1">
        <f t="array" ref="BC239">IF(BC$10="", "", IF(IFERROR(INDEX($B239:$AE239, $BK239, MATCH(BC$10, $B$11:$AE$11, 0)), "")="", "", IFERROR(VALUE(INDEX($B239:$AE239, $BK239, MATCH(BC$10, $B$11:$AE$11, 0))), "")))</f>
        <v/>
      </c>
      <c r="BD239" s="13" t="str" cm="1">
        <f t="array" ref="BD239">IF(BD$10="", "", IF(IFERROR(INDEX($B239:$AE239, $BK239, MATCH(BD$10, $B$11:$AE$11, 0)), "")="", "", IFERROR(VALUE(INDEX($B239:$AE239, $BK239, MATCH(BD$10, $B$11:$AE$11, 0))), "")))</f>
        <v/>
      </c>
      <c r="BE239" s="33" t="str" cm="1">
        <f t="array" ref="BE239">IF(BE$10="", "", IF(IFERROR(INDEX($B239:$AE239, $BK239, MATCH(BE$10, $B$11:$AE$11, 0)), "")="", "", IFERROR(VALUE(INDEX($B239:$AE239, $BK239, MATCH(BE$10, $B$11:$AE$11, 0))), "")))</f>
        <v/>
      </c>
      <c r="BF239" s="11"/>
      <c r="BG239" s="41" t="str" cm="1">
        <f t="array" ref="BG239">IF(BG$10="", "", IF(IFERROR(INDEX($B239:$AE239, $BK239, MATCH(BG$10, $B$11:$AE$11, 0)), "")="", "", IFERROR(LEFT(INDEX($B239:$AE239, $BK239, MATCH(BG$10, $B$11:$AE$11, 0)), 70), "")))</f>
        <v/>
      </c>
      <c r="BH239" s="11"/>
      <c r="BI239" s="65" t="str">
        <f t="shared" si="47"/>
        <v/>
      </c>
      <c r="BJ239" s="11"/>
      <c r="BN239" s="19" t="str" cm="1">
        <f t="array" ref="BN239">IF($AZ$10="", "", IF(IFERROR(INDEX($B239:$AE239, $BK239, MATCH($AZ$10, $B$11:$AE$11, 0)), "")="", "", IFERROR(INDEX($B239:$AE239, $BK239, MATCH($AZ$10, $B$11:$AE$11, 0)), "")))</f>
        <v/>
      </c>
      <c r="BO239" s="19" t="str">
        <f t="shared" si="48"/>
        <v/>
      </c>
      <c r="BP239" s="19" t="str">
        <f t="shared" si="49"/>
        <v/>
      </c>
      <c r="BQ239" s="19" t="str">
        <f t="shared" si="50"/>
        <v/>
      </c>
      <c r="BR239" s="42" t="str">
        <f t="shared" si="51"/>
        <v/>
      </c>
      <c r="BS239" s="19" t="str">
        <f t="shared" si="52"/>
        <v/>
      </c>
      <c r="BT239" s="43" t="str" cm="1">
        <f t="array" ref="BT239">IFERROR(DATE(INDEX($BQ239:$BS239, $BK239, MATCH($BN$5, $BQ$10:$BS$10, 0)), INDEX($BQ239:$BS239, $BK239, MATCH($BN$4, $BQ$10:$BS$10, 0)), INDEX($BQ239:$BS239, $BK239, MATCH($BN$3, $BQ$10:$BS$10, 0))), "")</f>
        <v/>
      </c>
      <c r="BV239" s="19" t="str">
        <f t="shared" si="53"/>
        <v/>
      </c>
      <c r="BX239" s="19" t="str">
        <f t="shared" si="45"/>
        <v/>
      </c>
      <c r="BZ239" s="42" t="str">
        <f t="shared" si="59"/>
        <v/>
      </c>
      <c r="CA239" s="13" t="str">
        <f t="shared" si="59"/>
        <v/>
      </c>
      <c r="CB239" s="13" t="str">
        <f t="shared" si="58"/>
        <v/>
      </c>
      <c r="CC239" s="13" t="str">
        <f t="shared" si="58"/>
        <v/>
      </c>
      <c r="CD239" s="33" t="str">
        <f t="shared" si="58"/>
        <v/>
      </c>
      <c r="CF239" s="44" t="str">
        <f t="shared" si="54"/>
        <v/>
      </c>
      <c r="CH239" s="19" t="str">
        <f>IF($CF239="", "", COUNTIF($CF$12:$CF$511, "&gt;"&amp;$CF239)+1+COUNTIF($CF$12:$CF239, $CF239)-1)</f>
        <v/>
      </c>
      <c r="CJ239" s="19" t="str">
        <f t="shared" si="55"/>
        <v/>
      </c>
      <c r="CL239" s="45" t="str">
        <f t="shared" si="56"/>
        <v/>
      </c>
      <c r="CN239" s="41" t="str" cm="1">
        <f t="array" ref="CN239">IF($BV239="", "", IF(IFERROR(INDEX($B239:$AE239, $BK239, MATCH(BI$10, $B$11:$AE$11, 0)), "")="", "", IFERROR(INDEX($B239:$AE239, $BK239, MATCH(BI$10, $B$11:$AE$11, 0)), "")))</f>
        <v/>
      </c>
      <c r="CP239" s="19" t="str">
        <f>IF(OR($BL$7=FALSE, $BI239=""), "", IF(COUNTIF('LinkedIn Posts'!$AV$11:$AV$510, $BI239)=0, MAX($CP$11:$CP238)+1, ""))</f>
        <v/>
      </c>
      <c r="CR239" s="19">
        <v>228</v>
      </c>
      <c r="CT239" s="65" t="str">
        <f t="shared" si="57"/>
        <v/>
      </c>
    </row>
    <row r="240" spans="1:98" x14ac:dyDescent="0.25">
      <c r="A240" s="24"/>
      <c r="B240" s="29"/>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1"/>
      <c r="AF240" s="24"/>
      <c r="AG240" s="11"/>
      <c r="AH240" s="11"/>
      <c r="AI240" s="11"/>
      <c r="AJ240" s="11"/>
      <c r="AK240" s="11"/>
      <c r="AL240" s="11"/>
      <c r="AM240" s="11"/>
      <c r="AN240" s="11"/>
      <c r="AO240" s="11"/>
      <c r="AP240" s="11"/>
      <c r="AQ240" s="11"/>
      <c r="AR240" s="11"/>
      <c r="AS240" s="11"/>
      <c r="AT240" s="11"/>
      <c r="AU240" s="11"/>
      <c r="AV240" s="11"/>
      <c r="AW240" s="11"/>
      <c r="AX240" s="11"/>
      <c r="AY240" s="11"/>
      <c r="AZ240" s="32" t="str">
        <f t="shared" si="46"/>
        <v/>
      </c>
      <c r="BA240" s="13" t="str" cm="1">
        <f t="array" ref="BA240">IF(BA$10="", "", IF(IFERROR(INDEX($B240:$AE240, $BK240, MATCH(BA$10, $B$11:$AE$11, 0)), "")="", "", IFERROR(VALUE(INDEX($B240:$AE240, $BK240, MATCH(BA$10, $B$11:$AE$11, 0))), "")))</f>
        <v/>
      </c>
      <c r="BB240" s="13" t="str" cm="1">
        <f t="array" ref="BB240">IF(BB$10="", "", IF(IFERROR(INDEX($B240:$AE240, $BK240, MATCH(BB$10, $B$11:$AE$11, 0)), "")="", "", IFERROR(VALUE(INDEX($B240:$AE240, $BK240, MATCH(BB$10, $B$11:$AE$11, 0))), "")))</f>
        <v/>
      </c>
      <c r="BC240" s="13" t="str" cm="1">
        <f t="array" ref="BC240">IF(BC$10="", "", IF(IFERROR(INDEX($B240:$AE240, $BK240, MATCH(BC$10, $B$11:$AE$11, 0)), "")="", "", IFERROR(VALUE(INDEX($B240:$AE240, $BK240, MATCH(BC$10, $B$11:$AE$11, 0))), "")))</f>
        <v/>
      </c>
      <c r="BD240" s="13" t="str" cm="1">
        <f t="array" ref="BD240">IF(BD$10="", "", IF(IFERROR(INDEX($B240:$AE240, $BK240, MATCH(BD$10, $B$11:$AE$11, 0)), "")="", "", IFERROR(VALUE(INDEX($B240:$AE240, $BK240, MATCH(BD$10, $B$11:$AE$11, 0))), "")))</f>
        <v/>
      </c>
      <c r="BE240" s="33" t="str" cm="1">
        <f t="array" ref="BE240">IF(BE$10="", "", IF(IFERROR(INDEX($B240:$AE240, $BK240, MATCH(BE$10, $B$11:$AE$11, 0)), "")="", "", IFERROR(VALUE(INDEX($B240:$AE240, $BK240, MATCH(BE$10, $B$11:$AE$11, 0))), "")))</f>
        <v/>
      </c>
      <c r="BF240" s="11"/>
      <c r="BG240" s="41" t="str" cm="1">
        <f t="array" ref="BG240">IF(BG$10="", "", IF(IFERROR(INDEX($B240:$AE240, $BK240, MATCH(BG$10, $B$11:$AE$11, 0)), "")="", "", IFERROR(LEFT(INDEX($B240:$AE240, $BK240, MATCH(BG$10, $B$11:$AE$11, 0)), 70), "")))</f>
        <v/>
      </c>
      <c r="BH240" s="11"/>
      <c r="BI240" s="65" t="str">
        <f t="shared" si="47"/>
        <v/>
      </c>
      <c r="BJ240" s="11"/>
      <c r="BN240" s="19" t="str" cm="1">
        <f t="array" ref="BN240">IF($AZ$10="", "", IF(IFERROR(INDEX($B240:$AE240, $BK240, MATCH($AZ$10, $B$11:$AE$11, 0)), "")="", "", IFERROR(INDEX($B240:$AE240, $BK240, MATCH($AZ$10, $B$11:$AE$11, 0)), "")))</f>
        <v/>
      </c>
      <c r="BO240" s="19" t="str">
        <f t="shared" si="48"/>
        <v/>
      </c>
      <c r="BP240" s="19" t="str">
        <f t="shared" si="49"/>
        <v/>
      </c>
      <c r="BQ240" s="19" t="str">
        <f t="shared" si="50"/>
        <v/>
      </c>
      <c r="BR240" s="42" t="str">
        <f t="shared" si="51"/>
        <v/>
      </c>
      <c r="BS240" s="19" t="str">
        <f t="shared" si="52"/>
        <v/>
      </c>
      <c r="BT240" s="43" t="str" cm="1">
        <f t="array" ref="BT240">IFERROR(DATE(INDEX($BQ240:$BS240, $BK240, MATCH($BN$5, $BQ$10:$BS$10, 0)), INDEX($BQ240:$BS240, $BK240, MATCH($BN$4, $BQ$10:$BS$10, 0)), INDEX($BQ240:$BS240, $BK240, MATCH($BN$3, $BQ$10:$BS$10, 0))), "")</f>
        <v/>
      </c>
      <c r="BV240" s="19" t="str">
        <f t="shared" si="53"/>
        <v/>
      </c>
      <c r="BX240" s="19" t="str">
        <f t="shared" si="45"/>
        <v/>
      </c>
      <c r="BZ240" s="42" t="str">
        <f t="shared" si="59"/>
        <v/>
      </c>
      <c r="CA240" s="13" t="str">
        <f t="shared" si="59"/>
        <v/>
      </c>
      <c r="CB240" s="13" t="str">
        <f t="shared" si="58"/>
        <v/>
      </c>
      <c r="CC240" s="13" t="str">
        <f t="shared" si="58"/>
        <v/>
      </c>
      <c r="CD240" s="33" t="str">
        <f t="shared" si="58"/>
        <v/>
      </c>
      <c r="CF240" s="44" t="str">
        <f t="shared" si="54"/>
        <v/>
      </c>
      <c r="CH240" s="19" t="str">
        <f>IF($CF240="", "", COUNTIF($CF$12:$CF$511, "&gt;"&amp;$CF240)+1+COUNTIF($CF$12:$CF240, $CF240)-1)</f>
        <v/>
      </c>
      <c r="CJ240" s="19" t="str">
        <f t="shared" si="55"/>
        <v/>
      </c>
      <c r="CL240" s="45" t="str">
        <f t="shared" si="56"/>
        <v/>
      </c>
      <c r="CN240" s="41" t="str" cm="1">
        <f t="array" ref="CN240">IF($BV240="", "", IF(IFERROR(INDEX($B240:$AE240, $BK240, MATCH(BI$10, $B$11:$AE$11, 0)), "")="", "", IFERROR(INDEX($B240:$AE240, $BK240, MATCH(BI$10, $B$11:$AE$11, 0)), "")))</f>
        <v/>
      </c>
      <c r="CP240" s="19" t="str">
        <f>IF(OR($BL$7=FALSE, $BI240=""), "", IF(COUNTIF('LinkedIn Posts'!$AV$11:$AV$510, $BI240)=0, MAX($CP$11:$CP239)+1, ""))</f>
        <v/>
      </c>
      <c r="CR240" s="19">
        <v>229</v>
      </c>
      <c r="CT240" s="65" t="str">
        <f t="shared" si="57"/>
        <v/>
      </c>
    </row>
    <row r="241" spans="1:98" x14ac:dyDescent="0.25">
      <c r="A241" s="24"/>
      <c r="B241" s="29"/>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1"/>
      <c r="AF241" s="24"/>
      <c r="AG241" s="11"/>
      <c r="AH241" s="11"/>
      <c r="AI241" s="11"/>
      <c r="AJ241" s="11"/>
      <c r="AK241" s="11"/>
      <c r="AL241" s="11"/>
      <c r="AM241" s="11"/>
      <c r="AN241" s="11"/>
      <c r="AO241" s="11"/>
      <c r="AP241" s="11"/>
      <c r="AQ241" s="11"/>
      <c r="AR241" s="11"/>
      <c r="AS241" s="11"/>
      <c r="AT241" s="11"/>
      <c r="AU241" s="11"/>
      <c r="AV241" s="11"/>
      <c r="AW241" s="11"/>
      <c r="AX241" s="11"/>
      <c r="AY241" s="11"/>
      <c r="AZ241" s="32" t="str">
        <f t="shared" si="46"/>
        <v/>
      </c>
      <c r="BA241" s="13" t="str" cm="1">
        <f t="array" ref="BA241">IF(BA$10="", "", IF(IFERROR(INDEX($B241:$AE241, $BK241, MATCH(BA$10, $B$11:$AE$11, 0)), "")="", "", IFERROR(VALUE(INDEX($B241:$AE241, $BK241, MATCH(BA$10, $B$11:$AE$11, 0))), "")))</f>
        <v/>
      </c>
      <c r="BB241" s="13" t="str" cm="1">
        <f t="array" ref="BB241">IF(BB$10="", "", IF(IFERROR(INDEX($B241:$AE241, $BK241, MATCH(BB$10, $B$11:$AE$11, 0)), "")="", "", IFERROR(VALUE(INDEX($B241:$AE241, $BK241, MATCH(BB$10, $B$11:$AE$11, 0))), "")))</f>
        <v/>
      </c>
      <c r="BC241" s="13" t="str" cm="1">
        <f t="array" ref="BC241">IF(BC$10="", "", IF(IFERROR(INDEX($B241:$AE241, $BK241, MATCH(BC$10, $B$11:$AE$11, 0)), "")="", "", IFERROR(VALUE(INDEX($B241:$AE241, $BK241, MATCH(BC$10, $B$11:$AE$11, 0))), "")))</f>
        <v/>
      </c>
      <c r="BD241" s="13" t="str" cm="1">
        <f t="array" ref="BD241">IF(BD$10="", "", IF(IFERROR(INDEX($B241:$AE241, $BK241, MATCH(BD$10, $B$11:$AE$11, 0)), "")="", "", IFERROR(VALUE(INDEX($B241:$AE241, $BK241, MATCH(BD$10, $B$11:$AE$11, 0))), "")))</f>
        <v/>
      </c>
      <c r="BE241" s="33" t="str" cm="1">
        <f t="array" ref="BE241">IF(BE$10="", "", IF(IFERROR(INDEX($B241:$AE241, $BK241, MATCH(BE$10, $B$11:$AE$11, 0)), "")="", "", IFERROR(VALUE(INDEX($B241:$AE241, $BK241, MATCH(BE$10, $B$11:$AE$11, 0))), "")))</f>
        <v/>
      </c>
      <c r="BF241" s="11"/>
      <c r="BG241" s="41" t="str" cm="1">
        <f t="array" ref="BG241">IF(BG$10="", "", IF(IFERROR(INDEX($B241:$AE241, $BK241, MATCH(BG$10, $B$11:$AE$11, 0)), "")="", "", IFERROR(LEFT(INDEX($B241:$AE241, $BK241, MATCH(BG$10, $B$11:$AE$11, 0)), 70), "")))</f>
        <v/>
      </c>
      <c r="BH241" s="11"/>
      <c r="BI241" s="65" t="str">
        <f t="shared" si="47"/>
        <v/>
      </c>
      <c r="BJ241" s="11"/>
      <c r="BN241" s="19" t="str" cm="1">
        <f t="array" ref="BN241">IF($AZ$10="", "", IF(IFERROR(INDEX($B241:$AE241, $BK241, MATCH($AZ$10, $B$11:$AE$11, 0)), "")="", "", IFERROR(INDEX($B241:$AE241, $BK241, MATCH($AZ$10, $B$11:$AE$11, 0)), "")))</f>
        <v/>
      </c>
      <c r="BO241" s="19" t="str">
        <f t="shared" si="48"/>
        <v/>
      </c>
      <c r="BP241" s="19" t="str">
        <f t="shared" si="49"/>
        <v/>
      </c>
      <c r="BQ241" s="19" t="str">
        <f t="shared" si="50"/>
        <v/>
      </c>
      <c r="BR241" s="42" t="str">
        <f t="shared" si="51"/>
        <v/>
      </c>
      <c r="BS241" s="19" t="str">
        <f t="shared" si="52"/>
        <v/>
      </c>
      <c r="BT241" s="43" t="str" cm="1">
        <f t="array" ref="BT241">IFERROR(DATE(INDEX($BQ241:$BS241, $BK241, MATCH($BN$5, $BQ$10:$BS$10, 0)), INDEX($BQ241:$BS241, $BK241, MATCH($BN$4, $BQ$10:$BS$10, 0)), INDEX($BQ241:$BS241, $BK241, MATCH($BN$3, $BQ$10:$BS$10, 0))), "")</f>
        <v/>
      </c>
      <c r="BV241" s="19" t="str">
        <f t="shared" si="53"/>
        <v/>
      </c>
      <c r="BX241" s="19" t="str">
        <f t="shared" si="45"/>
        <v/>
      </c>
      <c r="BZ241" s="42" t="str">
        <f t="shared" si="59"/>
        <v/>
      </c>
      <c r="CA241" s="13" t="str">
        <f t="shared" si="59"/>
        <v/>
      </c>
      <c r="CB241" s="13" t="str">
        <f t="shared" si="58"/>
        <v/>
      </c>
      <c r="CC241" s="13" t="str">
        <f t="shared" si="58"/>
        <v/>
      </c>
      <c r="CD241" s="33" t="str">
        <f t="shared" si="58"/>
        <v/>
      </c>
      <c r="CF241" s="44" t="str">
        <f t="shared" si="54"/>
        <v/>
      </c>
      <c r="CH241" s="19" t="str">
        <f>IF($CF241="", "", COUNTIF($CF$12:$CF$511, "&gt;"&amp;$CF241)+1+COUNTIF($CF$12:$CF241, $CF241)-1)</f>
        <v/>
      </c>
      <c r="CJ241" s="19" t="str">
        <f t="shared" si="55"/>
        <v/>
      </c>
      <c r="CL241" s="45" t="str">
        <f t="shared" si="56"/>
        <v/>
      </c>
      <c r="CN241" s="41" t="str" cm="1">
        <f t="array" ref="CN241">IF($BV241="", "", IF(IFERROR(INDEX($B241:$AE241, $BK241, MATCH(BI$10, $B$11:$AE$11, 0)), "")="", "", IFERROR(INDEX($B241:$AE241, $BK241, MATCH(BI$10, $B$11:$AE$11, 0)), "")))</f>
        <v/>
      </c>
      <c r="CP241" s="19" t="str">
        <f>IF(OR($BL$7=FALSE, $BI241=""), "", IF(COUNTIF('LinkedIn Posts'!$AV$11:$AV$510, $BI241)=0, MAX($CP$11:$CP240)+1, ""))</f>
        <v/>
      </c>
      <c r="CR241" s="19">
        <v>230</v>
      </c>
      <c r="CT241" s="65" t="str">
        <f t="shared" si="57"/>
        <v/>
      </c>
    </row>
    <row r="242" spans="1:98" x14ac:dyDescent="0.25">
      <c r="A242" s="24"/>
      <c r="B242" s="29"/>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1"/>
      <c r="AF242" s="24"/>
      <c r="AG242" s="11"/>
      <c r="AH242" s="11"/>
      <c r="AI242" s="11"/>
      <c r="AJ242" s="11"/>
      <c r="AK242" s="11"/>
      <c r="AL242" s="11"/>
      <c r="AM242" s="11"/>
      <c r="AN242" s="11"/>
      <c r="AO242" s="11"/>
      <c r="AP242" s="11"/>
      <c r="AQ242" s="11"/>
      <c r="AR242" s="11"/>
      <c r="AS242" s="11"/>
      <c r="AT242" s="11"/>
      <c r="AU242" s="11"/>
      <c r="AV242" s="11"/>
      <c r="AW242" s="11"/>
      <c r="AX242" s="11"/>
      <c r="AY242" s="11"/>
      <c r="AZ242" s="32" t="str">
        <f t="shared" si="46"/>
        <v/>
      </c>
      <c r="BA242" s="13" t="str" cm="1">
        <f t="array" ref="BA242">IF(BA$10="", "", IF(IFERROR(INDEX($B242:$AE242, $BK242, MATCH(BA$10, $B$11:$AE$11, 0)), "")="", "", IFERROR(VALUE(INDEX($B242:$AE242, $BK242, MATCH(BA$10, $B$11:$AE$11, 0))), "")))</f>
        <v/>
      </c>
      <c r="BB242" s="13" t="str" cm="1">
        <f t="array" ref="BB242">IF(BB$10="", "", IF(IFERROR(INDEX($B242:$AE242, $BK242, MATCH(BB$10, $B$11:$AE$11, 0)), "")="", "", IFERROR(VALUE(INDEX($B242:$AE242, $BK242, MATCH(BB$10, $B$11:$AE$11, 0))), "")))</f>
        <v/>
      </c>
      <c r="BC242" s="13" t="str" cm="1">
        <f t="array" ref="BC242">IF(BC$10="", "", IF(IFERROR(INDEX($B242:$AE242, $BK242, MATCH(BC$10, $B$11:$AE$11, 0)), "")="", "", IFERROR(VALUE(INDEX($B242:$AE242, $BK242, MATCH(BC$10, $B$11:$AE$11, 0))), "")))</f>
        <v/>
      </c>
      <c r="BD242" s="13" t="str" cm="1">
        <f t="array" ref="BD242">IF(BD$10="", "", IF(IFERROR(INDEX($B242:$AE242, $BK242, MATCH(BD$10, $B$11:$AE$11, 0)), "")="", "", IFERROR(VALUE(INDEX($B242:$AE242, $BK242, MATCH(BD$10, $B$11:$AE$11, 0))), "")))</f>
        <v/>
      </c>
      <c r="BE242" s="33" t="str" cm="1">
        <f t="array" ref="BE242">IF(BE$10="", "", IF(IFERROR(INDEX($B242:$AE242, $BK242, MATCH(BE$10, $B$11:$AE$11, 0)), "")="", "", IFERROR(VALUE(INDEX($B242:$AE242, $BK242, MATCH(BE$10, $B$11:$AE$11, 0))), "")))</f>
        <v/>
      </c>
      <c r="BF242" s="11"/>
      <c r="BG242" s="41" t="str" cm="1">
        <f t="array" ref="BG242">IF(BG$10="", "", IF(IFERROR(INDEX($B242:$AE242, $BK242, MATCH(BG$10, $B$11:$AE$11, 0)), "")="", "", IFERROR(LEFT(INDEX($B242:$AE242, $BK242, MATCH(BG$10, $B$11:$AE$11, 0)), 70), "")))</f>
        <v/>
      </c>
      <c r="BH242" s="11"/>
      <c r="BI242" s="65" t="str">
        <f t="shared" si="47"/>
        <v/>
      </c>
      <c r="BJ242" s="11"/>
      <c r="BN242" s="19" t="str" cm="1">
        <f t="array" ref="BN242">IF($AZ$10="", "", IF(IFERROR(INDEX($B242:$AE242, $BK242, MATCH($AZ$10, $B$11:$AE$11, 0)), "")="", "", IFERROR(INDEX($B242:$AE242, $BK242, MATCH($AZ$10, $B$11:$AE$11, 0)), "")))</f>
        <v/>
      </c>
      <c r="BO242" s="19" t="str">
        <f t="shared" si="48"/>
        <v/>
      </c>
      <c r="BP242" s="19" t="str">
        <f t="shared" si="49"/>
        <v/>
      </c>
      <c r="BQ242" s="19" t="str">
        <f t="shared" si="50"/>
        <v/>
      </c>
      <c r="BR242" s="42" t="str">
        <f t="shared" si="51"/>
        <v/>
      </c>
      <c r="BS242" s="19" t="str">
        <f t="shared" si="52"/>
        <v/>
      </c>
      <c r="BT242" s="43" t="str" cm="1">
        <f t="array" ref="BT242">IFERROR(DATE(INDEX($BQ242:$BS242, $BK242, MATCH($BN$5, $BQ$10:$BS$10, 0)), INDEX($BQ242:$BS242, $BK242, MATCH($BN$4, $BQ$10:$BS$10, 0)), INDEX($BQ242:$BS242, $BK242, MATCH($BN$3, $BQ$10:$BS$10, 0))), "")</f>
        <v/>
      </c>
      <c r="BV242" s="19" t="str">
        <f t="shared" si="53"/>
        <v/>
      </c>
      <c r="BX242" s="19" t="str">
        <f t="shared" si="45"/>
        <v/>
      </c>
      <c r="BZ242" s="42" t="str">
        <f t="shared" si="59"/>
        <v/>
      </c>
      <c r="CA242" s="13" t="str">
        <f t="shared" si="59"/>
        <v/>
      </c>
      <c r="CB242" s="13" t="str">
        <f t="shared" si="58"/>
        <v/>
      </c>
      <c r="CC242" s="13" t="str">
        <f t="shared" si="58"/>
        <v/>
      </c>
      <c r="CD242" s="33" t="str">
        <f t="shared" si="58"/>
        <v/>
      </c>
      <c r="CF242" s="44" t="str">
        <f t="shared" si="54"/>
        <v/>
      </c>
      <c r="CH242" s="19" t="str">
        <f>IF($CF242="", "", COUNTIF($CF$12:$CF$511, "&gt;"&amp;$CF242)+1+COUNTIF($CF$12:$CF242, $CF242)-1)</f>
        <v/>
      </c>
      <c r="CJ242" s="19" t="str">
        <f t="shared" si="55"/>
        <v/>
      </c>
      <c r="CL242" s="45" t="str">
        <f t="shared" si="56"/>
        <v/>
      </c>
      <c r="CN242" s="41" t="str" cm="1">
        <f t="array" ref="CN242">IF($BV242="", "", IF(IFERROR(INDEX($B242:$AE242, $BK242, MATCH(BI$10, $B$11:$AE$11, 0)), "")="", "", IFERROR(INDEX($B242:$AE242, $BK242, MATCH(BI$10, $B$11:$AE$11, 0)), "")))</f>
        <v/>
      </c>
      <c r="CP242" s="19" t="str">
        <f>IF(OR($BL$7=FALSE, $BI242=""), "", IF(COUNTIF('LinkedIn Posts'!$AV$11:$AV$510, $BI242)=0, MAX($CP$11:$CP241)+1, ""))</f>
        <v/>
      </c>
      <c r="CR242" s="19">
        <v>231</v>
      </c>
      <c r="CT242" s="65" t="str">
        <f t="shared" si="57"/>
        <v/>
      </c>
    </row>
    <row r="243" spans="1:98" x14ac:dyDescent="0.25">
      <c r="A243" s="24"/>
      <c r="B243" s="29"/>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1"/>
      <c r="AF243" s="24"/>
      <c r="AG243" s="11"/>
      <c r="AH243" s="11"/>
      <c r="AI243" s="11"/>
      <c r="AJ243" s="11"/>
      <c r="AK243" s="11"/>
      <c r="AL243" s="11"/>
      <c r="AM243" s="11"/>
      <c r="AN243" s="11"/>
      <c r="AO243" s="11"/>
      <c r="AP243" s="11"/>
      <c r="AQ243" s="11"/>
      <c r="AR243" s="11"/>
      <c r="AS243" s="11"/>
      <c r="AT243" s="11"/>
      <c r="AU243" s="11"/>
      <c r="AV243" s="11"/>
      <c r="AW243" s="11"/>
      <c r="AX243" s="11"/>
      <c r="AY243" s="11"/>
      <c r="AZ243" s="32" t="str">
        <f t="shared" si="46"/>
        <v/>
      </c>
      <c r="BA243" s="13" t="str" cm="1">
        <f t="array" ref="BA243">IF(BA$10="", "", IF(IFERROR(INDEX($B243:$AE243, $BK243, MATCH(BA$10, $B$11:$AE$11, 0)), "")="", "", IFERROR(VALUE(INDEX($B243:$AE243, $BK243, MATCH(BA$10, $B$11:$AE$11, 0))), "")))</f>
        <v/>
      </c>
      <c r="BB243" s="13" t="str" cm="1">
        <f t="array" ref="BB243">IF(BB$10="", "", IF(IFERROR(INDEX($B243:$AE243, $BK243, MATCH(BB$10, $B$11:$AE$11, 0)), "")="", "", IFERROR(VALUE(INDEX($B243:$AE243, $BK243, MATCH(BB$10, $B$11:$AE$11, 0))), "")))</f>
        <v/>
      </c>
      <c r="BC243" s="13" t="str" cm="1">
        <f t="array" ref="BC243">IF(BC$10="", "", IF(IFERROR(INDEX($B243:$AE243, $BK243, MATCH(BC$10, $B$11:$AE$11, 0)), "")="", "", IFERROR(VALUE(INDEX($B243:$AE243, $BK243, MATCH(BC$10, $B$11:$AE$11, 0))), "")))</f>
        <v/>
      </c>
      <c r="BD243" s="13" t="str" cm="1">
        <f t="array" ref="BD243">IF(BD$10="", "", IF(IFERROR(INDEX($B243:$AE243, $BK243, MATCH(BD$10, $B$11:$AE$11, 0)), "")="", "", IFERROR(VALUE(INDEX($B243:$AE243, $BK243, MATCH(BD$10, $B$11:$AE$11, 0))), "")))</f>
        <v/>
      </c>
      <c r="BE243" s="33" t="str" cm="1">
        <f t="array" ref="BE243">IF(BE$10="", "", IF(IFERROR(INDEX($B243:$AE243, $BK243, MATCH(BE$10, $B$11:$AE$11, 0)), "")="", "", IFERROR(VALUE(INDEX($B243:$AE243, $BK243, MATCH(BE$10, $B$11:$AE$11, 0))), "")))</f>
        <v/>
      </c>
      <c r="BF243" s="11"/>
      <c r="BG243" s="41" t="str" cm="1">
        <f t="array" ref="BG243">IF(BG$10="", "", IF(IFERROR(INDEX($B243:$AE243, $BK243, MATCH(BG$10, $B$11:$AE$11, 0)), "")="", "", IFERROR(LEFT(INDEX($B243:$AE243, $BK243, MATCH(BG$10, $B$11:$AE$11, 0)), 70), "")))</f>
        <v/>
      </c>
      <c r="BH243" s="11"/>
      <c r="BI243" s="65" t="str">
        <f t="shared" si="47"/>
        <v/>
      </c>
      <c r="BJ243" s="11"/>
      <c r="BN243" s="19" t="str" cm="1">
        <f t="array" ref="BN243">IF($AZ$10="", "", IF(IFERROR(INDEX($B243:$AE243, $BK243, MATCH($AZ$10, $B$11:$AE$11, 0)), "")="", "", IFERROR(INDEX($B243:$AE243, $BK243, MATCH($AZ$10, $B$11:$AE$11, 0)), "")))</f>
        <v/>
      </c>
      <c r="BO243" s="19" t="str">
        <f t="shared" si="48"/>
        <v/>
      </c>
      <c r="BP243" s="19" t="str">
        <f t="shared" si="49"/>
        <v/>
      </c>
      <c r="BQ243" s="19" t="str">
        <f t="shared" si="50"/>
        <v/>
      </c>
      <c r="BR243" s="42" t="str">
        <f t="shared" si="51"/>
        <v/>
      </c>
      <c r="BS243" s="19" t="str">
        <f t="shared" si="52"/>
        <v/>
      </c>
      <c r="BT243" s="43" t="str" cm="1">
        <f t="array" ref="BT243">IFERROR(DATE(INDEX($BQ243:$BS243, $BK243, MATCH($BN$5, $BQ$10:$BS$10, 0)), INDEX($BQ243:$BS243, $BK243, MATCH($BN$4, $BQ$10:$BS$10, 0)), INDEX($BQ243:$BS243, $BK243, MATCH($BN$3, $BQ$10:$BS$10, 0))), "")</f>
        <v/>
      </c>
      <c r="BV243" s="19" t="str">
        <f t="shared" si="53"/>
        <v/>
      </c>
      <c r="BX243" s="19" t="str">
        <f t="shared" si="45"/>
        <v/>
      </c>
      <c r="BZ243" s="42" t="str">
        <f t="shared" si="59"/>
        <v/>
      </c>
      <c r="CA243" s="13" t="str">
        <f t="shared" si="59"/>
        <v/>
      </c>
      <c r="CB243" s="13" t="str">
        <f t="shared" si="58"/>
        <v/>
      </c>
      <c r="CC243" s="13" t="str">
        <f t="shared" si="58"/>
        <v/>
      </c>
      <c r="CD243" s="33" t="str">
        <f t="shared" si="58"/>
        <v/>
      </c>
      <c r="CF243" s="44" t="str">
        <f t="shared" si="54"/>
        <v/>
      </c>
      <c r="CH243" s="19" t="str">
        <f>IF($CF243="", "", COUNTIF($CF$12:$CF$511, "&gt;"&amp;$CF243)+1+COUNTIF($CF$12:$CF243, $CF243)-1)</f>
        <v/>
      </c>
      <c r="CJ243" s="19" t="str">
        <f t="shared" si="55"/>
        <v/>
      </c>
      <c r="CL243" s="45" t="str">
        <f t="shared" si="56"/>
        <v/>
      </c>
      <c r="CN243" s="41" t="str" cm="1">
        <f t="array" ref="CN243">IF($BV243="", "", IF(IFERROR(INDEX($B243:$AE243, $BK243, MATCH(BI$10, $B$11:$AE$11, 0)), "")="", "", IFERROR(INDEX($B243:$AE243, $BK243, MATCH(BI$10, $B$11:$AE$11, 0)), "")))</f>
        <v/>
      </c>
      <c r="CP243" s="19" t="str">
        <f>IF(OR($BL$7=FALSE, $BI243=""), "", IF(COUNTIF('LinkedIn Posts'!$AV$11:$AV$510, $BI243)=0, MAX($CP$11:$CP242)+1, ""))</f>
        <v/>
      </c>
      <c r="CR243" s="19">
        <v>232</v>
      </c>
      <c r="CT243" s="65" t="str">
        <f t="shared" si="57"/>
        <v/>
      </c>
    </row>
    <row r="244" spans="1:98" x14ac:dyDescent="0.25">
      <c r="A244" s="24"/>
      <c r="B244" s="29"/>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1"/>
      <c r="AF244" s="24"/>
      <c r="AG244" s="11"/>
      <c r="AH244" s="11"/>
      <c r="AI244" s="11"/>
      <c r="AJ244" s="11"/>
      <c r="AK244" s="11"/>
      <c r="AL244" s="11"/>
      <c r="AM244" s="11"/>
      <c r="AN244" s="11"/>
      <c r="AO244" s="11"/>
      <c r="AP244" s="11"/>
      <c r="AQ244" s="11"/>
      <c r="AR244" s="11"/>
      <c r="AS244" s="11"/>
      <c r="AT244" s="11"/>
      <c r="AU244" s="11"/>
      <c r="AV244" s="11"/>
      <c r="AW244" s="11"/>
      <c r="AX244" s="11"/>
      <c r="AY244" s="11"/>
      <c r="AZ244" s="32" t="str">
        <f t="shared" si="46"/>
        <v/>
      </c>
      <c r="BA244" s="13" t="str" cm="1">
        <f t="array" ref="BA244">IF(BA$10="", "", IF(IFERROR(INDEX($B244:$AE244, $BK244, MATCH(BA$10, $B$11:$AE$11, 0)), "")="", "", IFERROR(VALUE(INDEX($B244:$AE244, $BK244, MATCH(BA$10, $B$11:$AE$11, 0))), "")))</f>
        <v/>
      </c>
      <c r="BB244" s="13" t="str" cm="1">
        <f t="array" ref="BB244">IF(BB$10="", "", IF(IFERROR(INDEX($B244:$AE244, $BK244, MATCH(BB$10, $B$11:$AE$11, 0)), "")="", "", IFERROR(VALUE(INDEX($B244:$AE244, $BK244, MATCH(BB$10, $B$11:$AE$11, 0))), "")))</f>
        <v/>
      </c>
      <c r="BC244" s="13" t="str" cm="1">
        <f t="array" ref="BC244">IF(BC$10="", "", IF(IFERROR(INDEX($B244:$AE244, $BK244, MATCH(BC$10, $B$11:$AE$11, 0)), "")="", "", IFERROR(VALUE(INDEX($B244:$AE244, $BK244, MATCH(BC$10, $B$11:$AE$11, 0))), "")))</f>
        <v/>
      </c>
      <c r="BD244" s="13" t="str" cm="1">
        <f t="array" ref="BD244">IF(BD$10="", "", IF(IFERROR(INDEX($B244:$AE244, $BK244, MATCH(BD$10, $B$11:$AE$11, 0)), "")="", "", IFERROR(VALUE(INDEX($B244:$AE244, $BK244, MATCH(BD$10, $B$11:$AE$11, 0))), "")))</f>
        <v/>
      </c>
      <c r="BE244" s="33" t="str" cm="1">
        <f t="array" ref="BE244">IF(BE$10="", "", IF(IFERROR(INDEX($B244:$AE244, $BK244, MATCH(BE$10, $B$11:$AE$11, 0)), "")="", "", IFERROR(VALUE(INDEX($B244:$AE244, $BK244, MATCH(BE$10, $B$11:$AE$11, 0))), "")))</f>
        <v/>
      </c>
      <c r="BF244" s="11"/>
      <c r="BG244" s="41" t="str" cm="1">
        <f t="array" ref="BG244">IF(BG$10="", "", IF(IFERROR(INDEX($B244:$AE244, $BK244, MATCH(BG$10, $B$11:$AE$11, 0)), "")="", "", IFERROR(LEFT(INDEX($B244:$AE244, $BK244, MATCH(BG$10, $B$11:$AE$11, 0)), 70), "")))</f>
        <v/>
      </c>
      <c r="BH244" s="11"/>
      <c r="BI244" s="65" t="str">
        <f t="shared" si="47"/>
        <v/>
      </c>
      <c r="BJ244" s="11"/>
      <c r="BN244" s="19" t="str" cm="1">
        <f t="array" ref="BN244">IF($AZ$10="", "", IF(IFERROR(INDEX($B244:$AE244, $BK244, MATCH($AZ$10, $B$11:$AE$11, 0)), "")="", "", IFERROR(INDEX($B244:$AE244, $BK244, MATCH($AZ$10, $B$11:$AE$11, 0)), "")))</f>
        <v/>
      </c>
      <c r="BO244" s="19" t="str">
        <f t="shared" si="48"/>
        <v/>
      </c>
      <c r="BP244" s="19" t="str">
        <f t="shared" si="49"/>
        <v/>
      </c>
      <c r="BQ244" s="19" t="str">
        <f t="shared" si="50"/>
        <v/>
      </c>
      <c r="BR244" s="42" t="str">
        <f t="shared" si="51"/>
        <v/>
      </c>
      <c r="BS244" s="19" t="str">
        <f t="shared" si="52"/>
        <v/>
      </c>
      <c r="BT244" s="43" t="str" cm="1">
        <f t="array" ref="BT244">IFERROR(DATE(INDEX($BQ244:$BS244, $BK244, MATCH($BN$5, $BQ$10:$BS$10, 0)), INDEX($BQ244:$BS244, $BK244, MATCH($BN$4, $BQ$10:$BS$10, 0)), INDEX($BQ244:$BS244, $BK244, MATCH($BN$3, $BQ$10:$BS$10, 0))), "")</f>
        <v/>
      </c>
      <c r="BV244" s="19" t="str">
        <f t="shared" si="53"/>
        <v/>
      </c>
      <c r="BX244" s="19" t="str">
        <f t="shared" si="45"/>
        <v/>
      </c>
      <c r="BZ244" s="42" t="str">
        <f t="shared" si="59"/>
        <v/>
      </c>
      <c r="CA244" s="13" t="str">
        <f t="shared" si="59"/>
        <v/>
      </c>
      <c r="CB244" s="13" t="str">
        <f t="shared" si="58"/>
        <v/>
      </c>
      <c r="CC244" s="13" t="str">
        <f t="shared" si="58"/>
        <v/>
      </c>
      <c r="CD244" s="33" t="str">
        <f t="shared" si="58"/>
        <v/>
      </c>
      <c r="CF244" s="44" t="str">
        <f t="shared" si="54"/>
        <v/>
      </c>
      <c r="CH244" s="19" t="str">
        <f>IF($CF244="", "", COUNTIF($CF$12:$CF$511, "&gt;"&amp;$CF244)+1+COUNTIF($CF$12:$CF244, $CF244)-1)</f>
        <v/>
      </c>
      <c r="CJ244" s="19" t="str">
        <f t="shared" si="55"/>
        <v/>
      </c>
      <c r="CL244" s="45" t="str">
        <f t="shared" si="56"/>
        <v/>
      </c>
      <c r="CN244" s="41" t="str" cm="1">
        <f t="array" ref="CN244">IF($BV244="", "", IF(IFERROR(INDEX($B244:$AE244, $BK244, MATCH(BI$10, $B$11:$AE$11, 0)), "")="", "", IFERROR(INDEX($B244:$AE244, $BK244, MATCH(BI$10, $B$11:$AE$11, 0)), "")))</f>
        <v/>
      </c>
      <c r="CP244" s="19" t="str">
        <f>IF(OR($BL$7=FALSE, $BI244=""), "", IF(COUNTIF('LinkedIn Posts'!$AV$11:$AV$510, $BI244)=0, MAX($CP$11:$CP243)+1, ""))</f>
        <v/>
      </c>
      <c r="CR244" s="19">
        <v>233</v>
      </c>
      <c r="CT244" s="65" t="str">
        <f t="shared" si="57"/>
        <v/>
      </c>
    </row>
    <row r="245" spans="1:98" x14ac:dyDescent="0.25">
      <c r="A245" s="24"/>
      <c r="B245" s="29"/>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1"/>
      <c r="AF245" s="24"/>
      <c r="AG245" s="11"/>
      <c r="AH245" s="11"/>
      <c r="AI245" s="11"/>
      <c r="AJ245" s="11"/>
      <c r="AK245" s="11"/>
      <c r="AL245" s="11"/>
      <c r="AM245" s="11"/>
      <c r="AN245" s="11"/>
      <c r="AO245" s="11"/>
      <c r="AP245" s="11"/>
      <c r="AQ245" s="11"/>
      <c r="AR245" s="11"/>
      <c r="AS245" s="11"/>
      <c r="AT245" s="11"/>
      <c r="AU245" s="11"/>
      <c r="AV245" s="11"/>
      <c r="AW245" s="11"/>
      <c r="AX245" s="11"/>
      <c r="AY245" s="11"/>
      <c r="AZ245" s="32" t="str">
        <f t="shared" si="46"/>
        <v/>
      </c>
      <c r="BA245" s="13" t="str" cm="1">
        <f t="array" ref="BA245">IF(BA$10="", "", IF(IFERROR(INDEX($B245:$AE245, $BK245, MATCH(BA$10, $B$11:$AE$11, 0)), "")="", "", IFERROR(VALUE(INDEX($B245:$AE245, $BK245, MATCH(BA$10, $B$11:$AE$11, 0))), "")))</f>
        <v/>
      </c>
      <c r="BB245" s="13" t="str" cm="1">
        <f t="array" ref="BB245">IF(BB$10="", "", IF(IFERROR(INDEX($B245:$AE245, $BK245, MATCH(BB$10, $B$11:$AE$11, 0)), "")="", "", IFERROR(VALUE(INDEX($B245:$AE245, $BK245, MATCH(BB$10, $B$11:$AE$11, 0))), "")))</f>
        <v/>
      </c>
      <c r="BC245" s="13" t="str" cm="1">
        <f t="array" ref="BC245">IF(BC$10="", "", IF(IFERROR(INDEX($B245:$AE245, $BK245, MATCH(BC$10, $B$11:$AE$11, 0)), "")="", "", IFERROR(VALUE(INDEX($B245:$AE245, $BK245, MATCH(BC$10, $B$11:$AE$11, 0))), "")))</f>
        <v/>
      </c>
      <c r="BD245" s="13" t="str" cm="1">
        <f t="array" ref="BD245">IF(BD$10="", "", IF(IFERROR(INDEX($B245:$AE245, $BK245, MATCH(BD$10, $B$11:$AE$11, 0)), "")="", "", IFERROR(VALUE(INDEX($B245:$AE245, $BK245, MATCH(BD$10, $B$11:$AE$11, 0))), "")))</f>
        <v/>
      </c>
      <c r="BE245" s="33" t="str" cm="1">
        <f t="array" ref="BE245">IF(BE$10="", "", IF(IFERROR(INDEX($B245:$AE245, $BK245, MATCH(BE$10, $B$11:$AE$11, 0)), "")="", "", IFERROR(VALUE(INDEX($B245:$AE245, $BK245, MATCH(BE$10, $B$11:$AE$11, 0))), "")))</f>
        <v/>
      </c>
      <c r="BF245" s="11"/>
      <c r="BG245" s="41" t="str" cm="1">
        <f t="array" ref="BG245">IF(BG$10="", "", IF(IFERROR(INDEX($B245:$AE245, $BK245, MATCH(BG$10, $B$11:$AE$11, 0)), "")="", "", IFERROR(LEFT(INDEX($B245:$AE245, $BK245, MATCH(BG$10, $B$11:$AE$11, 0)), 70), "")))</f>
        <v/>
      </c>
      <c r="BH245" s="11"/>
      <c r="BI245" s="65" t="str">
        <f t="shared" si="47"/>
        <v/>
      </c>
      <c r="BJ245" s="11"/>
      <c r="BN245" s="19" t="str" cm="1">
        <f t="array" ref="BN245">IF($AZ$10="", "", IF(IFERROR(INDEX($B245:$AE245, $BK245, MATCH($AZ$10, $B$11:$AE$11, 0)), "")="", "", IFERROR(INDEX($B245:$AE245, $BK245, MATCH($AZ$10, $B$11:$AE$11, 0)), "")))</f>
        <v/>
      </c>
      <c r="BO245" s="19" t="str">
        <f t="shared" si="48"/>
        <v/>
      </c>
      <c r="BP245" s="19" t="str">
        <f t="shared" si="49"/>
        <v/>
      </c>
      <c r="BQ245" s="19" t="str">
        <f t="shared" si="50"/>
        <v/>
      </c>
      <c r="BR245" s="42" t="str">
        <f t="shared" si="51"/>
        <v/>
      </c>
      <c r="BS245" s="19" t="str">
        <f t="shared" si="52"/>
        <v/>
      </c>
      <c r="BT245" s="43" t="str" cm="1">
        <f t="array" ref="BT245">IFERROR(DATE(INDEX($BQ245:$BS245, $BK245, MATCH($BN$5, $BQ$10:$BS$10, 0)), INDEX($BQ245:$BS245, $BK245, MATCH($BN$4, $BQ$10:$BS$10, 0)), INDEX($BQ245:$BS245, $BK245, MATCH($BN$3, $BQ$10:$BS$10, 0))), "")</f>
        <v/>
      </c>
      <c r="BV245" s="19" t="str">
        <f t="shared" si="53"/>
        <v/>
      </c>
      <c r="BX245" s="19" t="str">
        <f t="shared" si="45"/>
        <v/>
      </c>
      <c r="BZ245" s="42" t="str">
        <f t="shared" si="59"/>
        <v/>
      </c>
      <c r="CA245" s="13" t="str">
        <f t="shared" si="59"/>
        <v/>
      </c>
      <c r="CB245" s="13" t="str">
        <f t="shared" si="58"/>
        <v/>
      </c>
      <c r="CC245" s="13" t="str">
        <f t="shared" si="58"/>
        <v/>
      </c>
      <c r="CD245" s="33" t="str">
        <f t="shared" si="58"/>
        <v/>
      </c>
      <c r="CF245" s="44" t="str">
        <f t="shared" si="54"/>
        <v/>
      </c>
      <c r="CH245" s="19" t="str">
        <f>IF($CF245="", "", COUNTIF($CF$12:$CF$511, "&gt;"&amp;$CF245)+1+COUNTIF($CF$12:$CF245, $CF245)-1)</f>
        <v/>
      </c>
      <c r="CJ245" s="19" t="str">
        <f t="shared" si="55"/>
        <v/>
      </c>
      <c r="CL245" s="45" t="str">
        <f t="shared" si="56"/>
        <v/>
      </c>
      <c r="CN245" s="41" t="str" cm="1">
        <f t="array" ref="CN245">IF($BV245="", "", IF(IFERROR(INDEX($B245:$AE245, $BK245, MATCH(BI$10, $B$11:$AE$11, 0)), "")="", "", IFERROR(INDEX($B245:$AE245, $BK245, MATCH(BI$10, $B$11:$AE$11, 0)), "")))</f>
        <v/>
      </c>
      <c r="CP245" s="19" t="str">
        <f>IF(OR($BL$7=FALSE, $BI245=""), "", IF(COUNTIF('LinkedIn Posts'!$AV$11:$AV$510, $BI245)=0, MAX($CP$11:$CP244)+1, ""))</f>
        <v/>
      </c>
      <c r="CR245" s="19">
        <v>234</v>
      </c>
      <c r="CT245" s="65" t="str">
        <f t="shared" si="57"/>
        <v/>
      </c>
    </row>
    <row r="246" spans="1:98" x14ac:dyDescent="0.25">
      <c r="A246" s="24"/>
      <c r="B246" s="29"/>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1"/>
      <c r="AF246" s="24"/>
      <c r="AG246" s="11"/>
      <c r="AH246" s="11"/>
      <c r="AI246" s="11"/>
      <c r="AJ246" s="11"/>
      <c r="AK246" s="11"/>
      <c r="AL246" s="11"/>
      <c r="AM246" s="11"/>
      <c r="AN246" s="11"/>
      <c r="AO246" s="11"/>
      <c r="AP246" s="11"/>
      <c r="AQ246" s="11"/>
      <c r="AR246" s="11"/>
      <c r="AS246" s="11"/>
      <c r="AT246" s="11"/>
      <c r="AU246" s="11"/>
      <c r="AV246" s="11"/>
      <c r="AW246" s="11"/>
      <c r="AX246" s="11"/>
      <c r="AY246" s="11"/>
      <c r="AZ246" s="32" t="str">
        <f t="shared" si="46"/>
        <v/>
      </c>
      <c r="BA246" s="13" t="str" cm="1">
        <f t="array" ref="BA246">IF(BA$10="", "", IF(IFERROR(INDEX($B246:$AE246, $BK246, MATCH(BA$10, $B$11:$AE$11, 0)), "")="", "", IFERROR(VALUE(INDEX($B246:$AE246, $BK246, MATCH(BA$10, $B$11:$AE$11, 0))), "")))</f>
        <v/>
      </c>
      <c r="BB246" s="13" t="str" cm="1">
        <f t="array" ref="BB246">IF(BB$10="", "", IF(IFERROR(INDEX($B246:$AE246, $BK246, MATCH(BB$10, $B$11:$AE$11, 0)), "")="", "", IFERROR(VALUE(INDEX($B246:$AE246, $BK246, MATCH(BB$10, $B$11:$AE$11, 0))), "")))</f>
        <v/>
      </c>
      <c r="BC246" s="13" t="str" cm="1">
        <f t="array" ref="BC246">IF(BC$10="", "", IF(IFERROR(INDEX($B246:$AE246, $BK246, MATCH(BC$10, $B$11:$AE$11, 0)), "")="", "", IFERROR(VALUE(INDEX($B246:$AE246, $BK246, MATCH(BC$10, $B$11:$AE$11, 0))), "")))</f>
        <v/>
      </c>
      <c r="BD246" s="13" t="str" cm="1">
        <f t="array" ref="BD246">IF(BD$10="", "", IF(IFERROR(INDEX($B246:$AE246, $BK246, MATCH(BD$10, $B$11:$AE$11, 0)), "")="", "", IFERROR(VALUE(INDEX($B246:$AE246, $BK246, MATCH(BD$10, $B$11:$AE$11, 0))), "")))</f>
        <v/>
      </c>
      <c r="BE246" s="33" t="str" cm="1">
        <f t="array" ref="BE246">IF(BE$10="", "", IF(IFERROR(INDEX($B246:$AE246, $BK246, MATCH(BE$10, $B$11:$AE$11, 0)), "")="", "", IFERROR(VALUE(INDEX($B246:$AE246, $BK246, MATCH(BE$10, $B$11:$AE$11, 0))), "")))</f>
        <v/>
      </c>
      <c r="BF246" s="11"/>
      <c r="BG246" s="41" t="str" cm="1">
        <f t="array" ref="BG246">IF(BG$10="", "", IF(IFERROR(INDEX($B246:$AE246, $BK246, MATCH(BG$10, $B$11:$AE$11, 0)), "")="", "", IFERROR(LEFT(INDEX($B246:$AE246, $BK246, MATCH(BG$10, $B$11:$AE$11, 0)), 70), "")))</f>
        <v/>
      </c>
      <c r="BH246" s="11"/>
      <c r="BI246" s="65" t="str">
        <f t="shared" si="47"/>
        <v/>
      </c>
      <c r="BJ246" s="11"/>
      <c r="BN246" s="19" t="str" cm="1">
        <f t="array" ref="BN246">IF($AZ$10="", "", IF(IFERROR(INDEX($B246:$AE246, $BK246, MATCH($AZ$10, $B$11:$AE$11, 0)), "")="", "", IFERROR(INDEX($B246:$AE246, $BK246, MATCH($AZ$10, $B$11:$AE$11, 0)), "")))</f>
        <v/>
      </c>
      <c r="BO246" s="19" t="str">
        <f t="shared" si="48"/>
        <v/>
      </c>
      <c r="BP246" s="19" t="str">
        <f t="shared" si="49"/>
        <v/>
      </c>
      <c r="BQ246" s="19" t="str">
        <f t="shared" si="50"/>
        <v/>
      </c>
      <c r="BR246" s="42" t="str">
        <f t="shared" si="51"/>
        <v/>
      </c>
      <c r="BS246" s="19" t="str">
        <f t="shared" si="52"/>
        <v/>
      </c>
      <c r="BT246" s="43" t="str" cm="1">
        <f t="array" ref="BT246">IFERROR(DATE(INDEX($BQ246:$BS246, $BK246, MATCH($BN$5, $BQ$10:$BS$10, 0)), INDEX($BQ246:$BS246, $BK246, MATCH($BN$4, $BQ$10:$BS$10, 0)), INDEX($BQ246:$BS246, $BK246, MATCH($BN$3, $BQ$10:$BS$10, 0))), "")</f>
        <v/>
      </c>
      <c r="BV246" s="19" t="str">
        <f t="shared" si="53"/>
        <v/>
      </c>
      <c r="BX246" s="19" t="str">
        <f t="shared" si="45"/>
        <v/>
      </c>
      <c r="BZ246" s="42" t="str">
        <f t="shared" si="59"/>
        <v/>
      </c>
      <c r="CA246" s="13" t="str">
        <f t="shared" si="59"/>
        <v/>
      </c>
      <c r="CB246" s="13" t="str">
        <f t="shared" si="58"/>
        <v/>
      </c>
      <c r="CC246" s="13" t="str">
        <f t="shared" si="58"/>
        <v/>
      </c>
      <c r="CD246" s="33" t="str">
        <f t="shared" si="58"/>
        <v/>
      </c>
      <c r="CF246" s="44" t="str">
        <f t="shared" si="54"/>
        <v/>
      </c>
      <c r="CH246" s="19" t="str">
        <f>IF($CF246="", "", COUNTIF($CF$12:$CF$511, "&gt;"&amp;$CF246)+1+COUNTIF($CF$12:$CF246, $CF246)-1)</f>
        <v/>
      </c>
      <c r="CJ246" s="19" t="str">
        <f t="shared" si="55"/>
        <v/>
      </c>
      <c r="CL246" s="45" t="str">
        <f t="shared" si="56"/>
        <v/>
      </c>
      <c r="CN246" s="41" t="str" cm="1">
        <f t="array" ref="CN246">IF($BV246="", "", IF(IFERROR(INDEX($B246:$AE246, $BK246, MATCH(BI$10, $B$11:$AE$11, 0)), "")="", "", IFERROR(INDEX($B246:$AE246, $BK246, MATCH(BI$10, $B$11:$AE$11, 0)), "")))</f>
        <v/>
      </c>
      <c r="CP246" s="19" t="str">
        <f>IF(OR($BL$7=FALSE, $BI246=""), "", IF(COUNTIF('LinkedIn Posts'!$AV$11:$AV$510, $BI246)=0, MAX($CP$11:$CP245)+1, ""))</f>
        <v/>
      </c>
      <c r="CR246" s="19">
        <v>235</v>
      </c>
      <c r="CT246" s="65" t="str">
        <f t="shared" si="57"/>
        <v/>
      </c>
    </row>
    <row r="247" spans="1:98" x14ac:dyDescent="0.25">
      <c r="A247" s="24"/>
      <c r="B247" s="29"/>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1"/>
      <c r="AF247" s="24"/>
      <c r="AG247" s="11"/>
      <c r="AH247" s="11"/>
      <c r="AI247" s="11"/>
      <c r="AJ247" s="11"/>
      <c r="AK247" s="11"/>
      <c r="AL247" s="11"/>
      <c r="AM247" s="11"/>
      <c r="AN247" s="11"/>
      <c r="AO247" s="11"/>
      <c r="AP247" s="11"/>
      <c r="AQ247" s="11"/>
      <c r="AR247" s="11"/>
      <c r="AS247" s="11"/>
      <c r="AT247" s="11"/>
      <c r="AU247" s="11"/>
      <c r="AV247" s="11"/>
      <c r="AW247" s="11"/>
      <c r="AX247" s="11"/>
      <c r="AY247" s="11"/>
      <c r="AZ247" s="32" t="str">
        <f t="shared" si="46"/>
        <v/>
      </c>
      <c r="BA247" s="13" t="str" cm="1">
        <f t="array" ref="BA247">IF(BA$10="", "", IF(IFERROR(INDEX($B247:$AE247, $BK247, MATCH(BA$10, $B$11:$AE$11, 0)), "")="", "", IFERROR(VALUE(INDEX($B247:$AE247, $BK247, MATCH(BA$10, $B$11:$AE$11, 0))), "")))</f>
        <v/>
      </c>
      <c r="BB247" s="13" t="str" cm="1">
        <f t="array" ref="BB247">IF(BB$10="", "", IF(IFERROR(INDEX($B247:$AE247, $BK247, MATCH(BB$10, $B$11:$AE$11, 0)), "")="", "", IFERROR(VALUE(INDEX($B247:$AE247, $BK247, MATCH(BB$10, $B$11:$AE$11, 0))), "")))</f>
        <v/>
      </c>
      <c r="BC247" s="13" t="str" cm="1">
        <f t="array" ref="BC247">IF(BC$10="", "", IF(IFERROR(INDEX($B247:$AE247, $BK247, MATCH(BC$10, $B$11:$AE$11, 0)), "")="", "", IFERROR(VALUE(INDEX($B247:$AE247, $BK247, MATCH(BC$10, $B$11:$AE$11, 0))), "")))</f>
        <v/>
      </c>
      <c r="BD247" s="13" t="str" cm="1">
        <f t="array" ref="BD247">IF(BD$10="", "", IF(IFERROR(INDEX($B247:$AE247, $BK247, MATCH(BD$10, $B$11:$AE$11, 0)), "")="", "", IFERROR(VALUE(INDEX($B247:$AE247, $BK247, MATCH(BD$10, $B$11:$AE$11, 0))), "")))</f>
        <v/>
      </c>
      <c r="BE247" s="33" t="str" cm="1">
        <f t="array" ref="BE247">IF(BE$10="", "", IF(IFERROR(INDEX($B247:$AE247, $BK247, MATCH(BE$10, $B$11:$AE$11, 0)), "")="", "", IFERROR(VALUE(INDEX($B247:$AE247, $BK247, MATCH(BE$10, $B$11:$AE$11, 0))), "")))</f>
        <v/>
      </c>
      <c r="BF247" s="11"/>
      <c r="BG247" s="41" t="str" cm="1">
        <f t="array" ref="BG247">IF(BG$10="", "", IF(IFERROR(INDEX($B247:$AE247, $BK247, MATCH(BG$10, $B$11:$AE$11, 0)), "")="", "", IFERROR(LEFT(INDEX($B247:$AE247, $BK247, MATCH(BG$10, $B$11:$AE$11, 0)), 70), "")))</f>
        <v/>
      </c>
      <c r="BH247" s="11"/>
      <c r="BI247" s="65" t="str">
        <f t="shared" si="47"/>
        <v/>
      </c>
      <c r="BJ247" s="11"/>
      <c r="BN247" s="19" t="str" cm="1">
        <f t="array" ref="BN247">IF($AZ$10="", "", IF(IFERROR(INDEX($B247:$AE247, $BK247, MATCH($AZ$10, $B$11:$AE$11, 0)), "")="", "", IFERROR(INDEX($B247:$AE247, $BK247, MATCH($AZ$10, $B$11:$AE$11, 0)), "")))</f>
        <v/>
      </c>
      <c r="BO247" s="19" t="str">
        <f t="shared" si="48"/>
        <v/>
      </c>
      <c r="BP247" s="19" t="str">
        <f t="shared" si="49"/>
        <v/>
      </c>
      <c r="BQ247" s="19" t="str">
        <f t="shared" si="50"/>
        <v/>
      </c>
      <c r="BR247" s="42" t="str">
        <f t="shared" si="51"/>
        <v/>
      </c>
      <c r="BS247" s="19" t="str">
        <f t="shared" si="52"/>
        <v/>
      </c>
      <c r="BT247" s="43" t="str" cm="1">
        <f t="array" ref="BT247">IFERROR(DATE(INDEX($BQ247:$BS247, $BK247, MATCH($BN$5, $BQ$10:$BS$10, 0)), INDEX($BQ247:$BS247, $BK247, MATCH($BN$4, $BQ$10:$BS$10, 0)), INDEX($BQ247:$BS247, $BK247, MATCH($BN$3, $BQ$10:$BS$10, 0))), "")</f>
        <v/>
      </c>
      <c r="BV247" s="19" t="str">
        <f t="shared" si="53"/>
        <v/>
      </c>
      <c r="BX247" s="19" t="str">
        <f t="shared" si="45"/>
        <v/>
      </c>
      <c r="BZ247" s="42" t="str">
        <f t="shared" si="59"/>
        <v/>
      </c>
      <c r="CA247" s="13" t="str">
        <f t="shared" si="59"/>
        <v/>
      </c>
      <c r="CB247" s="13" t="str">
        <f t="shared" si="58"/>
        <v/>
      </c>
      <c r="CC247" s="13" t="str">
        <f t="shared" si="58"/>
        <v/>
      </c>
      <c r="CD247" s="33" t="str">
        <f t="shared" si="58"/>
        <v/>
      </c>
      <c r="CF247" s="44" t="str">
        <f t="shared" si="54"/>
        <v/>
      </c>
      <c r="CH247" s="19" t="str">
        <f>IF($CF247="", "", COUNTIF($CF$12:$CF$511, "&gt;"&amp;$CF247)+1+COUNTIF($CF$12:$CF247, $CF247)-1)</f>
        <v/>
      </c>
      <c r="CJ247" s="19" t="str">
        <f t="shared" si="55"/>
        <v/>
      </c>
      <c r="CL247" s="45" t="str">
        <f t="shared" si="56"/>
        <v/>
      </c>
      <c r="CN247" s="41" t="str" cm="1">
        <f t="array" ref="CN247">IF($BV247="", "", IF(IFERROR(INDEX($B247:$AE247, $BK247, MATCH(BI$10, $B$11:$AE$11, 0)), "")="", "", IFERROR(INDEX($B247:$AE247, $BK247, MATCH(BI$10, $B$11:$AE$11, 0)), "")))</f>
        <v/>
      </c>
      <c r="CP247" s="19" t="str">
        <f>IF(OR($BL$7=FALSE, $BI247=""), "", IF(COUNTIF('LinkedIn Posts'!$AV$11:$AV$510, $BI247)=0, MAX($CP$11:$CP246)+1, ""))</f>
        <v/>
      </c>
      <c r="CR247" s="19">
        <v>236</v>
      </c>
      <c r="CT247" s="65" t="str">
        <f t="shared" si="57"/>
        <v/>
      </c>
    </row>
    <row r="248" spans="1:98" x14ac:dyDescent="0.25">
      <c r="A248" s="24"/>
      <c r="B248" s="29"/>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1"/>
      <c r="AF248" s="24"/>
      <c r="AG248" s="11"/>
      <c r="AH248" s="11"/>
      <c r="AI248" s="11"/>
      <c r="AJ248" s="11"/>
      <c r="AK248" s="11"/>
      <c r="AL248" s="11"/>
      <c r="AM248" s="11"/>
      <c r="AN248" s="11"/>
      <c r="AO248" s="11"/>
      <c r="AP248" s="11"/>
      <c r="AQ248" s="11"/>
      <c r="AR248" s="11"/>
      <c r="AS248" s="11"/>
      <c r="AT248" s="11"/>
      <c r="AU248" s="11"/>
      <c r="AV248" s="11"/>
      <c r="AW248" s="11"/>
      <c r="AX248" s="11"/>
      <c r="AY248" s="11"/>
      <c r="AZ248" s="32" t="str">
        <f t="shared" si="46"/>
        <v/>
      </c>
      <c r="BA248" s="13" t="str" cm="1">
        <f t="array" ref="BA248">IF(BA$10="", "", IF(IFERROR(INDEX($B248:$AE248, $BK248, MATCH(BA$10, $B$11:$AE$11, 0)), "")="", "", IFERROR(VALUE(INDEX($B248:$AE248, $BK248, MATCH(BA$10, $B$11:$AE$11, 0))), "")))</f>
        <v/>
      </c>
      <c r="BB248" s="13" t="str" cm="1">
        <f t="array" ref="BB248">IF(BB$10="", "", IF(IFERROR(INDEX($B248:$AE248, $BK248, MATCH(BB$10, $B$11:$AE$11, 0)), "")="", "", IFERROR(VALUE(INDEX($B248:$AE248, $BK248, MATCH(BB$10, $B$11:$AE$11, 0))), "")))</f>
        <v/>
      </c>
      <c r="BC248" s="13" t="str" cm="1">
        <f t="array" ref="BC248">IF(BC$10="", "", IF(IFERROR(INDEX($B248:$AE248, $BK248, MATCH(BC$10, $B$11:$AE$11, 0)), "")="", "", IFERROR(VALUE(INDEX($B248:$AE248, $BK248, MATCH(BC$10, $B$11:$AE$11, 0))), "")))</f>
        <v/>
      </c>
      <c r="BD248" s="13" t="str" cm="1">
        <f t="array" ref="BD248">IF(BD$10="", "", IF(IFERROR(INDEX($B248:$AE248, $BK248, MATCH(BD$10, $B$11:$AE$11, 0)), "")="", "", IFERROR(VALUE(INDEX($B248:$AE248, $BK248, MATCH(BD$10, $B$11:$AE$11, 0))), "")))</f>
        <v/>
      </c>
      <c r="BE248" s="33" t="str" cm="1">
        <f t="array" ref="BE248">IF(BE$10="", "", IF(IFERROR(INDEX($B248:$AE248, $BK248, MATCH(BE$10, $B$11:$AE$11, 0)), "")="", "", IFERROR(VALUE(INDEX($B248:$AE248, $BK248, MATCH(BE$10, $B$11:$AE$11, 0))), "")))</f>
        <v/>
      </c>
      <c r="BF248" s="11"/>
      <c r="BG248" s="41" t="str" cm="1">
        <f t="array" ref="BG248">IF(BG$10="", "", IF(IFERROR(INDEX($B248:$AE248, $BK248, MATCH(BG$10, $B$11:$AE$11, 0)), "")="", "", IFERROR(LEFT(INDEX($B248:$AE248, $BK248, MATCH(BG$10, $B$11:$AE$11, 0)), 70), "")))</f>
        <v/>
      </c>
      <c r="BH248" s="11"/>
      <c r="BI248" s="65" t="str">
        <f t="shared" si="47"/>
        <v/>
      </c>
      <c r="BJ248" s="11"/>
      <c r="BN248" s="19" t="str" cm="1">
        <f t="array" ref="BN248">IF($AZ$10="", "", IF(IFERROR(INDEX($B248:$AE248, $BK248, MATCH($AZ$10, $B$11:$AE$11, 0)), "")="", "", IFERROR(INDEX($B248:$AE248, $BK248, MATCH($AZ$10, $B$11:$AE$11, 0)), "")))</f>
        <v/>
      </c>
      <c r="BO248" s="19" t="str">
        <f t="shared" si="48"/>
        <v/>
      </c>
      <c r="BP248" s="19" t="str">
        <f t="shared" si="49"/>
        <v/>
      </c>
      <c r="BQ248" s="19" t="str">
        <f t="shared" si="50"/>
        <v/>
      </c>
      <c r="BR248" s="42" t="str">
        <f t="shared" si="51"/>
        <v/>
      </c>
      <c r="BS248" s="19" t="str">
        <f t="shared" si="52"/>
        <v/>
      </c>
      <c r="BT248" s="43" t="str" cm="1">
        <f t="array" ref="BT248">IFERROR(DATE(INDEX($BQ248:$BS248, $BK248, MATCH($BN$5, $BQ$10:$BS$10, 0)), INDEX($BQ248:$BS248, $BK248, MATCH($BN$4, $BQ$10:$BS$10, 0)), INDEX($BQ248:$BS248, $BK248, MATCH($BN$3, $BQ$10:$BS$10, 0))), "")</f>
        <v/>
      </c>
      <c r="BV248" s="19" t="str">
        <f t="shared" si="53"/>
        <v/>
      </c>
      <c r="BX248" s="19" t="str">
        <f t="shared" si="45"/>
        <v/>
      </c>
      <c r="BZ248" s="42" t="str">
        <f t="shared" si="59"/>
        <v/>
      </c>
      <c r="CA248" s="13" t="str">
        <f t="shared" si="59"/>
        <v/>
      </c>
      <c r="CB248" s="13" t="str">
        <f t="shared" si="58"/>
        <v/>
      </c>
      <c r="CC248" s="13" t="str">
        <f t="shared" si="58"/>
        <v/>
      </c>
      <c r="CD248" s="33" t="str">
        <f t="shared" si="58"/>
        <v/>
      </c>
      <c r="CF248" s="44" t="str">
        <f t="shared" si="54"/>
        <v/>
      </c>
      <c r="CH248" s="19" t="str">
        <f>IF($CF248="", "", COUNTIF($CF$12:$CF$511, "&gt;"&amp;$CF248)+1+COUNTIF($CF$12:$CF248, $CF248)-1)</f>
        <v/>
      </c>
      <c r="CJ248" s="19" t="str">
        <f t="shared" si="55"/>
        <v/>
      </c>
      <c r="CL248" s="45" t="str">
        <f t="shared" si="56"/>
        <v/>
      </c>
      <c r="CN248" s="41" t="str" cm="1">
        <f t="array" ref="CN248">IF($BV248="", "", IF(IFERROR(INDEX($B248:$AE248, $BK248, MATCH(BI$10, $B$11:$AE$11, 0)), "")="", "", IFERROR(INDEX($B248:$AE248, $BK248, MATCH(BI$10, $B$11:$AE$11, 0)), "")))</f>
        <v/>
      </c>
      <c r="CP248" s="19" t="str">
        <f>IF(OR($BL$7=FALSE, $BI248=""), "", IF(COUNTIF('LinkedIn Posts'!$AV$11:$AV$510, $BI248)=0, MAX($CP$11:$CP247)+1, ""))</f>
        <v/>
      </c>
      <c r="CR248" s="19">
        <v>237</v>
      </c>
      <c r="CT248" s="65" t="str">
        <f t="shared" si="57"/>
        <v/>
      </c>
    </row>
    <row r="249" spans="1:98" x14ac:dyDescent="0.25">
      <c r="A249" s="24"/>
      <c r="B249" s="29"/>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1"/>
      <c r="AF249" s="24"/>
      <c r="AG249" s="11"/>
      <c r="AH249" s="11"/>
      <c r="AI249" s="11"/>
      <c r="AJ249" s="11"/>
      <c r="AK249" s="11"/>
      <c r="AL249" s="11"/>
      <c r="AM249" s="11"/>
      <c r="AN249" s="11"/>
      <c r="AO249" s="11"/>
      <c r="AP249" s="11"/>
      <c r="AQ249" s="11"/>
      <c r="AR249" s="11"/>
      <c r="AS249" s="11"/>
      <c r="AT249" s="11"/>
      <c r="AU249" s="11"/>
      <c r="AV249" s="11"/>
      <c r="AW249" s="11"/>
      <c r="AX249" s="11"/>
      <c r="AY249" s="11"/>
      <c r="AZ249" s="32" t="str">
        <f t="shared" si="46"/>
        <v/>
      </c>
      <c r="BA249" s="13" t="str" cm="1">
        <f t="array" ref="BA249">IF(BA$10="", "", IF(IFERROR(INDEX($B249:$AE249, $BK249, MATCH(BA$10, $B$11:$AE$11, 0)), "")="", "", IFERROR(VALUE(INDEX($B249:$AE249, $BK249, MATCH(BA$10, $B$11:$AE$11, 0))), "")))</f>
        <v/>
      </c>
      <c r="BB249" s="13" t="str" cm="1">
        <f t="array" ref="BB249">IF(BB$10="", "", IF(IFERROR(INDEX($B249:$AE249, $BK249, MATCH(BB$10, $B$11:$AE$11, 0)), "")="", "", IFERROR(VALUE(INDEX($B249:$AE249, $BK249, MATCH(BB$10, $B$11:$AE$11, 0))), "")))</f>
        <v/>
      </c>
      <c r="BC249" s="13" t="str" cm="1">
        <f t="array" ref="BC249">IF(BC$10="", "", IF(IFERROR(INDEX($B249:$AE249, $BK249, MATCH(BC$10, $B$11:$AE$11, 0)), "")="", "", IFERROR(VALUE(INDEX($B249:$AE249, $BK249, MATCH(BC$10, $B$11:$AE$11, 0))), "")))</f>
        <v/>
      </c>
      <c r="BD249" s="13" t="str" cm="1">
        <f t="array" ref="BD249">IF(BD$10="", "", IF(IFERROR(INDEX($B249:$AE249, $BK249, MATCH(BD$10, $B$11:$AE$11, 0)), "")="", "", IFERROR(VALUE(INDEX($B249:$AE249, $BK249, MATCH(BD$10, $B$11:$AE$11, 0))), "")))</f>
        <v/>
      </c>
      <c r="BE249" s="33" t="str" cm="1">
        <f t="array" ref="BE249">IF(BE$10="", "", IF(IFERROR(INDEX($B249:$AE249, $BK249, MATCH(BE$10, $B$11:$AE$11, 0)), "")="", "", IFERROR(VALUE(INDEX($B249:$AE249, $BK249, MATCH(BE$10, $B$11:$AE$11, 0))), "")))</f>
        <v/>
      </c>
      <c r="BF249" s="11"/>
      <c r="BG249" s="41" t="str" cm="1">
        <f t="array" ref="BG249">IF(BG$10="", "", IF(IFERROR(INDEX($B249:$AE249, $BK249, MATCH(BG$10, $B$11:$AE$11, 0)), "")="", "", IFERROR(LEFT(INDEX($B249:$AE249, $BK249, MATCH(BG$10, $B$11:$AE$11, 0)), 70), "")))</f>
        <v/>
      </c>
      <c r="BH249" s="11"/>
      <c r="BI249" s="65" t="str">
        <f t="shared" si="47"/>
        <v/>
      </c>
      <c r="BJ249" s="11"/>
      <c r="BN249" s="19" t="str" cm="1">
        <f t="array" ref="BN249">IF($AZ$10="", "", IF(IFERROR(INDEX($B249:$AE249, $BK249, MATCH($AZ$10, $B$11:$AE$11, 0)), "")="", "", IFERROR(INDEX($B249:$AE249, $BK249, MATCH($AZ$10, $B$11:$AE$11, 0)), "")))</f>
        <v/>
      </c>
      <c r="BO249" s="19" t="str">
        <f t="shared" si="48"/>
        <v/>
      </c>
      <c r="BP249" s="19" t="str">
        <f t="shared" si="49"/>
        <v/>
      </c>
      <c r="BQ249" s="19" t="str">
        <f t="shared" si="50"/>
        <v/>
      </c>
      <c r="BR249" s="42" t="str">
        <f t="shared" si="51"/>
        <v/>
      </c>
      <c r="BS249" s="19" t="str">
        <f t="shared" si="52"/>
        <v/>
      </c>
      <c r="BT249" s="43" t="str" cm="1">
        <f t="array" ref="BT249">IFERROR(DATE(INDEX($BQ249:$BS249, $BK249, MATCH($BN$5, $BQ$10:$BS$10, 0)), INDEX($BQ249:$BS249, $BK249, MATCH($BN$4, $BQ$10:$BS$10, 0)), INDEX($BQ249:$BS249, $BK249, MATCH($BN$3, $BQ$10:$BS$10, 0))), "")</f>
        <v/>
      </c>
      <c r="BV249" s="19" t="str">
        <f t="shared" si="53"/>
        <v/>
      </c>
      <c r="BX249" s="19" t="str">
        <f t="shared" si="45"/>
        <v/>
      </c>
      <c r="BZ249" s="42" t="str">
        <f t="shared" si="59"/>
        <v/>
      </c>
      <c r="CA249" s="13" t="str">
        <f t="shared" si="59"/>
        <v/>
      </c>
      <c r="CB249" s="13" t="str">
        <f t="shared" si="58"/>
        <v/>
      </c>
      <c r="CC249" s="13" t="str">
        <f t="shared" si="58"/>
        <v/>
      </c>
      <c r="CD249" s="33" t="str">
        <f t="shared" si="58"/>
        <v/>
      </c>
      <c r="CF249" s="44" t="str">
        <f t="shared" si="54"/>
        <v/>
      </c>
      <c r="CH249" s="19" t="str">
        <f>IF($CF249="", "", COUNTIF($CF$12:$CF$511, "&gt;"&amp;$CF249)+1+COUNTIF($CF$12:$CF249, $CF249)-1)</f>
        <v/>
      </c>
      <c r="CJ249" s="19" t="str">
        <f t="shared" si="55"/>
        <v/>
      </c>
      <c r="CL249" s="45" t="str">
        <f t="shared" si="56"/>
        <v/>
      </c>
      <c r="CN249" s="41" t="str" cm="1">
        <f t="array" ref="CN249">IF($BV249="", "", IF(IFERROR(INDEX($B249:$AE249, $BK249, MATCH(BI$10, $B$11:$AE$11, 0)), "")="", "", IFERROR(INDEX($B249:$AE249, $BK249, MATCH(BI$10, $B$11:$AE$11, 0)), "")))</f>
        <v/>
      </c>
      <c r="CP249" s="19" t="str">
        <f>IF(OR($BL$7=FALSE, $BI249=""), "", IF(COUNTIF('LinkedIn Posts'!$AV$11:$AV$510, $BI249)=0, MAX($CP$11:$CP248)+1, ""))</f>
        <v/>
      </c>
      <c r="CR249" s="19">
        <v>238</v>
      </c>
      <c r="CT249" s="65" t="str">
        <f t="shared" si="57"/>
        <v/>
      </c>
    </row>
    <row r="250" spans="1:98" x14ac:dyDescent="0.25">
      <c r="A250" s="24"/>
      <c r="B250" s="29"/>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1"/>
      <c r="AF250" s="24"/>
      <c r="AG250" s="11"/>
      <c r="AH250" s="11"/>
      <c r="AI250" s="11"/>
      <c r="AJ250" s="11"/>
      <c r="AK250" s="11"/>
      <c r="AL250" s="11"/>
      <c r="AM250" s="11"/>
      <c r="AN250" s="11"/>
      <c r="AO250" s="11"/>
      <c r="AP250" s="11"/>
      <c r="AQ250" s="11"/>
      <c r="AR250" s="11"/>
      <c r="AS250" s="11"/>
      <c r="AT250" s="11"/>
      <c r="AU250" s="11"/>
      <c r="AV250" s="11"/>
      <c r="AW250" s="11"/>
      <c r="AX250" s="11"/>
      <c r="AY250" s="11"/>
      <c r="AZ250" s="32" t="str">
        <f t="shared" si="46"/>
        <v/>
      </c>
      <c r="BA250" s="13" t="str" cm="1">
        <f t="array" ref="BA250">IF(BA$10="", "", IF(IFERROR(INDEX($B250:$AE250, $BK250, MATCH(BA$10, $B$11:$AE$11, 0)), "")="", "", IFERROR(VALUE(INDEX($B250:$AE250, $BK250, MATCH(BA$10, $B$11:$AE$11, 0))), "")))</f>
        <v/>
      </c>
      <c r="BB250" s="13" t="str" cm="1">
        <f t="array" ref="BB250">IF(BB$10="", "", IF(IFERROR(INDEX($B250:$AE250, $BK250, MATCH(BB$10, $B$11:$AE$11, 0)), "")="", "", IFERROR(VALUE(INDEX($B250:$AE250, $BK250, MATCH(BB$10, $B$11:$AE$11, 0))), "")))</f>
        <v/>
      </c>
      <c r="BC250" s="13" t="str" cm="1">
        <f t="array" ref="BC250">IF(BC$10="", "", IF(IFERROR(INDEX($B250:$AE250, $BK250, MATCH(BC$10, $B$11:$AE$11, 0)), "")="", "", IFERROR(VALUE(INDEX($B250:$AE250, $BK250, MATCH(BC$10, $B$11:$AE$11, 0))), "")))</f>
        <v/>
      </c>
      <c r="BD250" s="13" t="str" cm="1">
        <f t="array" ref="BD250">IF(BD$10="", "", IF(IFERROR(INDEX($B250:$AE250, $BK250, MATCH(BD$10, $B$11:$AE$11, 0)), "")="", "", IFERROR(VALUE(INDEX($B250:$AE250, $BK250, MATCH(BD$10, $B$11:$AE$11, 0))), "")))</f>
        <v/>
      </c>
      <c r="BE250" s="33" t="str" cm="1">
        <f t="array" ref="BE250">IF(BE$10="", "", IF(IFERROR(INDEX($B250:$AE250, $BK250, MATCH(BE$10, $B$11:$AE$11, 0)), "")="", "", IFERROR(VALUE(INDEX($B250:$AE250, $BK250, MATCH(BE$10, $B$11:$AE$11, 0))), "")))</f>
        <v/>
      </c>
      <c r="BF250" s="11"/>
      <c r="BG250" s="41" t="str" cm="1">
        <f t="array" ref="BG250">IF(BG$10="", "", IF(IFERROR(INDEX($B250:$AE250, $BK250, MATCH(BG$10, $B$11:$AE$11, 0)), "")="", "", IFERROR(LEFT(INDEX($B250:$AE250, $BK250, MATCH(BG$10, $B$11:$AE$11, 0)), 70), "")))</f>
        <v/>
      </c>
      <c r="BH250" s="11"/>
      <c r="BI250" s="65" t="str">
        <f t="shared" si="47"/>
        <v/>
      </c>
      <c r="BJ250" s="11"/>
      <c r="BN250" s="19" t="str" cm="1">
        <f t="array" ref="BN250">IF($AZ$10="", "", IF(IFERROR(INDEX($B250:$AE250, $BK250, MATCH($AZ$10, $B$11:$AE$11, 0)), "")="", "", IFERROR(INDEX($B250:$AE250, $BK250, MATCH($AZ$10, $B$11:$AE$11, 0)), "")))</f>
        <v/>
      </c>
      <c r="BO250" s="19" t="str">
        <f t="shared" si="48"/>
        <v/>
      </c>
      <c r="BP250" s="19" t="str">
        <f t="shared" si="49"/>
        <v/>
      </c>
      <c r="BQ250" s="19" t="str">
        <f t="shared" si="50"/>
        <v/>
      </c>
      <c r="BR250" s="42" t="str">
        <f t="shared" si="51"/>
        <v/>
      </c>
      <c r="BS250" s="19" t="str">
        <f t="shared" si="52"/>
        <v/>
      </c>
      <c r="BT250" s="43" t="str" cm="1">
        <f t="array" ref="BT250">IFERROR(DATE(INDEX($BQ250:$BS250, $BK250, MATCH($BN$5, $BQ$10:$BS$10, 0)), INDEX($BQ250:$BS250, $BK250, MATCH($BN$4, $BQ$10:$BS$10, 0)), INDEX($BQ250:$BS250, $BK250, MATCH($BN$3, $BQ$10:$BS$10, 0))), "")</f>
        <v/>
      </c>
      <c r="BV250" s="19" t="str">
        <f t="shared" si="53"/>
        <v/>
      </c>
      <c r="BX250" s="19" t="str">
        <f t="shared" si="45"/>
        <v/>
      </c>
      <c r="BZ250" s="42" t="str">
        <f t="shared" si="59"/>
        <v/>
      </c>
      <c r="CA250" s="13" t="str">
        <f t="shared" si="59"/>
        <v/>
      </c>
      <c r="CB250" s="13" t="str">
        <f t="shared" si="58"/>
        <v/>
      </c>
      <c r="CC250" s="13" t="str">
        <f t="shared" si="58"/>
        <v/>
      </c>
      <c r="CD250" s="33" t="str">
        <f t="shared" si="58"/>
        <v/>
      </c>
      <c r="CF250" s="44" t="str">
        <f t="shared" si="54"/>
        <v/>
      </c>
      <c r="CH250" s="19" t="str">
        <f>IF($CF250="", "", COUNTIF($CF$12:$CF$511, "&gt;"&amp;$CF250)+1+COUNTIF($CF$12:$CF250, $CF250)-1)</f>
        <v/>
      </c>
      <c r="CJ250" s="19" t="str">
        <f t="shared" si="55"/>
        <v/>
      </c>
      <c r="CL250" s="45" t="str">
        <f t="shared" si="56"/>
        <v/>
      </c>
      <c r="CN250" s="41" t="str" cm="1">
        <f t="array" ref="CN250">IF($BV250="", "", IF(IFERROR(INDEX($B250:$AE250, $BK250, MATCH(BI$10, $B$11:$AE$11, 0)), "")="", "", IFERROR(INDEX($B250:$AE250, $BK250, MATCH(BI$10, $B$11:$AE$11, 0)), "")))</f>
        <v/>
      </c>
      <c r="CP250" s="19" t="str">
        <f>IF(OR($BL$7=FALSE, $BI250=""), "", IF(COUNTIF('LinkedIn Posts'!$AV$11:$AV$510, $BI250)=0, MAX($CP$11:$CP249)+1, ""))</f>
        <v/>
      </c>
      <c r="CR250" s="19">
        <v>239</v>
      </c>
      <c r="CT250" s="65" t="str">
        <f t="shared" si="57"/>
        <v/>
      </c>
    </row>
    <row r="251" spans="1:98" x14ac:dyDescent="0.25">
      <c r="A251" s="24"/>
      <c r="B251" s="29"/>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1"/>
      <c r="AF251" s="24"/>
      <c r="AG251" s="11"/>
      <c r="AH251" s="11"/>
      <c r="AI251" s="11"/>
      <c r="AJ251" s="11"/>
      <c r="AK251" s="11"/>
      <c r="AL251" s="11"/>
      <c r="AM251" s="11"/>
      <c r="AN251" s="11"/>
      <c r="AO251" s="11"/>
      <c r="AP251" s="11"/>
      <c r="AQ251" s="11"/>
      <c r="AR251" s="11"/>
      <c r="AS251" s="11"/>
      <c r="AT251" s="11"/>
      <c r="AU251" s="11"/>
      <c r="AV251" s="11"/>
      <c r="AW251" s="11"/>
      <c r="AX251" s="11"/>
      <c r="AY251" s="11"/>
      <c r="AZ251" s="32" t="str">
        <f t="shared" si="46"/>
        <v/>
      </c>
      <c r="BA251" s="13" t="str" cm="1">
        <f t="array" ref="BA251">IF(BA$10="", "", IF(IFERROR(INDEX($B251:$AE251, $BK251, MATCH(BA$10, $B$11:$AE$11, 0)), "")="", "", IFERROR(VALUE(INDEX($B251:$AE251, $BK251, MATCH(BA$10, $B$11:$AE$11, 0))), "")))</f>
        <v/>
      </c>
      <c r="BB251" s="13" t="str" cm="1">
        <f t="array" ref="BB251">IF(BB$10="", "", IF(IFERROR(INDEX($B251:$AE251, $BK251, MATCH(BB$10, $B$11:$AE$11, 0)), "")="", "", IFERROR(VALUE(INDEX($B251:$AE251, $BK251, MATCH(BB$10, $B$11:$AE$11, 0))), "")))</f>
        <v/>
      </c>
      <c r="BC251" s="13" t="str" cm="1">
        <f t="array" ref="BC251">IF(BC$10="", "", IF(IFERROR(INDEX($B251:$AE251, $BK251, MATCH(BC$10, $B$11:$AE$11, 0)), "")="", "", IFERROR(VALUE(INDEX($B251:$AE251, $BK251, MATCH(BC$10, $B$11:$AE$11, 0))), "")))</f>
        <v/>
      </c>
      <c r="BD251" s="13" t="str" cm="1">
        <f t="array" ref="BD251">IF(BD$10="", "", IF(IFERROR(INDEX($B251:$AE251, $BK251, MATCH(BD$10, $B$11:$AE$11, 0)), "")="", "", IFERROR(VALUE(INDEX($B251:$AE251, $BK251, MATCH(BD$10, $B$11:$AE$11, 0))), "")))</f>
        <v/>
      </c>
      <c r="BE251" s="33" t="str" cm="1">
        <f t="array" ref="BE251">IF(BE$10="", "", IF(IFERROR(INDEX($B251:$AE251, $BK251, MATCH(BE$10, $B$11:$AE$11, 0)), "")="", "", IFERROR(VALUE(INDEX($B251:$AE251, $BK251, MATCH(BE$10, $B$11:$AE$11, 0))), "")))</f>
        <v/>
      </c>
      <c r="BF251" s="11"/>
      <c r="BG251" s="41" t="str" cm="1">
        <f t="array" ref="BG251">IF(BG$10="", "", IF(IFERROR(INDEX($B251:$AE251, $BK251, MATCH(BG$10, $B$11:$AE$11, 0)), "")="", "", IFERROR(LEFT(INDEX($B251:$AE251, $BK251, MATCH(BG$10, $B$11:$AE$11, 0)), 70), "")))</f>
        <v/>
      </c>
      <c r="BH251" s="11"/>
      <c r="BI251" s="65" t="str">
        <f t="shared" si="47"/>
        <v/>
      </c>
      <c r="BJ251" s="11"/>
      <c r="BN251" s="19" t="str" cm="1">
        <f t="array" ref="BN251">IF($AZ$10="", "", IF(IFERROR(INDEX($B251:$AE251, $BK251, MATCH($AZ$10, $B$11:$AE$11, 0)), "")="", "", IFERROR(INDEX($B251:$AE251, $BK251, MATCH($AZ$10, $B$11:$AE$11, 0)), "")))</f>
        <v/>
      </c>
      <c r="BO251" s="19" t="str">
        <f t="shared" si="48"/>
        <v/>
      </c>
      <c r="BP251" s="19" t="str">
        <f t="shared" si="49"/>
        <v/>
      </c>
      <c r="BQ251" s="19" t="str">
        <f t="shared" si="50"/>
        <v/>
      </c>
      <c r="BR251" s="42" t="str">
        <f t="shared" si="51"/>
        <v/>
      </c>
      <c r="BS251" s="19" t="str">
        <f t="shared" si="52"/>
        <v/>
      </c>
      <c r="BT251" s="43" t="str" cm="1">
        <f t="array" ref="BT251">IFERROR(DATE(INDEX($BQ251:$BS251, $BK251, MATCH($BN$5, $BQ$10:$BS$10, 0)), INDEX($BQ251:$BS251, $BK251, MATCH($BN$4, $BQ$10:$BS$10, 0)), INDEX($BQ251:$BS251, $BK251, MATCH($BN$3, $BQ$10:$BS$10, 0))), "")</f>
        <v/>
      </c>
      <c r="BV251" s="19" t="str">
        <f t="shared" si="53"/>
        <v/>
      </c>
      <c r="BX251" s="19" t="str">
        <f t="shared" si="45"/>
        <v/>
      </c>
      <c r="BZ251" s="42" t="str">
        <f t="shared" si="59"/>
        <v/>
      </c>
      <c r="CA251" s="13" t="str">
        <f t="shared" si="59"/>
        <v/>
      </c>
      <c r="CB251" s="13" t="str">
        <f t="shared" si="58"/>
        <v/>
      </c>
      <c r="CC251" s="13" t="str">
        <f t="shared" si="58"/>
        <v/>
      </c>
      <c r="CD251" s="33" t="str">
        <f t="shared" si="58"/>
        <v/>
      </c>
      <c r="CF251" s="44" t="str">
        <f t="shared" si="54"/>
        <v/>
      </c>
      <c r="CH251" s="19" t="str">
        <f>IF($CF251="", "", COUNTIF($CF$12:$CF$511, "&gt;"&amp;$CF251)+1+COUNTIF($CF$12:$CF251, $CF251)-1)</f>
        <v/>
      </c>
      <c r="CJ251" s="19" t="str">
        <f t="shared" si="55"/>
        <v/>
      </c>
      <c r="CL251" s="45" t="str">
        <f t="shared" si="56"/>
        <v/>
      </c>
      <c r="CN251" s="41" t="str" cm="1">
        <f t="array" ref="CN251">IF($BV251="", "", IF(IFERROR(INDEX($B251:$AE251, $BK251, MATCH(BI$10, $B$11:$AE$11, 0)), "")="", "", IFERROR(INDEX($B251:$AE251, $BK251, MATCH(BI$10, $B$11:$AE$11, 0)), "")))</f>
        <v/>
      </c>
      <c r="CP251" s="19" t="str">
        <f>IF(OR($BL$7=FALSE, $BI251=""), "", IF(COUNTIF('LinkedIn Posts'!$AV$11:$AV$510, $BI251)=0, MAX($CP$11:$CP250)+1, ""))</f>
        <v/>
      </c>
      <c r="CR251" s="19">
        <v>240</v>
      </c>
      <c r="CT251" s="65" t="str">
        <f t="shared" si="57"/>
        <v/>
      </c>
    </row>
    <row r="252" spans="1:98" x14ac:dyDescent="0.25">
      <c r="A252" s="24"/>
      <c r="B252" s="29"/>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1"/>
      <c r="AF252" s="24"/>
      <c r="AG252" s="11"/>
      <c r="AH252" s="11"/>
      <c r="AI252" s="11"/>
      <c r="AJ252" s="11"/>
      <c r="AK252" s="11"/>
      <c r="AL252" s="11"/>
      <c r="AM252" s="11"/>
      <c r="AN252" s="11"/>
      <c r="AO252" s="11"/>
      <c r="AP252" s="11"/>
      <c r="AQ252" s="11"/>
      <c r="AR252" s="11"/>
      <c r="AS252" s="11"/>
      <c r="AT252" s="11"/>
      <c r="AU252" s="11"/>
      <c r="AV252" s="11"/>
      <c r="AW252" s="11"/>
      <c r="AX252" s="11"/>
      <c r="AY252" s="11"/>
      <c r="AZ252" s="32" t="str">
        <f t="shared" si="46"/>
        <v/>
      </c>
      <c r="BA252" s="13" t="str" cm="1">
        <f t="array" ref="BA252">IF(BA$10="", "", IF(IFERROR(INDEX($B252:$AE252, $BK252, MATCH(BA$10, $B$11:$AE$11, 0)), "")="", "", IFERROR(VALUE(INDEX($B252:$AE252, $BK252, MATCH(BA$10, $B$11:$AE$11, 0))), "")))</f>
        <v/>
      </c>
      <c r="BB252" s="13" t="str" cm="1">
        <f t="array" ref="BB252">IF(BB$10="", "", IF(IFERROR(INDEX($B252:$AE252, $BK252, MATCH(BB$10, $B$11:$AE$11, 0)), "")="", "", IFERROR(VALUE(INDEX($B252:$AE252, $BK252, MATCH(BB$10, $B$11:$AE$11, 0))), "")))</f>
        <v/>
      </c>
      <c r="BC252" s="13" t="str" cm="1">
        <f t="array" ref="BC252">IF(BC$10="", "", IF(IFERROR(INDEX($B252:$AE252, $BK252, MATCH(BC$10, $B$11:$AE$11, 0)), "")="", "", IFERROR(VALUE(INDEX($B252:$AE252, $BK252, MATCH(BC$10, $B$11:$AE$11, 0))), "")))</f>
        <v/>
      </c>
      <c r="BD252" s="13" t="str" cm="1">
        <f t="array" ref="BD252">IF(BD$10="", "", IF(IFERROR(INDEX($B252:$AE252, $BK252, MATCH(BD$10, $B$11:$AE$11, 0)), "")="", "", IFERROR(VALUE(INDEX($B252:$AE252, $BK252, MATCH(BD$10, $B$11:$AE$11, 0))), "")))</f>
        <v/>
      </c>
      <c r="BE252" s="33" t="str" cm="1">
        <f t="array" ref="BE252">IF(BE$10="", "", IF(IFERROR(INDEX($B252:$AE252, $BK252, MATCH(BE$10, $B$11:$AE$11, 0)), "")="", "", IFERROR(VALUE(INDEX($B252:$AE252, $BK252, MATCH(BE$10, $B$11:$AE$11, 0))), "")))</f>
        <v/>
      </c>
      <c r="BF252" s="11"/>
      <c r="BG252" s="41" t="str" cm="1">
        <f t="array" ref="BG252">IF(BG$10="", "", IF(IFERROR(INDEX($B252:$AE252, $BK252, MATCH(BG$10, $B$11:$AE$11, 0)), "")="", "", IFERROR(LEFT(INDEX($B252:$AE252, $BK252, MATCH(BG$10, $B$11:$AE$11, 0)), 70), "")))</f>
        <v/>
      </c>
      <c r="BH252" s="11"/>
      <c r="BI252" s="65" t="str">
        <f t="shared" si="47"/>
        <v/>
      </c>
      <c r="BJ252" s="11"/>
      <c r="BN252" s="19" t="str" cm="1">
        <f t="array" ref="BN252">IF($AZ$10="", "", IF(IFERROR(INDEX($B252:$AE252, $BK252, MATCH($AZ$10, $B$11:$AE$11, 0)), "")="", "", IFERROR(INDEX($B252:$AE252, $BK252, MATCH($AZ$10, $B$11:$AE$11, 0)), "")))</f>
        <v/>
      </c>
      <c r="BO252" s="19" t="str">
        <f t="shared" si="48"/>
        <v/>
      </c>
      <c r="BP252" s="19" t="str">
        <f t="shared" si="49"/>
        <v/>
      </c>
      <c r="BQ252" s="19" t="str">
        <f t="shared" si="50"/>
        <v/>
      </c>
      <c r="BR252" s="42" t="str">
        <f t="shared" si="51"/>
        <v/>
      </c>
      <c r="BS252" s="19" t="str">
        <f t="shared" si="52"/>
        <v/>
      </c>
      <c r="BT252" s="43" t="str" cm="1">
        <f t="array" ref="BT252">IFERROR(DATE(INDEX($BQ252:$BS252, $BK252, MATCH($BN$5, $BQ$10:$BS$10, 0)), INDEX($BQ252:$BS252, $BK252, MATCH($BN$4, $BQ$10:$BS$10, 0)), INDEX($BQ252:$BS252, $BK252, MATCH($BN$3, $BQ$10:$BS$10, 0))), "")</f>
        <v/>
      </c>
      <c r="BV252" s="19" t="str">
        <f t="shared" si="53"/>
        <v/>
      </c>
      <c r="BX252" s="19" t="str">
        <f t="shared" si="45"/>
        <v/>
      </c>
      <c r="BZ252" s="42" t="str">
        <f t="shared" si="59"/>
        <v/>
      </c>
      <c r="CA252" s="13" t="str">
        <f t="shared" si="59"/>
        <v/>
      </c>
      <c r="CB252" s="13" t="str">
        <f t="shared" si="58"/>
        <v/>
      </c>
      <c r="CC252" s="13" t="str">
        <f t="shared" si="58"/>
        <v/>
      </c>
      <c r="CD252" s="33" t="str">
        <f t="shared" si="58"/>
        <v/>
      </c>
      <c r="CF252" s="44" t="str">
        <f t="shared" si="54"/>
        <v/>
      </c>
      <c r="CH252" s="19" t="str">
        <f>IF($CF252="", "", COUNTIF($CF$12:$CF$511, "&gt;"&amp;$CF252)+1+COUNTIF($CF$12:$CF252, $CF252)-1)</f>
        <v/>
      </c>
      <c r="CJ252" s="19" t="str">
        <f t="shared" si="55"/>
        <v/>
      </c>
      <c r="CL252" s="45" t="str">
        <f t="shared" si="56"/>
        <v/>
      </c>
      <c r="CN252" s="41" t="str" cm="1">
        <f t="array" ref="CN252">IF($BV252="", "", IF(IFERROR(INDEX($B252:$AE252, $BK252, MATCH(BI$10, $B$11:$AE$11, 0)), "")="", "", IFERROR(INDEX($B252:$AE252, $BK252, MATCH(BI$10, $B$11:$AE$11, 0)), "")))</f>
        <v/>
      </c>
      <c r="CP252" s="19" t="str">
        <f>IF(OR($BL$7=FALSE, $BI252=""), "", IF(COUNTIF('LinkedIn Posts'!$AV$11:$AV$510, $BI252)=0, MAX($CP$11:$CP251)+1, ""))</f>
        <v/>
      </c>
      <c r="CR252" s="19">
        <v>241</v>
      </c>
      <c r="CT252" s="65" t="str">
        <f t="shared" si="57"/>
        <v/>
      </c>
    </row>
    <row r="253" spans="1:98" x14ac:dyDescent="0.25">
      <c r="A253" s="24"/>
      <c r="B253" s="29"/>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1"/>
      <c r="AF253" s="24"/>
      <c r="AG253" s="11"/>
      <c r="AH253" s="11"/>
      <c r="AI253" s="11"/>
      <c r="AJ253" s="11"/>
      <c r="AK253" s="11"/>
      <c r="AL253" s="11"/>
      <c r="AM253" s="11"/>
      <c r="AN253" s="11"/>
      <c r="AO253" s="11"/>
      <c r="AP253" s="11"/>
      <c r="AQ253" s="11"/>
      <c r="AR253" s="11"/>
      <c r="AS253" s="11"/>
      <c r="AT253" s="11"/>
      <c r="AU253" s="11"/>
      <c r="AV253" s="11"/>
      <c r="AW253" s="11"/>
      <c r="AX253" s="11"/>
      <c r="AY253" s="11"/>
      <c r="AZ253" s="32" t="str">
        <f t="shared" si="46"/>
        <v/>
      </c>
      <c r="BA253" s="13" t="str" cm="1">
        <f t="array" ref="BA253">IF(BA$10="", "", IF(IFERROR(INDEX($B253:$AE253, $BK253, MATCH(BA$10, $B$11:$AE$11, 0)), "")="", "", IFERROR(VALUE(INDEX($B253:$AE253, $BK253, MATCH(BA$10, $B$11:$AE$11, 0))), "")))</f>
        <v/>
      </c>
      <c r="BB253" s="13" t="str" cm="1">
        <f t="array" ref="BB253">IF(BB$10="", "", IF(IFERROR(INDEX($B253:$AE253, $BK253, MATCH(BB$10, $B$11:$AE$11, 0)), "")="", "", IFERROR(VALUE(INDEX($B253:$AE253, $BK253, MATCH(BB$10, $B$11:$AE$11, 0))), "")))</f>
        <v/>
      </c>
      <c r="BC253" s="13" t="str" cm="1">
        <f t="array" ref="BC253">IF(BC$10="", "", IF(IFERROR(INDEX($B253:$AE253, $BK253, MATCH(BC$10, $B$11:$AE$11, 0)), "")="", "", IFERROR(VALUE(INDEX($B253:$AE253, $BK253, MATCH(BC$10, $B$11:$AE$11, 0))), "")))</f>
        <v/>
      </c>
      <c r="BD253" s="13" t="str" cm="1">
        <f t="array" ref="BD253">IF(BD$10="", "", IF(IFERROR(INDEX($B253:$AE253, $BK253, MATCH(BD$10, $B$11:$AE$11, 0)), "")="", "", IFERROR(VALUE(INDEX($B253:$AE253, $BK253, MATCH(BD$10, $B$11:$AE$11, 0))), "")))</f>
        <v/>
      </c>
      <c r="BE253" s="33" t="str" cm="1">
        <f t="array" ref="BE253">IF(BE$10="", "", IF(IFERROR(INDEX($B253:$AE253, $BK253, MATCH(BE$10, $B$11:$AE$11, 0)), "")="", "", IFERROR(VALUE(INDEX($B253:$AE253, $BK253, MATCH(BE$10, $B$11:$AE$11, 0))), "")))</f>
        <v/>
      </c>
      <c r="BF253" s="11"/>
      <c r="BG253" s="41" t="str" cm="1">
        <f t="array" ref="BG253">IF(BG$10="", "", IF(IFERROR(INDEX($B253:$AE253, $BK253, MATCH(BG$10, $B$11:$AE$11, 0)), "")="", "", IFERROR(LEFT(INDEX($B253:$AE253, $BK253, MATCH(BG$10, $B$11:$AE$11, 0)), 70), "")))</f>
        <v/>
      </c>
      <c r="BH253" s="11"/>
      <c r="BI253" s="65" t="str">
        <f t="shared" si="47"/>
        <v/>
      </c>
      <c r="BJ253" s="11"/>
      <c r="BN253" s="19" t="str" cm="1">
        <f t="array" ref="BN253">IF($AZ$10="", "", IF(IFERROR(INDEX($B253:$AE253, $BK253, MATCH($AZ$10, $B$11:$AE$11, 0)), "")="", "", IFERROR(INDEX($B253:$AE253, $BK253, MATCH($AZ$10, $B$11:$AE$11, 0)), "")))</f>
        <v/>
      </c>
      <c r="BO253" s="19" t="str">
        <f t="shared" si="48"/>
        <v/>
      </c>
      <c r="BP253" s="19" t="str">
        <f t="shared" si="49"/>
        <v/>
      </c>
      <c r="BQ253" s="19" t="str">
        <f t="shared" si="50"/>
        <v/>
      </c>
      <c r="BR253" s="42" t="str">
        <f t="shared" si="51"/>
        <v/>
      </c>
      <c r="BS253" s="19" t="str">
        <f t="shared" si="52"/>
        <v/>
      </c>
      <c r="BT253" s="43" t="str" cm="1">
        <f t="array" ref="BT253">IFERROR(DATE(INDEX($BQ253:$BS253, $BK253, MATCH($BN$5, $BQ$10:$BS$10, 0)), INDEX($BQ253:$BS253, $BK253, MATCH($BN$4, $BQ$10:$BS$10, 0)), INDEX($BQ253:$BS253, $BK253, MATCH($BN$3, $BQ$10:$BS$10, 0))), "")</f>
        <v/>
      </c>
      <c r="BV253" s="19" t="str">
        <f t="shared" si="53"/>
        <v/>
      </c>
      <c r="BX253" s="19" t="str">
        <f t="shared" si="45"/>
        <v/>
      </c>
      <c r="BZ253" s="42" t="str">
        <f t="shared" si="59"/>
        <v/>
      </c>
      <c r="CA253" s="13" t="str">
        <f t="shared" si="59"/>
        <v/>
      </c>
      <c r="CB253" s="13" t="str">
        <f t="shared" si="58"/>
        <v/>
      </c>
      <c r="CC253" s="13" t="str">
        <f t="shared" si="58"/>
        <v/>
      </c>
      <c r="CD253" s="33" t="str">
        <f t="shared" si="58"/>
        <v/>
      </c>
      <c r="CF253" s="44" t="str">
        <f t="shared" si="54"/>
        <v/>
      </c>
      <c r="CH253" s="19" t="str">
        <f>IF($CF253="", "", COUNTIF($CF$12:$CF$511, "&gt;"&amp;$CF253)+1+COUNTIF($CF$12:$CF253, $CF253)-1)</f>
        <v/>
      </c>
      <c r="CJ253" s="19" t="str">
        <f t="shared" si="55"/>
        <v/>
      </c>
      <c r="CL253" s="45" t="str">
        <f t="shared" si="56"/>
        <v/>
      </c>
      <c r="CN253" s="41" t="str" cm="1">
        <f t="array" ref="CN253">IF($BV253="", "", IF(IFERROR(INDEX($B253:$AE253, $BK253, MATCH(BI$10, $B$11:$AE$11, 0)), "")="", "", IFERROR(INDEX($B253:$AE253, $BK253, MATCH(BI$10, $B$11:$AE$11, 0)), "")))</f>
        <v/>
      </c>
      <c r="CP253" s="19" t="str">
        <f>IF(OR($BL$7=FALSE, $BI253=""), "", IF(COUNTIF('LinkedIn Posts'!$AV$11:$AV$510, $BI253)=0, MAX($CP$11:$CP252)+1, ""))</f>
        <v/>
      </c>
      <c r="CR253" s="19">
        <v>242</v>
      </c>
      <c r="CT253" s="65" t="str">
        <f t="shared" si="57"/>
        <v/>
      </c>
    </row>
    <row r="254" spans="1:98" x14ac:dyDescent="0.25">
      <c r="A254" s="24"/>
      <c r="B254" s="29"/>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1"/>
      <c r="AF254" s="24"/>
      <c r="AG254" s="11"/>
      <c r="AH254" s="11"/>
      <c r="AI254" s="11"/>
      <c r="AJ254" s="11"/>
      <c r="AK254" s="11"/>
      <c r="AL254" s="11"/>
      <c r="AM254" s="11"/>
      <c r="AN254" s="11"/>
      <c r="AO254" s="11"/>
      <c r="AP254" s="11"/>
      <c r="AQ254" s="11"/>
      <c r="AR254" s="11"/>
      <c r="AS254" s="11"/>
      <c r="AT254" s="11"/>
      <c r="AU254" s="11"/>
      <c r="AV254" s="11"/>
      <c r="AW254" s="11"/>
      <c r="AX254" s="11"/>
      <c r="AY254" s="11"/>
      <c r="AZ254" s="32" t="str">
        <f t="shared" si="46"/>
        <v/>
      </c>
      <c r="BA254" s="13" t="str" cm="1">
        <f t="array" ref="BA254">IF(BA$10="", "", IF(IFERROR(INDEX($B254:$AE254, $BK254, MATCH(BA$10, $B$11:$AE$11, 0)), "")="", "", IFERROR(VALUE(INDEX($B254:$AE254, $BK254, MATCH(BA$10, $B$11:$AE$11, 0))), "")))</f>
        <v/>
      </c>
      <c r="BB254" s="13" t="str" cm="1">
        <f t="array" ref="BB254">IF(BB$10="", "", IF(IFERROR(INDEX($B254:$AE254, $BK254, MATCH(BB$10, $B$11:$AE$11, 0)), "")="", "", IFERROR(VALUE(INDEX($B254:$AE254, $BK254, MATCH(BB$10, $B$11:$AE$11, 0))), "")))</f>
        <v/>
      </c>
      <c r="BC254" s="13" t="str" cm="1">
        <f t="array" ref="BC254">IF(BC$10="", "", IF(IFERROR(INDEX($B254:$AE254, $BK254, MATCH(BC$10, $B$11:$AE$11, 0)), "")="", "", IFERROR(VALUE(INDEX($B254:$AE254, $BK254, MATCH(BC$10, $B$11:$AE$11, 0))), "")))</f>
        <v/>
      </c>
      <c r="BD254" s="13" t="str" cm="1">
        <f t="array" ref="BD254">IF(BD$10="", "", IF(IFERROR(INDEX($B254:$AE254, $BK254, MATCH(BD$10, $B$11:$AE$11, 0)), "")="", "", IFERROR(VALUE(INDEX($B254:$AE254, $BK254, MATCH(BD$10, $B$11:$AE$11, 0))), "")))</f>
        <v/>
      </c>
      <c r="BE254" s="33" t="str" cm="1">
        <f t="array" ref="BE254">IF(BE$10="", "", IF(IFERROR(INDEX($B254:$AE254, $BK254, MATCH(BE$10, $B$11:$AE$11, 0)), "")="", "", IFERROR(VALUE(INDEX($B254:$AE254, $BK254, MATCH(BE$10, $B$11:$AE$11, 0))), "")))</f>
        <v/>
      </c>
      <c r="BF254" s="11"/>
      <c r="BG254" s="41" t="str" cm="1">
        <f t="array" ref="BG254">IF(BG$10="", "", IF(IFERROR(INDEX($B254:$AE254, $BK254, MATCH(BG$10, $B$11:$AE$11, 0)), "")="", "", IFERROR(LEFT(INDEX($B254:$AE254, $BK254, MATCH(BG$10, $B$11:$AE$11, 0)), 70), "")))</f>
        <v/>
      </c>
      <c r="BH254" s="11"/>
      <c r="BI254" s="65" t="str">
        <f t="shared" si="47"/>
        <v/>
      </c>
      <c r="BJ254" s="11"/>
      <c r="BN254" s="19" t="str" cm="1">
        <f t="array" ref="BN254">IF($AZ$10="", "", IF(IFERROR(INDEX($B254:$AE254, $BK254, MATCH($AZ$10, $B$11:$AE$11, 0)), "")="", "", IFERROR(INDEX($B254:$AE254, $BK254, MATCH($AZ$10, $B$11:$AE$11, 0)), "")))</f>
        <v/>
      </c>
      <c r="BO254" s="19" t="str">
        <f t="shared" si="48"/>
        <v/>
      </c>
      <c r="BP254" s="19" t="str">
        <f t="shared" si="49"/>
        <v/>
      </c>
      <c r="BQ254" s="19" t="str">
        <f t="shared" si="50"/>
        <v/>
      </c>
      <c r="BR254" s="42" t="str">
        <f t="shared" si="51"/>
        <v/>
      </c>
      <c r="BS254" s="19" t="str">
        <f t="shared" si="52"/>
        <v/>
      </c>
      <c r="BT254" s="43" t="str" cm="1">
        <f t="array" ref="BT254">IFERROR(DATE(INDEX($BQ254:$BS254, $BK254, MATCH($BN$5, $BQ$10:$BS$10, 0)), INDEX($BQ254:$BS254, $BK254, MATCH($BN$4, $BQ$10:$BS$10, 0)), INDEX($BQ254:$BS254, $BK254, MATCH($BN$3, $BQ$10:$BS$10, 0))), "")</f>
        <v/>
      </c>
      <c r="BV254" s="19" t="str">
        <f t="shared" si="53"/>
        <v/>
      </c>
      <c r="BX254" s="19" t="str">
        <f t="shared" si="45"/>
        <v/>
      </c>
      <c r="BZ254" s="42" t="str">
        <f t="shared" si="59"/>
        <v/>
      </c>
      <c r="CA254" s="13" t="str">
        <f t="shared" si="59"/>
        <v/>
      </c>
      <c r="CB254" s="13" t="str">
        <f t="shared" si="58"/>
        <v/>
      </c>
      <c r="CC254" s="13" t="str">
        <f t="shared" si="58"/>
        <v/>
      </c>
      <c r="CD254" s="33" t="str">
        <f t="shared" si="58"/>
        <v/>
      </c>
      <c r="CF254" s="44" t="str">
        <f t="shared" si="54"/>
        <v/>
      </c>
      <c r="CH254" s="19" t="str">
        <f>IF($CF254="", "", COUNTIF($CF$12:$CF$511, "&gt;"&amp;$CF254)+1+COUNTIF($CF$12:$CF254, $CF254)-1)</f>
        <v/>
      </c>
      <c r="CJ254" s="19" t="str">
        <f t="shared" si="55"/>
        <v/>
      </c>
      <c r="CL254" s="45" t="str">
        <f t="shared" si="56"/>
        <v/>
      </c>
      <c r="CN254" s="41" t="str" cm="1">
        <f t="array" ref="CN254">IF($BV254="", "", IF(IFERROR(INDEX($B254:$AE254, $BK254, MATCH(BI$10, $B$11:$AE$11, 0)), "")="", "", IFERROR(INDEX($B254:$AE254, $BK254, MATCH(BI$10, $B$11:$AE$11, 0)), "")))</f>
        <v/>
      </c>
      <c r="CP254" s="19" t="str">
        <f>IF(OR($BL$7=FALSE, $BI254=""), "", IF(COUNTIF('LinkedIn Posts'!$AV$11:$AV$510, $BI254)=0, MAX($CP$11:$CP253)+1, ""))</f>
        <v/>
      </c>
      <c r="CR254" s="19">
        <v>243</v>
      </c>
      <c r="CT254" s="65" t="str">
        <f t="shared" si="57"/>
        <v/>
      </c>
    </row>
    <row r="255" spans="1:98" x14ac:dyDescent="0.25">
      <c r="A255" s="24"/>
      <c r="B255" s="29"/>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1"/>
      <c r="AF255" s="24"/>
      <c r="AG255" s="11"/>
      <c r="AH255" s="11"/>
      <c r="AI255" s="11"/>
      <c r="AJ255" s="11"/>
      <c r="AK255" s="11"/>
      <c r="AL255" s="11"/>
      <c r="AM255" s="11"/>
      <c r="AN255" s="11"/>
      <c r="AO255" s="11"/>
      <c r="AP255" s="11"/>
      <c r="AQ255" s="11"/>
      <c r="AR255" s="11"/>
      <c r="AS255" s="11"/>
      <c r="AT255" s="11"/>
      <c r="AU255" s="11"/>
      <c r="AV255" s="11"/>
      <c r="AW255" s="11"/>
      <c r="AX255" s="11"/>
      <c r="AY255" s="11"/>
      <c r="AZ255" s="32" t="str">
        <f t="shared" si="46"/>
        <v/>
      </c>
      <c r="BA255" s="13" t="str" cm="1">
        <f t="array" ref="BA255">IF(BA$10="", "", IF(IFERROR(INDEX($B255:$AE255, $BK255, MATCH(BA$10, $B$11:$AE$11, 0)), "")="", "", IFERROR(VALUE(INDEX($B255:$AE255, $BK255, MATCH(BA$10, $B$11:$AE$11, 0))), "")))</f>
        <v/>
      </c>
      <c r="BB255" s="13" t="str" cm="1">
        <f t="array" ref="BB255">IF(BB$10="", "", IF(IFERROR(INDEX($B255:$AE255, $BK255, MATCH(BB$10, $B$11:$AE$11, 0)), "")="", "", IFERROR(VALUE(INDEX($B255:$AE255, $BK255, MATCH(BB$10, $B$11:$AE$11, 0))), "")))</f>
        <v/>
      </c>
      <c r="BC255" s="13" t="str" cm="1">
        <f t="array" ref="BC255">IF(BC$10="", "", IF(IFERROR(INDEX($B255:$AE255, $BK255, MATCH(BC$10, $B$11:$AE$11, 0)), "")="", "", IFERROR(VALUE(INDEX($B255:$AE255, $BK255, MATCH(BC$10, $B$11:$AE$11, 0))), "")))</f>
        <v/>
      </c>
      <c r="BD255" s="13" t="str" cm="1">
        <f t="array" ref="BD255">IF(BD$10="", "", IF(IFERROR(INDEX($B255:$AE255, $BK255, MATCH(BD$10, $B$11:$AE$11, 0)), "")="", "", IFERROR(VALUE(INDEX($B255:$AE255, $BK255, MATCH(BD$10, $B$11:$AE$11, 0))), "")))</f>
        <v/>
      </c>
      <c r="BE255" s="33" t="str" cm="1">
        <f t="array" ref="BE255">IF(BE$10="", "", IF(IFERROR(INDEX($B255:$AE255, $BK255, MATCH(BE$10, $B$11:$AE$11, 0)), "")="", "", IFERROR(VALUE(INDEX($B255:$AE255, $BK255, MATCH(BE$10, $B$11:$AE$11, 0))), "")))</f>
        <v/>
      </c>
      <c r="BF255" s="11"/>
      <c r="BG255" s="41" t="str" cm="1">
        <f t="array" ref="BG255">IF(BG$10="", "", IF(IFERROR(INDEX($B255:$AE255, $BK255, MATCH(BG$10, $B$11:$AE$11, 0)), "")="", "", IFERROR(LEFT(INDEX($B255:$AE255, $BK255, MATCH(BG$10, $B$11:$AE$11, 0)), 70), "")))</f>
        <v/>
      </c>
      <c r="BH255" s="11"/>
      <c r="BI255" s="65" t="str">
        <f t="shared" si="47"/>
        <v/>
      </c>
      <c r="BJ255" s="11"/>
      <c r="BN255" s="19" t="str" cm="1">
        <f t="array" ref="BN255">IF($AZ$10="", "", IF(IFERROR(INDEX($B255:$AE255, $BK255, MATCH($AZ$10, $B$11:$AE$11, 0)), "")="", "", IFERROR(INDEX($B255:$AE255, $BK255, MATCH($AZ$10, $B$11:$AE$11, 0)), "")))</f>
        <v/>
      </c>
      <c r="BO255" s="19" t="str">
        <f t="shared" si="48"/>
        <v/>
      </c>
      <c r="BP255" s="19" t="str">
        <f t="shared" si="49"/>
        <v/>
      </c>
      <c r="BQ255" s="19" t="str">
        <f t="shared" si="50"/>
        <v/>
      </c>
      <c r="BR255" s="42" t="str">
        <f t="shared" si="51"/>
        <v/>
      </c>
      <c r="BS255" s="19" t="str">
        <f t="shared" si="52"/>
        <v/>
      </c>
      <c r="BT255" s="43" t="str" cm="1">
        <f t="array" ref="BT255">IFERROR(DATE(INDEX($BQ255:$BS255, $BK255, MATCH($BN$5, $BQ$10:$BS$10, 0)), INDEX($BQ255:$BS255, $BK255, MATCH($BN$4, $BQ$10:$BS$10, 0)), INDEX($BQ255:$BS255, $BK255, MATCH($BN$3, $BQ$10:$BS$10, 0))), "")</f>
        <v/>
      </c>
      <c r="BV255" s="19" t="str">
        <f t="shared" si="53"/>
        <v/>
      </c>
      <c r="BX255" s="19" t="str">
        <f t="shared" si="45"/>
        <v/>
      </c>
      <c r="BZ255" s="42" t="str">
        <f t="shared" si="59"/>
        <v/>
      </c>
      <c r="CA255" s="13" t="str">
        <f t="shared" si="59"/>
        <v/>
      </c>
      <c r="CB255" s="13" t="str">
        <f t="shared" si="58"/>
        <v/>
      </c>
      <c r="CC255" s="13" t="str">
        <f t="shared" si="58"/>
        <v/>
      </c>
      <c r="CD255" s="33" t="str">
        <f t="shared" si="58"/>
        <v/>
      </c>
      <c r="CF255" s="44" t="str">
        <f t="shared" si="54"/>
        <v/>
      </c>
      <c r="CH255" s="19" t="str">
        <f>IF($CF255="", "", COUNTIF($CF$12:$CF$511, "&gt;"&amp;$CF255)+1+COUNTIF($CF$12:$CF255, $CF255)-1)</f>
        <v/>
      </c>
      <c r="CJ255" s="19" t="str">
        <f t="shared" si="55"/>
        <v/>
      </c>
      <c r="CL255" s="45" t="str">
        <f t="shared" si="56"/>
        <v/>
      </c>
      <c r="CN255" s="41" t="str" cm="1">
        <f t="array" ref="CN255">IF($BV255="", "", IF(IFERROR(INDEX($B255:$AE255, $BK255, MATCH(BI$10, $B$11:$AE$11, 0)), "")="", "", IFERROR(INDEX($B255:$AE255, $BK255, MATCH(BI$10, $B$11:$AE$11, 0)), "")))</f>
        <v/>
      </c>
      <c r="CP255" s="19" t="str">
        <f>IF(OR($BL$7=FALSE, $BI255=""), "", IF(COUNTIF('LinkedIn Posts'!$AV$11:$AV$510, $BI255)=0, MAX($CP$11:$CP254)+1, ""))</f>
        <v/>
      </c>
      <c r="CR255" s="19">
        <v>244</v>
      </c>
      <c r="CT255" s="65" t="str">
        <f t="shared" si="57"/>
        <v/>
      </c>
    </row>
    <row r="256" spans="1:98" x14ac:dyDescent="0.25">
      <c r="A256" s="24"/>
      <c r="B256" s="29"/>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1"/>
      <c r="AF256" s="24"/>
      <c r="AG256" s="11"/>
      <c r="AH256" s="11"/>
      <c r="AI256" s="11"/>
      <c r="AJ256" s="11"/>
      <c r="AK256" s="11"/>
      <c r="AL256" s="11"/>
      <c r="AM256" s="11"/>
      <c r="AN256" s="11"/>
      <c r="AO256" s="11"/>
      <c r="AP256" s="11"/>
      <c r="AQ256" s="11"/>
      <c r="AR256" s="11"/>
      <c r="AS256" s="11"/>
      <c r="AT256" s="11"/>
      <c r="AU256" s="11"/>
      <c r="AV256" s="11"/>
      <c r="AW256" s="11"/>
      <c r="AX256" s="11"/>
      <c r="AY256" s="11"/>
      <c r="AZ256" s="32" t="str">
        <f t="shared" si="46"/>
        <v/>
      </c>
      <c r="BA256" s="13" t="str" cm="1">
        <f t="array" ref="BA256">IF(BA$10="", "", IF(IFERROR(INDEX($B256:$AE256, $BK256, MATCH(BA$10, $B$11:$AE$11, 0)), "")="", "", IFERROR(VALUE(INDEX($B256:$AE256, $BK256, MATCH(BA$10, $B$11:$AE$11, 0))), "")))</f>
        <v/>
      </c>
      <c r="BB256" s="13" t="str" cm="1">
        <f t="array" ref="BB256">IF(BB$10="", "", IF(IFERROR(INDEX($B256:$AE256, $BK256, MATCH(BB$10, $B$11:$AE$11, 0)), "")="", "", IFERROR(VALUE(INDEX($B256:$AE256, $BK256, MATCH(BB$10, $B$11:$AE$11, 0))), "")))</f>
        <v/>
      </c>
      <c r="BC256" s="13" t="str" cm="1">
        <f t="array" ref="BC256">IF(BC$10="", "", IF(IFERROR(INDEX($B256:$AE256, $BK256, MATCH(BC$10, $B$11:$AE$11, 0)), "")="", "", IFERROR(VALUE(INDEX($B256:$AE256, $BK256, MATCH(BC$10, $B$11:$AE$11, 0))), "")))</f>
        <v/>
      </c>
      <c r="BD256" s="13" t="str" cm="1">
        <f t="array" ref="BD256">IF(BD$10="", "", IF(IFERROR(INDEX($B256:$AE256, $BK256, MATCH(BD$10, $B$11:$AE$11, 0)), "")="", "", IFERROR(VALUE(INDEX($B256:$AE256, $BK256, MATCH(BD$10, $B$11:$AE$11, 0))), "")))</f>
        <v/>
      </c>
      <c r="BE256" s="33" t="str" cm="1">
        <f t="array" ref="BE256">IF(BE$10="", "", IF(IFERROR(INDEX($B256:$AE256, $BK256, MATCH(BE$10, $B$11:$AE$11, 0)), "")="", "", IFERROR(VALUE(INDEX($B256:$AE256, $BK256, MATCH(BE$10, $B$11:$AE$11, 0))), "")))</f>
        <v/>
      </c>
      <c r="BF256" s="11"/>
      <c r="BG256" s="41" t="str" cm="1">
        <f t="array" ref="BG256">IF(BG$10="", "", IF(IFERROR(INDEX($B256:$AE256, $BK256, MATCH(BG$10, $B$11:$AE$11, 0)), "")="", "", IFERROR(LEFT(INDEX($B256:$AE256, $BK256, MATCH(BG$10, $B$11:$AE$11, 0)), 70), "")))</f>
        <v/>
      </c>
      <c r="BH256" s="11"/>
      <c r="BI256" s="65" t="str">
        <f t="shared" si="47"/>
        <v/>
      </c>
      <c r="BJ256" s="11"/>
      <c r="BN256" s="19" t="str" cm="1">
        <f t="array" ref="BN256">IF($AZ$10="", "", IF(IFERROR(INDEX($B256:$AE256, $BK256, MATCH($AZ$10, $B$11:$AE$11, 0)), "")="", "", IFERROR(INDEX($B256:$AE256, $BK256, MATCH($AZ$10, $B$11:$AE$11, 0)), "")))</f>
        <v/>
      </c>
      <c r="BO256" s="19" t="str">
        <f t="shared" si="48"/>
        <v/>
      </c>
      <c r="BP256" s="19" t="str">
        <f t="shared" si="49"/>
        <v/>
      </c>
      <c r="BQ256" s="19" t="str">
        <f t="shared" si="50"/>
        <v/>
      </c>
      <c r="BR256" s="42" t="str">
        <f t="shared" si="51"/>
        <v/>
      </c>
      <c r="BS256" s="19" t="str">
        <f t="shared" si="52"/>
        <v/>
      </c>
      <c r="BT256" s="43" t="str" cm="1">
        <f t="array" ref="BT256">IFERROR(DATE(INDEX($BQ256:$BS256, $BK256, MATCH($BN$5, $BQ$10:$BS$10, 0)), INDEX($BQ256:$BS256, $BK256, MATCH($BN$4, $BQ$10:$BS$10, 0)), INDEX($BQ256:$BS256, $BK256, MATCH($BN$3, $BQ$10:$BS$10, 0))), "")</f>
        <v/>
      </c>
      <c r="BV256" s="19" t="str">
        <f t="shared" si="53"/>
        <v/>
      </c>
      <c r="BX256" s="19" t="str">
        <f t="shared" si="45"/>
        <v/>
      </c>
      <c r="BZ256" s="42" t="str">
        <f t="shared" si="59"/>
        <v/>
      </c>
      <c r="CA256" s="13" t="str">
        <f t="shared" si="59"/>
        <v/>
      </c>
      <c r="CB256" s="13" t="str">
        <f t="shared" si="58"/>
        <v/>
      </c>
      <c r="CC256" s="13" t="str">
        <f t="shared" si="58"/>
        <v/>
      </c>
      <c r="CD256" s="33" t="str">
        <f t="shared" si="58"/>
        <v/>
      </c>
      <c r="CF256" s="44" t="str">
        <f t="shared" si="54"/>
        <v/>
      </c>
      <c r="CH256" s="19" t="str">
        <f>IF($CF256="", "", COUNTIF($CF$12:$CF$511, "&gt;"&amp;$CF256)+1+COUNTIF($CF$12:$CF256, $CF256)-1)</f>
        <v/>
      </c>
      <c r="CJ256" s="19" t="str">
        <f t="shared" si="55"/>
        <v/>
      </c>
      <c r="CL256" s="45" t="str">
        <f t="shared" si="56"/>
        <v/>
      </c>
      <c r="CN256" s="41" t="str" cm="1">
        <f t="array" ref="CN256">IF($BV256="", "", IF(IFERROR(INDEX($B256:$AE256, $BK256, MATCH(BI$10, $B$11:$AE$11, 0)), "")="", "", IFERROR(INDEX($B256:$AE256, $BK256, MATCH(BI$10, $B$11:$AE$11, 0)), "")))</f>
        <v/>
      </c>
      <c r="CP256" s="19" t="str">
        <f>IF(OR($BL$7=FALSE, $BI256=""), "", IF(COUNTIF('LinkedIn Posts'!$AV$11:$AV$510, $BI256)=0, MAX($CP$11:$CP255)+1, ""))</f>
        <v/>
      </c>
      <c r="CR256" s="19">
        <v>245</v>
      </c>
      <c r="CT256" s="65" t="str">
        <f t="shared" si="57"/>
        <v/>
      </c>
    </row>
    <row r="257" spans="1:98" x14ac:dyDescent="0.25">
      <c r="A257" s="24"/>
      <c r="B257" s="29"/>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1"/>
      <c r="AF257" s="24"/>
      <c r="AG257" s="11"/>
      <c r="AH257" s="11"/>
      <c r="AI257" s="11"/>
      <c r="AJ257" s="11"/>
      <c r="AK257" s="11"/>
      <c r="AL257" s="11"/>
      <c r="AM257" s="11"/>
      <c r="AN257" s="11"/>
      <c r="AO257" s="11"/>
      <c r="AP257" s="11"/>
      <c r="AQ257" s="11"/>
      <c r="AR257" s="11"/>
      <c r="AS257" s="11"/>
      <c r="AT257" s="11"/>
      <c r="AU257" s="11"/>
      <c r="AV257" s="11"/>
      <c r="AW257" s="11"/>
      <c r="AX257" s="11"/>
      <c r="AY257" s="11"/>
      <c r="AZ257" s="32" t="str">
        <f t="shared" si="46"/>
        <v/>
      </c>
      <c r="BA257" s="13" t="str" cm="1">
        <f t="array" ref="BA257">IF(BA$10="", "", IF(IFERROR(INDEX($B257:$AE257, $BK257, MATCH(BA$10, $B$11:$AE$11, 0)), "")="", "", IFERROR(VALUE(INDEX($B257:$AE257, $BK257, MATCH(BA$10, $B$11:$AE$11, 0))), "")))</f>
        <v/>
      </c>
      <c r="BB257" s="13" t="str" cm="1">
        <f t="array" ref="BB257">IF(BB$10="", "", IF(IFERROR(INDEX($B257:$AE257, $BK257, MATCH(BB$10, $B$11:$AE$11, 0)), "")="", "", IFERROR(VALUE(INDEX($B257:$AE257, $BK257, MATCH(BB$10, $B$11:$AE$11, 0))), "")))</f>
        <v/>
      </c>
      <c r="BC257" s="13" t="str" cm="1">
        <f t="array" ref="BC257">IF(BC$10="", "", IF(IFERROR(INDEX($B257:$AE257, $BK257, MATCH(BC$10, $B$11:$AE$11, 0)), "")="", "", IFERROR(VALUE(INDEX($B257:$AE257, $BK257, MATCH(BC$10, $B$11:$AE$11, 0))), "")))</f>
        <v/>
      </c>
      <c r="BD257" s="13" t="str" cm="1">
        <f t="array" ref="BD257">IF(BD$10="", "", IF(IFERROR(INDEX($B257:$AE257, $BK257, MATCH(BD$10, $B$11:$AE$11, 0)), "")="", "", IFERROR(VALUE(INDEX($B257:$AE257, $BK257, MATCH(BD$10, $B$11:$AE$11, 0))), "")))</f>
        <v/>
      </c>
      <c r="BE257" s="33" t="str" cm="1">
        <f t="array" ref="BE257">IF(BE$10="", "", IF(IFERROR(INDEX($B257:$AE257, $BK257, MATCH(BE$10, $B$11:$AE$11, 0)), "")="", "", IFERROR(VALUE(INDEX($B257:$AE257, $BK257, MATCH(BE$10, $B$11:$AE$11, 0))), "")))</f>
        <v/>
      </c>
      <c r="BF257" s="11"/>
      <c r="BG257" s="41" t="str" cm="1">
        <f t="array" ref="BG257">IF(BG$10="", "", IF(IFERROR(INDEX($B257:$AE257, $BK257, MATCH(BG$10, $B$11:$AE$11, 0)), "")="", "", IFERROR(LEFT(INDEX($B257:$AE257, $BK257, MATCH(BG$10, $B$11:$AE$11, 0)), 70), "")))</f>
        <v/>
      </c>
      <c r="BH257" s="11"/>
      <c r="BI257" s="65" t="str">
        <f t="shared" si="47"/>
        <v/>
      </c>
      <c r="BJ257" s="11"/>
      <c r="BN257" s="19" t="str" cm="1">
        <f t="array" ref="BN257">IF($AZ$10="", "", IF(IFERROR(INDEX($B257:$AE257, $BK257, MATCH($AZ$10, $B$11:$AE$11, 0)), "")="", "", IFERROR(INDEX($B257:$AE257, $BK257, MATCH($AZ$10, $B$11:$AE$11, 0)), "")))</f>
        <v/>
      </c>
      <c r="BO257" s="19" t="str">
        <f t="shared" si="48"/>
        <v/>
      </c>
      <c r="BP257" s="19" t="str">
        <f t="shared" si="49"/>
        <v/>
      </c>
      <c r="BQ257" s="19" t="str">
        <f t="shared" si="50"/>
        <v/>
      </c>
      <c r="BR257" s="42" t="str">
        <f t="shared" si="51"/>
        <v/>
      </c>
      <c r="BS257" s="19" t="str">
        <f t="shared" si="52"/>
        <v/>
      </c>
      <c r="BT257" s="43" t="str" cm="1">
        <f t="array" ref="BT257">IFERROR(DATE(INDEX($BQ257:$BS257, $BK257, MATCH($BN$5, $BQ$10:$BS$10, 0)), INDEX($BQ257:$BS257, $BK257, MATCH($BN$4, $BQ$10:$BS$10, 0)), INDEX($BQ257:$BS257, $BK257, MATCH($BN$3, $BQ$10:$BS$10, 0))), "")</f>
        <v/>
      </c>
      <c r="BV257" s="19" t="str">
        <f t="shared" si="53"/>
        <v/>
      </c>
      <c r="BX257" s="19" t="str">
        <f t="shared" si="45"/>
        <v/>
      </c>
      <c r="BZ257" s="42" t="str">
        <f t="shared" si="59"/>
        <v/>
      </c>
      <c r="CA257" s="13" t="str">
        <f t="shared" si="59"/>
        <v/>
      </c>
      <c r="CB257" s="13" t="str">
        <f t="shared" si="58"/>
        <v/>
      </c>
      <c r="CC257" s="13" t="str">
        <f t="shared" si="58"/>
        <v/>
      </c>
      <c r="CD257" s="33" t="str">
        <f t="shared" si="58"/>
        <v/>
      </c>
      <c r="CF257" s="44" t="str">
        <f t="shared" si="54"/>
        <v/>
      </c>
      <c r="CH257" s="19" t="str">
        <f>IF($CF257="", "", COUNTIF($CF$12:$CF$511, "&gt;"&amp;$CF257)+1+COUNTIF($CF$12:$CF257, $CF257)-1)</f>
        <v/>
      </c>
      <c r="CJ257" s="19" t="str">
        <f t="shared" si="55"/>
        <v/>
      </c>
      <c r="CL257" s="45" t="str">
        <f t="shared" si="56"/>
        <v/>
      </c>
      <c r="CN257" s="41" t="str" cm="1">
        <f t="array" ref="CN257">IF($BV257="", "", IF(IFERROR(INDEX($B257:$AE257, $BK257, MATCH(BI$10, $B$11:$AE$11, 0)), "")="", "", IFERROR(INDEX($B257:$AE257, $BK257, MATCH(BI$10, $B$11:$AE$11, 0)), "")))</f>
        <v/>
      </c>
      <c r="CP257" s="19" t="str">
        <f>IF(OR($BL$7=FALSE, $BI257=""), "", IF(COUNTIF('LinkedIn Posts'!$AV$11:$AV$510, $BI257)=0, MAX($CP$11:$CP256)+1, ""))</f>
        <v/>
      </c>
      <c r="CR257" s="19">
        <v>246</v>
      </c>
      <c r="CT257" s="65" t="str">
        <f t="shared" si="57"/>
        <v/>
      </c>
    </row>
    <row r="258" spans="1:98" x14ac:dyDescent="0.25">
      <c r="A258" s="24"/>
      <c r="B258" s="29"/>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1"/>
      <c r="AF258" s="24"/>
      <c r="AG258" s="11"/>
      <c r="AH258" s="11"/>
      <c r="AI258" s="11"/>
      <c r="AJ258" s="11"/>
      <c r="AK258" s="11"/>
      <c r="AL258" s="11"/>
      <c r="AM258" s="11"/>
      <c r="AN258" s="11"/>
      <c r="AO258" s="11"/>
      <c r="AP258" s="11"/>
      <c r="AQ258" s="11"/>
      <c r="AR258" s="11"/>
      <c r="AS258" s="11"/>
      <c r="AT258" s="11"/>
      <c r="AU258" s="11"/>
      <c r="AV258" s="11"/>
      <c r="AW258" s="11"/>
      <c r="AX258" s="11"/>
      <c r="AY258" s="11"/>
      <c r="AZ258" s="32" t="str">
        <f t="shared" si="46"/>
        <v/>
      </c>
      <c r="BA258" s="13" t="str" cm="1">
        <f t="array" ref="BA258">IF(BA$10="", "", IF(IFERROR(INDEX($B258:$AE258, $BK258, MATCH(BA$10, $B$11:$AE$11, 0)), "")="", "", IFERROR(VALUE(INDEX($B258:$AE258, $BK258, MATCH(BA$10, $B$11:$AE$11, 0))), "")))</f>
        <v/>
      </c>
      <c r="BB258" s="13" t="str" cm="1">
        <f t="array" ref="BB258">IF(BB$10="", "", IF(IFERROR(INDEX($B258:$AE258, $BK258, MATCH(BB$10, $B$11:$AE$11, 0)), "")="", "", IFERROR(VALUE(INDEX($B258:$AE258, $BK258, MATCH(BB$10, $B$11:$AE$11, 0))), "")))</f>
        <v/>
      </c>
      <c r="BC258" s="13" t="str" cm="1">
        <f t="array" ref="BC258">IF(BC$10="", "", IF(IFERROR(INDEX($B258:$AE258, $BK258, MATCH(BC$10, $B$11:$AE$11, 0)), "")="", "", IFERROR(VALUE(INDEX($B258:$AE258, $BK258, MATCH(BC$10, $B$11:$AE$11, 0))), "")))</f>
        <v/>
      </c>
      <c r="BD258" s="13" t="str" cm="1">
        <f t="array" ref="BD258">IF(BD$10="", "", IF(IFERROR(INDEX($B258:$AE258, $BK258, MATCH(BD$10, $B$11:$AE$11, 0)), "")="", "", IFERROR(VALUE(INDEX($B258:$AE258, $BK258, MATCH(BD$10, $B$11:$AE$11, 0))), "")))</f>
        <v/>
      </c>
      <c r="BE258" s="33" t="str" cm="1">
        <f t="array" ref="BE258">IF(BE$10="", "", IF(IFERROR(INDEX($B258:$AE258, $BK258, MATCH(BE$10, $B$11:$AE$11, 0)), "")="", "", IFERROR(VALUE(INDEX($B258:$AE258, $BK258, MATCH(BE$10, $B$11:$AE$11, 0))), "")))</f>
        <v/>
      </c>
      <c r="BF258" s="11"/>
      <c r="BG258" s="41" t="str" cm="1">
        <f t="array" ref="BG258">IF(BG$10="", "", IF(IFERROR(INDEX($B258:$AE258, $BK258, MATCH(BG$10, $B$11:$AE$11, 0)), "")="", "", IFERROR(LEFT(INDEX($B258:$AE258, $BK258, MATCH(BG$10, $B$11:$AE$11, 0)), 70), "")))</f>
        <v/>
      </c>
      <c r="BH258" s="11"/>
      <c r="BI258" s="65" t="str">
        <f t="shared" si="47"/>
        <v/>
      </c>
      <c r="BJ258" s="11"/>
      <c r="BN258" s="19" t="str" cm="1">
        <f t="array" ref="BN258">IF($AZ$10="", "", IF(IFERROR(INDEX($B258:$AE258, $BK258, MATCH($AZ$10, $B$11:$AE$11, 0)), "")="", "", IFERROR(INDEX($B258:$AE258, $BK258, MATCH($AZ$10, $B$11:$AE$11, 0)), "")))</f>
        <v/>
      </c>
      <c r="BO258" s="19" t="str">
        <f t="shared" si="48"/>
        <v/>
      </c>
      <c r="BP258" s="19" t="str">
        <f t="shared" si="49"/>
        <v/>
      </c>
      <c r="BQ258" s="19" t="str">
        <f t="shared" si="50"/>
        <v/>
      </c>
      <c r="BR258" s="42" t="str">
        <f t="shared" si="51"/>
        <v/>
      </c>
      <c r="BS258" s="19" t="str">
        <f t="shared" si="52"/>
        <v/>
      </c>
      <c r="BT258" s="43" t="str" cm="1">
        <f t="array" ref="BT258">IFERROR(DATE(INDEX($BQ258:$BS258, $BK258, MATCH($BN$5, $BQ$10:$BS$10, 0)), INDEX($BQ258:$BS258, $BK258, MATCH($BN$4, $BQ$10:$BS$10, 0)), INDEX($BQ258:$BS258, $BK258, MATCH($BN$3, $BQ$10:$BS$10, 0))), "")</f>
        <v/>
      </c>
      <c r="BV258" s="19" t="str">
        <f t="shared" si="53"/>
        <v/>
      </c>
      <c r="BX258" s="19" t="str">
        <f t="shared" si="45"/>
        <v/>
      </c>
      <c r="BZ258" s="42" t="str">
        <f t="shared" si="59"/>
        <v/>
      </c>
      <c r="CA258" s="13" t="str">
        <f t="shared" si="59"/>
        <v/>
      </c>
      <c r="CB258" s="13" t="str">
        <f t="shared" si="58"/>
        <v/>
      </c>
      <c r="CC258" s="13" t="str">
        <f t="shared" si="58"/>
        <v/>
      </c>
      <c r="CD258" s="33" t="str">
        <f t="shared" si="58"/>
        <v/>
      </c>
      <c r="CF258" s="44" t="str">
        <f t="shared" si="54"/>
        <v/>
      </c>
      <c r="CH258" s="19" t="str">
        <f>IF($CF258="", "", COUNTIF($CF$12:$CF$511, "&gt;"&amp;$CF258)+1+COUNTIF($CF$12:$CF258, $CF258)-1)</f>
        <v/>
      </c>
      <c r="CJ258" s="19" t="str">
        <f t="shared" si="55"/>
        <v/>
      </c>
      <c r="CL258" s="45" t="str">
        <f t="shared" si="56"/>
        <v/>
      </c>
      <c r="CN258" s="41" t="str" cm="1">
        <f t="array" ref="CN258">IF($BV258="", "", IF(IFERROR(INDEX($B258:$AE258, $BK258, MATCH(BI$10, $B$11:$AE$11, 0)), "")="", "", IFERROR(INDEX($B258:$AE258, $BK258, MATCH(BI$10, $B$11:$AE$11, 0)), "")))</f>
        <v/>
      </c>
      <c r="CP258" s="19" t="str">
        <f>IF(OR($BL$7=FALSE, $BI258=""), "", IF(COUNTIF('LinkedIn Posts'!$AV$11:$AV$510, $BI258)=0, MAX($CP$11:$CP257)+1, ""))</f>
        <v/>
      </c>
      <c r="CR258" s="19">
        <v>247</v>
      </c>
      <c r="CT258" s="65" t="str">
        <f t="shared" si="57"/>
        <v/>
      </c>
    </row>
    <row r="259" spans="1:98" x14ac:dyDescent="0.25">
      <c r="A259" s="24"/>
      <c r="B259" s="29"/>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1"/>
      <c r="AF259" s="24"/>
      <c r="AG259" s="11"/>
      <c r="AH259" s="11"/>
      <c r="AI259" s="11"/>
      <c r="AJ259" s="11"/>
      <c r="AK259" s="11"/>
      <c r="AL259" s="11"/>
      <c r="AM259" s="11"/>
      <c r="AN259" s="11"/>
      <c r="AO259" s="11"/>
      <c r="AP259" s="11"/>
      <c r="AQ259" s="11"/>
      <c r="AR259" s="11"/>
      <c r="AS259" s="11"/>
      <c r="AT259" s="11"/>
      <c r="AU259" s="11"/>
      <c r="AV259" s="11"/>
      <c r="AW259" s="11"/>
      <c r="AX259" s="11"/>
      <c r="AY259" s="11"/>
      <c r="AZ259" s="32" t="str">
        <f t="shared" si="46"/>
        <v/>
      </c>
      <c r="BA259" s="13" t="str" cm="1">
        <f t="array" ref="BA259">IF(BA$10="", "", IF(IFERROR(INDEX($B259:$AE259, $BK259, MATCH(BA$10, $B$11:$AE$11, 0)), "")="", "", IFERROR(VALUE(INDEX($B259:$AE259, $BK259, MATCH(BA$10, $B$11:$AE$11, 0))), "")))</f>
        <v/>
      </c>
      <c r="BB259" s="13" t="str" cm="1">
        <f t="array" ref="BB259">IF(BB$10="", "", IF(IFERROR(INDEX($B259:$AE259, $BK259, MATCH(BB$10, $B$11:$AE$11, 0)), "")="", "", IFERROR(VALUE(INDEX($B259:$AE259, $BK259, MATCH(BB$10, $B$11:$AE$11, 0))), "")))</f>
        <v/>
      </c>
      <c r="BC259" s="13" t="str" cm="1">
        <f t="array" ref="BC259">IF(BC$10="", "", IF(IFERROR(INDEX($B259:$AE259, $BK259, MATCH(BC$10, $B$11:$AE$11, 0)), "")="", "", IFERROR(VALUE(INDEX($B259:$AE259, $BK259, MATCH(BC$10, $B$11:$AE$11, 0))), "")))</f>
        <v/>
      </c>
      <c r="BD259" s="13" t="str" cm="1">
        <f t="array" ref="BD259">IF(BD$10="", "", IF(IFERROR(INDEX($B259:$AE259, $BK259, MATCH(BD$10, $B$11:$AE$11, 0)), "")="", "", IFERROR(VALUE(INDEX($B259:$AE259, $BK259, MATCH(BD$10, $B$11:$AE$11, 0))), "")))</f>
        <v/>
      </c>
      <c r="BE259" s="33" t="str" cm="1">
        <f t="array" ref="BE259">IF(BE$10="", "", IF(IFERROR(INDEX($B259:$AE259, $BK259, MATCH(BE$10, $B$11:$AE$11, 0)), "")="", "", IFERROR(VALUE(INDEX($B259:$AE259, $BK259, MATCH(BE$10, $B$11:$AE$11, 0))), "")))</f>
        <v/>
      </c>
      <c r="BF259" s="11"/>
      <c r="BG259" s="41" t="str" cm="1">
        <f t="array" ref="BG259">IF(BG$10="", "", IF(IFERROR(INDEX($B259:$AE259, $BK259, MATCH(BG$10, $B$11:$AE$11, 0)), "")="", "", IFERROR(LEFT(INDEX($B259:$AE259, $BK259, MATCH(BG$10, $B$11:$AE$11, 0)), 70), "")))</f>
        <v/>
      </c>
      <c r="BH259" s="11"/>
      <c r="BI259" s="65" t="str">
        <f t="shared" si="47"/>
        <v/>
      </c>
      <c r="BJ259" s="11"/>
      <c r="BN259" s="19" t="str" cm="1">
        <f t="array" ref="BN259">IF($AZ$10="", "", IF(IFERROR(INDEX($B259:$AE259, $BK259, MATCH($AZ$10, $B$11:$AE$11, 0)), "")="", "", IFERROR(INDEX($B259:$AE259, $BK259, MATCH($AZ$10, $B$11:$AE$11, 0)), "")))</f>
        <v/>
      </c>
      <c r="BO259" s="19" t="str">
        <f t="shared" si="48"/>
        <v/>
      </c>
      <c r="BP259" s="19" t="str">
        <f t="shared" si="49"/>
        <v/>
      </c>
      <c r="BQ259" s="19" t="str">
        <f t="shared" si="50"/>
        <v/>
      </c>
      <c r="BR259" s="42" t="str">
        <f t="shared" si="51"/>
        <v/>
      </c>
      <c r="BS259" s="19" t="str">
        <f t="shared" si="52"/>
        <v/>
      </c>
      <c r="BT259" s="43" t="str" cm="1">
        <f t="array" ref="BT259">IFERROR(DATE(INDEX($BQ259:$BS259, $BK259, MATCH($BN$5, $BQ$10:$BS$10, 0)), INDEX($BQ259:$BS259, $BK259, MATCH($BN$4, $BQ$10:$BS$10, 0)), INDEX($BQ259:$BS259, $BK259, MATCH($BN$3, $BQ$10:$BS$10, 0))), "")</f>
        <v/>
      </c>
      <c r="BV259" s="19" t="str">
        <f t="shared" si="53"/>
        <v/>
      </c>
      <c r="BX259" s="19" t="str">
        <f t="shared" si="45"/>
        <v/>
      </c>
      <c r="BZ259" s="42" t="str">
        <f t="shared" si="59"/>
        <v/>
      </c>
      <c r="CA259" s="13" t="str">
        <f t="shared" si="59"/>
        <v/>
      </c>
      <c r="CB259" s="13" t="str">
        <f t="shared" si="58"/>
        <v/>
      </c>
      <c r="CC259" s="13" t="str">
        <f t="shared" si="58"/>
        <v/>
      </c>
      <c r="CD259" s="33" t="str">
        <f t="shared" si="58"/>
        <v/>
      </c>
      <c r="CF259" s="44" t="str">
        <f t="shared" si="54"/>
        <v/>
      </c>
      <c r="CH259" s="19" t="str">
        <f>IF($CF259="", "", COUNTIF($CF$12:$CF$511, "&gt;"&amp;$CF259)+1+COUNTIF($CF$12:$CF259, $CF259)-1)</f>
        <v/>
      </c>
      <c r="CJ259" s="19" t="str">
        <f t="shared" si="55"/>
        <v/>
      </c>
      <c r="CL259" s="45" t="str">
        <f t="shared" si="56"/>
        <v/>
      </c>
      <c r="CN259" s="41" t="str" cm="1">
        <f t="array" ref="CN259">IF($BV259="", "", IF(IFERROR(INDEX($B259:$AE259, $BK259, MATCH(BI$10, $B$11:$AE$11, 0)), "")="", "", IFERROR(INDEX($B259:$AE259, $BK259, MATCH(BI$10, $B$11:$AE$11, 0)), "")))</f>
        <v/>
      </c>
      <c r="CP259" s="19" t="str">
        <f>IF(OR($BL$7=FALSE, $BI259=""), "", IF(COUNTIF('LinkedIn Posts'!$AV$11:$AV$510, $BI259)=0, MAX($CP$11:$CP258)+1, ""))</f>
        <v/>
      </c>
      <c r="CR259" s="19">
        <v>248</v>
      </c>
      <c r="CT259" s="65" t="str">
        <f t="shared" si="57"/>
        <v/>
      </c>
    </row>
    <row r="260" spans="1:98" x14ac:dyDescent="0.25">
      <c r="A260" s="24"/>
      <c r="B260" s="29"/>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1"/>
      <c r="AF260" s="24"/>
      <c r="AG260" s="11"/>
      <c r="AH260" s="11"/>
      <c r="AI260" s="11"/>
      <c r="AJ260" s="11"/>
      <c r="AK260" s="11"/>
      <c r="AL260" s="11"/>
      <c r="AM260" s="11"/>
      <c r="AN260" s="11"/>
      <c r="AO260" s="11"/>
      <c r="AP260" s="11"/>
      <c r="AQ260" s="11"/>
      <c r="AR260" s="11"/>
      <c r="AS260" s="11"/>
      <c r="AT260" s="11"/>
      <c r="AU260" s="11"/>
      <c r="AV260" s="11"/>
      <c r="AW260" s="11"/>
      <c r="AX260" s="11"/>
      <c r="AY260" s="11"/>
      <c r="AZ260" s="32" t="str">
        <f t="shared" si="46"/>
        <v/>
      </c>
      <c r="BA260" s="13" t="str" cm="1">
        <f t="array" ref="BA260">IF(BA$10="", "", IF(IFERROR(INDEX($B260:$AE260, $BK260, MATCH(BA$10, $B$11:$AE$11, 0)), "")="", "", IFERROR(VALUE(INDEX($B260:$AE260, $BK260, MATCH(BA$10, $B$11:$AE$11, 0))), "")))</f>
        <v/>
      </c>
      <c r="BB260" s="13" t="str" cm="1">
        <f t="array" ref="BB260">IF(BB$10="", "", IF(IFERROR(INDEX($B260:$AE260, $BK260, MATCH(BB$10, $B$11:$AE$11, 0)), "")="", "", IFERROR(VALUE(INDEX($B260:$AE260, $BK260, MATCH(BB$10, $B$11:$AE$11, 0))), "")))</f>
        <v/>
      </c>
      <c r="BC260" s="13" t="str" cm="1">
        <f t="array" ref="BC260">IF(BC$10="", "", IF(IFERROR(INDEX($B260:$AE260, $BK260, MATCH(BC$10, $B$11:$AE$11, 0)), "")="", "", IFERROR(VALUE(INDEX($B260:$AE260, $BK260, MATCH(BC$10, $B$11:$AE$11, 0))), "")))</f>
        <v/>
      </c>
      <c r="BD260" s="13" t="str" cm="1">
        <f t="array" ref="BD260">IF(BD$10="", "", IF(IFERROR(INDEX($B260:$AE260, $BK260, MATCH(BD$10, $B$11:$AE$11, 0)), "")="", "", IFERROR(VALUE(INDEX($B260:$AE260, $BK260, MATCH(BD$10, $B$11:$AE$11, 0))), "")))</f>
        <v/>
      </c>
      <c r="BE260" s="33" t="str" cm="1">
        <f t="array" ref="BE260">IF(BE$10="", "", IF(IFERROR(INDEX($B260:$AE260, $BK260, MATCH(BE$10, $B$11:$AE$11, 0)), "")="", "", IFERROR(VALUE(INDEX($B260:$AE260, $BK260, MATCH(BE$10, $B$11:$AE$11, 0))), "")))</f>
        <v/>
      </c>
      <c r="BF260" s="11"/>
      <c r="BG260" s="41" t="str" cm="1">
        <f t="array" ref="BG260">IF(BG$10="", "", IF(IFERROR(INDEX($B260:$AE260, $BK260, MATCH(BG$10, $B$11:$AE$11, 0)), "")="", "", IFERROR(LEFT(INDEX($B260:$AE260, $BK260, MATCH(BG$10, $B$11:$AE$11, 0)), 70), "")))</f>
        <v/>
      </c>
      <c r="BH260" s="11"/>
      <c r="BI260" s="65" t="str">
        <f t="shared" si="47"/>
        <v/>
      </c>
      <c r="BJ260" s="11"/>
      <c r="BN260" s="19" t="str" cm="1">
        <f t="array" ref="BN260">IF($AZ$10="", "", IF(IFERROR(INDEX($B260:$AE260, $BK260, MATCH($AZ$10, $B$11:$AE$11, 0)), "")="", "", IFERROR(INDEX($B260:$AE260, $BK260, MATCH($AZ$10, $B$11:$AE$11, 0)), "")))</f>
        <v/>
      </c>
      <c r="BO260" s="19" t="str">
        <f t="shared" si="48"/>
        <v/>
      </c>
      <c r="BP260" s="19" t="str">
        <f t="shared" si="49"/>
        <v/>
      </c>
      <c r="BQ260" s="19" t="str">
        <f t="shared" si="50"/>
        <v/>
      </c>
      <c r="BR260" s="42" t="str">
        <f t="shared" si="51"/>
        <v/>
      </c>
      <c r="BS260" s="19" t="str">
        <f t="shared" si="52"/>
        <v/>
      </c>
      <c r="BT260" s="43" t="str" cm="1">
        <f t="array" ref="BT260">IFERROR(DATE(INDEX($BQ260:$BS260, $BK260, MATCH($BN$5, $BQ$10:$BS$10, 0)), INDEX($BQ260:$BS260, $BK260, MATCH($BN$4, $BQ$10:$BS$10, 0)), INDEX($BQ260:$BS260, $BK260, MATCH($BN$3, $BQ$10:$BS$10, 0))), "")</f>
        <v/>
      </c>
      <c r="BV260" s="19" t="str">
        <f t="shared" si="53"/>
        <v/>
      </c>
      <c r="BX260" s="19" t="str">
        <f t="shared" si="45"/>
        <v/>
      </c>
      <c r="BZ260" s="42" t="str">
        <f t="shared" si="59"/>
        <v/>
      </c>
      <c r="CA260" s="13" t="str">
        <f t="shared" si="59"/>
        <v/>
      </c>
      <c r="CB260" s="13" t="str">
        <f t="shared" si="58"/>
        <v/>
      </c>
      <c r="CC260" s="13" t="str">
        <f t="shared" si="58"/>
        <v/>
      </c>
      <c r="CD260" s="33" t="str">
        <f t="shared" si="58"/>
        <v/>
      </c>
      <c r="CF260" s="44" t="str">
        <f t="shared" si="54"/>
        <v/>
      </c>
      <c r="CH260" s="19" t="str">
        <f>IF($CF260="", "", COUNTIF($CF$12:$CF$511, "&gt;"&amp;$CF260)+1+COUNTIF($CF$12:$CF260, $CF260)-1)</f>
        <v/>
      </c>
      <c r="CJ260" s="19" t="str">
        <f t="shared" si="55"/>
        <v/>
      </c>
      <c r="CL260" s="45" t="str">
        <f t="shared" si="56"/>
        <v/>
      </c>
      <c r="CN260" s="41" t="str" cm="1">
        <f t="array" ref="CN260">IF($BV260="", "", IF(IFERROR(INDEX($B260:$AE260, $BK260, MATCH(BI$10, $B$11:$AE$11, 0)), "")="", "", IFERROR(INDEX($B260:$AE260, $BK260, MATCH(BI$10, $B$11:$AE$11, 0)), "")))</f>
        <v/>
      </c>
      <c r="CP260" s="19" t="str">
        <f>IF(OR($BL$7=FALSE, $BI260=""), "", IF(COUNTIF('LinkedIn Posts'!$AV$11:$AV$510, $BI260)=0, MAX($CP$11:$CP259)+1, ""))</f>
        <v/>
      </c>
      <c r="CR260" s="19">
        <v>249</v>
      </c>
      <c r="CT260" s="65" t="str">
        <f t="shared" si="57"/>
        <v/>
      </c>
    </row>
    <row r="261" spans="1:98" x14ac:dyDescent="0.25">
      <c r="A261" s="24"/>
      <c r="B261" s="29"/>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1"/>
      <c r="AF261" s="24"/>
      <c r="AG261" s="11"/>
      <c r="AH261" s="11"/>
      <c r="AI261" s="11"/>
      <c r="AJ261" s="11"/>
      <c r="AK261" s="11"/>
      <c r="AL261" s="11"/>
      <c r="AM261" s="11"/>
      <c r="AN261" s="11"/>
      <c r="AO261" s="11"/>
      <c r="AP261" s="11"/>
      <c r="AQ261" s="11"/>
      <c r="AR261" s="11"/>
      <c r="AS261" s="11"/>
      <c r="AT261" s="11"/>
      <c r="AU261" s="11"/>
      <c r="AV261" s="11"/>
      <c r="AW261" s="11"/>
      <c r="AX261" s="11"/>
      <c r="AY261" s="11"/>
      <c r="AZ261" s="32" t="str">
        <f t="shared" si="46"/>
        <v/>
      </c>
      <c r="BA261" s="13" t="str" cm="1">
        <f t="array" ref="BA261">IF(BA$10="", "", IF(IFERROR(INDEX($B261:$AE261, $BK261, MATCH(BA$10, $B$11:$AE$11, 0)), "")="", "", IFERROR(VALUE(INDEX($B261:$AE261, $BK261, MATCH(BA$10, $B$11:$AE$11, 0))), "")))</f>
        <v/>
      </c>
      <c r="BB261" s="13" t="str" cm="1">
        <f t="array" ref="BB261">IF(BB$10="", "", IF(IFERROR(INDEX($B261:$AE261, $BK261, MATCH(BB$10, $B$11:$AE$11, 0)), "")="", "", IFERROR(VALUE(INDEX($B261:$AE261, $BK261, MATCH(BB$10, $B$11:$AE$11, 0))), "")))</f>
        <v/>
      </c>
      <c r="BC261" s="13" t="str" cm="1">
        <f t="array" ref="BC261">IF(BC$10="", "", IF(IFERROR(INDEX($B261:$AE261, $BK261, MATCH(BC$10, $B$11:$AE$11, 0)), "")="", "", IFERROR(VALUE(INDEX($B261:$AE261, $BK261, MATCH(BC$10, $B$11:$AE$11, 0))), "")))</f>
        <v/>
      </c>
      <c r="BD261" s="13" t="str" cm="1">
        <f t="array" ref="BD261">IF(BD$10="", "", IF(IFERROR(INDEX($B261:$AE261, $BK261, MATCH(BD$10, $B$11:$AE$11, 0)), "")="", "", IFERROR(VALUE(INDEX($B261:$AE261, $BK261, MATCH(BD$10, $B$11:$AE$11, 0))), "")))</f>
        <v/>
      </c>
      <c r="BE261" s="33" t="str" cm="1">
        <f t="array" ref="BE261">IF(BE$10="", "", IF(IFERROR(INDEX($B261:$AE261, $BK261, MATCH(BE$10, $B$11:$AE$11, 0)), "")="", "", IFERROR(VALUE(INDEX($B261:$AE261, $BK261, MATCH(BE$10, $B$11:$AE$11, 0))), "")))</f>
        <v/>
      </c>
      <c r="BF261" s="11"/>
      <c r="BG261" s="41" t="str" cm="1">
        <f t="array" ref="BG261">IF(BG$10="", "", IF(IFERROR(INDEX($B261:$AE261, $BK261, MATCH(BG$10, $B$11:$AE$11, 0)), "")="", "", IFERROR(LEFT(INDEX($B261:$AE261, $BK261, MATCH(BG$10, $B$11:$AE$11, 0)), 70), "")))</f>
        <v/>
      </c>
      <c r="BH261" s="11"/>
      <c r="BI261" s="65" t="str">
        <f t="shared" si="47"/>
        <v/>
      </c>
      <c r="BJ261" s="11"/>
      <c r="BN261" s="19" t="str" cm="1">
        <f t="array" ref="BN261">IF($AZ$10="", "", IF(IFERROR(INDEX($B261:$AE261, $BK261, MATCH($AZ$10, $B$11:$AE$11, 0)), "")="", "", IFERROR(INDEX($B261:$AE261, $BK261, MATCH($AZ$10, $B$11:$AE$11, 0)), "")))</f>
        <v/>
      </c>
      <c r="BO261" s="19" t="str">
        <f t="shared" si="48"/>
        <v/>
      </c>
      <c r="BP261" s="19" t="str">
        <f t="shared" si="49"/>
        <v/>
      </c>
      <c r="BQ261" s="19" t="str">
        <f t="shared" si="50"/>
        <v/>
      </c>
      <c r="BR261" s="42" t="str">
        <f t="shared" si="51"/>
        <v/>
      </c>
      <c r="BS261" s="19" t="str">
        <f t="shared" si="52"/>
        <v/>
      </c>
      <c r="BT261" s="43" t="str" cm="1">
        <f t="array" ref="BT261">IFERROR(DATE(INDEX($BQ261:$BS261, $BK261, MATCH($BN$5, $BQ$10:$BS$10, 0)), INDEX($BQ261:$BS261, $BK261, MATCH($BN$4, $BQ$10:$BS$10, 0)), INDEX($BQ261:$BS261, $BK261, MATCH($BN$3, $BQ$10:$BS$10, 0))), "")</f>
        <v/>
      </c>
      <c r="BV261" s="19" t="str">
        <f t="shared" si="53"/>
        <v/>
      </c>
      <c r="BX261" s="19" t="str">
        <f t="shared" si="45"/>
        <v/>
      </c>
      <c r="BZ261" s="42" t="str">
        <f t="shared" si="59"/>
        <v/>
      </c>
      <c r="CA261" s="13" t="str">
        <f t="shared" si="59"/>
        <v/>
      </c>
      <c r="CB261" s="13" t="str">
        <f t="shared" si="58"/>
        <v/>
      </c>
      <c r="CC261" s="13" t="str">
        <f t="shared" si="58"/>
        <v/>
      </c>
      <c r="CD261" s="33" t="str">
        <f t="shared" si="58"/>
        <v/>
      </c>
      <c r="CF261" s="44" t="str">
        <f t="shared" si="54"/>
        <v/>
      </c>
      <c r="CH261" s="19" t="str">
        <f>IF($CF261="", "", COUNTIF($CF$12:$CF$511, "&gt;"&amp;$CF261)+1+COUNTIF($CF$12:$CF261, $CF261)-1)</f>
        <v/>
      </c>
      <c r="CJ261" s="19" t="str">
        <f t="shared" si="55"/>
        <v/>
      </c>
      <c r="CL261" s="45" t="str">
        <f t="shared" si="56"/>
        <v/>
      </c>
      <c r="CN261" s="41" t="str" cm="1">
        <f t="array" ref="CN261">IF($BV261="", "", IF(IFERROR(INDEX($B261:$AE261, $BK261, MATCH(BI$10, $B$11:$AE$11, 0)), "")="", "", IFERROR(INDEX($B261:$AE261, $BK261, MATCH(BI$10, $B$11:$AE$11, 0)), "")))</f>
        <v/>
      </c>
      <c r="CP261" s="19" t="str">
        <f>IF(OR($BL$7=FALSE, $BI261=""), "", IF(COUNTIF('LinkedIn Posts'!$AV$11:$AV$510, $BI261)=0, MAX($CP$11:$CP260)+1, ""))</f>
        <v/>
      </c>
      <c r="CR261" s="19">
        <v>250</v>
      </c>
      <c r="CT261" s="65" t="str">
        <f t="shared" si="57"/>
        <v/>
      </c>
    </row>
    <row r="262" spans="1:98" x14ac:dyDescent="0.25">
      <c r="A262" s="24"/>
      <c r="B262" s="29"/>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1"/>
      <c r="AF262" s="24"/>
      <c r="AG262" s="11"/>
      <c r="AH262" s="11"/>
      <c r="AI262" s="11"/>
      <c r="AJ262" s="11"/>
      <c r="AK262" s="11"/>
      <c r="AL262" s="11"/>
      <c r="AM262" s="11"/>
      <c r="AN262" s="11"/>
      <c r="AO262" s="11"/>
      <c r="AP262" s="11"/>
      <c r="AQ262" s="11"/>
      <c r="AR262" s="11"/>
      <c r="AS262" s="11"/>
      <c r="AT262" s="11"/>
      <c r="AU262" s="11"/>
      <c r="AV262" s="11"/>
      <c r="AW262" s="11"/>
      <c r="AX262" s="11"/>
      <c r="AY262" s="11"/>
      <c r="AZ262" s="32" t="str">
        <f t="shared" si="46"/>
        <v/>
      </c>
      <c r="BA262" s="13" t="str" cm="1">
        <f t="array" ref="BA262">IF(BA$10="", "", IF(IFERROR(INDEX($B262:$AE262, $BK262, MATCH(BA$10, $B$11:$AE$11, 0)), "")="", "", IFERROR(VALUE(INDEX($B262:$AE262, $BK262, MATCH(BA$10, $B$11:$AE$11, 0))), "")))</f>
        <v/>
      </c>
      <c r="BB262" s="13" t="str" cm="1">
        <f t="array" ref="BB262">IF(BB$10="", "", IF(IFERROR(INDEX($B262:$AE262, $BK262, MATCH(BB$10, $B$11:$AE$11, 0)), "")="", "", IFERROR(VALUE(INDEX($B262:$AE262, $BK262, MATCH(BB$10, $B$11:$AE$11, 0))), "")))</f>
        <v/>
      </c>
      <c r="BC262" s="13" t="str" cm="1">
        <f t="array" ref="BC262">IF(BC$10="", "", IF(IFERROR(INDEX($B262:$AE262, $BK262, MATCH(BC$10, $B$11:$AE$11, 0)), "")="", "", IFERROR(VALUE(INDEX($B262:$AE262, $BK262, MATCH(BC$10, $B$11:$AE$11, 0))), "")))</f>
        <v/>
      </c>
      <c r="BD262" s="13" t="str" cm="1">
        <f t="array" ref="BD262">IF(BD$10="", "", IF(IFERROR(INDEX($B262:$AE262, $BK262, MATCH(BD$10, $B$11:$AE$11, 0)), "")="", "", IFERROR(VALUE(INDEX($B262:$AE262, $BK262, MATCH(BD$10, $B$11:$AE$11, 0))), "")))</f>
        <v/>
      </c>
      <c r="BE262" s="33" t="str" cm="1">
        <f t="array" ref="BE262">IF(BE$10="", "", IF(IFERROR(INDEX($B262:$AE262, $BK262, MATCH(BE$10, $B$11:$AE$11, 0)), "")="", "", IFERROR(VALUE(INDEX($B262:$AE262, $BK262, MATCH(BE$10, $B$11:$AE$11, 0))), "")))</f>
        <v/>
      </c>
      <c r="BF262" s="11"/>
      <c r="BG262" s="41" t="str" cm="1">
        <f t="array" ref="BG262">IF(BG$10="", "", IF(IFERROR(INDEX($B262:$AE262, $BK262, MATCH(BG$10, $B$11:$AE$11, 0)), "")="", "", IFERROR(LEFT(INDEX($B262:$AE262, $BK262, MATCH(BG$10, $B$11:$AE$11, 0)), 70), "")))</f>
        <v/>
      </c>
      <c r="BH262" s="11"/>
      <c r="BI262" s="65" t="str">
        <f t="shared" si="47"/>
        <v/>
      </c>
      <c r="BJ262" s="11"/>
      <c r="BN262" s="19" t="str" cm="1">
        <f t="array" ref="BN262">IF($AZ$10="", "", IF(IFERROR(INDEX($B262:$AE262, $BK262, MATCH($AZ$10, $B$11:$AE$11, 0)), "")="", "", IFERROR(INDEX($B262:$AE262, $BK262, MATCH($AZ$10, $B$11:$AE$11, 0)), "")))</f>
        <v/>
      </c>
      <c r="BO262" s="19" t="str">
        <f t="shared" si="48"/>
        <v/>
      </c>
      <c r="BP262" s="19" t="str">
        <f t="shared" si="49"/>
        <v/>
      </c>
      <c r="BQ262" s="19" t="str">
        <f t="shared" si="50"/>
        <v/>
      </c>
      <c r="BR262" s="42" t="str">
        <f t="shared" si="51"/>
        <v/>
      </c>
      <c r="BS262" s="19" t="str">
        <f t="shared" si="52"/>
        <v/>
      </c>
      <c r="BT262" s="43" t="str" cm="1">
        <f t="array" ref="BT262">IFERROR(DATE(INDEX($BQ262:$BS262, $BK262, MATCH($BN$5, $BQ$10:$BS$10, 0)), INDEX($BQ262:$BS262, $BK262, MATCH($BN$4, $BQ$10:$BS$10, 0)), INDEX($BQ262:$BS262, $BK262, MATCH($BN$3, $BQ$10:$BS$10, 0))), "")</f>
        <v/>
      </c>
      <c r="BV262" s="19" t="str">
        <f t="shared" si="53"/>
        <v/>
      </c>
      <c r="BX262" s="19" t="str">
        <f t="shared" si="45"/>
        <v/>
      </c>
      <c r="BZ262" s="42" t="str">
        <f t="shared" si="59"/>
        <v/>
      </c>
      <c r="CA262" s="13" t="str">
        <f t="shared" si="59"/>
        <v/>
      </c>
      <c r="CB262" s="13" t="str">
        <f t="shared" si="58"/>
        <v/>
      </c>
      <c r="CC262" s="13" t="str">
        <f t="shared" si="58"/>
        <v/>
      </c>
      <c r="CD262" s="33" t="str">
        <f t="shared" si="58"/>
        <v/>
      </c>
      <c r="CF262" s="44" t="str">
        <f t="shared" si="54"/>
        <v/>
      </c>
      <c r="CH262" s="19" t="str">
        <f>IF($CF262="", "", COUNTIF($CF$12:$CF$511, "&gt;"&amp;$CF262)+1+COUNTIF($CF$12:$CF262, $CF262)-1)</f>
        <v/>
      </c>
      <c r="CJ262" s="19" t="str">
        <f t="shared" si="55"/>
        <v/>
      </c>
      <c r="CL262" s="45" t="str">
        <f t="shared" si="56"/>
        <v/>
      </c>
      <c r="CN262" s="41" t="str" cm="1">
        <f t="array" ref="CN262">IF($BV262="", "", IF(IFERROR(INDEX($B262:$AE262, $BK262, MATCH(BI$10, $B$11:$AE$11, 0)), "")="", "", IFERROR(INDEX($B262:$AE262, $BK262, MATCH(BI$10, $B$11:$AE$11, 0)), "")))</f>
        <v/>
      </c>
      <c r="CP262" s="19" t="str">
        <f>IF(OR($BL$7=FALSE, $BI262=""), "", IF(COUNTIF('LinkedIn Posts'!$AV$11:$AV$510, $BI262)=0, MAX($CP$11:$CP261)+1, ""))</f>
        <v/>
      </c>
      <c r="CR262" s="19">
        <v>251</v>
      </c>
      <c r="CT262" s="65" t="str">
        <f t="shared" si="57"/>
        <v/>
      </c>
    </row>
    <row r="263" spans="1:98" x14ac:dyDescent="0.25">
      <c r="A263" s="24"/>
      <c r="B263" s="29"/>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1"/>
      <c r="AF263" s="24"/>
      <c r="AG263" s="11"/>
      <c r="AH263" s="11"/>
      <c r="AI263" s="11"/>
      <c r="AJ263" s="11"/>
      <c r="AK263" s="11"/>
      <c r="AL263" s="11"/>
      <c r="AM263" s="11"/>
      <c r="AN263" s="11"/>
      <c r="AO263" s="11"/>
      <c r="AP263" s="11"/>
      <c r="AQ263" s="11"/>
      <c r="AR263" s="11"/>
      <c r="AS263" s="11"/>
      <c r="AT263" s="11"/>
      <c r="AU263" s="11"/>
      <c r="AV263" s="11"/>
      <c r="AW263" s="11"/>
      <c r="AX263" s="11"/>
      <c r="AY263" s="11"/>
      <c r="AZ263" s="32" t="str">
        <f t="shared" si="46"/>
        <v/>
      </c>
      <c r="BA263" s="13" t="str" cm="1">
        <f t="array" ref="BA263">IF(BA$10="", "", IF(IFERROR(INDEX($B263:$AE263, $BK263, MATCH(BA$10, $B$11:$AE$11, 0)), "")="", "", IFERROR(VALUE(INDEX($B263:$AE263, $BK263, MATCH(BA$10, $B$11:$AE$11, 0))), "")))</f>
        <v/>
      </c>
      <c r="BB263" s="13" t="str" cm="1">
        <f t="array" ref="BB263">IF(BB$10="", "", IF(IFERROR(INDEX($B263:$AE263, $BK263, MATCH(BB$10, $B$11:$AE$11, 0)), "")="", "", IFERROR(VALUE(INDEX($B263:$AE263, $BK263, MATCH(BB$10, $B$11:$AE$11, 0))), "")))</f>
        <v/>
      </c>
      <c r="BC263" s="13" t="str" cm="1">
        <f t="array" ref="BC263">IF(BC$10="", "", IF(IFERROR(INDEX($B263:$AE263, $BK263, MATCH(BC$10, $B$11:$AE$11, 0)), "")="", "", IFERROR(VALUE(INDEX($B263:$AE263, $BK263, MATCH(BC$10, $B$11:$AE$11, 0))), "")))</f>
        <v/>
      </c>
      <c r="BD263" s="13" t="str" cm="1">
        <f t="array" ref="BD263">IF(BD$10="", "", IF(IFERROR(INDEX($B263:$AE263, $BK263, MATCH(BD$10, $B$11:$AE$11, 0)), "")="", "", IFERROR(VALUE(INDEX($B263:$AE263, $BK263, MATCH(BD$10, $B$11:$AE$11, 0))), "")))</f>
        <v/>
      </c>
      <c r="BE263" s="33" t="str" cm="1">
        <f t="array" ref="BE263">IF(BE$10="", "", IF(IFERROR(INDEX($B263:$AE263, $BK263, MATCH(BE$10, $B$11:$AE$11, 0)), "")="", "", IFERROR(VALUE(INDEX($B263:$AE263, $BK263, MATCH(BE$10, $B$11:$AE$11, 0))), "")))</f>
        <v/>
      </c>
      <c r="BF263" s="11"/>
      <c r="BG263" s="41" t="str" cm="1">
        <f t="array" ref="BG263">IF(BG$10="", "", IF(IFERROR(INDEX($B263:$AE263, $BK263, MATCH(BG$10, $B$11:$AE$11, 0)), "")="", "", IFERROR(LEFT(INDEX($B263:$AE263, $BK263, MATCH(BG$10, $B$11:$AE$11, 0)), 70), "")))</f>
        <v/>
      </c>
      <c r="BH263" s="11"/>
      <c r="BI263" s="65" t="str">
        <f t="shared" si="47"/>
        <v/>
      </c>
      <c r="BJ263" s="11"/>
      <c r="BN263" s="19" t="str" cm="1">
        <f t="array" ref="BN263">IF($AZ$10="", "", IF(IFERROR(INDEX($B263:$AE263, $BK263, MATCH($AZ$10, $B$11:$AE$11, 0)), "")="", "", IFERROR(INDEX($B263:$AE263, $BK263, MATCH($AZ$10, $B$11:$AE$11, 0)), "")))</f>
        <v/>
      </c>
      <c r="BO263" s="19" t="str">
        <f t="shared" si="48"/>
        <v/>
      </c>
      <c r="BP263" s="19" t="str">
        <f t="shared" si="49"/>
        <v/>
      </c>
      <c r="BQ263" s="19" t="str">
        <f t="shared" si="50"/>
        <v/>
      </c>
      <c r="BR263" s="42" t="str">
        <f t="shared" si="51"/>
        <v/>
      </c>
      <c r="BS263" s="19" t="str">
        <f t="shared" si="52"/>
        <v/>
      </c>
      <c r="BT263" s="43" t="str" cm="1">
        <f t="array" ref="BT263">IFERROR(DATE(INDEX($BQ263:$BS263, $BK263, MATCH($BN$5, $BQ$10:$BS$10, 0)), INDEX($BQ263:$BS263, $BK263, MATCH($BN$4, $BQ$10:$BS$10, 0)), INDEX($BQ263:$BS263, $BK263, MATCH($BN$3, $BQ$10:$BS$10, 0))), "")</f>
        <v/>
      </c>
      <c r="BV263" s="19" t="str">
        <f t="shared" si="53"/>
        <v/>
      </c>
      <c r="BX263" s="19" t="str">
        <f t="shared" si="45"/>
        <v/>
      </c>
      <c r="BZ263" s="42" t="str">
        <f t="shared" si="59"/>
        <v/>
      </c>
      <c r="CA263" s="13" t="str">
        <f t="shared" si="59"/>
        <v/>
      </c>
      <c r="CB263" s="13" t="str">
        <f t="shared" si="58"/>
        <v/>
      </c>
      <c r="CC263" s="13" t="str">
        <f t="shared" si="58"/>
        <v/>
      </c>
      <c r="CD263" s="33" t="str">
        <f t="shared" si="58"/>
        <v/>
      </c>
      <c r="CF263" s="44" t="str">
        <f t="shared" si="54"/>
        <v/>
      </c>
      <c r="CH263" s="19" t="str">
        <f>IF($CF263="", "", COUNTIF($CF$12:$CF$511, "&gt;"&amp;$CF263)+1+COUNTIF($CF$12:$CF263, $CF263)-1)</f>
        <v/>
      </c>
      <c r="CJ263" s="19" t="str">
        <f t="shared" si="55"/>
        <v/>
      </c>
      <c r="CL263" s="45" t="str">
        <f t="shared" si="56"/>
        <v/>
      </c>
      <c r="CN263" s="41" t="str" cm="1">
        <f t="array" ref="CN263">IF($BV263="", "", IF(IFERROR(INDEX($B263:$AE263, $BK263, MATCH(BI$10, $B$11:$AE$11, 0)), "")="", "", IFERROR(INDEX($B263:$AE263, $BK263, MATCH(BI$10, $B$11:$AE$11, 0)), "")))</f>
        <v/>
      </c>
      <c r="CP263" s="19" t="str">
        <f>IF(OR($BL$7=FALSE, $BI263=""), "", IF(COUNTIF('LinkedIn Posts'!$AV$11:$AV$510, $BI263)=0, MAX($CP$11:$CP262)+1, ""))</f>
        <v/>
      </c>
      <c r="CR263" s="19">
        <v>252</v>
      </c>
      <c r="CT263" s="65" t="str">
        <f t="shared" si="57"/>
        <v/>
      </c>
    </row>
    <row r="264" spans="1:98" x14ac:dyDescent="0.25">
      <c r="A264" s="24"/>
      <c r="B264" s="29"/>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1"/>
      <c r="AF264" s="24"/>
      <c r="AG264" s="11"/>
      <c r="AH264" s="11"/>
      <c r="AI264" s="11"/>
      <c r="AJ264" s="11"/>
      <c r="AK264" s="11"/>
      <c r="AL264" s="11"/>
      <c r="AM264" s="11"/>
      <c r="AN264" s="11"/>
      <c r="AO264" s="11"/>
      <c r="AP264" s="11"/>
      <c r="AQ264" s="11"/>
      <c r="AR264" s="11"/>
      <c r="AS264" s="11"/>
      <c r="AT264" s="11"/>
      <c r="AU264" s="11"/>
      <c r="AV264" s="11"/>
      <c r="AW264" s="11"/>
      <c r="AX264" s="11"/>
      <c r="AY264" s="11"/>
      <c r="AZ264" s="32" t="str">
        <f t="shared" si="46"/>
        <v/>
      </c>
      <c r="BA264" s="13" t="str" cm="1">
        <f t="array" ref="BA264">IF(BA$10="", "", IF(IFERROR(INDEX($B264:$AE264, $BK264, MATCH(BA$10, $B$11:$AE$11, 0)), "")="", "", IFERROR(VALUE(INDEX($B264:$AE264, $BK264, MATCH(BA$10, $B$11:$AE$11, 0))), "")))</f>
        <v/>
      </c>
      <c r="BB264" s="13" t="str" cm="1">
        <f t="array" ref="BB264">IF(BB$10="", "", IF(IFERROR(INDEX($B264:$AE264, $BK264, MATCH(BB$10, $B$11:$AE$11, 0)), "")="", "", IFERROR(VALUE(INDEX($B264:$AE264, $BK264, MATCH(BB$10, $B$11:$AE$11, 0))), "")))</f>
        <v/>
      </c>
      <c r="BC264" s="13" t="str" cm="1">
        <f t="array" ref="BC264">IF(BC$10="", "", IF(IFERROR(INDEX($B264:$AE264, $BK264, MATCH(BC$10, $B$11:$AE$11, 0)), "")="", "", IFERROR(VALUE(INDEX($B264:$AE264, $BK264, MATCH(BC$10, $B$11:$AE$11, 0))), "")))</f>
        <v/>
      </c>
      <c r="BD264" s="13" t="str" cm="1">
        <f t="array" ref="BD264">IF(BD$10="", "", IF(IFERROR(INDEX($B264:$AE264, $BK264, MATCH(BD$10, $B$11:$AE$11, 0)), "")="", "", IFERROR(VALUE(INDEX($B264:$AE264, $BK264, MATCH(BD$10, $B$11:$AE$11, 0))), "")))</f>
        <v/>
      </c>
      <c r="BE264" s="33" t="str" cm="1">
        <f t="array" ref="BE264">IF(BE$10="", "", IF(IFERROR(INDEX($B264:$AE264, $BK264, MATCH(BE$10, $B$11:$AE$11, 0)), "")="", "", IFERROR(VALUE(INDEX($B264:$AE264, $BK264, MATCH(BE$10, $B$11:$AE$11, 0))), "")))</f>
        <v/>
      </c>
      <c r="BF264" s="11"/>
      <c r="BG264" s="41" t="str" cm="1">
        <f t="array" ref="BG264">IF(BG$10="", "", IF(IFERROR(INDEX($B264:$AE264, $BK264, MATCH(BG$10, $B$11:$AE$11, 0)), "")="", "", IFERROR(LEFT(INDEX($B264:$AE264, $BK264, MATCH(BG$10, $B$11:$AE$11, 0)), 70), "")))</f>
        <v/>
      </c>
      <c r="BH264" s="11"/>
      <c r="BI264" s="65" t="str">
        <f t="shared" si="47"/>
        <v/>
      </c>
      <c r="BJ264" s="11"/>
      <c r="BN264" s="19" t="str" cm="1">
        <f t="array" ref="BN264">IF($AZ$10="", "", IF(IFERROR(INDEX($B264:$AE264, $BK264, MATCH($AZ$10, $B$11:$AE$11, 0)), "")="", "", IFERROR(INDEX($B264:$AE264, $BK264, MATCH($AZ$10, $B$11:$AE$11, 0)), "")))</f>
        <v/>
      </c>
      <c r="BO264" s="19" t="str">
        <f t="shared" si="48"/>
        <v/>
      </c>
      <c r="BP264" s="19" t="str">
        <f t="shared" si="49"/>
        <v/>
      </c>
      <c r="BQ264" s="19" t="str">
        <f t="shared" si="50"/>
        <v/>
      </c>
      <c r="BR264" s="42" t="str">
        <f t="shared" si="51"/>
        <v/>
      </c>
      <c r="BS264" s="19" t="str">
        <f t="shared" si="52"/>
        <v/>
      </c>
      <c r="BT264" s="43" t="str" cm="1">
        <f t="array" ref="BT264">IFERROR(DATE(INDEX($BQ264:$BS264, $BK264, MATCH($BN$5, $BQ$10:$BS$10, 0)), INDEX($BQ264:$BS264, $BK264, MATCH($BN$4, $BQ$10:$BS$10, 0)), INDEX($BQ264:$BS264, $BK264, MATCH($BN$3, $BQ$10:$BS$10, 0))), "")</f>
        <v/>
      </c>
      <c r="BV264" s="19" t="str">
        <f t="shared" si="53"/>
        <v/>
      </c>
      <c r="BX264" s="19" t="str">
        <f t="shared" si="45"/>
        <v/>
      </c>
      <c r="BZ264" s="42" t="str">
        <f t="shared" si="59"/>
        <v/>
      </c>
      <c r="CA264" s="13" t="str">
        <f t="shared" si="59"/>
        <v/>
      </c>
      <c r="CB264" s="13" t="str">
        <f t="shared" si="58"/>
        <v/>
      </c>
      <c r="CC264" s="13" t="str">
        <f t="shared" si="58"/>
        <v/>
      </c>
      <c r="CD264" s="33" t="str">
        <f t="shared" si="58"/>
        <v/>
      </c>
      <c r="CF264" s="44" t="str">
        <f t="shared" si="54"/>
        <v/>
      </c>
      <c r="CH264" s="19" t="str">
        <f>IF($CF264="", "", COUNTIF($CF$12:$CF$511, "&gt;"&amp;$CF264)+1+COUNTIF($CF$12:$CF264, $CF264)-1)</f>
        <v/>
      </c>
      <c r="CJ264" s="19" t="str">
        <f t="shared" si="55"/>
        <v/>
      </c>
      <c r="CL264" s="45" t="str">
        <f t="shared" si="56"/>
        <v/>
      </c>
      <c r="CN264" s="41" t="str" cm="1">
        <f t="array" ref="CN264">IF($BV264="", "", IF(IFERROR(INDEX($B264:$AE264, $BK264, MATCH(BI$10, $B$11:$AE$11, 0)), "")="", "", IFERROR(INDEX($B264:$AE264, $BK264, MATCH(BI$10, $B$11:$AE$11, 0)), "")))</f>
        <v/>
      </c>
      <c r="CP264" s="19" t="str">
        <f>IF(OR($BL$7=FALSE, $BI264=""), "", IF(COUNTIF('LinkedIn Posts'!$AV$11:$AV$510, $BI264)=0, MAX($CP$11:$CP263)+1, ""))</f>
        <v/>
      </c>
      <c r="CR264" s="19">
        <v>253</v>
      </c>
      <c r="CT264" s="65" t="str">
        <f t="shared" si="57"/>
        <v/>
      </c>
    </row>
    <row r="265" spans="1:98" x14ac:dyDescent="0.25">
      <c r="A265" s="24"/>
      <c r="B265" s="29"/>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1"/>
      <c r="AF265" s="24"/>
      <c r="AG265" s="11"/>
      <c r="AH265" s="11"/>
      <c r="AI265" s="11"/>
      <c r="AJ265" s="11"/>
      <c r="AK265" s="11"/>
      <c r="AL265" s="11"/>
      <c r="AM265" s="11"/>
      <c r="AN265" s="11"/>
      <c r="AO265" s="11"/>
      <c r="AP265" s="11"/>
      <c r="AQ265" s="11"/>
      <c r="AR265" s="11"/>
      <c r="AS265" s="11"/>
      <c r="AT265" s="11"/>
      <c r="AU265" s="11"/>
      <c r="AV265" s="11"/>
      <c r="AW265" s="11"/>
      <c r="AX265" s="11"/>
      <c r="AY265" s="11"/>
      <c r="AZ265" s="32" t="str">
        <f t="shared" si="46"/>
        <v/>
      </c>
      <c r="BA265" s="13" t="str" cm="1">
        <f t="array" ref="BA265">IF(BA$10="", "", IF(IFERROR(INDEX($B265:$AE265, $BK265, MATCH(BA$10, $B$11:$AE$11, 0)), "")="", "", IFERROR(VALUE(INDEX($B265:$AE265, $BK265, MATCH(BA$10, $B$11:$AE$11, 0))), "")))</f>
        <v/>
      </c>
      <c r="BB265" s="13" t="str" cm="1">
        <f t="array" ref="BB265">IF(BB$10="", "", IF(IFERROR(INDEX($B265:$AE265, $BK265, MATCH(BB$10, $B$11:$AE$11, 0)), "")="", "", IFERROR(VALUE(INDEX($B265:$AE265, $BK265, MATCH(BB$10, $B$11:$AE$11, 0))), "")))</f>
        <v/>
      </c>
      <c r="BC265" s="13" t="str" cm="1">
        <f t="array" ref="BC265">IF(BC$10="", "", IF(IFERROR(INDEX($B265:$AE265, $BK265, MATCH(BC$10, $B$11:$AE$11, 0)), "")="", "", IFERROR(VALUE(INDEX($B265:$AE265, $BK265, MATCH(BC$10, $B$11:$AE$11, 0))), "")))</f>
        <v/>
      </c>
      <c r="BD265" s="13" t="str" cm="1">
        <f t="array" ref="BD265">IF(BD$10="", "", IF(IFERROR(INDEX($B265:$AE265, $BK265, MATCH(BD$10, $B$11:$AE$11, 0)), "")="", "", IFERROR(VALUE(INDEX($B265:$AE265, $BK265, MATCH(BD$10, $B$11:$AE$11, 0))), "")))</f>
        <v/>
      </c>
      <c r="BE265" s="33" t="str" cm="1">
        <f t="array" ref="BE265">IF(BE$10="", "", IF(IFERROR(INDEX($B265:$AE265, $BK265, MATCH(BE$10, $B$11:$AE$11, 0)), "")="", "", IFERROR(VALUE(INDEX($B265:$AE265, $BK265, MATCH(BE$10, $B$11:$AE$11, 0))), "")))</f>
        <v/>
      </c>
      <c r="BF265" s="11"/>
      <c r="BG265" s="41" t="str" cm="1">
        <f t="array" ref="BG265">IF(BG$10="", "", IF(IFERROR(INDEX($B265:$AE265, $BK265, MATCH(BG$10, $B$11:$AE$11, 0)), "")="", "", IFERROR(LEFT(INDEX($B265:$AE265, $BK265, MATCH(BG$10, $B$11:$AE$11, 0)), 70), "")))</f>
        <v/>
      </c>
      <c r="BH265" s="11"/>
      <c r="BI265" s="65" t="str">
        <f t="shared" si="47"/>
        <v/>
      </c>
      <c r="BJ265" s="11"/>
      <c r="BN265" s="19" t="str" cm="1">
        <f t="array" ref="BN265">IF($AZ$10="", "", IF(IFERROR(INDEX($B265:$AE265, $BK265, MATCH($AZ$10, $B$11:$AE$11, 0)), "")="", "", IFERROR(INDEX($B265:$AE265, $BK265, MATCH($AZ$10, $B$11:$AE$11, 0)), "")))</f>
        <v/>
      </c>
      <c r="BO265" s="19" t="str">
        <f t="shared" si="48"/>
        <v/>
      </c>
      <c r="BP265" s="19" t="str">
        <f t="shared" si="49"/>
        <v/>
      </c>
      <c r="BQ265" s="19" t="str">
        <f t="shared" si="50"/>
        <v/>
      </c>
      <c r="BR265" s="42" t="str">
        <f t="shared" si="51"/>
        <v/>
      </c>
      <c r="BS265" s="19" t="str">
        <f t="shared" si="52"/>
        <v/>
      </c>
      <c r="BT265" s="43" t="str" cm="1">
        <f t="array" ref="BT265">IFERROR(DATE(INDEX($BQ265:$BS265, $BK265, MATCH($BN$5, $BQ$10:$BS$10, 0)), INDEX($BQ265:$BS265, $BK265, MATCH($BN$4, $BQ$10:$BS$10, 0)), INDEX($BQ265:$BS265, $BK265, MATCH($BN$3, $BQ$10:$BS$10, 0))), "")</f>
        <v/>
      </c>
      <c r="BV265" s="19" t="str">
        <f t="shared" si="53"/>
        <v/>
      </c>
      <c r="BX265" s="19" t="str">
        <f t="shared" si="45"/>
        <v/>
      </c>
      <c r="BZ265" s="42" t="str">
        <f t="shared" si="59"/>
        <v/>
      </c>
      <c r="CA265" s="13" t="str">
        <f t="shared" si="59"/>
        <v/>
      </c>
      <c r="CB265" s="13" t="str">
        <f t="shared" si="58"/>
        <v/>
      </c>
      <c r="CC265" s="13" t="str">
        <f t="shared" si="58"/>
        <v/>
      </c>
      <c r="CD265" s="33" t="str">
        <f t="shared" si="58"/>
        <v/>
      </c>
      <c r="CF265" s="44" t="str">
        <f t="shared" si="54"/>
        <v/>
      </c>
      <c r="CH265" s="19" t="str">
        <f>IF($CF265="", "", COUNTIF($CF$12:$CF$511, "&gt;"&amp;$CF265)+1+COUNTIF($CF$12:$CF265, $CF265)-1)</f>
        <v/>
      </c>
      <c r="CJ265" s="19" t="str">
        <f t="shared" si="55"/>
        <v/>
      </c>
      <c r="CL265" s="45" t="str">
        <f t="shared" si="56"/>
        <v/>
      </c>
      <c r="CN265" s="41" t="str" cm="1">
        <f t="array" ref="CN265">IF($BV265="", "", IF(IFERROR(INDEX($B265:$AE265, $BK265, MATCH(BI$10, $B$11:$AE$11, 0)), "")="", "", IFERROR(INDEX($B265:$AE265, $BK265, MATCH(BI$10, $B$11:$AE$11, 0)), "")))</f>
        <v/>
      </c>
      <c r="CP265" s="19" t="str">
        <f>IF(OR($BL$7=FALSE, $BI265=""), "", IF(COUNTIF('LinkedIn Posts'!$AV$11:$AV$510, $BI265)=0, MAX($CP$11:$CP264)+1, ""))</f>
        <v/>
      </c>
      <c r="CR265" s="19">
        <v>254</v>
      </c>
      <c r="CT265" s="65" t="str">
        <f t="shared" si="57"/>
        <v/>
      </c>
    </row>
    <row r="266" spans="1:98" x14ac:dyDescent="0.25">
      <c r="A266" s="24"/>
      <c r="B266" s="29"/>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1"/>
      <c r="AF266" s="24"/>
      <c r="AG266" s="11"/>
      <c r="AH266" s="11"/>
      <c r="AI266" s="11"/>
      <c r="AJ266" s="11"/>
      <c r="AK266" s="11"/>
      <c r="AL266" s="11"/>
      <c r="AM266" s="11"/>
      <c r="AN266" s="11"/>
      <c r="AO266" s="11"/>
      <c r="AP266" s="11"/>
      <c r="AQ266" s="11"/>
      <c r="AR266" s="11"/>
      <c r="AS266" s="11"/>
      <c r="AT266" s="11"/>
      <c r="AU266" s="11"/>
      <c r="AV266" s="11"/>
      <c r="AW266" s="11"/>
      <c r="AX266" s="11"/>
      <c r="AY266" s="11"/>
      <c r="AZ266" s="32" t="str">
        <f t="shared" si="46"/>
        <v/>
      </c>
      <c r="BA266" s="13" t="str" cm="1">
        <f t="array" ref="BA266">IF(BA$10="", "", IF(IFERROR(INDEX($B266:$AE266, $BK266, MATCH(BA$10, $B$11:$AE$11, 0)), "")="", "", IFERROR(VALUE(INDEX($B266:$AE266, $BK266, MATCH(BA$10, $B$11:$AE$11, 0))), "")))</f>
        <v/>
      </c>
      <c r="BB266" s="13" t="str" cm="1">
        <f t="array" ref="BB266">IF(BB$10="", "", IF(IFERROR(INDEX($B266:$AE266, $BK266, MATCH(BB$10, $B$11:$AE$11, 0)), "")="", "", IFERROR(VALUE(INDEX($B266:$AE266, $BK266, MATCH(BB$10, $B$11:$AE$11, 0))), "")))</f>
        <v/>
      </c>
      <c r="BC266" s="13" t="str" cm="1">
        <f t="array" ref="BC266">IF(BC$10="", "", IF(IFERROR(INDEX($B266:$AE266, $BK266, MATCH(BC$10, $B$11:$AE$11, 0)), "")="", "", IFERROR(VALUE(INDEX($B266:$AE266, $BK266, MATCH(BC$10, $B$11:$AE$11, 0))), "")))</f>
        <v/>
      </c>
      <c r="BD266" s="13" t="str" cm="1">
        <f t="array" ref="BD266">IF(BD$10="", "", IF(IFERROR(INDEX($B266:$AE266, $BK266, MATCH(BD$10, $B$11:$AE$11, 0)), "")="", "", IFERROR(VALUE(INDEX($B266:$AE266, $BK266, MATCH(BD$10, $B$11:$AE$11, 0))), "")))</f>
        <v/>
      </c>
      <c r="BE266" s="33" t="str" cm="1">
        <f t="array" ref="BE266">IF(BE$10="", "", IF(IFERROR(INDEX($B266:$AE266, $BK266, MATCH(BE$10, $B$11:$AE$11, 0)), "")="", "", IFERROR(VALUE(INDEX($B266:$AE266, $BK266, MATCH(BE$10, $B$11:$AE$11, 0))), "")))</f>
        <v/>
      </c>
      <c r="BF266" s="11"/>
      <c r="BG266" s="41" t="str" cm="1">
        <f t="array" ref="BG266">IF(BG$10="", "", IF(IFERROR(INDEX($B266:$AE266, $BK266, MATCH(BG$10, $B$11:$AE$11, 0)), "")="", "", IFERROR(LEFT(INDEX($B266:$AE266, $BK266, MATCH(BG$10, $B$11:$AE$11, 0)), 70), "")))</f>
        <v/>
      </c>
      <c r="BH266" s="11"/>
      <c r="BI266" s="65" t="str">
        <f t="shared" si="47"/>
        <v/>
      </c>
      <c r="BJ266" s="11"/>
      <c r="BN266" s="19" t="str" cm="1">
        <f t="array" ref="BN266">IF($AZ$10="", "", IF(IFERROR(INDEX($B266:$AE266, $BK266, MATCH($AZ$10, $B$11:$AE$11, 0)), "")="", "", IFERROR(INDEX($B266:$AE266, $BK266, MATCH($AZ$10, $B$11:$AE$11, 0)), "")))</f>
        <v/>
      </c>
      <c r="BO266" s="19" t="str">
        <f t="shared" si="48"/>
        <v/>
      </c>
      <c r="BP266" s="19" t="str">
        <f t="shared" si="49"/>
        <v/>
      </c>
      <c r="BQ266" s="19" t="str">
        <f t="shared" si="50"/>
        <v/>
      </c>
      <c r="BR266" s="42" t="str">
        <f t="shared" si="51"/>
        <v/>
      </c>
      <c r="BS266" s="19" t="str">
        <f t="shared" si="52"/>
        <v/>
      </c>
      <c r="BT266" s="43" t="str" cm="1">
        <f t="array" ref="BT266">IFERROR(DATE(INDEX($BQ266:$BS266, $BK266, MATCH($BN$5, $BQ$10:$BS$10, 0)), INDEX($BQ266:$BS266, $BK266, MATCH($BN$4, $BQ$10:$BS$10, 0)), INDEX($BQ266:$BS266, $BK266, MATCH($BN$3, $BQ$10:$BS$10, 0))), "")</f>
        <v/>
      </c>
      <c r="BV266" s="19" t="str">
        <f t="shared" si="53"/>
        <v/>
      </c>
      <c r="BX266" s="19" t="str">
        <f t="shared" si="45"/>
        <v/>
      </c>
      <c r="BZ266" s="42" t="str">
        <f t="shared" si="59"/>
        <v/>
      </c>
      <c r="CA266" s="13" t="str">
        <f t="shared" si="59"/>
        <v/>
      </c>
      <c r="CB266" s="13" t="str">
        <f t="shared" si="58"/>
        <v/>
      </c>
      <c r="CC266" s="13" t="str">
        <f t="shared" si="58"/>
        <v/>
      </c>
      <c r="CD266" s="33" t="str">
        <f t="shared" si="58"/>
        <v/>
      </c>
      <c r="CF266" s="44" t="str">
        <f t="shared" si="54"/>
        <v/>
      </c>
      <c r="CH266" s="19" t="str">
        <f>IF($CF266="", "", COUNTIF($CF$12:$CF$511, "&gt;"&amp;$CF266)+1+COUNTIF($CF$12:$CF266, $CF266)-1)</f>
        <v/>
      </c>
      <c r="CJ266" s="19" t="str">
        <f t="shared" si="55"/>
        <v/>
      </c>
      <c r="CL266" s="45" t="str">
        <f t="shared" si="56"/>
        <v/>
      </c>
      <c r="CN266" s="41" t="str" cm="1">
        <f t="array" ref="CN266">IF($BV266="", "", IF(IFERROR(INDEX($B266:$AE266, $BK266, MATCH(BI$10, $B$11:$AE$11, 0)), "")="", "", IFERROR(INDEX($B266:$AE266, $BK266, MATCH(BI$10, $B$11:$AE$11, 0)), "")))</f>
        <v/>
      </c>
      <c r="CP266" s="19" t="str">
        <f>IF(OR($BL$7=FALSE, $BI266=""), "", IF(COUNTIF('LinkedIn Posts'!$AV$11:$AV$510, $BI266)=0, MAX($CP$11:$CP265)+1, ""))</f>
        <v/>
      </c>
      <c r="CR266" s="19">
        <v>255</v>
      </c>
      <c r="CT266" s="65" t="str">
        <f t="shared" si="57"/>
        <v/>
      </c>
    </row>
    <row r="267" spans="1:98" x14ac:dyDescent="0.25">
      <c r="A267" s="24"/>
      <c r="B267" s="29"/>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1"/>
      <c r="AF267" s="24"/>
      <c r="AG267" s="11"/>
      <c r="AH267" s="11"/>
      <c r="AI267" s="11"/>
      <c r="AJ267" s="11"/>
      <c r="AK267" s="11"/>
      <c r="AL267" s="11"/>
      <c r="AM267" s="11"/>
      <c r="AN267" s="11"/>
      <c r="AO267" s="11"/>
      <c r="AP267" s="11"/>
      <c r="AQ267" s="11"/>
      <c r="AR267" s="11"/>
      <c r="AS267" s="11"/>
      <c r="AT267" s="11"/>
      <c r="AU267" s="11"/>
      <c r="AV267" s="11"/>
      <c r="AW267" s="11"/>
      <c r="AX267" s="11"/>
      <c r="AY267" s="11"/>
      <c r="AZ267" s="32" t="str">
        <f t="shared" si="46"/>
        <v/>
      </c>
      <c r="BA267" s="13" t="str" cm="1">
        <f t="array" ref="BA267">IF(BA$10="", "", IF(IFERROR(INDEX($B267:$AE267, $BK267, MATCH(BA$10, $B$11:$AE$11, 0)), "")="", "", IFERROR(VALUE(INDEX($B267:$AE267, $BK267, MATCH(BA$10, $B$11:$AE$11, 0))), "")))</f>
        <v/>
      </c>
      <c r="BB267" s="13" t="str" cm="1">
        <f t="array" ref="BB267">IF(BB$10="", "", IF(IFERROR(INDEX($B267:$AE267, $BK267, MATCH(BB$10, $B$11:$AE$11, 0)), "")="", "", IFERROR(VALUE(INDEX($B267:$AE267, $BK267, MATCH(BB$10, $B$11:$AE$11, 0))), "")))</f>
        <v/>
      </c>
      <c r="BC267" s="13" t="str" cm="1">
        <f t="array" ref="BC267">IF(BC$10="", "", IF(IFERROR(INDEX($B267:$AE267, $BK267, MATCH(BC$10, $B$11:$AE$11, 0)), "")="", "", IFERROR(VALUE(INDEX($B267:$AE267, $BK267, MATCH(BC$10, $B$11:$AE$11, 0))), "")))</f>
        <v/>
      </c>
      <c r="BD267" s="13" t="str" cm="1">
        <f t="array" ref="BD267">IF(BD$10="", "", IF(IFERROR(INDEX($B267:$AE267, $BK267, MATCH(BD$10, $B$11:$AE$11, 0)), "")="", "", IFERROR(VALUE(INDEX($B267:$AE267, $BK267, MATCH(BD$10, $B$11:$AE$11, 0))), "")))</f>
        <v/>
      </c>
      <c r="BE267" s="33" t="str" cm="1">
        <f t="array" ref="BE267">IF(BE$10="", "", IF(IFERROR(INDEX($B267:$AE267, $BK267, MATCH(BE$10, $B$11:$AE$11, 0)), "")="", "", IFERROR(VALUE(INDEX($B267:$AE267, $BK267, MATCH(BE$10, $B$11:$AE$11, 0))), "")))</f>
        <v/>
      </c>
      <c r="BF267" s="11"/>
      <c r="BG267" s="41" t="str" cm="1">
        <f t="array" ref="BG267">IF(BG$10="", "", IF(IFERROR(INDEX($B267:$AE267, $BK267, MATCH(BG$10, $B$11:$AE$11, 0)), "")="", "", IFERROR(LEFT(INDEX($B267:$AE267, $BK267, MATCH(BG$10, $B$11:$AE$11, 0)), 70), "")))</f>
        <v/>
      </c>
      <c r="BH267" s="11"/>
      <c r="BI267" s="65" t="str">
        <f t="shared" si="47"/>
        <v/>
      </c>
      <c r="BJ267" s="11"/>
      <c r="BN267" s="19" t="str" cm="1">
        <f t="array" ref="BN267">IF($AZ$10="", "", IF(IFERROR(INDEX($B267:$AE267, $BK267, MATCH($AZ$10, $B$11:$AE$11, 0)), "")="", "", IFERROR(INDEX($B267:$AE267, $BK267, MATCH($AZ$10, $B$11:$AE$11, 0)), "")))</f>
        <v/>
      </c>
      <c r="BO267" s="19" t="str">
        <f t="shared" si="48"/>
        <v/>
      </c>
      <c r="BP267" s="19" t="str">
        <f t="shared" si="49"/>
        <v/>
      </c>
      <c r="BQ267" s="19" t="str">
        <f t="shared" si="50"/>
        <v/>
      </c>
      <c r="BR267" s="42" t="str">
        <f t="shared" si="51"/>
        <v/>
      </c>
      <c r="BS267" s="19" t="str">
        <f t="shared" si="52"/>
        <v/>
      </c>
      <c r="BT267" s="43" t="str" cm="1">
        <f t="array" ref="BT267">IFERROR(DATE(INDEX($BQ267:$BS267, $BK267, MATCH($BN$5, $BQ$10:$BS$10, 0)), INDEX($BQ267:$BS267, $BK267, MATCH($BN$4, $BQ$10:$BS$10, 0)), INDEX($BQ267:$BS267, $BK267, MATCH($BN$3, $BQ$10:$BS$10, 0))), "")</f>
        <v/>
      </c>
      <c r="BV267" s="19" t="str">
        <f t="shared" si="53"/>
        <v/>
      </c>
      <c r="BX267" s="19" t="str">
        <f t="shared" si="45"/>
        <v/>
      </c>
      <c r="BZ267" s="42" t="str">
        <f t="shared" si="59"/>
        <v/>
      </c>
      <c r="CA267" s="13" t="str">
        <f t="shared" si="59"/>
        <v/>
      </c>
      <c r="CB267" s="13" t="str">
        <f t="shared" si="58"/>
        <v/>
      </c>
      <c r="CC267" s="13" t="str">
        <f t="shared" si="58"/>
        <v/>
      </c>
      <c r="CD267" s="33" t="str">
        <f t="shared" si="58"/>
        <v/>
      </c>
      <c r="CF267" s="44" t="str">
        <f t="shared" si="54"/>
        <v/>
      </c>
      <c r="CH267" s="19" t="str">
        <f>IF($CF267="", "", COUNTIF($CF$12:$CF$511, "&gt;"&amp;$CF267)+1+COUNTIF($CF$12:$CF267, $CF267)-1)</f>
        <v/>
      </c>
      <c r="CJ267" s="19" t="str">
        <f t="shared" si="55"/>
        <v/>
      </c>
      <c r="CL267" s="45" t="str">
        <f t="shared" si="56"/>
        <v/>
      </c>
      <c r="CN267" s="41" t="str" cm="1">
        <f t="array" ref="CN267">IF($BV267="", "", IF(IFERROR(INDEX($B267:$AE267, $BK267, MATCH(BI$10, $B$11:$AE$11, 0)), "")="", "", IFERROR(INDEX($B267:$AE267, $BK267, MATCH(BI$10, $B$11:$AE$11, 0)), "")))</f>
        <v/>
      </c>
      <c r="CP267" s="19" t="str">
        <f>IF(OR($BL$7=FALSE, $BI267=""), "", IF(COUNTIF('LinkedIn Posts'!$AV$11:$AV$510, $BI267)=0, MAX($CP$11:$CP266)+1, ""))</f>
        <v/>
      </c>
      <c r="CR267" s="19">
        <v>256</v>
      </c>
      <c r="CT267" s="65" t="str">
        <f t="shared" si="57"/>
        <v/>
      </c>
    </row>
    <row r="268" spans="1:98" x14ac:dyDescent="0.25">
      <c r="A268" s="24"/>
      <c r="B268" s="29"/>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1"/>
      <c r="AF268" s="24"/>
      <c r="AG268" s="11"/>
      <c r="AH268" s="11"/>
      <c r="AI268" s="11"/>
      <c r="AJ268" s="11"/>
      <c r="AK268" s="11"/>
      <c r="AL268" s="11"/>
      <c r="AM268" s="11"/>
      <c r="AN268" s="11"/>
      <c r="AO268" s="11"/>
      <c r="AP268" s="11"/>
      <c r="AQ268" s="11"/>
      <c r="AR268" s="11"/>
      <c r="AS268" s="11"/>
      <c r="AT268" s="11"/>
      <c r="AU268" s="11"/>
      <c r="AV268" s="11"/>
      <c r="AW268" s="11"/>
      <c r="AX268" s="11"/>
      <c r="AY268" s="11"/>
      <c r="AZ268" s="32" t="str">
        <f t="shared" si="46"/>
        <v/>
      </c>
      <c r="BA268" s="13" t="str" cm="1">
        <f t="array" ref="BA268">IF(BA$10="", "", IF(IFERROR(INDEX($B268:$AE268, $BK268, MATCH(BA$10, $B$11:$AE$11, 0)), "")="", "", IFERROR(VALUE(INDEX($B268:$AE268, $BK268, MATCH(BA$10, $B$11:$AE$11, 0))), "")))</f>
        <v/>
      </c>
      <c r="BB268" s="13" t="str" cm="1">
        <f t="array" ref="BB268">IF(BB$10="", "", IF(IFERROR(INDEX($B268:$AE268, $BK268, MATCH(BB$10, $B$11:$AE$11, 0)), "")="", "", IFERROR(VALUE(INDEX($B268:$AE268, $BK268, MATCH(BB$10, $B$11:$AE$11, 0))), "")))</f>
        <v/>
      </c>
      <c r="BC268" s="13" t="str" cm="1">
        <f t="array" ref="BC268">IF(BC$10="", "", IF(IFERROR(INDEX($B268:$AE268, $BK268, MATCH(BC$10, $B$11:$AE$11, 0)), "")="", "", IFERROR(VALUE(INDEX($B268:$AE268, $BK268, MATCH(BC$10, $B$11:$AE$11, 0))), "")))</f>
        <v/>
      </c>
      <c r="BD268" s="13" t="str" cm="1">
        <f t="array" ref="BD268">IF(BD$10="", "", IF(IFERROR(INDEX($B268:$AE268, $BK268, MATCH(BD$10, $B$11:$AE$11, 0)), "")="", "", IFERROR(VALUE(INDEX($B268:$AE268, $BK268, MATCH(BD$10, $B$11:$AE$11, 0))), "")))</f>
        <v/>
      </c>
      <c r="BE268" s="33" t="str" cm="1">
        <f t="array" ref="BE268">IF(BE$10="", "", IF(IFERROR(INDEX($B268:$AE268, $BK268, MATCH(BE$10, $B$11:$AE$11, 0)), "")="", "", IFERROR(VALUE(INDEX($B268:$AE268, $BK268, MATCH(BE$10, $B$11:$AE$11, 0))), "")))</f>
        <v/>
      </c>
      <c r="BF268" s="11"/>
      <c r="BG268" s="41" t="str" cm="1">
        <f t="array" ref="BG268">IF(BG$10="", "", IF(IFERROR(INDEX($B268:$AE268, $BK268, MATCH(BG$10, $B$11:$AE$11, 0)), "")="", "", IFERROR(LEFT(INDEX($B268:$AE268, $BK268, MATCH(BG$10, $B$11:$AE$11, 0)), 70), "")))</f>
        <v/>
      </c>
      <c r="BH268" s="11"/>
      <c r="BI268" s="65" t="str">
        <f t="shared" si="47"/>
        <v/>
      </c>
      <c r="BJ268" s="11"/>
      <c r="BN268" s="19" t="str" cm="1">
        <f t="array" ref="BN268">IF($AZ$10="", "", IF(IFERROR(INDEX($B268:$AE268, $BK268, MATCH($AZ$10, $B$11:$AE$11, 0)), "")="", "", IFERROR(INDEX($B268:$AE268, $BK268, MATCH($AZ$10, $B$11:$AE$11, 0)), "")))</f>
        <v/>
      </c>
      <c r="BO268" s="19" t="str">
        <f t="shared" si="48"/>
        <v/>
      </c>
      <c r="BP268" s="19" t="str">
        <f t="shared" si="49"/>
        <v/>
      </c>
      <c r="BQ268" s="19" t="str">
        <f t="shared" si="50"/>
        <v/>
      </c>
      <c r="BR268" s="42" t="str">
        <f t="shared" si="51"/>
        <v/>
      </c>
      <c r="BS268" s="19" t="str">
        <f t="shared" si="52"/>
        <v/>
      </c>
      <c r="BT268" s="43" t="str" cm="1">
        <f t="array" ref="BT268">IFERROR(DATE(INDEX($BQ268:$BS268, $BK268, MATCH($BN$5, $BQ$10:$BS$10, 0)), INDEX($BQ268:$BS268, $BK268, MATCH($BN$4, $BQ$10:$BS$10, 0)), INDEX($BQ268:$BS268, $BK268, MATCH($BN$3, $BQ$10:$BS$10, 0))), "")</f>
        <v/>
      </c>
      <c r="BV268" s="19" t="str">
        <f t="shared" si="53"/>
        <v/>
      </c>
      <c r="BX268" s="19" t="str">
        <f t="shared" ref="BX268:BX331" si="60">IF($BI268="", "", IF(COUNTIF($BI$12:$BI$511, $BI268)&gt;1, "X", ""))</f>
        <v/>
      </c>
      <c r="BZ268" s="42" t="str">
        <f t="shared" si="59"/>
        <v/>
      </c>
      <c r="CA268" s="13" t="str">
        <f t="shared" si="59"/>
        <v/>
      </c>
      <c r="CB268" s="13" t="str">
        <f t="shared" si="58"/>
        <v/>
      </c>
      <c r="CC268" s="13" t="str">
        <f t="shared" si="58"/>
        <v/>
      </c>
      <c r="CD268" s="33" t="str">
        <f t="shared" si="58"/>
        <v/>
      </c>
      <c r="CF268" s="44" t="str">
        <f t="shared" si="54"/>
        <v/>
      </c>
      <c r="CH268" s="19" t="str">
        <f>IF($CF268="", "", COUNTIF($CF$12:$CF$511, "&gt;"&amp;$CF268)+1+COUNTIF($CF$12:$CF268, $CF268)-1)</f>
        <v/>
      </c>
      <c r="CJ268" s="19" t="str">
        <f t="shared" si="55"/>
        <v/>
      </c>
      <c r="CL268" s="45" t="str">
        <f t="shared" si="56"/>
        <v/>
      </c>
      <c r="CN268" s="41" t="str" cm="1">
        <f t="array" ref="CN268">IF($BV268="", "", IF(IFERROR(INDEX($B268:$AE268, $BK268, MATCH(BI$10, $B$11:$AE$11, 0)), "")="", "", IFERROR(INDEX($B268:$AE268, $BK268, MATCH(BI$10, $B$11:$AE$11, 0)), "")))</f>
        <v/>
      </c>
      <c r="CP268" s="19" t="str">
        <f>IF(OR($BL$7=FALSE, $BI268=""), "", IF(COUNTIF('LinkedIn Posts'!$AV$11:$AV$510, $BI268)=0, MAX($CP$11:$CP267)+1, ""))</f>
        <v/>
      </c>
      <c r="CR268" s="19">
        <v>257</v>
      </c>
      <c r="CT268" s="65" t="str">
        <f t="shared" si="57"/>
        <v/>
      </c>
    </row>
    <row r="269" spans="1:98" x14ac:dyDescent="0.25">
      <c r="A269" s="24"/>
      <c r="B269" s="29"/>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1"/>
      <c r="AF269" s="24"/>
      <c r="AG269" s="11"/>
      <c r="AH269" s="11"/>
      <c r="AI269" s="11"/>
      <c r="AJ269" s="11"/>
      <c r="AK269" s="11"/>
      <c r="AL269" s="11"/>
      <c r="AM269" s="11"/>
      <c r="AN269" s="11"/>
      <c r="AO269" s="11"/>
      <c r="AP269" s="11"/>
      <c r="AQ269" s="11"/>
      <c r="AR269" s="11"/>
      <c r="AS269" s="11"/>
      <c r="AT269" s="11"/>
      <c r="AU269" s="11"/>
      <c r="AV269" s="11"/>
      <c r="AW269" s="11"/>
      <c r="AX269" s="11"/>
      <c r="AY269" s="11"/>
      <c r="AZ269" s="32" t="str">
        <f t="shared" ref="AZ269:AZ332" si="61">$BT269</f>
        <v/>
      </c>
      <c r="BA269" s="13" t="str" cm="1">
        <f t="array" ref="BA269">IF(BA$10="", "", IF(IFERROR(INDEX($B269:$AE269, $BK269, MATCH(BA$10, $B$11:$AE$11, 0)), "")="", "", IFERROR(VALUE(INDEX($B269:$AE269, $BK269, MATCH(BA$10, $B$11:$AE$11, 0))), "")))</f>
        <v/>
      </c>
      <c r="BB269" s="13" t="str" cm="1">
        <f t="array" ref="BB269">IF(BB$10="", "", IF(IFERROR(INDEX($B269:$AE269, $BK269, MATCH(BB$10, $B$11:$AE$11, 0)), "")="", "", IFERROR(VALUE(INDEX($B269:$AE269, $BK269, MATCH(BB$10, $B$11:$AE$11, 0))), "")))</f>
        <v/>
      </c>
      <c r="BC269" s="13" t="str" cm="1">
        <f t="array" ref="BC269">IF(BC$10="", "", IF(IFERROR(INDEX($B269:$AE269, $BK269, MATCH(BC$10, $B$11:$AE$11, 0)), "")="", "", IFERROR(VALUE(INDEX($B269:$AE269, $BK269, MATCH(BC$10, $B$11:$AE$11, 0))), "")))</f>
        <v/>
      </c>
      <c r="BD269" s="13" t="str" cm="1">
        <f t="array" ref="BD269">IF(BD$10="", "", IF(IFERROR(INDEX($B269:$AE269, $BK269, MATCH(BD$10, $B$11:$AE$11, 0)), "")="", "", IFERROR(VALUE(INDEX($B269:$AE269, $BK269, MATCH(BD$10, $B$11:$AE$11, 0))), "")))</f>
        <v/>
      </c>
      <c r="BE269" s="33" t="str" cm="1">
        <f t="array" ref="BE269">IF(BE$10="", "", IF(IFERROR(INDEX($B269:$AE269, $BK269, MATCH(BE$10, $B$11:$AE$11, 0)), "")="", "", IFERROR(VALUE(INDEX($B269:$AE269, $BK269, MATCH(BE$10, $B$11:$AE$11, 0))), "")))</f>
        <v/>
      </c>
      <c r="BF269" s="11"/>
      <c r="BG269" s="41" t="str" cm="1">
        <f t="array" ref="BG269">IF(BG$10="", "", IF(IFERROR(INDEX($B269:$AE269, $BK269, MATCH(BG$10, $B$11:$AE$11, 0)), "")="", "", IFERROR(LEFT(INDEX($B269:$AE269, $BK269, MATCH(BG$10, $B$11:$AE$11, 0)), 70), "")))</f>
        <v/>
      </c>
      <c r="BH269" s="11"/>
      <c r="BI269" s="65" t="str">
        <f t="shared" ref="BI269:BI332" si="62">IFERROR(VALUE(MID($CN269, FIND($CN$9, $CN269)+LEN($CN$9), LEN($CN269))), "")</f>
        <v/>
      </c>
      <c r="BJ269" s="11"/>
      <c r="BN269" s="19" t="str" cm="1">
        <f t="array" ref="BN269">IF($AZ$10="", "", IF(IFERROR(INDEX($B269:$AE269, $BK269, MATCH($AZ$10, $B$11:$AE$11, 0)), "")="", "", IFERROR(INDEX($B269:$AE269, $BK269, MATCH($AZ$10, $B$11:$AE$11, 0)), "")))</f>
        <v/>
      </c>
      <c r="BO269" s="19" t="str">
        <f t="shared" ref="BO269:BO332" si="63">IF($BN269="", "", IFERROR(FIND("/", $BN269), ""))</f>
        <v/>
      </c>
      <c r="BP269" s="19" t="str">
        <f t="shared" ref="BP269:BP332" si="64">IF(OR($BN269="", $BO269=""), "", IFERROR(FIND("/", $BN269, $BO269+1), ""))</f>
        <v/>
      </c>
      <c r="BQ269" s="19" t="str">
        <f t="shared" ref="BQ269:BQ332" si="65">IF($BN269="", "", IFERROR(VALUE(LEFT($BN269, $BO269-1)), ""))</f>
        <v/>
      </c>
      <c r="BR269" s="42" t="str">
        <f t="shared" ref="BR269:BR332" si="66">IF($BN269="", "", IFERROR(VALUE(MID($BN269, $BO269+1, (BP269-BO269-1))), ""))</f>
        <v/>
      </c>
      <c r="BS269" s="19" t="str">
        <f t="shared" ref="BS269:BS332" si="67">IF($BN269="", "", IFERROR(VALUE(MID($BN269, $BP269+1, (LEN(BN269)-BP269))), ""))</f>
        <v/>
      </c>
      <c r="BT269" s="43" t="str" cm="1">
        <f t="array" ref="BT269">IFERROR(DATE(INDEX($BQ269:$BS269, $BK269, MATCH($BN$5, $BQ$10:$BS$10, 0)), INDEX($BQ269:$BS269, $BK269, MATCH($BN$4, $BQ$10:$BS$10, 0)), INDEX($BQ269:$BS269, $BK269, MATCH($BN$3, $BQ$10:$BS$10, 0))), "")</f>
        <v/>
      </c>
      <c r="BV269" s="19" t="str">
        <f t="shared" ref="BV269:BV332" si="68">IF(COUNTIF($B269:$AE269, "")=30, "", "X")</f>
        <v/>
      </c>
      <c r="BX269" s="19" t="str">
        <f t="shared" si="60"/>
        <v/>
      </c>
      <c r="BZ269" s="42" t="str">
        <f t="shared" si="59"/>
        <v/>
      </c>
      <c r="CA269" s="13" t="str">
        <f t="shared" si="59"/>
        <v/>
      </c>
      <c r="CB269" s="13" t="str">
        <f t="shared" si="58"/>
        <v/>
      </c>
      <c r="CC269" s="13" t="str">
        <f t="shared" si="58"/>
        <v/>
      </c>
      <c r="CD269" s="33" t="str">
        <f t="shared" si="58"/>
        <v/>
      </c>
      <c r="CF269" s="44" t="str">
        <f t="shared" ref="CF269:CF332" si="69">IF($BV269="", "", IFERROR(SUM($BZ269:$CD269), ""))</f>
        <v/>
      </c>
      <c r="CH269" s="19" t="str">
        <f>IF($CF269="", "", COUNTIF($CF$12:$CF$511, "&gt;"&amp;$CF269)+1+COUNTIF($CF$12:$CF269, $CF269)-1)</f>
        <v/>
      </c>
      <c r="CJ269" s="19" t="str">
        <f t="shared" ref="CJ269:CJ332" si="70">IF($BT269="", "", IFERROR(TEXT($BT269, "mmm yyyy"), ""))</f>
        <v/>
      </c>
      <c r="CL269" s="45" t="str">
        <f t="shared" ref="CL269:CL332" si="71">IF($BV269="", "", IFERROR(SUM($BB269:$BE269)/$BA269, ""))</f>
        <v/>
      </c>
      <c r="CN269" s="41" t="str" cm="1">
        <f t="array" ref="CN269">IF($BV269="", "", IF(IFERROR(INDEX($B269:$AE269, $BK269, MATCH(BI$10, $B$11:$AE$11, 0)), "")="", "", IFERROR(INDEX($B269:$AE269, $BK269, MATCH(BI$10, $B$11:$AE$11, 0)), "")))</f>
        <v/>
      </c>
      <c r="CP269" s="19" t="str">
        <f>IF(OR($BL$7=FALSE, $BI269=""), "", IF(COUNTIF('LinkedIn Posts'!$AV$11:$AV$510, $BI269)=0, MAX($CP$11:$CP268)+1, ""))</f>
        <v/>
      </c>
      <c r="CR269" s="19">
        <v>258</v>
      </c>
      <c r="CT269" s="65" t="str">
        <f t="shared" ref="CT269:CT332" si="72">IFERROR(INDEX($BI$12:$BI$511, MATCH($CR269, $CP$12:$CP$511, 0)), "")</f>
        <v/>
      </c>
    </row>
    <row r="270" spans="1:98" x14ac:dyDescent="0.25">
      <c r="A270" s="24"/>
      <c r="B270" s="29"/>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1"/>
      <c r="AF270" s="24"/>
      <c r="AG270" s="11"/>
      <c r="AH270" s="11"/>
      <c r="AI270" s="11"/>
      <c r="AJ270" s="11"/>
      <c r="AK270" s="11"/>
      <c r="AL270" s="11"/>
      <c r="AM270" s="11"/>
      <c r="AN270" s="11"/>
      <c r="AO270" s="11"/>
      <c r="AP270" s="11"/>
      <c r="AQ270" s="11"/>
      <c r="AR270" s="11"/>
      <c r="AS270" s="11"/>
      <c r="AT270" s="11"/>
      <c r="AU270" s="11"/>
      <c r="AV270" s="11"/>
      <c r="AW270" s="11"/>
      <c r="AX270" s="11"/>
      <c r="AY270" s="11"/>
      <c r="AZ270" s="32" t="str">
        <f t="shared" si="61"/>
        <v/>
      </c>
      <c r="BA270" s="13" t="str" cm="1">
        <f t="array" ref="BA270">IF(BA$10="", "", IF(IFERROR(INDEX($B270:$AE270, $BK270, MATCH(BA$10, $B$11:$AE$11, 0)), "")="", "", IFERROR(VALUE(INDEX($B270:$AE270, $BK270, MATCH(BA$10, $B$11:$AE$11, 0))), "")))</f>
        <v/>
      </c>
      <c r="BB270" s="13" t="str" cm="1">
        <f t="array" ref="BB270">IF(BB$10="", "", IF(IFERROR(INDEX($B270:$AE270, $BK270, MATCH(BB$10, $B$11:$AE$11, 0)), "")="", "", IFERROR(VALUE(INDEX($B270:$AE270, $BK270, MATCH(BB$10, $B$11:$AE$11, 0))), "")))</f>
        <v/>
      </c>
      <c r="BC270" s="13" t="str" cm="1">
        <f t="array" ref="BC270">IF(BC$10="", "", IF(IFERROR(INDEX($B270:$AE270, $BK270, MATCH(BC$10, $B$11:$AE$11, 0)), "")="", "", IFERROR(VALUE(INDEX($B270:$AE270, $BK270, MATCH(BC$10, $B$11:$AE$11, 0))), "")))</f>
        <v/>
      </c>
      <c r="BD270" s="13" t="str" cm="1">
        <f t="array" ref="BD270">IF(BD$10="", "", IF(IFERROR(INDEX($B270:$AE270, $BK270, MATCH(BD$10, $B$11:$AE$11, 0)), "")="", "", IFERROR(VALUE(INDEX($B270:$AE270, $BK270, MATCH(BD$10, $B$11:$AE$11, 0))), "")))</f>
        <v/>
      </c>
      <c r="BE270" s="33" t="str" cm="1">
        <f t="array" ref="BE270">IF(BE$10="", "", IF(IFERROR(INDEX($B270:$AE270, $BK270, MATCH(BE$10, $B$11:$AE$11, 0)), "")="", "", IFERROR(VALUE(INDEX($B270:$AE270, $BK270, MATCH(BE$10, $B$11:$AE$11, 0))), "")))</f>
        <v/>
      </c>
      <c r="BF270" s="11"/>
      <c r="BG270" s="41" t="str" cm="1">
        <f t="array" ref="BG270">IF(BG$10="", "", IF(IFERROR(INDEX($B270:$AE270, $BK270, MATCH(BG$10, $B$11:$AE$11, 0)), "")="", "", IFERROR(LEFT(INDEX($B270:$AE270, $BK270, MATCH(BG$10, $B$11:$AE$11, 0)), 70), "")))</f>
        <v/>
      </c>
      <c r="BH270" s="11"/>
      <c r="BI270" s="65" t="str">
        <f t="shared" si="62"/>
        <v/>
      </c>
      <c r="BJ270" s="11"/>
      <c r="BN270" s="19" t="str" cm="1">
        <f t="array" ref="BN270">IF($AZ$10="", "", IF(IFERROR(INDEX($B270:$AE270, $BK270, MATCH($AZ$10, $B$11:$AE$11, 0)), "")="", "", IFERROR(INDEX($B270:$AE270, $BK270, MATCH($AZ$10, $B$11:$AE$11, 0)), "")))</f>
        <v/>
      </c>
      <c r="BO270" s="19" t="str">
        <f t="shared" si="63"/>
        <v/>
      </c>
      <c r="BP270" s="19" t="str">
        <f t="shared" si="64"/>
        <v/>
      </c>
      <c r="BQ270" s="19" t="str">
        <f t="shared" si="65"/>
        <v/>
      </c>
      <c r="BR270" s="42" t="str">
        <f t="shared" si="66"/>
        <v/>
      </c>
      <c r="BS270" s="19" t="str">
        <f t="shared" si="67"/>
        <v/>
      </c>
      <c r="BT270" s="43" t="str" cm="1">
        <f t="array" ref="BT270">IFERROR(DATE(INDEX($BQ270:$BS270, $BK270, MATCH($BN$5, $BQ$10:$BS$10, 0)), INDEX($BQ270:$BS270, $BK270, MATCH($BN$4, $BQ$10:$BS$10, 0)), INDEX($BQ270:$BS270, $BK270, MATCH($BN$3, $BQ$10:$BS$10, 0))), "")</f>
        <v/>
      </c>
      <c r="BV270" s="19" t="str">
        <f t="shared" si="68"/>
        <v/>
      </c>
      <c r="BX270" s="19" t="str">
        <f t="shared" si="60"/>
        <v/>
      </c>
      <c r="BZ270" s="42" t="str">
        <f t="shared" si="59"/>
        <v/>
      </c>
      <c r="CA270" s="13" t="str">
        <f t="shared" si="59"/>
        <v/>
      </c>
      <c r="CB270" s="13" t="str">
        <f t="shared" si="58"/>
        <v/>
      </c>
      <c r="CC270" s="13" t="str">
        <f t="shared" si="58"/>
        <v/>
      </c>
      <c r="CD270" s="33" t="str">
        <f t="shared" si="58"/>
        <v/>
      </c>
      <c r="CF270" s="44" t="str">
        <f t="shared" si="69"/>
        <v/>
      </c>
      <c r="CH270" s="19" t="str">
        <f>IF($CF270="", "", COUNTIF($CF$12:$CF$511, "&gt;"&amp;$CF270)+1+COUNTIF($CF$12:$CF270, $CF270)-1)</f>
        <v/>
      </c>
      <c r="CJ270" s="19" t="str">
        <f t="shared" si="70"/>
        <v/>
      </c>
      <c r="CL270" s="45" t="str">
        <f t="shared" si="71"/>
        <v/>
      </c>
      <c r="CN270" s="41" t="str" cm="1">
        <f t="array" ref="CN270">IF($BV270="", "", IF(IFERROR(INDEX($B270:$AE270, $BK270, MATCH(BI$10, $B$11:$AE$11, 0)), "")="", "", IFERROR(INDEX($B270:$AE270, $BK270, MATCH(BI$10, $B$11:$AE$11, 0)), "")))</f>
        <v/>
      </c>
      <c r="CP270" s="19" t="str">
        <f>IF(OR($BL$7=FALSE, $BI270=""), "", IF(COUNTIF('LinkedIn Posts'!$AV$11:$AV$510, $BI270)=0, MAX($CP$11:$CP269)+1, ""))</f>
        <v/>
      </c>
      <c r="CR270" s="19">
        <v>259</v>
      </c>
      <c r="CT270" s="65" t="str">
        <f t="shared" si="72"/>
        <v/>
      </c>
    </row>
    <row r="271" spans="1:98" x14ac:dyDescent="0.25">
      <c r="A271" s="24"/>
      <c r="B271" s="29"/>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1"/>
      <c r="AF271" s="24"/>
      <c r="AG271" s="11"/>
      <c r="AH271" s="11"/>
      <c r="AI271" s="11"/>
      <c r="AJ271" s="11"/>
      <c r="AK271" s="11"/>
      <c r="AL271" s="11"/>
      <c r="AM271" s="11"/>
      <c r="AN271" s="11"/>
      <c r="AO271" s="11"/>
      <c r="AP271" s="11"/>
      <c r="AQ271" s="11"/>
      <c r="AR271" s="11"/>
      <c r="AS271" s="11"/>
      <c r="AT271" s="11"/>
      <c r="AU271" s="11"/>
      <c r="AV271" s="11"/>
      <c r="AW271" s="11"/>
      <c r="AX271" s="11"/>
      <c r="AY271" s="11"/>
      <c r="AZ271" s="32" t="str">
        <f t="shared" si="61"/>
        <v/>
      </c>
      <c r="BA271" s="13" t="str" cm="1">
        <f t="array" ref="BA271">IF(BA$10="", "", IF(IFERROR(INDEX($B271:$AE271, $BK271, MATCH(BA$10, $B$11:$AE$11, 0)), "")="", "", IFERROR(VALUE(INDEX($B271:$AE271, $BK271, MATCH(BA$10, $B$11:$AE$11, 0))), "")))</f>
        <v/>
      </c>
      <c r="BB271" s="13" t="str" cm="1">
        <f t="array" ref="BB271">IF(BB$10="", "", IF(IFERROR(INDEX($B271:$AE271, $BK271, MATCH(BB$10, $B$11:$AE$11, 0)), "")="", "", IFERROR(VALUE(INDEX($B271:$AE271, $BK271, MATCH(BB$10, $B$11:$AE$11, 0))), "")))</f>
        <v/>
      </c>
      <c r="BC271" s="13" t="str" cm="1">
        <f t="array" ref="BC271">IF(BC$10="", "", IF(IFERROR(INDEX($B271:$AE271, $BK271, MATCH(BC$10, $B$11:$AE$11, 0)), "")="", "", IFERROR(VALUE(INDEX($B271:$AE271, $BK271, MATCH(BC$10, $B$11:$AE$11, 0))), "")))</f>
        <v/>
      </c>
      <c r="BD271" s="13" t="str" cm="1">
        <f t="array" ref="BD271">IF(BD$10="", "", IF(IFERROR(INDEX($B271:$AE271, $BK271, MATCH(BD$10, $B$11:$AE$11, 0)), "")="", "", IFERROR(VALUE(INDEX($B271:$AE271, $BK271, MATCH(BD$10, $B$11:$AE$11, 0))), "")))</f>
        <v/>
      </c>
      <c r="BE271" s="33" t="str" cm="1">
        <f t="array" ref="BE271">IF(BE$10="", "", IF(IFERROR(INDEX($B271:$AE271, $BK271, MATCH(BE$10, $B$11:$AE$11, 0)), "")="", "", IFERROR(VALUE(INDEX($B271:$AE271, $BK271, MATCH(BE$10, $B$11:$AE$11, 0))), "")))</f>
        <v/>
      </c>
      <c r="BF271" s="11"/>
      <c r="BG271" s="41" t="str" cm="1">
        <f t="array" ref="BG271">IF(BG$10="", "", IF(IFERROR(INDEX($B271:$AE271, $BK271, MATCH(BG$10, $B$11:$AE$11, 0)), "")="", "", IFERROR(LEFT(INDEX($B271:$AE271, $BK271, MATCH(BG$10, $B$11:$AE$11, 0)), 70), "")))</f>
        <v/>
      </c>
      <c r="BH271" s="11"/>
      <c r="BI271" s="65" t="str">
        <f t="shared" si="62"/>
        <v/>
      </c>
      <c r="BJ271" s="11"/>
      <c r="BN271" s="19" t="str" cm="1">
        <f t="array" ref="BN271">IF($AZ$10="", "", IF(IFERROR(INDEX($B271:$AE271, $BK271, MATCH($AZ$10, $B$11:$AE$11, 0)), "")="", "", IFERROR(INDEX($B271:$AE271, $BK271, MATCH($AZ$10, $B$11:$AE$11, 0)), "")))</f>
        <v/>
      </c>
      <c r="BO271" s="19" t="str">
        <f t="shared" si="63"/>
        <v/>
      </c>
      <c r="BP271" s="19" t="str">
        <f t="shared" si="64"/>
        <v/>
      </c>
      <c r="BQ271" s="19" t="str">
        <f t="shared" si="65"/>
        <v/>
      </c>
      <c r="BR271" s="42" t="str">
        <f t="shared" si="66"/>
        <v/>
      </c>
      <c r="BS271" s="19" t="str">
        <f t="shared" si="67"/>
        <v/>
      </c>
      <c r="BT271" s="43" t="str" cm="1">
        <f t="array" ref="BT271">IFERROR(DATE(INDEX($BQ271:$BS271, $BK271, MATCH($BN$5, $BQ$10:$BS$10, 0)), INDEX($BQ271:$BS271, $BK271, MATCH($BN$4, $BQ$10:$BS$10, 0)), INDEX($BQ271:$BS271, $BK271, MATCH($BN$3, $BQ$10:$BS$10, 0))), "")</f>
        <v/>
      </c>
      <c r="BV271" s="19" t="str">
        <f t="shared" si="68"/>
        <v/>
      </c>
      <c r="BX271" s="19" t="str">
        <f t="shared" si="60"/>
        <v/>
      </c>
      <c r="BZ271" s="42" t="str">
        <f t="shared" si="59"/>
        <v/>
      </c>
      <c r="CA271" s="13" t="str">
        <f t="shared" si="59"/>
        <v/>
      </c>
      <c r="CB271" s="13" t="str">
        <f t="shared" si="59"/>
        <v/>
      </c>
      <c r="CC271" s="13" t="str">
        <f t="shared" si="59"/>
        <v/>
      </c>
      <c r="CD271" s="33" t="str">
        <f t="shared" si="59"/>
        <v/>
      </c>
      <c r="CF271" s="44" t="str">
        <f t="shared" si="69"/>
        <v/>
      </c>
      <c r="CH271" s="19" t="str">
        <f>IF($CF271="", "", COUNTIF($CF$12:$CF$511, "&gt;"&amp;$CF271)+1+COUNTIF($CF$12:$CF271, $CF271)-1)</f>
        <v/>
      </c>
      <c r="CJ271" s="19" t="str">
        <f t="shared" si="70"/>
        <v/>
      </c>
      <c r="CL271" s="45" t="str">
        <f t="shared" si="71"/>
        <v/>
      </c>
      <c r="CN271" s="41" t="str" cm="1">
        <f t="array" ref="CN271">IF($BV271="", "", IF(IFERROR(INDEX($B271:$AE271, $BK271, MATCH(BI$10, $B$11:$AE$11, 0)), "")="", "", IFERROR(INDEX($B271:$AE271, $BK271, MATCH(BI$10, $B$11:$AE$11, 0)), "")))</f>
        <v/>
      </c>
      <c r="CP271" s="19" t="str">
        <f>IF(OR($BL$7=FALSE, $BI271=""), "", IF(COUNTIF('LinkedIn Posts'!$AV$11:$AV$510, $BI271)=0, MAX($CP$11:$CP270)+1, ""))</f>
        <v/>
      </c>
      <c r="CR271" s="19">
        <v>260</v>
      </c>
      <c r="CT271" s="65" t="str">
        <f t="shared" si="72"/>
        <v/>
      </c>
    </row>
    <row r="272" spans="1:98" x14ac:dyDescent="0.25">
      <c r="A272" s="24"/>
      <c r="B272" s="29"/>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1"/>
      <c r="AF272" s="24"/>
      <c r="AG272" s="11"/>
      <c r="AH272" s="11"/>
      <c r="AI272" s="11"/>
      <c r="AJ272" s="11"/>
      <c r="AK272" s="11"/>
      <c r="AL272" s="11"/>
      <c r="AM272" s="11"/>
      <c r="AN272" s="11"/>
      <c r="AO272" s="11"/>
      <c r="AP272" s="11"/>
      <c r="AQ272" s="11"/>
      <c r="AR272" s="11"/>
      <c r="AS272" s="11"/>
      <c r="AT272" s="11"/>
      <c r="AU272" s="11"/>
      <c r="AV272" s="11"/>
      <c r="AW272" s="11"/>
      <c r="AX272" s="11"/>
      <c r="AY272" s="11"/>
      <c r="AZ272" s="32" t="str">
        <f t="shared" si="61"/>
        <v/>
      </c>
      <c r="BA272" s="13" t="str" cm="1">
        <f t="array" ref="BA272">IF(BA$10="", "", IF(IFERROR(INDEX($B272:$AE272, $BK272, MATCH(BA$10, $B$11:$AE$11, 0)), "")="", "", IFERROR(VALUE(INDEX($B272:$AE272, $BK272, MATCH(BA$10, $B$11:$AE$11, 0))), "")))</f>
        <v/>
      </c>
      <c r="BB272" s="13" t="str" cm="1">
        <f t="array" ref="BB272">IF(BB$10="", "", IF(IFERROR(INDEX($B272:$AE272, $BK272, MATCH(BB$10, $B$11:$AE$11, 0)), "")="", "", IFERROR(VALUE(INDEX($B272:$AE272, $BK272, MATCH(BB$10, $B$11:$AE$11, 0))), "")))</f>
        <v/>
      </c>
      <c r="BC272" s="13" t="str" cm="1">
        <f t="array" ref="BC272">IF(BC$10="", "", IF(IFERROR(INDEX($B272:$AE272, $BK272, MATCH(BC$10, $B$11:$AE$11, 0)), "")="", "", IFERROR(VALUE(INDEX($B272:$AE272, $BK272, MATCH(BC$10, $B$11:$AE$11, 0))), "")))</f>
        <v/>
      </c>
      <c r="BD272" s="13" t="str" cm="1">
        <f t="array" ref="BD272">IF(BD$10="", "", IF(IFERROR(INDEX($B272:$AE272, $BK272, MATCH(BD$10, $B$11:$AE$11, 0)), "")="", "", IFERROR(VALUE(INDEX($B272:$AE272, $BK272, MATCH(BD$10, $B$11:$AE$11, 0))), "")))</f>
        <v/>
      </c>
      <c r="BE272" s="33" t="str" cm="1">
        <f t="array" ref="BE272">IF(BE$10="", "", IF(IFERROR(INDEX($B272:$AE272, $BK272, MATCH(BE$10, $B$11:$AE$11, 0)), "")="", "", IFERROR(VALUE(INDEX($B272:$AE272, $BK272, MATCH(BE$10, $B$11:$AE$11, 0))), "")))</f>
        <v/>
      </c>
      <c r="BF272" s="11"/>
      <c r="BG272" s="41" t="str" cm="1">
        <f t="array" ref="BG272">IF(BG$10="", "", IF(IFERROR(INDEX($B272:$AE272, $BK272, MATCH(BG$10, $B$11:$AE$11, 0)), "")="", "", IFERROR(LEFT(INDEX($B272:$AE272, $BK272, MATCH(BG$10, $B$11:$AE$11, 0)), 70), "")))</f>
        <v/>
      </c>
      <c r="BH272" s="11"/>
      <c r="BI272" s="65" t="str">
        <f t="shared" si="62"/>
        <v/>
      </c>
      <c r="BJ272" s="11"/>
      <c r="BN272" s="19" t="str" cm="1">
        <f t="array" ref="BN272">IF($AZ$10="", "", IF(IFERROR(INDEX($B272:$AE272, $BK272, MATCH($AZ$10, $B$11:$AE$11, 0)), "")="", "", IFERROR(INDEX($B272:$AE272, $BK272, MATCH($AZ$10, $B$11:$AE$11, 0)), "")))</f>
        <v/>
      </c>
      <c r="BO272" s="19" t="str">
        <f t="shared" si="63"/>
        <v/>
      </c>
      <c r="BP272" s="19" t="str">
        <f t="shared" si="64"/>
        <v/>
      </c>
      <c r="BQ272" s="19" t="str">
        <f t="shared" si="65"/>
        <v/>
      </c>
      <c r="BR272" s="42" t="str">
        <f t="shared" si="66"/>
        <v/>
      </c>
      <c r="BS272" s="19" t="str">
        <f t="shared" si="67"/>
        <v/>
      </c>
      <c r="BT272" s="43" t="str" cm="1">
        <f t="array" ref="BT272">IFERROR(DATE(INDEX($BQ272:$BS272, $BK272, MATCH($BN$5, $BQ$10:$BS$10, 0)), INDEX($BQ272:$BS272, $BK272, MATCH($BN$4, $BQ$10:$BS$10, 0)), INDEX($BQ272:$BS272, $BK272, MATCH($BN$3, $BQ$10:$BS$10, 0))), "")</f>
        <v/>
      </c>
      <c r="BV272" s="19" t="str">
        <f t="shared" si="68"/>
        <v/>
      </c>
      <c r="BX272" s="19" t="str">
        <f t="shared" si="60"/>
        <v/>
      </c>
      <c r="BZ272" s="42" t="str">
        <f t="shared" ref="BZ272:CD322" si="73">IF(BA272="", "", IFERROR(ROUNDDOWN(BA272/BZ$9, 0)*BZ$8, ""))</f>
        <v/>
      </c>
      <c r="CA272" s="13" t="str">
        <f t="shared" si="73"/>
        <v/>
      </c>
      <c r="CB272" s="13" t="str">
        <f t="shared" si="73"/>
        <v/>
      </c>
      <c r="CC272" s="13" t="str">
        <f t="shared" si="73"/>
        <v/>
      </c>
      <c r="CD272" s="33" t="str">
        <f t="shared" si="73"/>
        <v/>
      </c>
      <c r="CF272" s="44" t="str">
        <f t="shared" si="69"/>
        <v/>
      </c>
      <c r="CH272" s="19" t="str">
        <f>IF($CF272="", "", COUNTIF($CF$12:$CF$511, "&gt;"&amp;$CF272)+1+COUNTIF($CF$12:$CF272, $CF272)-1)</f>
        <v/>
      </c>
      <c r="CJ272" s="19" t="str">
        <f t="shared" si="70"/>
        <v/>
      </c>
      <c r="CL272" s="45" t="str">
        <f t="shared" si="71"/>
        <v/>
      </c>
      <c r="CN272" s="41" t="str" cm="1">
        <f t="array" ref="CN272">IF($BV272="", "", IF(IFERROR(INDEX($B272:$AE272, $BK272, MATCH(BI$10, $B$11:$AE$11, 0)), "")="", "", IFERROR(INDEX($B272:$AE272, $BK272, MATCH(BI$10, $B$11:$AE$11, 0)), "")))</f>
        <v/>
      </c>
      <c r="CP272" s="19" t="str">
        <f>IF(OR($BL$7=FALSE, $BI272=""), "", IF(COUNTIF('LinkedIn Posts'!$AV$11:$AV$510, $BI272)=0, MAX($CP$11:$CP271)+1, ""))</f>
        <v/>
      </c>
      <c r="CR272" s="19">
        <v>261</v>
      </c>
      <c r="CT272" s="65" t="str">
        <f t="shared" si="72"/>
        <v/>
      </c>
    </row>
    <row r="273" spans="1:98" x14ac:dyDescent="0.25">
      <c r="A273" s="24"/>
      <c r="B273" s="29"/>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1"/>
      <c r="AF273" s="24"/>
      <c r="AG273" s="11"/>
      <c r="AH273" s="11"/>
      <c r="AI273" s="11"/>
      <c r="AJ273" s="11"/>
      <c r="AK273" s="11"/>
      <c r="AL273" s="11"/>
      <c r="AM273" s="11"/>
      <c r="AN273" s="11"/>
      <c r="AO273" s="11"/>
      <c r="AP273" s="11"/>
      <c r="AQ273" s="11"/>
      <c r="AR273" s="11"/>
      <c r="AS273" s="11"/>
      <c r="AT273" s="11"/>
      <c r="AU273" s="11"/>
      <c r="AV273" s="11"/>
      <c r="AW273" s="11"/>
      <c r="AX273" s="11"/>
      <c r="AY273" s="11"/>
      <c r="AZ273" s="32" t="str">
        <f t="shared" si="61"/>
        <v/>
      </c>
      <c r="BA273" s="13" t="str" cm="1">
        <f t="array" ref="BA273">IF(BA$10="", "", IF(IFERROR(INDEX($B273:$AE273, $BK273, MATCH(BA$10, $B$11:$AE$11, 0)), "")="", "", IFERROR(VALUE(INDEX($B273:$AE273, $BK273, MATCH(BA$10, $B$11:$AE$11, 0))), "")))</f>
        <v/>
      </c>
      <c r="BB273" s="13" t="str" cm="1">
        <f t="array" ref="BB273">IF(BB$10="", "", IF(IFERROR(INDEX($B273:$AE273, $BK273, MATCH(BB$10, $B$11:$AE$11, 0)), "")="", "", IFERROR(VALUE(INDEX($B273:$AE273, $BK273, MATCH(BB$10, $B$11:$AE$11, 0))), "")))</f>
        <v/>
      </c>
      <c r="BC273" s="13" t="str" cm="1">
        <f t="array" ref="BC273">IF(BC$10="", "", IF(IFERROR(INDEX($B273:$AE273, $BK273, MATCH(BC$10, $B$11:$AE$11, 0)), "")="", "", IFERROR(VALUE(INDEX($B273:$AE273, $BK273, MATCH(BC$10, $B$11:$AE$11, 0))), "")))</f>
        <v/>
      </c>
      <c r="BD273" s="13" t="str" cm="1">
        <f t="array" ref="BD273">IF(BD$10="", "", IF(IFERROR(INDEX($B273:$AE273, $BK273, MATCH(BD$10, $B$11:$AE$11, 0)), "")="", "", IFERROR(VALUE(INDEX($B273:$AE273, $BK273, MATCH(BD$10, $B$11:$AE$11, 0))), "")))</f>
        <v/>
      </c>
      <c r="BE273" s="33" t="str" cm="1">
        <f t="array" ref="BE273">IF(BE$10="", "", IF(IFERROR(INDEX($B273:$AE273, $BK273, MATCH(BE$10, $B$11:$AE$11, 0)), "")="", "", IFERROR(VALUE(INDEX($B273:$AE273, $BK273, MATCH(BE$10, $B$11:$AE$11, 0))), "")))</f>
        <v/>
      </c>
      <c r="BF273" s="11"/>
      <c r="BG273" s="41" t="str" cm="1">
        <f t="array" ref="BG273">IF(BG$10="", "", IF(IFERROR(INDEX($B273:$AE273, $BK273, MATCH(BG$10, $B$11:$AE$11, 0)), "")="", "", IFERROR(LEFT(INDEX($B273:$AE273, $BK273, MATCH(BG$10, $B$11:$AE$11, 0)), 70), "")))</f>
        <v/>
      </c>
      <c r="BH273" s="11"/>
      <c r="BI273" s="65" t="str">
        <f t="shared" si="62"/>
        <v/>
      </c>
      <c r="BJ273" s="11"/>
      <c r="BN273" s="19" t="str" cm="1">
        <f t="array" ref="BN273">IF($AZ$10="", "", IF(IFERROR(INDEX($B273:$AE273, $BK273, MATCH($AZ$10, $B$11:$AE$11, 0)), "")="", "", IFERROR(INDEX($B273:$AE273, $BK273, MATCH($AZ$10, $B$11:$AE$11, 0)), "")))</f>
        <v/>
      </c>
      <c r="BO273" s="19" t="str">
        <f t="shared" si="63"/>
        <v/>
      </c>
      <c r="BP273" s="19" t="str">
        <f t="shared" si="64"/>
        <v/>
      </c>
      <c r="BQ273" s="19" t="str">
        <f t="shared" si="65"/>
        <v/>
      </c>
      <c r="BR273" s="42" t="str">
        <f t="shared" si="66"/>
        <v/>
      </c>
      <c r="BS273" s="19" t="str">
        <f t="shared" si="67"/>
        <v/>
      </c>
      <c r="BT273" s="43" t="str" cm="1">
        <f t="array" ref="BT273">IFERROR(DATE(INDEX($BQ273:$BS273, $BK273, MATCH($BN$5, $BQ$10:$BS$10, 0)), INDEX($BQ273:$BS273, $BK273, MATCH($BN$4, $BQ$10:$BS$10, 0)), INDEX($BQ273:$BS273, $BK273, MATCH($BN$3, $BQ$10:$BS$10, 0))), "")</f>
        <v/>
      </c>
      <c r="BV273" s="19" t="str">
        <f t="shared" si="68"/>
        <v/>
      </c>
      <c r="BX273" s="19" t="str">
        <f t="shared" si="60"/>
        <v/>
      </c>
      <c r="BZ273" s="42" t="str">
        <f t="shared" si="73"/>
        <v/>
      </c>
      <c r="CA273" s="13" t="str">
        <f t="shared" si="73"/>
        <v/>
      </c>
      <c r="CB273" s="13" t="str">
        <f t="shared" si="73"/>
        <v/>
      </c>
      <c r="CC273" s="13" t="str">
        <f t="shared" si="73"/>
        <v/>
      </c>
      <c r="CD273" s="33" t="str">
        <f t="shared" si="73"/>
        <v/>
      </c>
      <c r="CF273" s="44" t="str">
        <f t="shared" si="69"/>
        <v/>
      </c>
      <c r="CH273" s="19" t="str">
        <f>IF($CF273="", "", COUNTIF($CF$12:$CF$511, "&gt;"&amp;$CF273)+1+COUNTIF($CF$12:$CF273, $CF273)-1)</f>
        <v/>
      </c>
      <c r="CJ273" s="19" t="str">
        <f t="shared" si="70"/>
        <v/>
      </c>
      <c r="CL273" s="45" t="str">
        <f t="shared" si="71"/>
        <v/>
      </c>
      <c r="CN273" s="41" t="str" cm="1">
        <f t="array" ref="CN273">IF($BV273="", "", IF(IFERROR(INDEX($B273:$AE273, $BK273, MATCH(BI$10, $B$11:$AE$11, 0)), "")="", "", IFERROR(INDEX($B273:$AE273, $BK273, MATCH(BI$10, $B$11:$AE$11, 0)), "")))</f>
        <v/>
      </c>
      <c r="CP273" s="19" t="str">
        <f>IF(OR($BL$7=FALSE, $BI273=""), "", IF(COUNTIF('LinkedIn Posts'!$AV$11:$AV$510, $BI273)=0, MAX($CP$11:$CP272)+1, ""))</f>
        <v/>
      </c>
      <c r="CR273" s="19">
        <v>262</v>
      </c>
      <c r="CT273" s="65" t="str">
        <f t="shared" si="72"/>
        <v/>
      </c>
    </row>
    <row r="274" spans="1:98" x14ac:dyDescent="0.25">
      <c r="A274" s="24"/>
      <c r="B274" s="29"/>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1"/>
      <c r="AF274" s="24"/>
      <c r="AG274" s="11"/>
      <c r="AH274" s="11"/>
      <c r="AI274" s="11"/>
      <c r="AJ274" s="11"/>
      <c r="AK274" s="11"/>
      <c r="AL274" s="11"/>
      <c r="AM274" s="11"/>
      <c r="AN274" s="11"/>
      <c r="AO274" s="11"/>
      <c r="AP274" s="11"/>
      <c r="AQ274" s="11"/>
      <c r="AR274" s="11"/>
      <c r="AS274" s="11"/>
      <c r="AT274" s="11"/>
      <c r="AU274" s="11"/>
      <c r="AV274" s="11"/>
      <c r="AW274" s="11"/>
      <c r="AX274" s="11"/>
      <c r="AY274" s="11"/>
      <c r="AZ274" s="32" t="str">
        <f t="shared" si="61"/>
        <v/>
      </c>
      <c r="BA274" s="13" t="str" cm="1">
        <f t="array" ref="BA274">IF(BA$10="", "", IF(IFERROR(INDEX($B274:$AE274, $BK274, MATCH(BA$10, $B$11:$AE$11, 0)), "")="", "", IFERROR(VALUE(INDEX($B274:$AE274, $BK274, MATCH(BA$10, $B$11:$AE$11, 0))), "")))</f>
        <v/>
      </c>
      <c r="BB274" s="13" t="str" cm="1">
        <f t="array" ref="BB274">IF(BB$10="", "", IF(IFERROR(INDEX($B274:$AE274, $BK274, MATCH(BB$10, $B$11:$AE$11, 0)), "")="", "", IFERROR(VALUE(INDEX($B274:$AE274, $BK274, MATCH(BB$10, $B$11:$AE$11, 0))), "")))</f>
        <v/>
      </c>
      <c r="BC274" s="13" t="str" cm="1">
        <f t="array" ref="BC274">IF(BC$10="", "", IF(IFERROR(INDEX($B274:$AE274, $BK274, MATCH(BC$10, $B$11:$AE$11, 0)), "")="", "", IFERROR(VALUE(INDEX($B274:$AE274, $BK274, MATCH(BC$10, $B$11:$AE$11, 0))), "")))</f>
        <v/>
      </c>
      <c r="BD274" s="13" t="str" cm="1">
        <f t="array" ref="BD274">IF(BD$10="", "", IF(IFERROR(INDEX($B274:$AE274, $BK274, MATCH(BD$10, $B$11:$AE$11, 0)), "")="", "", IFERROR(VALUE(INDEX($B274:$AE274, $BK274, MATCH(BD$10, $B$11:$AE$11, 0))), "")))</f>
        <v/>
      </c>
      <c r="BE274" s="33" t="str" cm="1">
        <f t="array" ref="BE274">IF(BE$10="", "", IF(IFERROR(INDEX($B274:$AE274, $BK274, MATCH(BE$10, $B$11:$AE$11, 0)), "")="", "", IFERROR(VALUE(INDEX($B274:$AE274, $BK274, MATCH(BE$10, $B$11:$AE$11, 0))), "")))</f>
        <v/>
      </c>
      <c r="BF274" s="11"/>
      <c r="BG274" s="41" t="str" cm="1">
        <f t="array" ref="BG274">IF(BG$10="", "", IF(IFERROR(INDEX($B274:$AE274, $BK274, MATCH(BG$10, $B$11:$AE$11, 0)), "")="", "", IFERROR(LEFT(INDEX($B274:$AE274, $BK274, MATCH(BG$10, $B$11:$AE$11, 0)), 70), "")))</f>
        <v/>
      </c>
      <c r="BH274" s="11"/>
      <c r="BI274" s="65" t="str">
        <f t="shared" si="62"/>
        <v/>
      </c>
      <c r="BJ274" s="11"/>
      <c r="BN274" s="19" t="str" cm="1">
        <f t="array" ref="BN274">IF($AZ$10="", "", IF(IFERROR(INDEX($B274:$AE274, $BK274, MATCH($AZ$10, $B$11:$AE$11, 0)), "")="", "", IFERROR(INDEX($B274:$AE274, $BK274, MATCH($AZ$10, $B$11:$AE$11, 0)), "")))</f>
        <v/>
      </c>
      <c r="BO274" s="19" t="str">
        <f t="shared" si="63"/>
        <v/>
      </c>
      <c r="BP274" s="19" t="str">
        <f t="shared" si="64"/>
        <v/>
      </c>
      <c r="BQ274" s="19" t="str">
        <f t="shared" si="65"/>
        <v/>
      </c>
      <c r="BR274" s="42" t="str">
        <f t="shared" si="66"/>
        <v/>
      </c>
      <c r="BS274" s="19" t="str">
        <f t="shared" si="67"/>
        <v/>
      </c>
      <c r="BT274" s="43" t="str" cm="1">
        <f t="array" ref="BT274">IFERROR(DATE(INDEX($BQ274:$BS274, $BK274, MATCH($BN$5, $BQ$10:$BS$10, 0)), INDEX($BQ274:$BS274, $BK274, MATCH($BN$4, $BQ$10:$BS$10, 0)), INDEX($BQ274:$BS274, $BK274, MATCH($BN$3, $BQ$10:$BS$10, 0))), "")</f>
        <v/>
      </c>
      <c r="BV274" s="19" t="str">
        <f t="shared" si="68"/>
        <v/>
      </c>
      <c r="BX274" s="19" t="str">
        <f t="shared" si="60"/>
        <v/>
      </c>
      <c r="BZ274" s="42" t="str">
        <f t="shared" si="73"/>
        <v/>
      </c>
      <c r="CA274" s="13" t="str">
        <f t="shared" si="73"/>
        <v/>
      </c>
      <c r="CB274" s="13" t="str">
        <f t="shared" si="73"/>
        <v/>
      </c>
      <c r="CC274" s="13" t="str">
        <f t="shared" si="73"/>
        <v/>
      </c>
      <c r="CD274" s="33" t="str">
        <f t="shared" si="73"/>
        <v/>
      </c>
      <c r="CF274" s="44" t="str">
        <f t="shared" si="69"/>
        <v/>
      </c>
      <c r="CH274" s="19" t="str">
        <f>IF($CF274="", "", COUNTIF($CF$12:$CF$511, "&gt;"&amp;$CF274)+1+COUNTIF($CF$12:$CF274, $CF274)-1)</f>
        <v/>
      </c>
      <c r="CJ274" s="19" t="str">
        <f t="shared" si="70"/>
        <v/>
      </c>
      <c r="CL274" s="45" t="str">
        <f t="shared" si="71"/>
        <v/>
      </c>
      <c r="CN274" s="41" t="str" cm="1">
        <f t="array" ref="CN274">IF($BV274="", "", IF(IFERROR(INDEX($B274:$AE274, $BK274, MATCH(BI$10, $B$11:$AE$11, 0)), "")="", "", IFERROR(INDEX($B274:$AE274, $BK274, MATCH(BI$10, $B$11:$AE$11, 0)), "")))</f>
        <v/>
      </c>
      <c r="CP274" s="19" t="str">
        <f>IF(OR($BL$7=FALSE, $BI274=""), "", IF(COUNTIF('LinkedIn Posts'!$AV$11:$AV$510, $BI274)=0, MAX($CP$11:$CP273)+1, ""))</f>
        <v/>
      </c>
      <c r="CR274" s="19">
        <v>263</v>
      </c>
      <c r="CT274" s="65" t="str">
        <f t="shared" si="72"/>
        <v/>
      </c>
    </row>
    <row r="275" spans="1:98" x14ac:dyDescent="0.25">
      <c r="A275" s="24"/>
      <c r="B275" s="29"/>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1"/>
      <c r="AF275" s="24"/>
      <c r="AG275" s="11"/>
      <c r="AH275" s="11"/>
      <c r="AI275" s="11"/>
      <c r="AJ275" s="11"/>
      <c r="AK275" s="11"/>
      <c r="AL275" s="11"/>
      <c r="AM275" s="11"/>
      <c r="AN275" s="11"/>
      <c r="AO275" s="11"/>
      <c r="AP275" s="11"/>
      <c r="AQ275" s="11"/>
      <c r="AR275" s="11"/>
      <c r="AS275" s="11"/>
      <c r="AT275" s="11"/>
      <c r="AU275" s="11"/>
      <c r="AV275" s="11"/>
      <c r="AW275" s="11"/>
      <c r="AX275" s="11"/>
      <c r="AY275" s="11"/>
      <c r="AZ275" s="32" t="str">
        <f t="shared" si="61"/>
        <v/>
      </c>
      <c r="BA275" s="13" t="str" cm="1">
        <f t="array" ref="BA275">IF(BA$10="", "", IF(IFERROR(INDEX($B275:$AE275, $BK275, MATCH(BA$10, $B$11:$AE$11, 0)), "")="", "", IFERROR(VALUE(INDEX($B275:$AE275, $BK275, MATCH(BA$10, $B$11:$AE$11, 0))), "")))</f>
        <v/>
      </c>
      <c r="BB275" s="13" t="str" cm="1">
        <f t="array" ref="BB275">IF(BB$10="", "", IF(IFERROR(INDEX($B275:$AE275, $BK275, MATCH(BB$10, $B$11:$AE$11, 0)), "")="", "", IFERROR(VALUE(INDEX($B275:$AE275, $BK275, MATCH(BB$10, $B$11:$AE$11, 0))), "")))</f>
        <v/>
      </c>
      <c r="BC275" s="13" t="str" cm="1">
        <f t="array" ref="BC275">IF(BC$10="", "", IF(IFERROR(INDEX($B275:$AE275, $BK275, MATCH(BC$10, $B$11:$AE$11, 0)), "")="", "", IFERROR(VALUE(INDEX($B275:$AE275, $BK275, MATCH(BC$10, $B$11:$AE$11, 0))), "")))</f>
        <v/>
      </c>
      <c r="BD275" s="13" t="str" cm="1">
        <f t="array" ref="BD275">IF(BD$10="", "", IF(IFERROR(INDEX($B275:$AE275, $BK275, MATCH(BD$10, $B$11:$AE$11, 0)), "")="", "", IFERROR(VALUE(INDEX($B275:$AE275, $BK275, MATCH(BD$10, $B$11:$AE$11, 0))), "")))</f>
        <v/>
      </c>
      <c r="BE275" s="33" t="str" cm="1">
        <f t="array" ref="BE275">IF(BE$10="", "", IF(IFERROR(INDEX($B275:$AE275, $BK275, MATCH(BE$10, $B$11:$AE$11, 0)), "")="", "", IFERROR(VALUE(INDEX($B275:$AE275, $BK275, MATCH(BE$10, $B$11:$AE$11, 0))), "")))</f>
        <v/>
      </c>
      <c r="BF275" s="11"/>
      <c r="BG275" s="41" t="str" cm="1">
        <f t="array" ref="BG275">IF(BG$10="", "", IF(IFERROR(INDEX($B275:$AE275, $BK275, MATCH(BG$10, $B$11:$AE$11, 0)), "")="", "", IFERROR(LEFT(INDEX($B275:$AE275, $BK275, MATCH(BG$10, $B$11:$AE$11, 0)), 70), "")))</f>
        <v/>
      </c>
      <c r="BH275" s="11"/>
      <c r="BI275" s="65" t="str">
        <f t="shared" si="62"/>
        <v/>
      </c>
      <c r="BJ275" s="11"/>
      <c r="BN275" s="19" t="str" cm="1">
        <f t="array" ref="BN275">IF($AZ$10="", "", IF(IFERROR(INDEX($B275:$AE275, $BK275, MATCH($AZ$10, $B$11:$AE$11, 0)), "")="", "", IFERROR(INDEX($B275:$AE275, $BK275, MATCH($AZ$10, $B$11:$AE$11, 0)), "")))</f>
        <v/>
      </c>
      <c r="BO275" s="19" t="str">
        <f t="shared" si="63"/>
        <v/>
      </c>
      <c r="BP275" s="19" t="str">
        <f t="shared" si="64"/>
        <v/>
      </c>
      <c r="BQ275" s="19" t="str">
        <f t="shared" si="65"/>
        <v/>
      </c>
      <c r="BR275" s="42" t="str">
        <f t="shared" si="66"/>
        <v/>
      </c>
      <c r="BS275" s="19" t="str">
        <f t="shared" si="67"/>
        <v/>
      </c>
      <c r="BT275" s="43" t="str" cm="1">
        <f t="array" ref="BT275">IFERROR(DATE(INDEX($BQ275:$BS275, $BK275, MATCH($BN$5, $BQ$10:$BS$10, 0)), INDEX($BQ275:$BS275, $BK275, MATCH($BN$4, $BQ$10:$BS$10, 0)), INDEX($BQ275:$BS275, $BK275, MATCH($BN$3, $BQ$10:$BS$10, 0))), "")</f>
        <v/>
      </c>
      <c r="BV275" s="19" t="str">
        <f t="shared" si="68"/>
        <v/>
      </c>
      <c r="BX275" s="19" t="str">
        <f t="shared" si="60"/>
        <v/>
      </c>
      <c r="BZ275" s="42" t="str">
        <f t="shared" si="73"/>
        <v/>
      </c>
      <c r="CA275" s="13" t="str">
        <f t="shared" si="73"/>
        <v/>
      </c>
      <c r="CB275" s="13" t="str">
        <f t="shared" si="73"/>
        <v/>
      </c>
      <c r="CC275" s="13" t="str">
        <f t="shared" si="73"/>
        <v/>
      </c>
      <c r="CD275" s="33" t="str">
        <f t="shared" si="73"/>
        <v/>
      </c>
      <c r="CF275" s="44" t="str">
        <f t="shared" si="69"/>
        <v/>
      </c>
      <c r="CH275" s="19" t="str">
        <f>IF($CF275="", "", COUNTIF($CF$12:$CF$511, "&gt;"&amp;$CF275)+1+COUNTIF($CF$12:$CF275, $CF275)-1)</f>
        <v/>
      </c>
      <c r="CJ275" s="19" t="str">
        <f t="shared" si="70"/>
        <v/>
      </c>
      <c r="CL275" s="45" t="str">
        <f t="shared" si="71"/>
        <v/>
      </c>
      <c r="CN275" s="41" t="str" cm="1">
        <f t="array" ref="CN275">IF($BV275="", "", IF(IFERROR(INDEX($B275:$AE275, $BK275, MATCH(BI$10, $B$11:$AE$11, 0)), "")="", "", IFERROR(INDEX($B275:$AE275, $BK275, MATCH(BI$10, $B$11:$AE$11, 0)), "")))</f>
        <v/>
      </c>
      <c r="CP275" s="19" t="str">
        <f>IF(OR($BL$7=FALSE, $BI275=""), "", IF(COUNTIF('LinkedIn Posts'!$AV$11:$AV$510, $BI275)=0, MAX($CP$11:$CP274)+1, ""))</f>
        <v/>
      </c>
      <c r="CR275" s="19">
        <v>264</v>
      </c>
      <c r="CT275" s="65" t="str">
        <f t="shared" si="72"/>
        <v/>
      </c>
    </row>
    <row r="276" spans="1:98" x14ac:dyDescent="0.25">
      <c r="A276" s="24"/>
      <c r="B276" s="29"/>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1"/>
      <c r="AF276" s="24"/>
      <c r="AG276" s="11"/>
      <c r="AH276" s="11"/>
      <c r="AI276" s="11"/>
      <c r="AJ276" s="11"/>
      <c r="AK276" s="11"/>
      <c r="AL276" s="11"/>
      <c r="AM276" s="11"/>
      <c r="AN276" s="11"/>
      <c r="AO276" s="11"/>
      <c r="AP276" s="11"/>
      <c r="AQ276" s="11"/>
      <c r="AR276" s="11"/>
      <c r="AS276" s="11"/>
      <c r="AT276" s="11"/>
      <c r="AU276" s="11"/>
      <c r="AV276" s="11"/>
      <c r="AW276" s="11"/>
      <c r="AX276" s="11"/>
      <c r="AY276" s="11"/>
      <c r="AZ276" s="32" t="str">
        <f t="shared" si="61"/>
        <v/>
      </c>
      <c r="BA276" s="13" t="str" cm="1">
        <f t="array" ref="BA276">IF(BA$10="", "", IF(IFERROR(INDEX($B276:$AE276, $BK276, MATCH(BA$10, $B$11:$AE$11, 0)), "")="", "", IFERROR(VALUE(INDEX($B276:$AE276, $BK276, MATCH(BA$10, $B$11:$AE$11, 0))), "")))</f>
        <v/>
      </c>
      <c r="BB276" s="13" t="str" cm="1">
        <f t="array" ref="BB276">IF(BB$10="", "", IF(IFERROR(INDEX($B276:$AE276, $BK276, MATCH(BB$10, $B$11:$AE$11, 0)), "")="", "", IFERROR(VALUE(INDEX($B276:$AE276, $BK276, MATCH(BB$10, $B$11:$AE$11, 0))), "")))</f>
        <v/>
      </c>
      <c r="BC276" s="13" t="str" cm="1">
        <f t="array" ref="BC276">IF(BC$10="", "", IF(IFERROR(INDEX($B276:$AE276, $BK276, MATCH(BC$10, $B$11:$AE$11, 0)), "")="", "", IFERROR(VALUE(INDEX($B276:$AE276, $BK276, MATCH(BC$10, $B$11:$AE$11, 0))), "")))</f>
        <v/>
      </c>
      <c r="BD276" s="13" t="str" cm="1">
        <f t="array" ref="BD276">IF(BD$10="", "", IF(IFERROR(INDEX($B276:$AE276, $BK276, MATCH(BD$10, $B$11:$AE$11, 0)), "")="", "", IFERROR(VALUE(INDEX($B276:$AE276, $BK276, MATCH(BD$10, $B$11:$AE$11, 0))), "")))</f>
        <v/>
      </c>
      <c r="BE276" s="33" t="str" cm="1">
        <f t="array" ref="BE276">IF(BE$10="", "", IF(IFERROR(INDEX($B276:$AE276, $BK276, MATCH(BE$10, $B$11:$AE$11, 0)), "")="", "", IFERROR(VALUE(INDEX($B276:$AE276, $BK276, MATCH(BE$10, $B$11:$AE$11, 0))), "")))</f>
        <v/>
      </c>
      <c r="BF276" s="11"/>
      <c r="BG276" s="41" t="str" cm="1">
        <f t="array" ref="BG276">IF(BG$10="", "", IF(IFERROR(INDEX($B276:$AE276, $BK276, MATCH(BG$10, $B$11:$AE$11, 0)), "")="", "", IFERROR(LEFT(INDEX($B276:$AE276, $BK276, MATCH(BG$10, $B$11:$AE$11, 0)), 70), "")))</f>
        <v/>
      </c>
      <c r="BH276" s="11"/>
      <c r="BI276" s="65" t="str">
        <f t="shared" si="62"/>
        <v/>
      </c>
      <c r="BJ276" s="11"/>
      <c r="BN276" s="19" t="str" cm="1">
        <f t="array" ref="BN276">IF($AZ$10="", "", IF(IFERROR(INDEX($B276:$AE276, $BK276, MATCH($AZ$10, $B$11:$AE$11, 0)), "")="", "", IFERROR(INDEX($B276:$AE276, $BK276, MATCH($AZ$10, $B$11:$AE$11, 0)), "")))</f>
        <v/>
      </c>
      <c r="BO276" s="19" t="str">
        <f t="shared" si="63"/>
        <v/>
      </c>
      <c r="BP276" s="19" t="str">
        <f t="shared" si="64"/>
        <v/>
      </c>
      <c r="BQ276" s="19" t="str">
        <f t="shared" si="65"/>
        <v/>
      </c>
      <c r="BR276" s="42" t="str">
        <f t="shared" si="66"/>
        <v/>
      </c>
      <c r="BS276" s="19" t="str">
        <f t="shared" si="67"/>
        <v/>
      </c>
      <c r="BT276" s="43" t="str" cm="1">
        <f t="array" ref="BT276">IFERROR(DATE(INDEX($BQ276:$BS276, $BK276, MATCH($BN$5, $BQ$10:$BS$10, 0)), INDEX($BQ276:$BS276, $BK276, MATCH($BN$4, $BQ$10:$BS$10, 0)), INDEX($BQ276:$BS276, $BK276, MATCH($BN$3, $BQ$10:$BS$10, 0))), "")</f>
        <v/>
      </c>
      <c r="BV276" s="19" t="str">
        <f t="shared" si="68"/>
        <v/>
      </c>
      <c r="BX276" s="19" t="str">
        <f t="shared" si="60"/>
        <v/>
      </c>
      <c r="BZ276" s="42" t="str">
        <f t="shared" si="73"/>
        <v/>
      </c>
      <c r="CA276" s="13" t="str">
        <f t="shared" si="73"/>
        <v/>
      </c>
      <c r="CB276" s="13" t="str">
        <f t="shared" si="73"/>
        <v/>
      </c>
      <c r="CC276" s="13" t="str">
        <f t="shared" si="73"/>
        <v/>
      </c>
      <c r="CD276" s="33" t="str">
        <f t="shared" si="73"/>
        <v/>
      </c>
      <c r="CF276" s="44" t="str">
        <f t="shared" si="69"/>
        <v/>
      </c>
      <c r="CH276" s="19" t="str">
        <f>IF($CF276="", "", COUNTIF($CF$12:$CF$511, "&gt;"&amp;$CF276)+1+COUNTIF($CF$12:$CF276, $CF276)-1)</f>
        <v/>
      </c>
      <c r="CJ276" s="19" t="str">
        <f t="shared" si="70"/>
        <v/>
      </c>
      <c r="CL276" s="45" t="str">
        <f t="shared" si="71"/>
        <v/>
      </c>
      <c r="CN276" s="41" t="str" cm="1">
        <f t="array" ref="CN276">IF($BV276="", "", IF(IFERROR(INDEX($B276:$AE276, $BK276, MATCH(BI$10, $B$11:$AE$11, 0)), "")="", "", IFERROR(INDEX($B276:$AE276, $BK276, MATCH(BI$10, $B$11:$AE$11, 0)), "")))</f>
        <v/>
      </c>
      <c r="CP276" s="19" t="str">
        <f>IF(OR($BL$7=FALSE, $BI276=""), "", IF(COUNTIF('LinkedIn Posts'!$AV$11:$AV$510, $BI276)=0, MAX($CP$11:$CP275)+1, ""))</f>
        <v/>
      </c>
      <c r="CR276" s="19">
        <v>265</v>
      </c>
      <c r="CT276" s="65" t="str">
        <f t="shared" si="72"/>
        <v/>
      </c>
    </row>
    <row r="277" spans="1:98" x14ac:dyDescent="0.25">
      <c r="A277" s="24"/>
      <c r="B277" s="29"/>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1"/>
      <c r="AF277" s="24"/>
      <c r="AG277" s="11"/>
      <c r="AH277" s="11"/>
      <c r="AI277" s="11"/>
      <c r="AJ277" s="11"/>
      <c r="AK277" s="11"/>
      <c r="AL277" s="11"/>
      <c r="AM277" s="11"/>
      <c r="AN277" s="11"/>
      <c r="AO277" s="11"/>
      <c r="AP277" s="11"/>
      <c r="AQ277" s="11"/>
      <c r="AR277" s="11"/>
      <c r="AS277" s="11"/>
      <c r="AT277" s="11"/>
      <c r="AU277" s="11"/>
      <c r="AV277" s="11"/>
      <c r="AW277" s="11"/>
      <c r="AX277" s="11"/>
      <c r="AY277" s="11"/>
      <c r="AZ277" s="32" t="str">
        <f t="shared" si="61"/>
        <v/>
      </c>
      <c r="BA277" s="13" t="str" cm="1">
        <f t="array" ref="BA277">IF(BA$10="", "", IF(IFERROR(INDEX($B277:$AE277, $BK277, MATCH(BA$10, $B$11:$AE$11, 0)), "")="", "", IFERROR(VALUE(INDEX($B277:$AE277, $BK277, MATCH(BA$10, $B$11:$AE$11, 0))), "")))</f>
        <v/>
      </c>
      <c r="BB277" s="13" t="str" cm="1">
        <f t="array" ref="BB277">IF(BB$10="", "", IF(IFERROR(INDEX($B277:$AE277, $BK277, MATCH(BB$10, $B$11:$AE$11, 0)), "")="", "", IFERROR(VALUE(INDEX($B277:$AE277, $BK277, MATCH(BB$10, $B$11:$AE$11, 0))), "")))</f>
        <v/>
      </c>
      <c r="BC277" s="13" t="str" cm="1">
        <f t="array" ref="BC277">IF(BC$10="", "", IF(IFERROR(INDEX($B277:$AE277, $BK277, MATCH(BC$10, $B$11:$AE$11, 0)), "")="", "", IFERROR(VALUE(INDEX($B277:$AE277, $BK277, MATCH(BC$10, $B$11:$AE$11, 0))), "")))</f>
        <v/>
      </c>
      <c r="BD277" s="13" t="str" cm="1">
        <f t="array" ref="BD277">IF(BD$10="", "", IF(IFERROR(INDEX($B277:$AE277, $BK277, MATCH(BD$10, $B$11:$AE$11, 0)), "")="", "", IFERROR(VALUE(INDEX($B277:$AE277, $BK277, MATCH(BD$10, $B$11:$AE$11, 0))), "")))</f>
        <v/>
      </c>
      <c r="BE277" s="33" t="str" cm="1">
        <f t="array" ref="BE277">IF(BE$10="", "", IF(IFERROR(INDEX($B277:$AE277, $BK277, MATCH(BE$10, $B$11:$AE$11, 0)), "")="", "", IFERROR(VALUE(INDEX($B277:$AE277, $BK277, MATCH(BE$10, $B$11:$AE$11, 0))), "")))</f>
        <v/>
      </c>
      <c r="BF277" s="11"/>
      <c r="BG277" s="41" t="str" cm="1">
        <f t="array" ref="BG277">IF(BG$10="", "", IF(IFERROR(INDEX($B277:$AE277, $BK277, MATCH(BG$10, $B$11:$AE$11, 0)), "")="", "", IFERROR(LEFT(INDEX($B277:$AE277, $BK277, MATCH(BG$10, $B$11:$AE$11, 0)), 70), "")))</f>
        <v/>
      </c>
      <c r="BH277" s="11"/>
      <c r="BI277" s="65" t="str">
        <f t="shared" si="62"/>
        <v/>
      </c>
      <c r="BJ277" s="11"/>
      <c r="BN277" s="19" t="str" cm="1">
        <f t="array" ref="BN277">IF($AZ$10="", "", IF(IFERROR(INDEX($B277:$AE277, $BK277, MATCH($AZ$10, $B$11:$AE$11, 0)), "")="", "", IFERROR(INDEX($B277:$AE277, $BK277, MATCH($AZ$10, $B$11:$AE$11, 0)), "")))</f>
        <v/>
      </c>
      <c r="BO277" s="19" t="str">
        <f t="shared" si="63"/>
        <v/>
      </c>
      <c r="BP277" s="19" t="str">
        <f t="shared" si="64"/>
        <v/>
      </c>
      <c r="BQ277" s="19" t="str">
        <f t="shared" si="65"/>
        <v/>
      </c>
      <c r="BR277" s="42" t="str">
        <f t="shared" si="66"/>
        <v/>
      </c>
      <c r="BS277" s="19" t="str">
        <f t="shared" si="67"/>
        <v/>
      </c>
      <c r="BT277" s="43" t="str" cm="1">
        <f t="array" ref="BT277">IFERROR(DATE(INDEX($BQ277:$BS277, $BK277, MATCH($BN$5, $BQ$10:$BS$10, 0)), INDEX($BQ277:$BS277, $BK277, MATCH($BN$4, $BQ$10:$BS$10, 0)), INDEX($BQ277:$BS277, $BK277, MATCH($BN$3, $BQ$10:$BS$10, 0))), "")</f>
        <v/>
      </c>
      <c r="BV277" s="19" t="str">
        <f t="shared" si="68"/>
        <v/>
      </c>
      <c r="BX277" s="19" t="str">
        <f t="shared" si="60"/>
        <v/>
      </c>
      <c r="BZ277" s="42" t="str">
        <f t="shared" si="73"/>
        <v/>
      </c>
      <c r="CA277" s="13" t="str">
        <f t="shared" si="73"/>
        <v/>
      </c>
      <c r="CB277" s="13" t="str">
        <f t="shared" si="73"/>
        <v/>
      </c>
      <c r="CC277" s="13" t="str">
        <f t="shared" si="73"/>
        <v/>
      </c>
      <c r="CD277" s="33" t="str">
        <f t="shared" si="73"/>
        <v/>
      </c>
      <c r="CF277" s="44" t="str">
        <f t="shared" si="69"/>
        <v/>
      </c>
      <c r="CH277" s="19" t="str">
        <f>IF($CF277="", "", COUNTIF($CF$12:$CF$511, "&gt;"&amp;$CF277)+1+COUNTIF($CF$12:$CF277, $CF277)-1)</f>
        <v/>
      </c>
      <c r="CJ277" s="19" t="str">
        <f t="shared" si="70"/>
        <v/>
      </c>
      <c r="CL277" s="45" t="str">
        <f t="shared" si="71"/>
        <v/>
      </c>
      <c r="CN277" s="41" t="str" cm="1">
        <f t="array" ref="CN277">IF($BV277="", "", IF(IFERROR(INDEX($B277:$AE277, $BK277, MATCH(BI$10, $B$11:$AE$11, 0)), "")="", "", IFERROR(INDEX($B277:$AE277, $BK277, MATCH(BI$10, $B$11:$AE$11, 0)), "")))</f>
        <v/>
      </c>
      <c r="CP277" s="19" t="str">
        <f>IF(OR($BL$7=FALSE, $BI277=""), "", IF(COUNTIF('LinkedIn Posts'!$AV$11:$AV$510, $BI277)=0, MAX($CP$11:$CP276)+1, ""))</f>
        <v/>
      </c>
      <c r="CR277" s="19">
        <v>266</v>
      </c>
      <c r="CT277" s="65" t="str">
        <f t="shared" si="72"/>
        <v/>
      </c>
    </row>
    <row r="278" spans="1:98" x14ac:dyDescent="0.25">
      <c r="A278" s="24"/>
      <c r="B278" s="29"/>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1"/>
      <c r="AF278" s="24"/>
      <c r="AG278" s="11"/>
      <c r="AH278" s="11"/>
      <c r="AI278" s="11"/>
      <c r="AJ278" s="11"/>
      <c r="AK278" s="11"/>
      <c r="AL278" s="11"/>
      <c r="AM278" s="11"/>
      <c r="AN278" s="11"/>
      <c r="AO278" s="11"/>
      <c r="AP278" s="11"/>
      <c r="AQ278" s="11"/>
      <c r="AR278" s="11"/>
      <c r="AS278" s="11"/>
      <c r="AT278" s="11"/>
      <c r="AU278" s="11"/>
      <c r="AV278" s="11"/>
      <c r="AW278" s="11"/>
      <c r="AX278" s="11"/>
      <c r="AY278" s="11"/>
      <c r="AZ278" s="32" t="str">
        <f t="shared" si="61"/>
        <v/>
      </c>
      <c r="BA278" s="13" t="str" cm="1">
        <f t="array" ref="BA278">IF(BA$10="", "", IF(IFERROR(INDEX($B278:$AE278, $BK278, MATCH(BA$10, $B$11:$AE$11, 0)), "")="", "", IFERROR(VALUE(INDEX($B278:$AE278, $BK278, MATCH(BA$10, $B$11:$AE$11, 0))), "")))</f>
        <v/>
      </c>
      <c r="BB278" s="13" t="str" cm="1">
        <f t="array" ref="BB278">IF(BB$10="", "", IF(IFERROR(INDEX($B278:$AE278, $BK278, MATCH(BB$10, $B$11:$AE$11, 0)), "")="", "", IFERROR(VALUE(INDEX($B278:$AE278, $BK278, MATCH(BB$10, $B$11:$AE$11, 0))), "")))</f>
        <v/>
      </c>
      <c r="BC278" s="13" t="str" cm="1">
        <f t="array" ref="BC278">IF(BC$10="", "", IF(IFERROR(INDEX($B278:$AE278, $BK278, MATCH(BC$10, $B$11:$AE$11, 0)), "")="", "", IFERROR(VALUE(INDEX($B278:$AE278, $BK278, MATCH(BC$10, $B$11:$AE$11, 0))), "")))</f>
        <v/>
      </c>
      <c r="BD278" s="13" t="str" cm="1">
        <f t="array" ref="BD278">IF(BD$10="", "", IF(IFERROR(INDEX($B278:$AE278, $BK278, MATCH(BD$10, $B$11:$AE$11, 0)), "")="", "", IFERROR(VALUE(INDEX($B278:$AE278, $BK278, MATCH(BD$10, $B$11:$AE$11, 0))), "")))</f>
        <v/>
      </c>
      <c r="BE278" s="33" t="str" cm="1">
        <f t="array" ref="BE278">IF(BE$10="", "", IF(IFERROR(INDEX($B278:$AE278, $BK278, MATCH(BE$10, $B$11:$AE$11, 0)), "")="", "", IFERROR(VALUE(INDEX($B278:$AE278, $BK278, MATCH(BE$10, $B$11:$AE$11, 0))), "")))</f>
        <v/>
      </c>
      <c r="BF278" s="11"/>
      <c r="BG278" s="41" t="str" cm="1">
        <f t="array" ref="BG278">IF(BG$10="", "", IF(IFERROR(INDEX($B278:$AE278, $BK278, MATCH(BG$10, $B$11:$AE$11, 0)), "")="", "", IFERROR(LEFT(INDEX($B278:$AE278, $BK278, MATCH(BG$10, $B$11:$AE$11, 0)), 70), "")))</f>
        <v/>
      </c>
      <c r="BH278" s="11"/>
      <c r="BI278" s="65" t="str">
        <f t="shared" si="62"/>
        <v/>
      </c>
      <c r="BJ278" s="11"/>
      <c r="BN278" s="19" t="str" cm="1">
        <f t="array" ref="BN278">IF($AZ$10="", "", IF(IFERROR(INDEX($B278:$AE278, $BK278, MATCH($AZ$10, $B$11:$AE$11, 0)), "")="", "", IFERROR(INDEX($B278:$AE278, $BK278, MATCH($AZ$10, $B$11:$AE$11, 0)), "")))</f>
        <v/>
      </c>
      <c r="BO278" s="19" t="str">
        <f t="shared" si="63"/>
        <v/>
      </c>
      <c r="BP278" s="19" t="str">
        <f t="shared" si="64"/>
        <v/>
      </c>
      <c r="BQ278" s="19" t="str">
        <f t="shared" si="65"/>
        <v/>
      </c>
      <c r="BR278" s="42" t="str">
        <f t="shared" si="66"/>
        <v/>
      </c>
      <c r="BS278" s="19" t="str">
        <f t="shared" si="67"/>
        <v/>
      </c>
      <c r="BT278" s="43" t="str" cm="1">
        <f t="array" ref="BT278">IFERROR(DATE(INDEX($BQ278:$BS278, $BK278, MATCH($BN$5, $BQ$10:$BS$10, 0)), INDEX($BQ278:$BS278, $BK278, MATCH($BN$4, $BQ$10:$BS$10, 0)), INDEX($BQ278:$BS278, $BK278, MATCH($BN$3, $BQ$10:$BS$10, 0))), "")</f>
        <v/>
      </c>
      <c r="BV278" s="19" t="str">
        <f t="shared" si="68"/>
        <v/>
      </c>
      <c r="BX278" s="19" t="str">
        <f t="shared" si="60"/>
        <v/>
      </c>
      <c r="BZ278" s="42" t="str">
        <f t="shared" si="73"/>
        <v/>
      </c>
      <c r="CA278" s="13" t="str">
        <f t="shared" si="73"/>
        <v/>
      </c>
      <c r="CB278" s="13" t="str">
        <f t="shared" si="73"/>
        <v/>
      </c>
      <c r="CC278" s="13" t="str">
        <f t="shared" si="73"/>
        <v/>
      </c>
      <c r="CD278" s="33" t="str">
        <f t="shared" si="73"/>
        <v/>
      </c>
      <c r="CF278" s="44" t="str">
        <f t="shared" si="69"/>
        <v/>
      </c>
      <c r="CH278" s="19" t="str">
        <f>IF($CF278="", "", COUNTIF($CF$12:$CF$511, "&gt;"&amp;$CF278)+1+COUNTIF($CF$12:$CF278, $CF278)-1)</f>
        <v/>
      </c>
      <c r="CJ278" s="19" t="str">
        <f t="shared" si="70"/>
        <v/>
      </c>
      <c r="CL278" s="45" t="str">
        <f t="shared" si="71"/>
        <v/>
      </c>
      <c r="CN278" s="41" t="str" cm="1">
        <f t="array" ref="CN278">IF($BV278="", "", IF(IFERROR(INDEX($B278:$AE278, $BK278, MATCH(BI$10, $B$11:$AE$11, 0)), "")="", "", IFERROR(INDEX($B278:$AE278, $BK278, MATCH(BI$10, $B$11:$AE$11, 0)), "")))</f>
        <v/>
      </c>
      <c r="CP278" s="19" t="str">
        <f>IF(OR($BL$7=FALSE, $BI278=""), "", IF(COUNTIF('LinkedIn Posts'!$AV$11:$AV$510, $BI278)=0, MAX($CP$11:$CP277)+1, ""))</f>
        <v/>
      </c>
      <c r="CR278" s="19">
        <v>267</v>
      </c>
      <c r="CT278" s="65" t="str">
        <f t="shared" si="72"/>
        <v/>
      </c>
    </row>
    <row r="279" spans="1:98" x14ac:dyDescent="0.25">
      <c r="A279" s="24"/>
      <c r="B279" s="29"/>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1"/>
      <c r="AF279" s="24"/>
      <c r="AG279" s="11"/>
      <c r="AH279" s="11"/>
      <c r="AI279" s="11"/>
      <c r="AJ279" s="11"/>
      <c r="AK279" s="11"/>
      <c r="AL279" s="11"/>
      <c r="AM279" s="11"/>
      <c r="AN279" s="11"/>
      <c r="AO279" s="11"/>
      <c r="AP279" s="11"/>
      <c r="AQ279" s="11"/>
      <c r="AR279" s="11"/>
      <c r="AS279" s="11"/>
      <c r="AT279" s="11"/>
      <c r="AU279" s="11"/>
      <c r="AV279" s="11"/>
      <c r="AW279" s="11"/>
      <c r="AX279" s="11"/>
      <c r="AY279" s="11"/>
      <c r="AZ279" s="32" t="str">
        <f t="shared" si="61"/>
        <v/>
      </c>
      <c r="BA279" s="13" t="str" cm="1">
        <f t="array" ref="BA279">IF(BA$10="", "", IF(IFERROR(INDEX($B279:$AE279, $BK279, MATCH(BA$10, $B$11:$AE$11, 0)), "")="", "", IFERROR(VALUE(INDEX($B279:$AE279, $BK279, MATCH(BA$10, $B$11:$AE$11, 0))), "")))</f>
        <v/>
      </c>
      <c r="BB279" s="13" t="str" cm="1">
        <f t="array" ref="BB279">IF(BB$10="", "", IF(IFERROR(INDEX($B279:$AE279, $BK279, MATCH(BB$10, $B$11:$AE$11, 0)), "")="", "", IFERROR(VALUE(INDEX($B279:$AE279, $BK279, MATCH(BB$10, $B$11:$AE$11, 0))), "")))</f>
        <v/>
      </c>
      <c r="BC279" s="13" t="str" cm="1">
        <f t="array" ref="BC279">IF(BC$10="", "", IF(IFERROR(INDEX($B279:$AE279, $BK279, MATCH(BC$10, $B$11:$AE$11, 0)), "")="", "", IFERROR(VALUE(INDEX($B279:$AE279, $BK279, MATCH(BC$10, $B$11:$AE$11, 0))), "")))</f>
        <v/>
      </c>
      <c r="BD279" s="13" t="str" cm="1">
        <f t="array" ref="BD279">IF(BD$10="", "", IF(IFERROR(INDEX($B279:$AE279, $BK279, MATCH(BD$10, $B$11:$AE$11, 0)), "")="", "", IFERROR(VALUE(INDEX($B279:$AE279, $BK279, MATCH(BD$10, $B$11:$AE$11, 0))), "")))</f>
        <v/>
      </c>
      <c r="BE279" s="33" t="str" cm="1">
        <f t="array" ref="BE279">IF(BE$10="", "", IF(IFERROR(INDEX($B279:$AE279, $BK279, MATCH(BE$10, $B$11:$AE$11, 0)), "")="", "", IFERROR(VALUE(INDEX($B279:$AE279, $BK279, MATCH(BE$10, $B$11:$AE$11, 0))), "")))</f>
        <v/>
      </c>
      <c r="BF279" s="11"/>
      <c r="BG279" s="41" t="str" cm="1">
        <f t="array" ref="BG279">IF(BG$10="", "", IF(IFERROR(INDEX($B279:$AE279, $BK279, MATCH(BG$10, $B$11:$AE$11, 0)), "")="", "", IFERROR(LEFT(INDEX($B279:$AE279, $BK279, MATCH(BG$10, $B$11:$AE$11, 0)), 70), "")))</f>
        <v/>
      </c>
      <c r="BH279" s="11"/>
      <c r="BI279" s="65" t="str">
        <f t="shared" si="62"/>
        <v/>
      </c>
      <c r="BJ279" s="11"/>
      <c r="BN279" s="19" t="str" cm="1">
        <f t="array" ref="BN279">IF($AZ$10="", "", IF(IFERROR(INDEX($B279:$AE279, $BK279, MATCH($AZ$10, $B$11:$AE$11, 0)), "")="", "", IFERROR(INDEX($B279:$AE279, $BK279, MATCH($AZ$10, $B$11:$AE$11, 0)), "")))</f>
        <v/>
      </c>
      <c r="BO279" s="19" t="str">
        <f t="shared" si="63"/>
        <v/>
      </c>
      <c r="BP279" s="19" t="str">
        <f t="shared" si="64"/>
        <v/>
      </c>
      <c r="BQ279" s="19" t="str">
        <f t="shared" si="65"/>
        <v/>
      </c>
      <c r="BR279" s="42" t="str">
        <f t="shared" si="66"/>
        <v/>
      </c>
      <c r="BS279" s="19" t="str">
        <f t="shared" si="67"/>
        <v/>
      </c>
      <c r="BT279" s="43" t="str" cm="1">
        <f t="array" ref="BT279">IFERROR(DATE(INDEX($BQ279:$BS279, $BK279, MATCH($BN$5, $BQ$10:$BS$10, 0)), INDEX($BQ279:$BS279, $BK279, MATCH($BN$4, $BQ$10:$BS$10, 0)), INDEX($BQ279:$BS279, $BK279, MATCH($BN$3, $BQ$10:$BS$10, 0))), "")</f>
        <v/>
      </c>
      <c r="BV279" s="19" t="str">
        <f t="shared" si="68"/>
        <v/>
      </c>
      <c r="BX279" s="19" t="str">
        <f t="shared" si="60"/>
        <v/>
      </c>
      <c r="BZ279" s="42" t="str">
        <f t="shared" si="73"/>
        <v/>
      </c>
      <c r="CA279" s="13" t="str">
        <f t="shared" si="73"/>
        <v/>
      </c>
      <c r="CB279" s="13" t="str">
        <f t="shared" si="73"/>
        <v/>
      </c>
      <c r="CC279" s="13" t="str">
        <f t="shared" si="73"/>
        <v/>
      </c>
      <c r="CD279" s="33" t="str">
        <f t="shared" si="73"/>
        <v/>
      </c>
      <c r="CF279" s="44" t="str">
        <f t="shared" si="69"/>
        <v/>
      </c>
      <c r="CH279" s="19" t="str">
        <f>IF($CF279="", "", COUNTIF($CF$12:$CF$511, "&gt;"&amp;$CF279)+1+COUNTIF($CF$12:$CF279, $CF279)-1)</f>
        <v/>
      </c>
      <c r="CJ279" s="19" t="str">
        <f t="shared" si="70"/>
        <v/>
      </c>
      <c r="CL279" s="45" t="str">
        <f t="shared" si="71"/>
        <v/>
      </c>
      <c r="CN279" s="41" t="str" cm="1">
        <f t="array" ref="CN279">IF($BV279="", "", IF(IFERROR(INDEX($B279:$AE279, $BK279, MATCH(BI$10, $B$11:$AE$11, 0)), "")="", "", IFERROR(INDEX($B279:$AE279, $BK279, MATCH(BI$10, $B$11:$AE$11, 0)), "")))</f>
        <v/>
      </c>
      <c r="CP279" s="19" t="str">
        <f>IF(OR($BL$7=FALSE, $BI279=""), "", IF(COUNTIF('LinkedIn Posts'!$AV$11:$AV$510, $BI279)=0, MAX($CP$11:$CP278)+1, ""))</f>
        <v/>
      </c>
      <c r="CR279" s="19">
        <v>268</v>
      </c>
      <c r="CT279" s="65" t="str">
        <f t="shared" si="72"/>
        <v/>
      </c>
    </row>
    <row r="280" spans="1:98" x14ac:dyDescent="0.25">
      <c r="A280" s="24"/>
      <c r="B280" s="29"/>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1"/>
      <c r="AF280" s="24"/>
      <c r="AG280" s="11"/>
      <c r="AH280" s="11"/>
      <c r="AI280" s="11"/>
      <c r="AJ280" s="11"/>
      <c r="AK280" s="11"/>
      <c r="AL280" s="11"/>
      <c r="AM280" s="11"/>
      <c r="AN280" s="11"/>
      <c r="AO280" s="11"/>
      <c r="AP280" s="11"/>
      <c r="AQ280" s="11"/>
      <c r="AR280" s="11"/>
      <c r="AS280" s="11"/>
      <c r="AT280" s="11"/>
      <c r="AU280" s="11"/>
      <c r="AV280" s="11"/>
      <c r="AW280" s="11"/>
      <c r="AX280" s="11"/>
      <c r="AY280" s="11"/>
      <c r="AZ280" s="32" t="str">
        <f t="shared" si="61"/>
        <v/>
      </c>
      <c r="BA280" s="13" t="str" cm="1">
        <f t="array" ref="BA280">IF(BA$10="", "", IF(IFERROR(INDEX($B280:$AE280, $BK280, MATCH(BA$10, $B$11:$AE$11, 0)), "")="", "", IFERROR(VALUE(INDEX($B280:$AE280, $BK280, MATCH(BA$10, $B$11:$AE$11, 0))), "")))</f>
        <v/>
      </c>
      <c r="BB280" s="13" t="str" cm="1">
        <f t="array" ref="BB280">IF(BB$10="", "", IF(IFERROR(INDEX($B280:$AE280, $BK280, MATCH(BB$10, $B$11:$AE$11, 0)), "")="", "", IFERROR(VALUE(INDEX($B280:$AE280, $BK280, MATCH(BB$10, $B$11:$AE$11, 0))), "")))</f>
        <v/>
      </c>
      <c r="BC280" s="13" t="str" cm="1">
        <f t="array" ref="BC280">IF(BC$10="", "", IF(IFERROR(INDEX($B280:$AE280, $BK280, MATCH(BC$10, $B$11:$AE$11, 0)), "")="", "", IFERROR(VALUE(INDEX($B280:$AE280, $BK280, MATCH(BC$10, $B$11:$AE$11, 0))), "")))</f>
        <v/>
      </c>
      <c r="BD280" s="13" t="str" cm="1">
        <f t="array" ref="BD280">IF(BD$10="", "", IF(IFERROR(INDEX($B280:$AE280, $BK280, MATCH(BD$10, $B$11:$AE$11, 0)), "")="", "", IFERROR(VALUE(INDEX($B280:$AE280, $BK280, MATCH(BD$10, $B$11:$AE$11, 0))), "")))</f>
        <v/>
      </c>
      <c r="BE280" s="33" t="str" cm="1">
        <f t="array" ref="BE280">IF(BE$10="", "", IF(IFERROR(INDEX($B280:$AE280, $BK280, MATCH(BE$10, $B$11:$AE$11, 0)), "")="", "", IFERROR(VALUE(INDEX($B280:$AE280, $BK280, MATCH(BE$10, $B$11:$AE$11, 0))), "")))</f>
        <v/>
      </c>
      <c r="BF280" s="11"/>
      <c r="BG280" s="41" t="str" cm="1">
        <f t="array" ref="BG280">IF(BG$10="", "", IF(IFERROR(INDEX($B280:$AE280, $BK280, MATCH(BG$10, $B$11:$AE$11, 0)), "")="", "", IFERROR(LEFT(INDEX($B280:$AE280, $BK280, MATCH(BG$10, $B$11:$AE$11, 0)), 70), "")))</f>
        <v/>
      </c>
      <c r="BH280" s="11"/>
      <c r="BI280" s="65" t="str">
        <f t="shared" si="62"/>
        <v/>
      </c>
      <c r="BJ280" s="11"/>
      <c r="BN280" s="19" t="str" cm="1">
        <f t="array" ref="BN280">IF($AZ$10="", "", IF(IFERROR(INDEX($B280:$AE280, $BK280, MATCH($AZ$10, $B$11:$AE$11, 0)), "")="", "", IFERROR(INDEX($B280:$AE280, $BK280, MATCH($AZ$10, $B$11:$AE$11, 0)), "")))</f>
        <v/>
      </c>
      <c r="BO280" s="19" t="str">
        <f t="shared" si="63"/>
        <v/>
      </c>
      <c r="BP280" s="19" t="str">
        <f t="shared" si="64"/>
        <v/>
      </c>
      <c r="BQ280" s="19" t="str">
        <f t="shared" si="65"/>
        <v/>
      </c>
      <c r="BR280" s="42" t="str">
        <f t="shared" si="66"/>
        <v/>
      </c>
      <c r="BS280" s="19" t="str">
        <f t="shared" si="67"/>
        <v/>
      </c>
      <c r="BT280" s="43" t="str" cm="1">
        <f t="array" ref="BT280">IFERROR(DATE(INDEX($BQ280:$BS280, $BK280, MATCH($BN$5, $BQ$10:$BS$10, 0)), INDEX($BQ280:$BS280, $BK280, MATCH($BN$4, $BQ$10:$BS$10, 0)), INDEX($BQ280:$BS280, $BK280, MATCH($BN$3, $BQ$10:$BS$10, 0))), "")</f>
        <v/>
      </c>
      <c r="BV280" s="19" t="str">
        <f t="shared" si="68"/>
        <v/>
      </c>
      <c r="BX280" s="19" t="str">
        <f t="shared" si="60"/>
        <v/>
      </c>
      <c r="BZ280" s="42" t="str">
        <f t="shared" si="73"/>
        <v/>
      </c>
      <c r="CA280" s="13" t="str">
        <f t="shared" si="73"/>
        <v/>
      </c>
      <c r="CB280" s="13" t="str">
        <f t="shared" si="73"/>
        <v/>
      </c>
      <c r="CC280" s="13" t="str">
        <f t="shared" si="73"/>
        <v/>
      </c>
      <c r="CD280" s="33" t="str">
        <f t="shared" si="73"/>
        <v/>
      </c>
      <c r="CF280" s="44" t="str">
        <f t="shared" si="69"/>
        <v/>
      </c>
      <c r="CH280" s="19" t="str">
        <f>IF($CF280="", "", COUNTIF($CF$12:$CF$511, "&gt;"&amp;$CF280)+1+COUNTIF($CF$12:$CF280, $CF280)-1)</f>
        <v/>
      </c>
      <c r="CJ280" s="19" t="str">
        <f t="shared" si="70"/>
        <v/>
      </c>
      <c r="CL280" s="45" t="str">
        <f t="shared" si="71"/>
        <v/>
      </c>
      <c r="CN280" s="41" t="str" cm="1">
        <f t="array" ref="CN280">IF($BV280="", "", IF(IFERROR(INDEX($B280:$AE280, $BK280, MATCH(BI$10, $B$11:$AE$11, 0)), "")="", "", IFERROR(INDEX($B280:$AE280, $BK280, MATCH(BI$10, $B$11:$AE$11, 0)), "")))</f>
        <v/>
      </c>
      <c r="CP280" s="19" t="str">
        <f>IF(OR($BL$7=FALSE, $BI280=""), "", IF(COUNTIF('LinkedIn Posts'!$AV$11:$AV$510, $BI280)=0, MAX($CP$11:$CP279)+1, ""))</f>
        <v/>
      </c>
      <c r="CR280" s="19">
        <v>269</v>
      </c>
      <c r="CT280" s="65" t="str">
        <f t="shared" si="72"/>
        <v/>
      </c>
    </row>
    <row r="281" spans="1:98" x14ac:dyDescent="0.25">
      <c r="A281" s="24"/>
      <c r="B281" s="29"/>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1"/>
      <c r="AF281" s="24"/>
      <c r="AG281" s="11"/>
      <c r="AH281" s="11"/>
      <c r="AI281" s="11"/>
      <c r="AJ281" s="11"/>
      <c r="AK281" s="11"/>
      <c r="AL281" s="11"/>
      <c r="AM281" s="11"/>
      <c r="AN281" s="11"/>
      <c r="AO281" s="11"/>
      <c r="AP281" s="11"/>
      <c r="AQ281" s="11"/>
      <c r="AR281" s="11"/>
      <c r="AS281" s="11"/>
      <c r="AT281" s="11"/>
      <c r="AU281" s="11"/>
      <c r="AV281" s="11"/>
      <c r="AW281" s="11"/>
      <c r="AX281" s="11"/>
      <c r="AY281" s="11"/>
      <c r="AZ281" s="32" t="str">
        <f t="shared" si="61"/>
        <v/>
      </c>
      <c r="BA281" s="13" t="str" cm="1">
        <f t="array" ref="BA281">IF(BA$10="", "", IF(IFERROR(INDEX($B281:$AE281, $BK281, MATCH(BA$10, $B$11:$AE$11, 0)), "")="", "", IFERROR(VALUE(INDEX($B281:$AE281, $BK281, MATCH(BA$10, $B$11:$AE$11, 0))), "")))</f>
        <v/>
      </c>
      <c r="BB281" s="13" t="str" cm="1">
        <f t="array" ref="BB281">IF(BB$10="", "", IF(IFERROR(INDEX($B281:$AE281, $BK281, MATCH(BB$10, $B$11:$AE$11, 0)), "")="", "", IFERROR(VALUE(INDEX($B281:$AE281, $BK281, MATCH(BB$10, $B$11:$AE$11, 0))), "")))</f>
        <v/>
      </c>
      <c r="BC281" s="13" t="str" cm="1">
        <f t="array" ref="BC281">IF(BC$10="", "", IF(IFERROR(INDEX($B281:$AE281, $BK281, MATCH(BC$10, $B$11:$AE$11, 0)), "")="", "", IFERROR(VALUE(INDEX($B281:$AE281, $BK281, MATCH(BC$10, $B$11:$AE$11, 0))), "")))</f>
        <v/>
      </c>
      <c r="BD281" s="13" t="str" cm="1">
        <f t="array" ref="BD281">IF(BD$10="", "", IF(IFERROR(INDEX($B281:$AE281, $BK281, MATCH(BD$10, $B$11:$AE$11, 0)), "")="", "", IFERROR(VALUE(INDEX($B281:$AE281, $BK281, MATCH(BD$10, $B$11:$AE$11, 0))), "")))</f>
        <v/>
      </c>
      <c r="BE281" s="33" t="str" cm="1">
        <f t="array" ref="BE281">IF(BE$10="", "", IF(IFERROR(INDEX($B281:$AE281, $BK281, MATCH(BE$10, $B$11:$AE$11, 0)), "")="", "", IFERROR(VALUE(INDEX($B281:$AE281, $BK281, MATCH(BE$10, $B$11:$AE$11, 0))), "")))</f>
        <v/>
      </c>
      <c r="BF281" s="11"/>
      <c r="BG281" s="41" t="str" cm="1">
        <f t="array" ref="BG281">IF(BG$10="", "", IF(IFERROR(INDEX($B281:$AE281, $BK281, MATCH(BG$10, $B$11:$AE$11, 0)), "")="", "", IFERROR(LEFT(INDEX($B281:$AE281, $BK281, MATCH(BG$10, $B$11:$AE$11, 0)), 70), "")))</f>
        <v/>
      </c>
      <c r="BH281" s="11"/>
      <c r="BI281" s="65" t="str">
        <f t="shared" si="62"/>
        <v/>
      </c>
      <c r="BJ281" s="11"/>
      <c r="BN281" s="19" t="str" cm="1">
        <f t="array" ref="BN281">IF($AZ$10="", "", IF(IFERROR(INDEX($B281:$AE281, $BK281, MATCH($AZ$10, $B$11:$AE$11, 0)), "")="", "", IFERROR(INDEX($B281:$AE281, $BK281, MATCH($AZ$10, $B$11:$AE$11, 0)), "")))</f>
        <v/>
      </c>
      <c r="BO281" s="19" t="str">
        <f t="shared" si="63"/>
        <v/>
      </c>
      <c r="BP281" s="19" t="str">
        <f t="shared" si="64"/>
        <v/>
      </c>
      <c r="BQ281" s="19" t="str">
        <f t="shared" si="65"/>
        <v/>
      </c>
      <c r="BR281" s="42" t="str">
        <f t="shared" si="66"/>
        <v/>
      </c>
      <c r="BS281" s="19" t="str">
        <f t="shared" si="67"/>
        <v/>
      </c>
      <c r="BT281" s="43" t="str" cm="1">
        <f t="array" ref="BT281">IFERROR(DATE(INDEX($BQ281:$BS281, $BK281, MATCH($BN$5, $BQ$10:$BS$10, 0)), INDEX($BQ281:$BS281, $BK281, MATCH($BN$4, $BQ$10:$BS$10, 0)), INDEX($BQ281:$BS281, $BK281, MATCH($BN$3, $BQ$10:$BS$10, 0))), "")</f>
        <v/>
      </c>
      <c r="BV281" s="19" t="str">
        <f t="shared" si="68"/>
        <v/>
      </c>
      <c r="BX281" s="19" t="str">
        <f t="shared" si="60"/>
        <v/>
      </c>
      <c r="BZ281" s="42" t="str">
        <f t="shared" si="73"/>
        <v/>
      </c>
      <c r="CA281" s="13" t="str">
        <f t="shared" si="73"/>
        <v/>
      </c>
      <c r="CB281" s="13" t="str">
        <f t="shared" si="73"/>
        <v/>
      </c>
      <c r="CC281" s="13" t="str">
        <f t="shared" si="73"/>
        <v/>
      </c>
      <c r="CD281" s="33" t="str">
        <f t="shared" si="73"/>
        <v/>
      </c>
      <c r="CF281" s="44" t="str">
        <f t="shared" si="69"/>
        <v/>
      </c>
      <c r="CH281" s="19" t="str">
        <f>IF($CF281="", "", COUNTIF($CF$12:$CF$511, "&gt;"&amp;$CF281)+1+COUNTIF($CF$12:$CF281, $CF281)-1)</f>
        <v/>
      </c>
      <c r="CJ281" s="19" t="str">
        <f t="shared" si="70"/>
        <v/>
      </c>
      <c r="CL281" s="45" t="str">
        <f t="shared" si="71"/>
        <v/>
      </c>
      <c r="CN281" s="41" t="str" cm="1">
        <f t="array" ref="CN281">IF($BV281="", "", IF(IFERROR(INDEX($B281:$AE281, $BK281, MATCH(BI$10, $B$11:$AE$11, 0)), "")="", "", IFERROR(INDEX($B281:$AE281, $BK281, MATCH(BI$10, $B$11:$AE$11, 0)), "")))</f>
        <v/>
      </c>
      <c r="CP281" s="19" t="str">
        <f>IF(OR($BL$7=FALSE, $BI281=""), "", IF(COUNTIF('LinkedIn Posts'!$AV$11:$AV$510, $BI281)=0, MAX($CP$11:$CP280)+1, ""))</f>
        <v/>
      </c>
      <c r="CR281" s="19">
        <v>270</v>
      </c>
      <c r="CT281" s="65" t="str">
        <f t="shared" si="72"/>
        <v/>
      </c>
    </row>
    <row r="282" spans="1:98" x14ac:dyDescent="0.25">
      <c r="A282" s="24"/>
      <c r="B282" s="29"/>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1"/>
      <c r="AF282" s="24"/>
      <c r="AG282" s="11"/>
      <c r="AH282" s="11"/>
      <c r="AI282" s="11"/>
      <c r="AJ282" s="11"/>
      <c r="AK282" s="11"/>
      <c r="AL282" s="11"/>
      <c r="AM282" s="11"/>
      <c r="AN282" s="11"/>
      <c r="AO282" s="11"/>
      <c r="AP282" s="11"/>
      <c r="AQ282" s="11"/>
      <c r="AR282" s="11"/>
      <c r="AS282" s="11"/>
      <c r="AT282" s="11"/>
      <c r="AU282" s="11"/>
      <c r="AV282" s="11"/>
      <c r="AW282" s="11"/>
      <c r="AX282" s="11"/>
      <c r="AY282" s="11"/>
      <c r="AZ282" s="32" t="str">
        <f t="shared" si="61"/>
        <v/>
      </c>
      <c r="BA282" s="13" t="str" cm="1">
        <f t="array" ref="BA282">IF(BA$10="", "", IF(IFERROR(INDEX($B282:$AE282, $BK282, MATCH(BA$10, $B$11:$AE$11, 0)), "")="", "", IFERROR(VALUE(INDEX($B282:$AE282, $BK282, MATCH(BA$10, $B$11:$AE$11, 0))), "")))</f>
        <v/>
      </c>
      <c r="BB282" s="13" t="str" cm="1">
        <f t="array" ref="BB282">IF(BB$10="", "", IF(IFERROR(INDEX($B282:$AE282, $BK282, MATCH(BB$10, $B$11:$AE$11, 0)), "")="", "", IFERROR(VALUE(INDEX($B282:$AE282, $BK282, MATCH(BB$10, $B$11:$AE$11, 0))), "")))</f>
        <v/>
      </c>
      <c r="BC282" s="13" t="str" cm="1">
        <f t="array" ref="BC282">IF(BC$10="", "", IF(IFERROR(INDEX($B282:$AE282, $BK282, MATCH(BC$10, $B$11:$AE$11, 0)), "")="", "", IFERROR(VALUE(INDEX($B282:$AE282, $BK282, MATCH(BC$10, $B$11:$AE$11, 0))), "")))</f>
        <v/>
      </c>
      <c r="BD282" s="13" t="str" cm="1">
        <f t="array" ref="BD282">IF(BD$10="", "", IF(IFERROR(INDEX($B282:$AE282, $BK282, MATCH(BD$10, $B$11:$AE$11, 0)), "")="", "", IFERROR(VALUE(INDEX($B282:$AE282, $BK282, MATCH(BD$10, $B$11:$AE$11, 0))), "")))</f>
        <v/>
      </c>
      <c r="BE282" s="33" t="str" cm="1">
        <f t="array" ref="BE282">IF(BE$10="", "", IF(IFERROR(INDEX($B282:$AE282, $BK282, MATCH(BE$10, $B$11:$AE$11, 0)), "")="", "", IFERROR(VALUE(INDEX($B282:$AE282, $BK282, MATCH(BE$10, $B$11:$AE$11, 0))), "")))</f>
        <v/>
      </c>
      <c r="BF282" s="11"/>
      <c r="BG282" s="41" t="str" cm="1">
        <f t="array" ref="BG282">IF(BG$10="", "", IF(IFERROR(INDEX($B282:$AE282, $BK282, MATCH(BG$10, $B$11:$AE$11, 0)), "")="", "", IFERROR(LEFT(INDEX($B282:$AE282, $BK282, MATCH(BG$10, $B$11:$AE$11, 0)), 70), "")))</f>
        <v/>
      </c>
      <c r="BH282" s="11"/>
      <c r="BI282" s="65" t="str">
        <f t="shared" si="62"/>
        <v/>
      </c>
      <c r="BJ282" s="11"/>
      <c r="BN282" s="19" t="str" cm="1">
        <f t="array" ref="BN282">IF($AZ$10="", "", IF(IFERROR(INDEX($B282:$AE282, $BK282, MATCH($AZ$10, $B$11:$AE$11, 0)), "")="", "", IFERROR(INDEX($B282:$AE282, $BK282, MATCH($AZ$10, $B$11:$AE$11, 0)), "")))</f>
        <v/>
      </c>
      <c r="BO282" s="19" t="str">
        <f t="shared" si="63"/>
        <v/>
      </c>
      <c r="BP282" s="19" t="str">
        <f t="shared" si="64"/>
        <v/>
      </c>
      <c r="BQ282" s="19" t="str">
        <f t="shared" si="65"/>
        <v/>
      </c>
      <c r="BR282" s="42" t="str">
        <f t="shared" si="66"/>
        <v/>
      </c>
      <c r="BS282" s="19" t="str">
        <f t="shared" si="67"/>
        <v/>
      </c>
      <c r="BT282" s="43" t="str" cm="1">
        <f t="array" ref="BT282">IFERROR(DATE(INDEX($BQ282:$BS282, $BK282, MATCH($BN$5, $BQ$10:$BS$10, 0)), INDEX($BQ282:$BS282, $BK282, MATCH($BN$4, $BQ$10:$BS$10, 0)), INDEX($BQ282:$BS282, $BK282, MATCH($BN$3, $BQ$10:$BS$10, 0))), "")</f>
        <v/>
      </c>
      <c r="BV282" s="19" t="str">
        <f t="shared" si="68"/>
        <v/>
      </c>
      <c r="BX282" s="19" t="str">
        <f t="shared" si="60"/>
        <v/>
      </c>
      <c r="BZ282" s="42" t="str">
        <f t="shared" si="73"/>
        <v/>
      </c>
      <c r="CA282" s="13" t="str">
        <f t="shared" si="73"/>
        <v/>
      </c>
      <c r="CB282" s="13" t="str">
        <f t="shared" si="73"/>
        <v/>
      </c>
      <c r="CC282" s="13" t="str">
        <f t="shared" si="73"/>
        <v/>
      </c>
      <c r="CD282" s="33" t="str">
        <f t="shared" si="73"/>
        <v/>
      </c>
      <c r="CF282" s="44" t="str">
        <f t="shared" si="69"/>
        <v/>
      </c>
      <c r="CH282" s="19" t="str">
        <f>IF($CF282="", "", COUNTIF($CF$12:$CF$511, "&gt;"&amp;$CF282)+1+COUNTIF($CF$12:$CF282, $CF282)-1)</f>
        <v/>
      </c>
      <c r="CJ282" s="19" t="str">
        <f t="shared" si="70"/>
        <v/>
      </c>
      <c r="CL282" s="45" t="str">
        <f t="shared" si="71"/>
        <v/>
      </c>
      <c r="CN282" s="41" t="str" cm="1">
        <f t="array" ref="CN282">IF($BV282="", "", IF(IFERROR(INDEX($B282:$AE282, $BK282, MATCH(BI$10, $B$11:$AE$11, 0)), "")="", "", IFERROR(INDEX($B282:$AE282, $BK282, MATCH(BI$10, $B$11:$AE$11, 0)), "")))</f>
        <v/>
      </c>
      <c r="CP282" s="19" t="str">
        <f>IF(OR($BL$7=FALSE, $BI282=""), "", IF(COUNTIF('LinkedIn Posts'!$AV$11:$AV$510, $BI282)=0, MAX($CP$11:$CP281)+1, ""))</f>
        <v/>
      </c>
      <c r="CR282" s="19">
        <v>271</v>
      </c>
      <c r="CT282" s="65" t="str">
        <f t="shared" si="72"/>
        <v/>
      </c>
    </row>
    <row r="283" spans="1:98" x14ac:dyDescent="0.25">
      <c r="A283" s="24"/>
      <c r="B283" s="29"/>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1"/>
      <c r="AF283" s="24"/>
      <c r="AG283" s="11"/>
      <c r="AH283" s="11"/>
      <c r="AI283" s="11"/>
      <c r="AJ283" s="11"/>
      <c r="AK283" s="11"/>
      <c r="AL283" s="11"/>
      <c r="AM283" s="11"/>
      <c r="AN283" s="11"/>
      <c r="AO283" s="11"/>
      <c r="AP283" s="11"/>
      <c r="AQ283" s="11"/>
      <c r="AR283" s="11"/>
      <c r="AS283" s="11"/>
      <c r="AT283" s="11"/>
      <c r="AU283" s="11"/>
      <c r="AV283" s="11"/>
      <c r="AW283" s="11"/>
      <c r="AX283" s="11"/>
      <c r="AY283" s="11"/>
      <c r="AZ283" s="32" t="str">
        <f t="shared" si="61"/>
        <v/>
      </c>
      <c r="BA283" s="13" t="str" cm="1">
        <f t="array" ref="BA283">IF(BA$10="", "", IF(IFERROR(INDEX($B283:$AE283, $BK283, MATCH(BA$10, $B$11:$AE$11, 0)), "")="", "", IFERROR(VALUE(INDEX($B283:$AE283, $BK283, MATCH(BA$10, $B$11:$AE$11, 0))), "")))</f>
        <v/>
      </c>
      <c r="BB283" s="13" t="str" cm="1">
        <f t="array" ref="BB283">IF(BB$10="", "", IF(IFERROR(INDEX($B283:$AE283, $BK283, MATCH(BB$10, $B$11:$AE$11, 0)), "")="", "", IFERROR(VALUE(INDEX($B283:$AE283, $BK283, MATCH(BB$10, $B$11:$AE$11, 0))), "")))</f>
        <v/>
      </c>
      <c r="BC283" s="13" t="str" cm="1">
        <f t="array" ref="BC283">IF(BC$10="", "", IF(IFERROR(INDEX($B283:$AE283, $BK283, MATCH(BC$10, $B$11:$AE$11, 0)), "")="", "", IFERROR(VALUE(INDEX($B283:$AE283, $BK283, MATCH(BC$10, $B$11:$AE$11, 0))), "")))</f>
        <v/>
      </c>
      <c r="BD283" s="13" t="str" cm="1">
        <f t="array" ref="BD283">IF(BD$10="", "", IF(IFERROR(INDEX($B283:$AE283, $BK283, MATCH(BD$10, $B$11:$AE$11, 0)), "")="", "", IFERROR(VALUE(INDEX($B283:$AE283, $BK283, MATCH(BD$10, $B$11:$AE$11, 0))), "")))</f>
        <v/>
      </c>
      <c r="BE283" s="33" t="str" cm="1">
        <f t="array" ref="BE283">IF(BE$10="", "", IF(IFERROR(INDEX($B283:$AE283, $BK283, MATCH(BE$10, $B$11:$AE$11, 0)), "")="", "", IFERROR(VALUE(INDEX($B283:$AE283, $BK283, MATCH(BE$10, $B$11:$AE$11, 0))), "")))</f>
        <v/>
      </c>
      <c r="BF283" s="11"/>
      <c r="BG283" s="41" t="str" cm="1">
        <f t="array" ref="BG283">IF(BG$10="", "", IF(IFERROR(INDEX($B283:$AE283, $BK283, MATCH(BG$10, $B$11:$AE$11, 0)), "")="", "", IFERROR(LEFT(INDEX($B283:$AE283, $BK283, MATCH(BG$10, $B$11:$AE$11, 0)), 70), "")))</f>
        <v/>
      </c>
      <c r="BH283" s="11"/>
      <c r="BI283" s="65" t="str">
        <f t="shared" si="62"/>
        <v/>
      </c>
      <c r="BJ283" s="11"/>
      <c r="BN283" s="19" t="str" cm="1">
        <f t="array" ref="BN283">IF($AZ$10="", "", IF(IFERROR(INDEX($B283:$AE283, $BK283, MATCH($AZ$10, $B$11:$AE$11, 0)), "")="", "", IFERROR(INDEX($B283:$AE283, $BK283, MATCH($AZ$10, $B$11:$AE$11, 0)), "")))</f>
        <v/>
      </c>
      <c r="BO283" s="19" t="str">
        <f t="shared" si="63"/>
        <v/>
      </c>
      <c r="BP283" s="19" t="str">
        <f t="shared" si="64"/>
        <v/>
      </c>
      <c r="BQ283" s="19" t="str">
        <f t="shared" si="65"/>
        <v/>
      </c>
      <c r="BR283" s="42" t="str">
        <f t="shared" si="66"/>
        <v/>
      </c>
      <c r="BS283" s="19" t="str">
        <f t="shared" si="67"/>
        <v/>
      </c>
      <c r="BT283" s="43" t="str" cm="1">
        <f t="array" ref="BT283">IFERROR(DATE(INDEX($BQ283:$BS283, $BK283, MATCH($BN$5, $BQ$10:$BS$10, 0)), INDEX($BQ283:$BS283, $BK283, MATCH($BN$4, $BQ$10:$BS$10, 0)), INDEX($BQ283:$BS283, $BK283, MATCH($BN$3, $BQ$10:$BS$10, 0))), "")</f>
        <v/>
      </c>
      <c r="BV283" s="19" t="str">
        <f t="shared" si="68"/>
        <v/>
      </c>
      <c r="BX283" s="19" t="str">
        <f t="shared" si="60"/>
        <v/>
      </c>
      <c r="BZ283" s="42" t="str">
        <f t="shared" si="73"/>
        <v/>
      </c>
      <c r="CA283" s="13" t="str">
        <f t="shared" si="73"/>
        <v/>
      </c>
      <c r="CB283" s="13" t="str">
        <f t="shared" si="73"/>
        <v/>
      </c>
      <c r="CC283" s="13" t="str">
        <f t="shared" si="73"/>
        <v/>
      </c>
      <c r="CD283" s="33" t="str">
        <f t="shared" si="73"/>
        <v/>
      </c>
      <c r="CF283" s="44" t="str">
        <f t="shared" si="69"/>
        <v/>
      </c>
      <c r="CH283" s="19" t="str">
        <f>IF($CF283="", "", COUNTIF($CF$12:$CF$511, "&gt;"&amp;$CF283)+1+COUNTIF($CF$12:$CF283, $CF283)-1)</f>
        <v/>
      </c>
      <c r="CJ283" s="19" t="str">
        <f t="shared" si="70"/>
        <v/>
      </c>
      <c r="CL283" s="45" t="str">
        <f t="shared" si="71"/>
        <v/>
      </c>
      <c r="CN283" s="41" t="str" cm="1">
        <f t="array" ref="CN283">IF($BV283="", "", IF(IFERROR(INDEX($B283:$AE283, $BK283, MATCH(BI$10, $B$11:$AE$11, 0)), "")="", "", IFERROR(INDEX($B283:$AE283, $BK283, MATCH(BI$10, $B$11:$AE$11, 0)), "")))</f>
        <v/>
      </c>
      <c r="CP283" s="19" t="str">
        <f>IF(OR($BL$7=FALSE, $BI283=""), "", IF(COUNTIF('LinkedIn Posts'!$AV$11:$AV$510, $BI283)=0, MAX($CP$11:$CP282)+1, ""))</f>
        <v/>
      </c>
      <c r="CR283" s="19">
        <v>272</v>
      </c>
      <c r="CT283" s="65" t="str">
        <f t="shared" si="72"/>
        <v/>
      </c>
    </row>
    <row r="284" spans="1:98" x14ac:dyDescent="0.25">
      <c r="A284" s="24"/>
      <c r="B284" s="29"/>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1"/>
      <c r="AF284" s="24"/>
      <c r="AG284" s="11"/>
      <c r="AH284" s="11"/>
      <c r="AI284" s="11"/>
      <c r="AJ284" s="11"/>
      <c r="AK284" s="11"/>
      <c r="AL284" s="11"/>
      <c r="AM284" s="11"/>
      <c r="AN284" s="11"/>
      <c r="AO284" s="11"/>
      <c r="AP284" s="11"/>
      <c r="AQ284" s="11"/>
      <c r="AR284" s="11"/>
      <c r="AS284" s="11"/>
      <c r="AT284" s="11"/>
      <c r="AU284" s="11"/>
      <c r="AV284" s="11"/>
      <c r="AW284" s="11"/>
      <c r="AX284" s="11"/>
      <c r="AY284" s="11"/>
      <c r="AZ284" s="32" t="str">
        <f t="shared" si="61"/>
        <v/>
      </c>
      <c r="BA284" s="13" t="str" cm="1">
        <f t="array" ref="BA284">IF(BA$10="", "", IF(IFERROR(INDEX($B284:$AE284, $BK284, MATCH(BA$10, $B$11:$AE$11, 0)), "")="", "", IFERROR(VALUE(INDEX($B284:$AE284, $BK284, MATCH(BA$10, $B$11:$AE$11, 0))), "")))</f>
        <v/>
      </c>
      <c r="BB284" s="13" t="str" cm="1">
        <f t="array" ref="BB284">IF(BB$10="", "", IF(IFERROR(INDEX($B284:$AE284, $BK284, MATCH(BB$10, $B$11:$AE$11, 0)), "")="", "", IFERROR(VALUE(INDEX($B284:$AE284, $BK284, MATCH(BB$10, $B$11:$AE$11, 0))), "")))</f>
        <v/>
      </c>
      <c r="BC284" s="13" t="str" cm="1">
        <f t="array" ref="BC284">IF(BC$10="", "", IF(IFERROR(INDEX($B284:$AE284, $BK284, MATCH(BC$10, $B$11:$AE$11, 0)), "")="", "", IFERROR(VALUE(INDEX($B284:$AE284, $BK284, MATCH(BC$10, $B$11:$AE$11, 0))), "")))</f>
        <v/>
      </c>
      <c r="BD284" s="13" t="str" cm="1">
        <f t="array" ref="BD284">IF(BD$10="", "", IF(IFERROR(INDEX($B284:$AE284, $BK284, MATCH(BD$10, $B$11:$AE$11, 0)), "")="", "", IFERROR(VALUE(INDEX($B284:$AE284, $BK284, MATCH(BD$10, $B$11:$AE$11, 0))), "")))</f>
        <v/>
      </c>
      <c r="BE284" s="33" t="str" cm="1">
        <f t="array" ref="BE284">IF(BE$10="", "", IF(IFERROR(INDEX($B284:$AE284, $BK284, MATCH(BE$10, $B$11:$AE$11, 0)), "")="", "", IFERROR(VALUE(INDEX($B284:$AE284, $BK284, MATCH(BE$10, $B$11:$AE$11, 0))), "")))</f>
        <v/>
      </c>
      <c r="BF284" s="11"/>
      <c r="BG284" s="41" t="str" cm="1">
        <f t="array" ref="BG284">IF(BG$10="", "", IF(IFERROR(INDEX($B284:$AE284, $BK284, MATCH(BG$10, $B$11:$AE$11, 0)), "")="", "", IFERROR(LEFT(INDEX($B284:$AE284, $BK284, MATCH(BG$10, $B$11:$AE$11, 0)), 70), "")))</f>
        <v/>
      </c>
      <c r="BH284" s="11"/>
      <c r="BI284" s="65" t="str">
        <f t="shared" si="62"/>
        <v/>
      </c>
      <c r="BJ284" s="11"/>
      <c r="BN284" s="19" t="str" cm="1">
        <f t="array" ref="BN284">IF($AZ$10="", "", IF(IFERROR(INDEX($B284:$AE284, $BK284, MATCH($AZ$10, $B$11:$AE$11, 0)), "")="", "", IFERROR(INDEX($B284:$AE284, $BK284, MATCH($AZ$10, $B$11:$AE$11, 0)), "")))</f>
        <v/>
      </c>
      <c r="BO284" s="19" t="str">
        <f t="shared" si="63"/>
        <v/>
      </c>
      <c r="BP284" s="19" t="str">
        <f t="shared" si="64"/>
        <v/>
      </c>
      <c r="BQ284" s="19" t="str">
        <f t="shared" si="65"/>
        <v/>
      </c>
      <c r="BR284" s="42" t="str">
        <f t="shared" si="66"/>
        <v/>
      </c>
      <c r="BS284" s="19" t="str">
        <f t="shared" si="67"/>
        <v/>
      </c>
      <c r="BT284" s="43" t="str" cm="1">
        <f t="array" ref="BT284">IFERROR(DATE(INDEX($BQ284:$BS284, $BK284, MATCH($BN$5, $BQ$10:$BS$10, 0)), INDEX($BQ284:$BS284, $BK284, MATCH($BN$4, $BQ$10:$BS$10, 0)), INDEX($BQ284:$BS284, $BK284, MATCH($BN$3, $BQ$10:$BS$10, 0))), "")</f>
        <v/>
      </c>
      <c r="BV284" s="19" t="str">
        <f t="shared" si="68"/>
        <v/>
      </c>
      <c r="BX284" s="19" t="str">
        <f t="shared" si="60"/>
        <v/>
      </c>
      <c r="BZ284" s="42" t="str">
        <f t="shared" si="73"/>
        <v/>
      </c>
      <c r="CA284" s="13" t="str">
        <f t="shared" si="73"/>
        <v/>
      </c>
      <c r="CB284" s="13" t="str">
        <f t="shared" si="73"/>
        <v/>
      </c>
      <c r="CC284" s="13" t="str">
        <f t="shared" si="73"/>
        <v/>
      </c>
      <c r="CD284" s="33" t="str">
        <f t="shared" si="73"/>
        <v/>
      </c>
      <c r="CF284" s="44" t="str">
        <f t="shared" si="69"/>
        <v/>
      </c>
      <c r="CH284" s="19" t="str">
        <f>IF($CF284="", "", COUNTIF($CF$12:$CF$511, "&gt;"&amp;$CF284)+1+COUNTIF($CF$12:$CF284, $CF284)-1)</f>
        <v/>
      </c>
      <c r="CJ284" s="19" t="str">
        <f t="shared" si="70"/>
        <v/>
      </c>
      <c r="CL284" s="45" t="str">
        <f t="shared" si="71"/>
        <v/>
      </c>
      <c r="CN284" s="41" t="str" cm="1">
        <f t="array" ref="CN284">IF($BV284="", "", IF(IFERROR(INDEX($B284:$AE284, $BK284, MATCH(BI$10, $B$11:$AE$11, 0)), "")="", "", IFERROR(INDEX($B284:$AE284, $BK284, MATCH(BI$10, $B$11:$AE$11, 0)), "")))</f>
        <v/>
      </c>
      <c r="CP284" s="19" t="str">
        <f>IF(OR($BL$7=FALSE, $BI284=""), "", IF(COUNTIF('LinkedIn Posts'!$AV$11:$AV$510, $BI284)=0, MAX($CP$11:$CP283)+1, ""))</f>
        <v/>
      </c>
      <c r="CR284" s="19">
        <v>273</v>
      </c>
      <c r="CT284" s="65" t="str">
        <f t="shared" si="72"/>
        <v/>
      </c>
    </row>
    <row r="285" spans="1:98" x14ac:dyDescent="0.25">
      <c r="A285" s="24"/>
      <c r="B285" s="29"/>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1"/>
      <c r="AF285" s="24"/>
      <c r="AG285" s="11"/>
      <c r="AH285" s="11"/>
      <c r="AI285" s="11"/>
      <c r="AJ285" s="11"/>
      <c r="AK285" s="11"/>
      <c r="AL285" s="11"/>
      <c r="AM285" s="11"/>
      <c r="AN285" s="11"/>
      <c r="AO285" s="11"/>
      <c r="AP285" s="11"/>
      <c r="AQ285" s="11"/>
      <c r="AR285" s="11"/>
      <c r="AS285" s="11"/>
      <c r="AT285" s="11"/>
      <c r="AU285" s="11"/>
      <c r="AV285" s="11"/>
      <c r="AW285" s="11"/>
      <c r="AX285" s="11"/>
      <c r="AY285" s="11"/>
      <c r="AZ285" s="32" t="str">
        <f t="shared" si="61"/>
        <v/>
      </c>
      <c r="BA285" s="13" t="str" cm="1">
        <f t="array" ref="BA285">IF(BA$10="", "", IF(IFERROR(INDEX($B285:$AE285, $BK285, MATCH(BA$10, $B$11:$AE$11, 0)), "")="", "", IFERROR(VALUE(INDEX($B285:$AE285, $BK285, MATCH(BA$10, $B$11:$AE$11, 0))), "")))</f>
        <v/>
      </c>
      <c r="BB285" s="13" t="str" cm="1">
        <f t="array" ref="BB285">IF(BB$10="", "", IF(IFERROR(INDEX($B285:$AE285, $BK285, MATCH(BB$10, $B$11:$AE$11, 0)), "")="", "", IFERROR(VALUE(INDEX($B285:$AE285, $BK285, MATCH(BB$10, $B$11:$AE$11, 0))), "")))</f>
        <v/>
      </c>
      <c r="BC285" s="13" t="str" cm="1">
        <f t="array" ref="BC285">IF(BC$10="", "", IF(IFERROR(INDEX($B285:$AE285, $BK285, MATCH(BC$10, $B$11:$AE$11, 0)), "")="", "", IFERROR(VALUE(INDEX($B285:$AE285, $BK285, MATCH(BC$10, $B$11:$AE$11, 0))), "")))</f>
        <v/>
      </c>
      <c r="BD285" s="13" t="str" cm="1">
        <f t="array" ref="BD285">IF(BD$10="", "", IF(IFERROR(INDEX($B285:$AE285, $BK285, MATCH(BD$10, $B$11:$AE$11, 0)), "")="", "", IFERROR(VALUE(INDEX($B285:$AE285, $BK285, MATCH(BD$10, $B$11:$AE$11, 0))), "")))</f>
        <v/>
      </c>
      <c r="BE285" s="33" t="str" cm="1">
        <f t="array" ref="BE285">IF(BE$10="", "", IF(IFERROR(INDEX($B285:$AE285, $BK285, MATCH(BE$10, $B$11:$AE$11, 0)), "")="", "", IFERROR(VALUE(INDEX($B285:$AE285, $BK285, MATCH(BE$10, $B$11:$AE$11, 0))), "")))</f>
        <v/>
      </c>
      <c r="BF285" s="11"/>
      <c r="BG285" s="41" t="str" cm="1">
        <f t="array" ref="BG285">IF(BG$10="", "", IF(IFERROR(INDEX($B285:$AE285, $BK285, MATCH(BG$10, $B$11:$AE$11, 0)), "")="", "", IFERROR(LEFT(INDEX($B285:$AE285, $BK285, MATCH(BG$10, $B$11:$AE$11, 0)), 70), "")))</f>
        <v/>
      </c>
      <c r="BH285" s="11"/>
      <c r="BI285" s="65" t="str">
        <f t="shared" si="62"/>
        <v/>
      </c>
      <c r="BJ285" s="11"/>
      <c r="BN285" s="19" t="str" cm="1">
        <f t="array" ref="BN285">IF($AZ$10="", "", IF(IFERROR(INDEX($B285:$AE285, $BK285, MATCH($AZ$10, $B$11:$AE$11, 0)), "")="", "", IFERROR(INDEX($B285:$AE285, $BK285, MATCH($AZ$10, $B$11:$AE$11, 0)), "")))</f>
        <v/>
      </c>
      <c r="BO285" s="19" t="str">
        <f t="shared" si="63"/>
        <v/>
      </c>
      <c r="BP285" s="19" t="str">
        <f t="shared" si="64"/>
        <v/>
      </c>
      <c r="BQ285" s="19" t="str">
        <f t="shared" si="65"/>
        <v/>
      </c>
      <c r="BR285" s="42" t="str">
        <f t="shared" si="66"/>
        <v/>
      </c>
      <c r="BS285" s="19" t="str">
        <f t="shared" si="67"/>
        <v/>
      </c>
      <c r="BT285" s="43" t="str" cm="1">
        <f t="array" ref="BT285">IFERROR(DATE(INDEX($BQ285:$BS285, $BK285, MATCH($BN$5, $BQ$10:$BS$10, 0)), INDEX($BQ285:$BS285, $BK285, MATCH($BN$4, $BQ$10:$BS$10, 0)), INDEX($BQ285:$BS285, $BK285, MATCH($BN$3, $BQ$10:$BS$10, 0))), "")</f>
        <v/>
      </c>
      <c r="BV285" s="19" t="str">
        <f t="shared" si="68"/>
        <v/>
      </c>
      <c r="BX285" s="19" t="str">
        <f t="shared" si="60"/>
        <v/>
      </c>
      <c r="BZ285" s="42" t="str">
        <f t="shared" si="73"/>
        <v/>
      </c>
      <c r="CA285" s="13" t="str">
        <f t="shared" si="73"/>
        <v/>
      </c>
      <c r="CB285" s="13" t="str">
        <f t="shared" si="73"/>
        <v/>
      </c>
      <c r="CC285" s="13" t="str">
        <f t="shared" si="73"/>
        <v/>
      </c>
      <c r="CD285" s="33" t="str">
        <f t="shared" si="73"/>
        <v/>
      </c>
      <c r="CF285" s="44" t="str">
        <f t="shared" si="69"/>
        <v/>
      </c>
      <c r="CH285" s="19" t="str">
        <f>IF($CF285="", "", COUNTIF($CF$12:$CF$511, "&gt;"&amp;$CF285)+1+COUNTIF($CF$12:$CF285, $CF285)-1)</f>
        <v/>
      </c>
      <c r="CJ285" s="19" t="str">
        <f t="shared" si="70"/>
        <v/>
      </c>
      <c r="CL285" s="45" t="str">
        <f t="shared" si="71"/>
        <v/>
      </c>
      <c r="CN285" s="41" t="str" cm="1">
        <f t="array" ref="CN285">IF($BV285="", "", IF(IFERROR(INDEX($B285:$AE285, $BK285, MATCH(BI$10, $B$11:$AE$11, 0)), "")="", "", IFERROR(INDEX($B285:$AE285, $BK285, MATCH(BI$10, $B$11:$AE$11, 0)), "")))</f>
        <v/>
      </c>
      <c r="CP285" s="19" t="str">
        <f>IF(OR($BL$7=FALSE, $BI285=""), "", IF(COUNTIF('LinkedIn Posts'!$AV$11:$AV$510, $BI285)=0, MAX($CP$11:$CP284)+1, ""))</f>
        <v/>
      </c>
      <c r="CR285" s="19">
        <v>274</v>
      </c>
      <c r="CT285" s="65" t="str">
        <f t="shared" si="72"/>
        <v/>
      </c>
    </row>
    <row r="286" spans="1:98" x14ac:dyDescent="0.25">
      <c r="A286" s="24"/>
      <c r="B286" s="29"/>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1"/>
      <c r="AF286" s="24"/>
      <c r="AG286" s="11"/>
      <c r="AH286" s="11"/>
      <c r="AI286" s="11"/>
      <c r="AJ286" s="11"/>
      <c r="AK286" s="11"/>
      <c r="AL286" s="11"/>
      <c r="AM286" s="11"/>
      <c r="AN286" s="11"/>
      <c r="AO286" s="11"/>
      <c r="AP286" s="11"/>
      <c r="AQ286" s="11"/>
      <c r="AR286" s="11"/>
      <c r="AS286" s="11"/>
      <c r="AT286" s="11"/>
      <c r="AU286" s="11"/>
      <c r="AV286" s="11"/>
      <c r="AW286" s="11"/>
      <c r="AX286" s="11"/>
      <c r="AY286" s="11"/>
      <c r="AZ286" s="32" t="str">
        <f t="shared" si="61"/>
        <v/>
      </c>
      <c r="BA286" s="13" t="str" cm="1">
        <f t="array" ref="BA286">IF(BA$10="", "", IF(IFERROR(INDEX($B286:$AE286, $BK286, MATCH(BA$10, $B$11:$AE$11, 0)), "")="", "", IFERROR(VALUE(INDEX($B286:$AE286, $BK286, MATCH(BA$10, $B$11:$AE$11, 0))), "")))</f>
        <v/>
      </c>
      <c r="BB286" s="13" t="str" cm="1">
        <f t="array" ref="BB286">IF(BB$10="", "", IF(IFERROR(INDEX($B286:$AE286, $BK286, MATCH(BB$10, $B$11:$AE$11, 0)), "")="", "", IFERROR(VALUE(INDEX($B286:$AE286, $BK286, MATCH(BB$10, $B$11:$AE$11, 0))), "")))</f>
        <v/>
      </c>
      <c r="BC286" s="13" t="str" cm="1">
        <f t="array" ref="BC286">IF(BC$10="", "", IF(IFERROR(INDEX($B286:$AE286, $BK286, MATCH(BC$10, $B$11:$AE$11, 0)), "")="", "", IFERROR(VALUE(INDEX($B286:$AE286, $BK286, MATCH(BC$10, $B$11:$AE$11, 0))), "")))</f>
        <v/>
      </c>
      <c r="BD286" s="13" t="str" cm="1">
        <f t="array" ref="BD286">IF(BD$10="", "", IF(IFERROR(INDEX($B286:$AE286, $BK286, MATCH(BD$10, $B$11:$AE$11, 0)), "")="", "", IFERROR(VALUE(INDEX($B286:$AE286, $BK286, MATCH(BD$10, $B$11:$AE$11, 0))), "")))</f>
        <v/>
      </c>
      <c r="BE286" s="33" t="str" cm="1">
        <f t="array" ref="BE286">IF(BE$10="", "", IF(IFERROR(INDEX($B286:$AE286, $BK286, MATCH(BE$10, $B$11:$AE$11, 0)), "")="", "", IFERROR(VALUE(INDEX($B286:$AE286, $BK286, MATCH(BE$10, $B$11:$AE$11, 0))), "")))</f>
        <v/>
      </c>
      <c r="BF286" s="11"/>
      <c r="BG286" s="41" t="str" cm="1">
        <f t="array" ref="BG286">IF(BG$10="", "", IF(IFERROR(INDEX($B286:$AE286, $BK286, MATCH(BG$10, $B$11:$AE$11, 0)), "")="", "", IFERROR(LEFT(INDEX($B286:$AE286, $BK286, MATCH(BG$10, $B$11:$AE$11, 0)), 70), "")))</f>
        <v/>
      </c>
      <c r="BH286" s="11"/>
      <c r="BI286" s="65" t="str">
        <f t="shared" si="62"/>
        <v/>
      </c>
      <c r="BJ286" s="11"/>
      <c r="BN286" s="19" t="str" cm="1">
        <f t="array" ref="BN286">IF($AZ$10="", "", IF(IFERROR(INDEX($B286:$AE286, $BK286, MATCH($AZ$10, $B$11:$AE$11, 0)), "")="", "", IFERROR(INDEX($B286:$AE286, $BK286, MATCH($AZ$10, $B$11:$AE$11, 0)), "")))</f>
        <v/>
      </c>
      <c r="BO286" s="19" t="str">
        <f t="shared" si="63"/>
        <v/>
      </c>
      <c r="BP286" s="19" t="str">
        <f t="shared" si="64"/>
        <v/>
      </c>
      <c r="BQ286" s="19" t="str">
        <f t="shared" si="65"/>
        <v/>
      </c>
      <c r="BR286" s="42" t="str">
        <f t="shared" si="66"/>
        <v/>
      </c>
      <c r="BS286" s="19" t="str">
        <f t="shared" si="67"/>
        <v/>
      </c>
      <c r="BT286" s="43" t="str" cm="1">
        <f t="array" ref="BT286">IFERROR(DATE(INDEX($BQ286:$BS286, $BK286, MATCH($BN$5, $BQ$10:$BS$10, 0)), INDEX($BQ286:$BS286, $BK286, MATCH($BN$4, $BQ$10:$BS$10, 0)), INDEX($BQ286:$BS286, $BK286, MATCH($BN$3, $BQ$10:$BS$10, 0))), "")</f>
        <v/>
      </c>
      <c r="BV286" s="19" t="str">
        <f t="shared" si="68"/>
        <v/>
      </c>
      <c r="BX286" s="19" t="str">
        <f t="shared" si="60"/>
        <v/>
      </c>
      <c r="BZ286" s="42" t="str">
        <f t="shared" si="73"/>
        <v/>
      </c>
      <c r="CA286" s="13" t="str">
        <f t="shared" si="73"/>
        <v/>
      </c>
      <c r="CB286" s="13" t="str">
        <f t="shared" si="73"/>
        <v/>
      </c>
      <c r="CC286" s="13" t="str">
        <f t="shared" si="73"/>
        <v/>
      </c>
      <c r="CD286" s="33" t="str">
        <f t="shared" si="73"/>
        <v/>
      </c>
      <c r="CF286" s="44" t="str">
        <f t="shared" si="69"/>
        <v/>
      </c>
      <c r="CH286" s="19" t="str">
        <f>IF($CF286="", "", COUNTIF($CF$12:$CF$511, "&gt;"&amp;$CF286)+1+COUNTIF($CF$12:$CF286, $CF286)-1)</f>
        <v/>
      </c>
      <c r="CJ286" s="19" t="str">
        <f t="shared" si="70"/>
        <v/>
      </c>
      <c r="CL286" s="45" t="str">
        <f t="shared" si="71"/>
        <v/>
      </c>
      <c r="CN286" s="41" t="str" cm="1">
        <f t="array" ref="CN286">IF($BV286="", "", IF(IFERROR(INDEX($B286:$AE286, $BK286, MATCH(BI$10, $B$11:$AE$11, 0)), "")="", "", IFERROR(INDEX($B286:$AE286, $BK286, MATCH(BI$10, $B$11:$AE$11, 0)), "")))</f>
        <v/>
      </c>
      <c r="CP286" s="19" t="str">
        <f>IF(OR($BL$7=FALSE, $BI286=""), "", IF(COUNTIF('LinkedIn Posts'!$AV$11:$AV$510, $BI286)=0, MAX($CP$11:$CP285)+1, ""))</f>
        <v/>
      </c>
      <c r="CR286" s="19">
        <v>275</v>
      </c>
      <c r="CT286" s="65" t="str">
        <f t="shared" si="72"/>
        <v/>
      </c>
    </row>
    <row r="287" spans="1:98" x14ac:dyDescent="0.25">
      <c r="A287" s="24"/>
      <c r="B287" s="29"/>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1"/>
      <c r="AF287" s="24"/>
      <c r="AG287" s="11"/>
      <c r="AH287" s="11"/>
      <c r="AI287" s="11"/>
      <c r="AJ287" s="11"/>
      <c r="AK287" s="11"/>
      <c r="AL287" s="11"/>
      <c r="AM287" s="11"/>
      <c r="AN287" s="11"/>
      <c r="AO287" s="11"/>
      <c r="AP287" s="11"/>
      <c r="AQ287" s="11"/>
      <c r="AR287" s="11"/>
      <c r="AS287" s="11"/>
      <c r="AT287" s="11"/>
      <c r="AU287" s="11"/>
      <c r="AV287" s="11"/>
      <c r="AW287" s="11"/>
      <c r="AX287" s="11"/>
      <c r="AY287" s="11"/>
      <c r="AZ287" s="32" t="str">
        <f t="shared" si="61"/>
        <v/>
      </c>
      <c r="BA287" s="13" t="str" cm="1">
        <f t="array" ref="BA287">IF(BA$10="", "", IF(IFERROR(INDEX($B287:$AE287, $BK287, MATCH(BA$10, $B$11:$AE$11, 0)), "")="", "", IFERROR(VALUE(INDEX($B287:$AE287, $BK287, MATCH(BA$10, $B$11:$AE$11, 0))), "")))</f>
        <v/>
      </c>
      <c r="BB287" s="13" t="str" cm="1">
        <f t="array" ref="BB287">IF(BB$10="", "", IF(IFERROR(INDEX($B287:$AE287, $BK287, MATCH(BB$10, $B$11:$AE$11, 0)), "")="", "", IFERROR(VALUE(INDEX($B287:$AE287, $BK287, MATCH(BB$10, $B$11:$AE$11, 0))), "")))</f>
        <v/>
      </c>
      <c r="BC287" s="13" t="str" cm="1">
        <f t="array" ref="BC287">IF(BC$10="", "", IF(IFERROR(INDEX($B287:$AE287, $BK287, MATCH(BC$10, $B$11:$AE$11, 0)), "")="", "", IFERROR(VALUE(INDEX($B287:$AE287, $BK287, MATCH(BC$10, $B$11:$AE$11, 0))), "")))</f>
        <v/>
      </c>
      <c r="BD287" s="13" t="str" cm="1">
        <f t="array" ref="BD287">IF(BD$10="", "", IF(IFERROR(INDEX($B287:$AE287, $BK287, MATCH(BD$10, $B$11:$AE$11, 0)), "")="", "", IFERROR(VALUE(INDEX($B287:$AE287, $BK287, MATCH(BD$10, $B$11:$AE$11, 0))), "")))</f>
        <v/>
      </c>
      <c r="BE287" s="33" t="str" cm="1">
        <f t="array" ref="BE287">IF(BE$10="", "", IF(IFERROR(INDEX($B287:$AE287, $BK287, MATCH(BE$10, $B$11:$AE$11, 0)), "")="", "", IFERROR(VALUE(INDEX($B287:$AE287, $BK287, MATCH(BE$10, $B$11:$AE$11, 0))), "")))</f>
        <v/>
      </c>
      <c r="BF287" s="11"/>
      <c r="BG287" s="41" t="str" cm="1">
        <f t="array" ref="BG287">IF(BG$10="", "", IF(IFERROR(INDEX($B287:$AE287, $BK287, MATCH(BG$10, $B$11:$AE$11, 0)), "")="", "", IFERROR(LEFT(INDEX($B287:$AE287, $BK287, MATCH(BG$10, $B$11:$AE$11, 0)), 70), "")))</f>
        <v/>
      </c>
      <c r="BH287" s="11"/>
      <c r="BI287" s="65" t="str">
        <f t="shared" si="62"/>
        <v/>
      </c>
      <c r="BJ287" s="11"/>
      <c r="BN287" s="19" t="str" cm="1">
        <f t="array" ref="BN287">IF($AZ$10="", "", IF(IFERROR(INDEX($B287:$AE287, $BK287, MATCH($AZ$10, $B$11:$AE$11, 0)), "")="", "", IFERROR(INDEX($B287:$AE287, $BK287, MATCH($AZ$10, $B$11:$AE$11, 0)), "")))</f>
        <v/>
      </c>
      <c r="BO287" s="19" t="str">
        <f t="shared" si="63"/>
        <v/>
      </c>
      <c r="BP287" s="19" t="str">
        <f t="shared" si="64"/>
        <v/>
      </c>
      <c r="BQ287" s="19" t="str">
        <f t="shared" si="65"/>
        <v/>
      </c>
      <c r="BR287" s="42" t="str">
        <f t="shared" si="66"/>
        <v/>
      </c>
      <c r="BS287" s="19" t="str">
        <f t="shared" si="67"/>
        <v/>
      </c>
      <c r="BT287" s="43" t="str" cm="1">
        <f t="array" ref="BT287">IFERROR(DATE(INDEX($BQ287:$BS287, $BK287, MATCH($BN$5, $BQ$10:$BS$10, 0)), INDEX($BQ287:$BS287, $BK287, MATCH($BN$4, $BQ$10:$BS$10, 0)), INDEX($BQ287:$BS287, $BK287, MATCH($BN$3, $BQ$10:$BS$10, 0))), "")</f>
        <v/>
      </c>
      <c r="BV287" s="19" t="str">
        <f t="shared" si="68"/>
        <v/>
      </c>
      <c r="BX287" s="19" t="str">
        <f t="shared" si="60"/>
        <v/>
      </c>
      <c r="BZ287" s="42" t="str">
        <f t="shared" si="73"/>
        <v/>
      </c>
      <c r="CA287" s="13" t="str">
        <f t="shared" si="73"/>
        <v/>
      </c>
      <c r="CB287" s="13" t="str">
        <f t="shared" si="73"/>
        <v/>
      </c>
      <c r="CC287" s="13" t="str">
        <f t="shared" si="73"/>
        <v/>
      </c>
      <c r="CD287" s="33" t="str">
        <f t="shared" si="73"/>
        <v/>
      </c>
      <c r="CF287" s="44" t="str">
        <f t="shared" si="69"/>
        <v/>
      </c>
      <c r="CH287" s="19" t="str">
        <f>IF($CF287="", "", COUNTIF($CF$12:$CF$511, "&gt;"&amp;$CF287)+1+COUNTIF($CF$12:$CF287, $CF287)-1)</f>
        <v/>
      </c>
      <c r="CJ287" s="19" t="str">
        <f t="shared" si="70"/>
        <v/>
      </c>
      <c r="CL287" s="45" t="str">
        <f t="shared" si="71"/>
        <v/>
      </c>
      <c r="CN287" s="41" t="str" cm="1">
        <f t="array" ref="CN287">IF($BV287="", "", IF(IFERROR(INDEX($B287:$AE287, $BK287, MATCH(BI$10, $B$11:$AE$11, 0)), "")="", "", IFERROR(INDEX($B287:$AE287, $BK287, MATCH(BI$10, $B$11:$AE$11, 0)), "")))</f>
        <v/>
      </c>
      <c r="CP287" s="19" t="str">
        <f>IF(OR($BL$7=FALSE, $BI287=""), "", IF(COUNTIF('LinkedIn Posts'!$AV$11:$AV$510, $BI287)=0, MAX($CP$11:$CP286)+1, ""))</f>
        <v/>
      </c>
      <c r="CR287" s="19">
        <v>276</v>
      </c>
      <c r="CT287" s="65" t="str">
        <f t="shared" si="72"/>
        <v/>
      </c>
    </row>
    <row r="288" spans="1:98" x14ac:dyDescent="0.25">
      <c r="A288" s="24"/>
      <c r="B288" s="29"/>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1"/>
      <c r="AF288" s="24"/>
      <c r="AG288" s="11"/>
      <c r="AH288" s="11"/>
      <c r="AI288" s="11"/>
      <c r="AJ288" s="11"/>
      <c r="AK288" s="11"/>
      <c r="AL288" s="11"/>
      <c r="AM288" s="11"/>
      <c r="AN288" s="11"/>
      <c r="AO288" s="11"/>
      <c r="AP288" s="11"/>
      <c r="AQ288" s="11"/>
      <c r="AR288" s="11"/>
      <c r="AS288" s="11"/>
      <c r="AT288" s="11"/>
      <c r="AU288" s="11"/>
      <c r="AV288" s="11"/>
      <c r="AW288" s="11"/>
      <c r="AX288" s="11"/>
      <c r="AY288" s="11"/>
      <c r="AZ288" s="32" t="str">
        <f t="shared" si="61"/>
        <v/>
      </c>
      <c r="BA288" s="13" t="str" cm="1">
        <f t="array" ref="BA288">IF(BA$10="", "", IF(IFERROR(INDEX($B288:$AE288, $BK288, MATCH(BA$10, $B$11:$AE$11, 0)), "")="", "", IFERROR(VALUE(INDEX($B288:$AE288, $BK288, MATCH(BA$10, $B$11:$AE$11, 0))), "")))</f>
        <v/>
      </c>
      <c r="BB288" s="13" t="str" cm="1">
        <f t="array" ref="BB288">IF(BB$10="", "", IF(IFERROR(INDEX($B288:$AE288, $BK288, MATCH(BB$10, $B$11:$AE$11, 0)), "")="", "", IFERROR(VALUE(INDEX($B288:$AE288, $BK288, MATCH(BB$10, $B$11:$AE$11, 0))), "")))</f>
        <v/>
      </c>
      <c r="BC288" s="13" t="str" cm="1">
        <f t="array" ref="BC288">IF(BC$10="", "", IF(IFERROR(INDEX($B288:$AE288, $BK288, MATCH(BC$10, $B$11:$AE$11, 0)), "")="", "", IFERROR(VALUE(INDEX($B288:$AE288, $BK288, MATCH(BC$10, $B$11:$AE$11, 0))), "")))</f>
        <v/>
      </c>
      <c r="BD288" s="13" t="str" cm="1">
        <f t="array" ref="BD288">IF(BD$10="", "", IF(IFERROR(INDEX($B288:$AE288, $BK288, MATCH(BD$10, $B$11:$AE$11, 0)), "")="", "", IFERROR(VALUE(INDEX($B288:$AE288, $BK288, MATCH(BD$10, $B$11:$AE$11, 0))), "")))</f>
        <v/>
      </c>
      <c r="BE288" s="33" t="str" cm="1">
        <f t="array" ref="BE288">IF(BE$10="", "", IF(IFERROR(INDEX($B288:$AE288, $BK288, MATCH(BE$10, $B$11:$AE$11, 0)), "")="", "", IFERROR(VALUE(INDEX($B288:$AE288, $BK288, MATCH(BE$10, $B$11:$AE$11, 0))), "")))</f>
        <v/>
      </c>
      <c r="BF288" s="11"/>
      <c r="BG288" s="41" t="str" cm="1">
        <f t="array" ref="BG288">IF(BG$10="", "", IF(IFERROR(INDEX($B288:$AE288, $BK288, MATCH(BG$10, $B$11:$AE$11, 0)), "")="", "", IFERROR(LEFT(INDEX($B288:$AE288, $BK288, MATCH(BG$10, $B$11:$AE$11, 0)), 70), "")))</f>
        <v/>
      </c>
      <c r="BH288" s="11"/>
      <c r="BI288" s="65" t="str">
        <f t="shared" si="62"/>
        <v/>
      </c>
      <c r="BJ288" s="11"/>
      <c r="BN288" s="19" t="str" cm="1">
        <f t="array" ref="BN288">IF($AZ$10="", "", IF(IFERROR(INDEX($B288:$AE288, $BK288, MATCH($AZ$10, $B$11:$AE$11, 0)), "")="", "", IFERROR(INDEX($B288:$AE288, $BK288, MATCH($AZ$10, $B$11:$AE$11, 0)), "")))</f>
        <v/>
      </c>
      <c r="BO288" s="19" t="str">
        <f t="shared" si="63"/>
        <v/>
      </c>
      <c r="BP288" s="19" t="str">
        <f t="shared" si="64"/>
        <v/>
      </c>
      <c r="BQ288" s="19" t="str">
        <f t="shared" si="65"/>
        <v/>
      </c>
      <c r="BR288" s="42" t="str">
        <f t="shared" si="66"/>
        <v/>
      </c>
      <c r="BS288" s="19" t="str">
        <f t="shared" si="67"/>
        <v/>
      </c>
      <c r="BT288" s="43" t="str" cm="1">
        <f t="array" ref="BT288">IFERROR(DATE(INDEX($BQ288:$BS288, $BK288, MATCH($BN$5, $BQ$10:$BS$10, 0)), INDEX($BQ288:$BS288, $BK288, MATCH($BN$4, $BQ$10:$BS$10, 0)), INDEX($BQ288:$BS288, $BK288, MATCH($BN$3, $BQ$10:$BS$10, 0))), "")</f>
        <v/>
      </c>
      <c r="BV288" s="19" t="str">
        <f t="shared" si="68"/>
        <v/>
      </c>
      <c r="BX288" s="19" t="str">
        <f t="shared" si="60"/>
        <v/>
      </c>
      <c r="BZ288" s="42" t="str">
        <f t="shared" si="73"/>
        <v/>
      </c>
      <c r="CA288" s="13" t="str">
        <f t="shared" si="73"/>
        <v/>
      </c>
      <c r="CB288" s="13" t="str">
        <f t="shared" si="73"/>
        <v/>
      </c>
      <c r="CC288" s="13" t="str">
        <f t="shared" si="73"/>
        <v/>
      </c>
      <c r="CD288" s="33" t="str">
        <f t="shared" si="73"/>
        <v/>
      </c>
      <c r="CF288" s="44" t="str">
        <f t="shared" si="69"/>
        <v/>
      </c>
      <c r="CH288" s="19" t="str">
        <f>IF($CF288="", "", COUNTIF($CF$12:$CF$511, "&gt;"&amp;$CF288)+1+COUNTIF($CF$12:$CF288, $CF288)-1)</f>
        <v/>
      </c>
      <c r="CJ288" s="19" t="str">
        <f t="shared" si="70"/>
        <v/>
      </c>
      <c r="CL288" s="45" t="str">
        <f t="shared" si="71"/>
        <v/>
      </c>
      <c r="CN288" s="41" t="str" cm="1">
        <f t="array" ref="CN288">IF($BV288="", "", IF(IFERROR(INDEX($B288:$AE288, $BK288, MATCH(BI$10, $B$11:$AE$11, 0)), "")="", "", IFERROR(INDEX($B288:$AE288, $BK288, MATCH(BI$10, $B$11:$AE$11, 0)), "")))</f>
        <v/>
      </c>
      <c r="CP288" s="19" t="str">
        <f>IF(OR($BL$7=FALSE, $BI288=""), "", IF(COUNTIF('LinkedIn Posts'!$AV$11:$AV$510, $BI288)=0, MAX($CP$11:$CP287)+1, ""))</f>
        <v/>
      </c>
      <c r="CR288" s="19">
        <v>277</v>
      </c>
      <c r="CT288" s="65" t="str">
        <f t="shared" si="72"/>
        <v/>
      </c>
    </row>
    <row r="289" spans="1:98" x14ac:dyDescent="0.25">
      <c r="A289" s="24"/>
      <c r="B289" s="29"/>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1"/>
      <c r="AF289" s="24"/>
      <c r="AG289" s="11"/>
      <c r="AH289" s="11"/>
      <c r="AI289" s="11"/>
      <c r="AJ289" s="11"/>
      <c r="AK289" s="11"/>
      <c r="AL289" s="11"/>
      <c r="AM289" s="11"/>
      <c r="AN289" s="11"/>
      <c r="AO289" s="11"/>
      <c r="AP289" s="11"/>
      <c r="AQ289" s="11"/>
      <c r="AR289" s="11"/>
      <c r="AS289" s="11"/>
      <c r="AT289" s="11"/>
      <c r="AU289" s="11"/>
      <c r="AV289" s="11"/>
      <c r="AW289" s="11"/>
      <c r="AX289" s="11"/>
      <c r="AY289" s="11"/>
      <c r="AZ289" s="32" t="str">
        <f t="shared" si="61"/>
        <v/>
      </c>
      <c r="BA289" s="13" t="str" cm="1">
        <f t="array" ref="BA289">IF(BA$10="", "", IF(IFERROR(INDEX($B289:$AE289, $BK289, MATCH(BA$10, $B$11:$AE$11, 0)), "")="", "", IFERROR(VALUE(INDEX($B289:$AE289, $BK289, MATCH(BA$10, $B$11:$AE$11, 0))), "")))</f>
        <v/>
      </c>
      <c r="BB289" s="13" t="str" cm="1">
        <f t="array" ref="BB289">IF(BB$10="", "", IF(IFERROR(INDEX($B289:$AE289, $BK289, MATCH(BB$10, $B$11:$AE$11, 0)), "")="", "", IFERROR(VALUE(INDEX($B289:$AE289, $BK289, MATCH(BB$10, $B$11:$AE$11, 0))), "")))</f>
        <v/>
      </c>
      <c r="BC289" s="13" t="str" cm="1">
        <f t="array" ref="BC289">IF(BC$10="", "", IF(IFERROR(INDEX($B289:$AE289, $BK289, MATCH(BC$10, $B$11:$AE$11, 0)), "")="", "", IFERROR(VALUE(INDEX($B289:$AE289, $BK289, MATCH(BC$10, $B$11:$AE$11, 0))), "")))</f>
        <v/>
      </c>
      <c r="BD289" s="13" t="str" cm="1">
        <f t="array" ref="BD289">IF(BD$10="", "", IF(IFERROR(INDEX($B289:$AE289, $BK289, MATCH(BD$10, $B$11:$AE$11, 0)), "")="", "", IFERROR(VALUE(INDEX($B289:$AE289, $BK289, MATCH(BD$10, $B$11:$AE$11, 0))), "")))</f>
        <v/>
      </c>
      <c r="BE289" s="33" t="str" cm="1">
        <f t="array" ref="BE289">IF(BE$10="", "", IF(IFERROR(INDEX($B289:$AE289, $BK289, MATCH(BE$10, $B$11:$AE$11, 0)), "")="", "", IFERROR(VALUE(INDEX($B289:$AE289, $BK289, MATCH(BE$10, $B$11:$AE$11, 0))), "")))</f>
        <v/>
      </c>
      <c r="BF289" s="11"/>
      <c r="BG289" s="41" t="str" cm="1">
        <f t="array" ref="BG289">IF(BG$10="", "", IF(IFERROR(INDEX($B289:$AE289, $BK289, MATCH(BG$10, $B$11:$AE$11, 0)), "")="", "", IFERROR(LEFT(INDEX($B289:$AE289, $BK289, MATCH(BG$10, $B$11:$AE$11, 0)), 70), "")))</f>
        <v/>
      </c>
      <c r="BH289" s="11"/>
      <c r="BI289" s="65" t="str">
        <f t="shared" si="62"/>
        <v/>
      </c>
      <c r="BJ289" s="11"/>
      <c r="BN289" s="19" t="str" cm="1">
        <f t="array" ref="BN289">IF($AZ$10="", "", IF(IFERROR(INDEX($B289:$AE289, $BK289, MATCH($AZ$10, $B$11:$AE$11, 0)), "")="", "", IFERROR(INDEX($B289:$AE289, $BK289, MATCH($AZ$10, $B$11:$AE$11, 0)), "")))</f>
        <v/>
      </c>
      <c r="BO289" s="19" t="str">
        <f t="shared" si="63"/>
        <v/>
      </c>
      <c r="BP289" s="19" t="str">
        <f t="shared" si="64"/>
        <v/>
      </c>
      <c r="BQ289" s="19" t="str">
        <f t="shared" si="65"/>
        <v/>
      </c>
      <c r="BR289" s="42" t="str">
        <f t="shared" si="66"/>
        <v/>
      </c>
      <c r="BS289" s="19" t="str">
        <f t="shared" si="67"/>
        <v/>
      </c>
      <c r="BT289" s="43" t="str" cm="1">
        <f t="array" ref="BT289">IFERROR(DATE(INDEX($BQ289:$BS289, $BK289, MATCH($BN$5, $BQ$10:$BS$10, 0)), INDEX($BQ289:$BS289, $BK289, MATCH($BN$4, $BQ$10:$BS$10, 0)), INDEX($BQ289:$BS289, $BK289, MATCH($BN$3, $BQ$10:$BS$10, 0))), "")</f>
        <v/>
      </c>
      <c r="BV289" s="19" t="str">
        <f t="shared" si="68"/>
        <v/>
      </c>
      <c r="BX289" s="19" t="str">
        <f t="shared" si="60"/>
        <v/>
      </c>
      <c r="BZ289" s="42" t="str">
        <f t="shared" si="73"/>
        <v/>
      </c>
      <c r="CA289" s="13" t="str">
        <f t="shared" si="73"/>
        <v/>
      </c>
      <c r="CB289" s="13" t="str">
        <f t="shared" si="73"/>
        <v/>
      </c>
      <c r="CC289" s="13" t="str">
        <f t="shared" si="73"/>
        <v/>
      </c>
      <c r="CD289" s="33" t="str">
        <f t="shared" si="73"/>
        <v/>
      </c>
      <c r="CF289" s="44" t="str">
        <f t="shared" si="69"/>
        <v/>
      </c>
      <c r="CH289" s="19" t="str">
        <f>IF($CF289="", "", COUNTIF($CF$12:$CF$511, "&gt;"&amp;$CF289)+1+COUNTIF($CF$12:$CF289, $CF289)-1)</f>
        <v/>
      </c>
      <c r="CJ289" s="19" t="str">
        <f t="shared" si="70"/>
        <v/>
      </c>
      <c r="CL289" s="45" t="str">
        <f t="shared" si="71"/>
        <v/>
      </c>
      <c r="CN289" s="41" t="str" cm="1">
        <f t="array" ref="CN289">IF($BV289="", "", IF(IFERROR(INDEX($B289:$AE289, $BK289, MATCH(BI$10, $B$11:$AE$11, 0)), "")="", "", IFERROR(INDEX($B289:$AE289, $BK289, MATCH(BI$10, $B$11:$AE$11, 0)), "")))</f>
        <v/>
      </c>
      <c r="CP289" s="19" t="str">
        <f>IF(OR($BL$7=FALSE, $BI289=""), "", IF(COUNTIF('LinkedIn Posts'!$AV$11:$AV$510, $BI289)=0, MAX($CP$11:$CP288)+1, ""))</f>
        <v/>
      </c>
      <c r="CR289" s="19">
        <v>278</v>
      </c>
      <c r="CT289" s="65" t="str">
        <f t="shared" si="72"/>
        <v/>
      </c>
    </row>
    <row r="290" spans="1:98" x14ac:dyDescent="0.25">
      <c r="A290" s="24"/>
      <c r="B290" s="29"/>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1"/>
      <c r="AF290" s="24"/>
      <c r="AG290" s="11"/>
      <c r="AH290" s="11"/>
      <c r="AI290" s="11"/>
      <c r="AJ290" s="11"/>
      <c r="AK290" s="11"/>
      <c r="AL290" s="11"/>
      <c r="AM290" s="11"/>
      <c r="AN290" s="11"/>
      <c r="AO290" s="11"/>
      <c r="AP290" s="11"/>
      <c r="AQ290" s="11"/>
      <c r="AR290" s="11"/>
      <c r="AS290" s="11"/>
      <c r="AT290" s="11"/>
      <c r="AU290" s="11"/>
      <c r="AV290" s="11"/>
      <c r="AW290" s="11"/>
      <c r="AX290" s="11"/>
      <c r="AY290" s="11"/>
      <c r="AZ290" s="32" t="str">
        <f t="shared" si="61"/>
        <v/>
      </c>
      <c r="BA290" s="13" t="str" cm="1">
        <f t="array" ref="BA290">IF(BA$10="", "", IF(IFERROR(INDEX($B290:$AE290, $BK290, MATCH(BA$10, $B$11:$AE$11, 0)), "")="", "", IFERROR(VALUE(INDEX($B290:$AE290, $BK290, MATCH(BA$10, $B$11:$AE$11, 0))), "")))</f>
        <v/>
      </c>
      <c r="BB290" s="13" t="str" cm="1">
        <f t="array" ref="BB290">IF(BB$10="", "", IF(IFERROR(INDEX($B290:$AE290, $BK290, MATCH(BB$10, $B$11:$AE$11, 0)), "")="", "", IFERROR(VALUE(INDEX($B290:$AE290, $BK290, MATCH(BB$10, $B$11:$AE$11, 0))), "")))</f>
        <v/>
      </c>
      <c r="BC290" s="13" t="str" cm="1">
        <f t="array" ref="BC290">IF(BC$10="", "", IF(IFERROR(INDEX($B290:$AE290, $BK290, MATCH(BC$10, $B$11:$AE$11, 0)), "")="", "", IFERROR(VALUE(INDEX($B290:$AE290, $BK290, MATCH(BC$10, $B$11:$AE$11, 0))), "")))</f>
        <v/>
      </c>
      <c r="BD290" s="13" t="str" cm="1">
        <f t="array" ref="BD290">IF(BD$10="", "", IF(IFERROR(INDEX($B290:$AE290, $BK290, MATCH(BD$10, $B$11:$AE$11, 0)), "")="", "", IFERROR(VALUE(INDEX($B290:$AE290, $BK290, MATCH(BD$10, $B$11:$AE$11, 0))), "")))</f>
        <v/>
      </c>
      <c r="BE290" s="33" t="str" cm="1">
        <f t="array" ref="BE290">IF(BE$10="", "", IF(IFERROR(INDEX($B290:$AE290, $BK290, MATCH(BE$10, $B$11:$AE$11, 0)), "")="", "", IFERROR(VALUE(INDEX($B290:$AE290, $BK290, MATCH(BE$10, $B$11:$AE$11, 0))), "")))</f>
        <v/>
      </c>
      <c r="BF290" s="11"/>
      <c r="BG290" s="41" t="str" cm="1">
        <f t="array" ref="BG290">IF(BG$10="", "", IF(IFERROR(INDEX($B290:$AE290, $BK290, MATCH(BG$10, $B$11:$AE$11, 0)), "")="", "", IFERROR(LEFT(INDEX($B290:$AE290, $BK290, MATCH(BG$10, $B$11:$AE$11, 0)), 70), "")))</f>
        <v/>
      </c>
      <c r="BH290" s="11"/>
      <c r="BI290" s="65" t="str">
        <f t="shared" si="62"/>
        <v/>
      </c>
      <c r="BJ290" s="11"/>
      <c r="BN290" s="19" t="str" cm="1">
        <f t="array" ref="BN290">IF($AZ$10="", "", IF(IFERROR(INDEX($B290:$AE290, $BK290, MATCH($AZ$10, $B$11:$AE$11, 0)), "")="", "", IFERROR(INDEX($B290:$AE290, $BK290, MATCH($AZ$10, $B$11:$AE$11, 0)), "")))</f>
        <v/>
      </c>
      <c r="BO290" s="19" t="str">
        <f t="shared" si="63"/>
        <v/>
      </c>
      <c r="BP290" s="19" t="str">
        <f t="shared" si="64"/>
        <v/>
      </c>
      <c r="BQ290" s="19" t="str">
        <f t="shared" si="65"/>
        <v/>
      </c>
      <c r="BR290" s="42" t="str">
        <f t="shared" si="66"/>
        <v/>
      </c>
      <c r="BS290" s="19" t="str">
        <f t="shared" si="67"/>
        <v/>
      </c>
      <c r="BT290" s="43" t="str" cm="1">
        <f t="array" ref="BT290">IFERROR(DATE(INDEX($BQ290:$BS290, $BK290, MATCH($BN$5, $BQ$10:$BS$10, 0)), INDEX($BQ290:$BS290, $BK290, MATCH($BN$4, $BQ$10:$BS$10, 0)), INDEX($BQ290:$BS290, $BK290, MATCH($BN$3, $BQ$10:$BS$10, 0))), "")</f>
        <v/>
      </c>
      <c r="BV290" s="19" t="str">
        <f t="shared" si="68"/>
        <v/>
      </c>
      <c r="BX290" s="19" t="str">
        <f t="shared" si="60"/>
        <v/>
      </c>
      <c r="BZ290" s="42" t="str">
        <f t="shared" si="73"/>
        <v/>
      </c>
      <c r="CA290" s="13" t="str">
        <f t="shared" si="73"/>
        <v/>
      </c>
      <c r="CB290" s="13" t="str">
        <f t="shared" si="73"/>
        <v/>
      </c>
      <c r="CC290" s="13" t="str">
        <f t="shared" si="73"/>
        <v/>
      </c>
      <c r="CD290" s="33" t="str">
        <f t="shared" si="73"/>
        <v/>
      </c>
      <c r="CF290" s="44" t="str">
        <f t="shared" si="69"/>
        <v/>
      </c>
      <c r="CH290" s="19" t="str">
        <f>IF($CF290="", "", COUNTIF($CF$12:$CF$511, "&gt;"&amp;$CF290)+1+COUNTIF($CF$12:$CF290, $CF290)-1)</f>
        <v/>
      </c>
      <c r="CJ290" s="19" t="str">
        <f t="shared" si="70"/>
        <v/>
      </c>
      <c r="CL290" s="45" t="str">
        <f t="shared" si="71"/>
        <v/>
      </c>
      <c r="CN290" s="41" t="str" cm="1">
        <f t="array" ref="CN290">IF($BV290="", "", IF(IFERROR(INDEX($B290:$AE290, $BK290, MATCH(BI$10, $B$11:$AE$11, 0)), "")="", "", IFERROR(INDEX($B290:$AE290, $BK290, MATCH(BI$10, $B$11:$AE$11, 0)), "")))</f>
        <v/>
      </c>
      <c r="CP290" s="19" t="str">
        <f>IF(OR($BL$7=FALSE, $BI290=""), "", IF(COUNTIF('LinkedIn Posts'!$AV$11:$AV$510, $BI290)=0, MAX($CP$11:$CP289)+1, ""))</f>
        <v/>
      </c>
      <c r="CR290" s="19">
        <v>279</v>
      </c>
      <c r="CT290" s="65" t="str">
        <f t="shared" si="72"/>
        <v/>
      </c>
    </row>
    <row r="291" spans="1:98" x14ac:dyDescent="0.25">
      <c r="A291" s="24"/>
      <c r="B291" s="29"/>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1"/>
      <c r="AF291" s="24"/>
      <c r="AG291" s="11"/>
      <c r="AH291" s="11"/>
      <c r="AI291" s="11"/>
      <c r="AJ291" s="11"/>
      <c r="AK291" s="11"/>
      <c r="AL291" s="11"/>
      <c r="AM291" s="11"/>
      <c r="AN291" s="11"/>
      <c r="AO291" s="11"/>
      <c r="AP291" s="11"/>
      <c r="AQ291" s="11"/>
      <c r="AR291" s="11"/>
      <c r="AS291" s="11"/>
      <c r="AT291" s="11"/>
      <c r="AU291" s="11"/>
      <c r="AV291" s="11"/>
      <c r="AW291" s="11"/>
      <c r="AX291" s="11"/>
      <c r="AY291" s="11"/>
      <c r="AZ291" s="32" t="str">
        <f t="shared" si="61"/>
        <v/>
      </c>
      <c r="BA291" s="13" t="str" cm="1">
        <f t="array" ref="BA291">IF(BA$10="", "", IF(IFERROR(INDEX($B291:$AE291, $BK291, MATCH(BA$10, $B$11:$AE$11, 0)), "")="", "", IFERROR(VALUE(INDEX($B291:$AE291, $BK291, MATCH(BA$10, $B$11:$AE$11, 0))), "")))</f>
        <v/>
      </c>
      <c r="BB291" s="13" t="str" cm="1">
        <f t="array" ref="BB291">IF(BB$10="", "", IF(IFERROR(INDEX($B291:$AE291, $BK291, MATCH(BB$10, $B$11:$AE$11, 0)), "")="", "", IFERROR(VALUE(INDEX($B291:$AE291, $BK291, MATCH(BB$10, $B$11:$AE$11, 0))), "")))</f>
        <v/>
      </c>
      <c r="BC291" s="13" t="str" cm="1">
        <f t="array" ref="BC291">IF(BC$10="", "", IF(IFERROR(INDEX($B291:$AE291, $BK291, MATCH(BC$10, $B$11:$AE$11, 0)), "")="", "", IFERROR(VALUE(INDEX($B291:$AE291, $BK291, MATCH(BC$10, $B$11:$AE$11, 0))), "")))</f>
        <v/>
      </c>
      <c r="BD291" s="13" t="str" cm="1">
        <f t="array" ref="BD291">IF(BD$10="", "", IF(IFERROR(INDEX($B291:$AE291, $BK291, MATCH(BD$10, $B$11:$AE$11, 0)), "")="", "", IFERROR(VALUE(INDEX($B291:$AE291, $BK291, MATCH(BD$10, $B$11:$AE$11, 0))), "")))</f>
        <v/>
      </c>
      <c r="BE291" s="33" t="str" cm="1">
        <f t="array" ref="BE291">IF(BE$10="", "", IF(IFERROR(INDEX($B291:$AE291, $BK291, MATCH(BE$10, $B$11:$AE$11, 0)), "")="", "", IFERROR(VALUE(INDEX($B291:$AE291, $BK291, MATCH(BE$10, $B$11:$AE$11, 0))), "")))</f>
        <v/>
      </c>
      <c r="BF291" s="11"/>
      <c r="BG291" s="41" t="str" cm="1">
        <f t="array" ref="BG291">IF(BG$10="", "", IF(IFERROR(INDEX($B291:$AE291, $BK291, MATCH(BG$10, $B$11:$AE$11, 0)), "")="", "", IFERROR(LEFT(INDEX($B291:$AE291, $BK291, MATCH(BG$10, $B$11:$AE$11, 0)), 70), "")))</f>
        <v/>
      </c>
      <c r="BH291" s="11"/>
      <c r="BI291" s="65" t="str">
        <f t="shared" si="62"/>
        <v/>
      </c>
      <c r="BJ291" s="11"/>
      <c r="BN291" s="19" t="str" cm="1">
        <f t="array" ref="BN291">IF($AZ$10="", "", IF(IFERROR(INDEX($B291:$AE291, $BK291, MATCH($AZ$10, $B$11:$AE$11, 0)), "")="", "", IFERROR(INDEX($B291:$AE291, $BK291, MATCH($AZ$10, $B$11:$AE$11, 0)), "")))</f>
        <v/>
      </c>
      <c r="BO291" s="19" t="str">
        <f t="shared" si="63"/>
        <v/>
      </c>
      <c r="BP291" s="19" t="str">
        <f t="shared" si="64"/>
        <v/>
      </c>
      <c r="BQ291" s="19" t="str">
        <f t="shared" si="65"/>
        <v/>
      </c>
      <c r="BR291" s="42" t="str">
        <f t="shared" si="66"/>
        <v/>
      </c>
      <c r="BS291" s="19" t="str">
        <f t="shared" si="67"/>
        <v/>
      </c>
      <c r="BT291" s="43" t="str" cm="1">
        <f t="array" ref="BT291">IFERROR(DATE(INDEX($BQ291:$BS291, $BK291, MATCH($BN$5, $BQ$10:$BS$10, 0)), INDEX($BQ291:$BS291, $BK291, MATCH($BN$4, $BQ$10:$BS$10, 0)), INDEX($BQ291:$BS291, $BK291, MATCH($BN$3, $BQ$10:$BS$10, 0))), "")</f>
        <v/>
      </c>
      <c r="BV291" s="19" t="str">
        <f t="shared" si="68"/>
        <v/>
      </c>
      <c r="BX291" s="19" t="str">
        <f t="shared" si="60"/>
        <v/>
      </c>
      <c r="BZ291" s="42" t="str">
        <f t="shared" si="73"/>
        <v/>
      </c>
      <c r="CA291" s="13" t="str">
        <f t="shared" si="73"/>
        <v/>
      </c>
      <c r="CB291" s="13" t="str">
        <f t="shared" si="73"/>
        <v/>
      </c>
      <c r="CC291" s="13" t="str">
        <f t="shared" si="73"/>
        <v/>
      </c>
      <c r="CD291" s="33" t="str">
        <f t="shared" si="73"/>
        <v/>
      </c>
      <c r="CF291" s="44" t="str">
        <f t="shared" si="69"/>
        <v/>
      </c>
      <c r="CH291" s="19" t="str">
        <f>IF($CF291="", "", COUNTIF($CF$12:$CF$511, "&gt;"&amp;$CF291)+1+COUNTIF($CF$12:$CF291, $CF291)-1)</f>
        <v/>
      </c>
      <c r="CJ291" s="19" t="str">
        <f t="shared" si="70"/>
        <v/>
      </c>
      <c r="CL291" s="45" t="str">
        <f t="shared" si="71"/>
        <v/>
      </c>
      <c r="CN291" s="41" t="str" cm="1">
        <f t="array" ref="CN291">IF($BV291="", "", IF(IFERROR(INDEX($B291:$AE291, $BK291, MATCH(BI$10, $B$11:$AE$11, 0)), "")="", "", IFERROR(INDEX($B291:$AE291, $BK291, MATCH(BI$10, $B$11:$AE$11, 0)), "")))</f>
        <v/>
      </c>
      <c r="CP291" s="19" t="str">
        <f>IF(OR($BL$7=FALSE, $BI291=""), "", IF(COUNTIF('LinkedIn Posts'!$AV$11:$AV$510, $BI291)=0, MAX($CP$11:$CP290)+1, ""))</f>
        <v/>
      </c>
      <c r="CR291" s="19">
        <v>280</v>
      </c>
      <c r="CT291" s="65" t="str">
        <f t="shared" si="72"/>
        <v/>
      </c>
    </row>
    <row r="292" spans="1:98" x14ac:dyDescent="0.25">
      <c r="A292" s="24"/>
      <c r="B292" s="29"/>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1"/>
      <c r="AF292" s="24"/>
      <c r="AG292" s="11"/>
      <c r="AH292" s="11"/>
      <c r="AI292" s="11"/>
      <c r="AJ292" s="11"/>
      <c r="AK292" s="11"/>
      <c r="AL292" s="11"/>
      <c r="AM292" s="11"/>
      <c r="AN292" s="11"/>
      <c r="AO292" s="11"/>
      <c r="AP292" s="11"/>
      <c r="AQ292" s="11"/>
      <c r="AR292" s="11"/>
      <c r="AS292" s="11"/>
      <c r="AT292" s="11"/>
      <c r="AU292" s="11"/>
      <c r="AV292" s="11"/>
      <c r="AW292" s="11"/>
      <c r="AX292" s="11"/>
      <c r="AY292" s="11"/>
      <c r="AZ292" s="32" t="str">
        <f t="shared" si="61"/>
        <v/>
      </c>
      <c r="BA292" s="13" t="str" cm="1">
        <f t="array" ref="BA292">IF(BA$10="", "", IF(IFERROR(INDEX($B292:$AE292, $BK292, MATCH(BA$10, $B$11:$AE$11, 0)), "")="", "", IFERROR(VALUE(INDEX($B292:$AE292, $BK292, MATCH(BA$10, $B$11:$AE$11, 0))), "")))</f>
        <v/>
      </c>
      <c r="BB292" s="13" t="str" cm="1">
        <f t="array" ref="BB292">IF(BB$10="", "", IF(IFERROR(INDEX($B292:$AE292, $BK292, MATCH(BB$10, $B$11:$AE$11, 0)), "")="", "", IFERROR(VALUE(INDEX($B292:$AE292, $BK292, MATCH(BB$10, $B$11:$AE$11, 0))), "")))</f>
        <v/>
      </c>
      <c r="BC292" s="13" t="str" cm="1">
        <f t="array" ref="BC292">IF(BC$10="", "", IF(IFERROR(INDEX($B292:$AE292, $BK292, MATCH(BC$10, $B$11:$AE$11, 0)), "")="", "", IFERROR(VALUE(INDEX($B292:$AE292, $BK292, MATCH(BC$10, $B$11:$AE$11, 0))), "")))</f>
        <v/>
      </c>
      <c r="BD292" s="13" t="str" cm="1">
        <f t="array" ref="BD292">IF(BD$10="", "", IF(IFERROR(INDEX($B292:$AE292, $BK292, MATCH(BD$10, $B$11:$AE$11, 0)), "")="", "", IFERROR(VALUE(INDEX($B292:$AE292, $BK292, MATCH(BD$10, $B$11:$AE$11, 0))), "")))</f>
        <v/>
      </c>
      <c r="BE292" s="33" t="str" cm="1">
        <f t="array" ref="BE292">IF(BE$10="", "", IF(IFERROR(INDEX($B292:$AE292, $BK292, MATCH(BE$10, $B$11:$AE$11, 0)), "")="", "", IFERROR(VALUE(INDEX($B292:$AE292, $BK292, MATCH(BE$10, $B$11:$AE$11, 0))), "")))</f>
        <v/>
      </c>
      <c r="BF292" s="11"/>
      <c r="BG292" s="41" t="str" cm="1">
        <f t="array" ref="BG292">IF(BG$10="", "", IF(IFERROR(INDEX($B292:$AE292, $BK292, MATCH(BG$10, $B$11:$AE$11, 0)), "")="", "", IFERROR(LEFT(INDEX($B292:$AE292, $BK292, MATCH(BG$10, $B$11:$AE$11, 0)), 70), "")))</f>
        <v/>
      </c>
      <c r="BH292" s="11"/>
      <c r="BI292" s="65" t="str">
        <f t="shared" si="62"/>
        <v/>
      </c>
      <c r="BJ292" s="11"/>
      <c r="BN292" s="19" t="str" cm="1">
        <f t="array" ref="BN292">IF($AZ$10="", "", IF(IFERROR(INDEX($B292:$AE292, $BK292, MATCH($AZ$10, $B$11:$AE$11, 0)), "")="", "", IFERROR(INDEX($B292:$AE292, $BK292, MATCH($AZ$10, $B$11:$AE$11, 0)), "")))</f>
        <v/>
      </c>
      <c r="BO292" s="19" t="str">
        <f t="shared" si="63"/>
        <v/>
      </c>
      <c r="BP292" s="19" t="str">
        <f t="shared" si="64"/>
        <v/>
      </c>
      <c r="BQ292" s="19" t="str">
        <f t="shared" si="65"/>
        <v/>
      </c>
      <c r="BR292" s="42" t="str">
        <f t="shared" si="66"/>
        <v/>
      </c>
      <c r="BS292" s="19" t="str">
        <f t="shared" si="67"/>
        <v/>
      </c>
      <c r="BT292" s="43" t="str" cm="1">
        <f t="array" ref="BT292">IFERROR(DATE(INDEX($BQ292:$BS292, $BK292, MATCH($BN$5, $BQ$10:$BS$10, 0)), INDEX($BQ292:$BS292, $BK292, MATCH($BN$4, $BQ$10:$BS$10, 0)), INDEX($BQ292:$BS292, $BK292, MATCH($BN$3, $BQ$10:$BS$10, 0))), "")</f>
        <v/>
      </c>
      <c r="BV292" s="19" t="str">
        <f t="shared" si="68"/>
        <v/>
      </c>
      <c r="BX292" s="19" t="str">
        <f t="shared" si="60"/>
        <v/>
      </c>
      <c r="BZ292" s="42" t="str">
        <f t="shared" si="73"/>
        <v/>
      </c>
      <c r="CA292" s="13" t="str">
        <f t="shared" si="73"/>
        <v/>
      </c>
      <c r="CB292" s="13" t="str">
        <f t="shared" si="73"/>
        <v/>
      </c>
      <c r="CC292" s="13" t="str">
        <f t="shared" si="73"/>
        <v/>
      </c>
      <c r="CD292" s="33" t="str">
        <f t="shared" si="73"/>
        <v/>
      </c>
      <c r="CF292" s="44" t="str">
        <f t="shared" si="69"/>
        <v/>
      </c>
      <c r="CH292" s="19" t="str">
        <f>IF($CF292="", "", COUNTIF($CF$12:$CF$511, "&gt;"&amp;$CF292)+1+COUNTIF($CF$12:$CF292, $CF292)-1)</f>
        <v/>
      </c>
      <c r="CJ292" s="19" t="str">
        <f t="shared" si="70"/>
        <v/>
      </c>
      <c r="CL292" s="45" t="str">
        <f t="shared" si="71"/>
        <v/>
      </c>
      <c r="CN292" s="41" t="str" cm="1">
        <f t="array" ref="CN292">IF($BV292="", "", IF(IFERROR(INDEX($B292:$AE292, $BK292, MATCH(BI$10, $B$11:$AE$11, 0)), "")="", "", IFERROR(INDEX($B292:$AE292, $BK292, MATCH(BI$10, $B$11:$AE$11, 0)), "")))</f>
        <v/>
      </c>
      <c r="CP292" s="19" t="str">
        <f>IF(OR($BL$7=FALSE, $BI292=""), "", IF(COUNTIF('LinkedIn Posts'!$AV$11:$AV$510, $BI292)=0, MAX($CP$11:$CP291)+1, ""))</f>
        <v/>
      </c>
      <c r="CR292" s="19">
        <v>281</v>
      </c>
      <c r="CT292" s="65" t="str">
        <f t="shared" si="72"/>
        <v/>
      </c>
    </row>
    <row r="293" spans="1:98" x14ac:dyDescent="0.25">
      <c r="A293" s="24"/>
      <c r="B293" s="29"/>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1"/>
      <c r="AF293" s="24"/>
      <c r="AG293" s="11"/>
      <c r="AH293" s="11"/>
      <c r="AI293" s="11"/>
      <c r="AJ293" s="11"/>
      <c r="AK293" s="11"/>
      <c r="AL293" s="11"/>
      <c r="AM293" s="11"/>
      <c r="AN293" s="11"/>
      <c r="AO293" s="11"/>
      <c r="AP293" s="11"/>
      <c r="AQ293" s="11"/>
      <c r="AR293" s="11"/>
      <c r="AS293" s="11"/>
      <c r="AT293" s="11"/>
      <c r="AU293" s="11"/>
      <c r="AV293" s="11"/>
      <c r="AW293" s="11"/>
      <c r="AX293" s="11"/>
      <c r="AY293" s="11"/>
      <c r="AZ293" s="32" t="str">
        <f t="shared" si="61"/>
        <v/>
      </c>
      <c r="BA293" s="13" t="str" cm="1">
        <f t="array" ref="BA293">IF(BA$10="", "", IF(IFERROR(INDEX($B293:$AE293, $BK293, MATCH(BA$10, $B$11:$AE$11, 0)), "")="", "", IFERROR(VALUE(INDEX($B293:$AE293, $BK293, MATCH(BA$10, $B$11:$AE$11, 0))), "")))</f>
        <v/>
      </c>
      <c r="BB293" s="13" t="str" cm="1">
        <f t="array" ref="BB293">IF(BB$10="", "", IF(IFERROR(INDEX($B293:$AE293, $BK293, MATCH(BB$10, $B$11:$AE$11, 0)), "")="", "", IFERROR(VALUE(INDEX($B293:$AE293, $BK293, MATCH(BB$10, $B$11:$AE$11, 0))), "")))</f>
        <v/>
      </c>
      <c r="BC293" s="13" t="str" cm="1">
        <f t="array" ref="BC293">IF(BC$10="", "", IF(IFERROR(INDEX($B293:$AE293, $BK293, MATCH(BC$10, $B$11:$AE$11, 0)), "")="", "", IFERROR(VALUE(INDEX($B293:$AE293, $BK293, MATCH(BC$10, $B$11:$AE$11, 0))), "")))</f>
        <v/>
      </c>
      <c r="BD293" s="13" t="str" cm="1">
        <f t="array" ref="BD293">IF(BD$10="", "", IF(IFERROR(INDEX($B293:$AE293, $BK293, MATCH(BD$10, $B$11:$AE$11, 0)), "")="", "", IFERROR(VALUE(INDEX($B293:$AE293, $BK293, MATCH(BD$10, $B$11:$AE$11, 0))), "")))</f>
        <v/>
      </c>
      <c r="BE293" s="33" t="str" cm="1">
        <f t="array" ref="BE293">IF(BE$10="", "", IF(IFERROR(INDEX($B293:$AE293, $BK293, MATCH(BE$10, $B$11:$AE$11, 0)), "")="", "", IFERROR(VALUE(INDEX($B293:$AE293, $BK293, MATCH(BE$10, $B$11:$AE$11, 0))), "")))</f>
        <v/>
      </c>
      <c r="BF293" s="11"/>
      <c r="BG293" s="41" t="str" cm="1">
        <f t="array" ref="BG293">IF(BG$10="", "", IF(IFERROR(INDEX($B293:$AE293, $BK293, MATCH(BG$10, $B$11:$AE$11, 0)), "")="", "", IFERROR(LEFT(INDEX($B293:$AE293, $BK293, MATCH(BG$10, $B$11:$AE$11, 0)), 70), "")))</f>
        <v/>
      </c>
      <c r="BH293" s="11"/>
      <c r="BI293" s="65" t="str">
        <f t="shared" si="62"/>
        <v/>
      </c>
      <c r="BJ293" s="11"/>
      <c r="BN293" s="19" t="str" cm="1">
        <f t="array" ref="BN293">IF($AZ$10="", "", IF(IFERROR(INDEX($B293:$AE293, $BK293, MATCH($AZ$10, $B$11:$AE$11, 0)), "")="", "", IFERROR(INDEX($B293:$AE293, $BK293, MATCH($AZ$10, $B$11:$AE$11, 0)), "")))</f>
        <v/>
      </c>
      <c r="BO293" s="19" t="str">
        <f t="shared" si="63"/>
        <v/>
      </c>
      <c r="BP293" s="19" t="str">
        <f t="shared" si="64"/>
        <v/>
      </c>
      <c r="BQ293" s="19" t="str">
        <f t="shared" si="65"/>
        <v/>
      </c>
      <c r="BR293" s="42" t="str">
        <f t="shared" si="66"/>
        <v/>
      </c>
      <c r="BS293" s="19" t="str">
        <f t="shared" si="67"/>
        <v/>
      </c>
      <c r="BT293" s="43" t="str" cm="1">
        <f t="array" ref="BT293">IFERROR(DATE(INDEX($BQ293:$BS293, $BK293, MATCH($BN$5, $BQ$10:$BS$10, 0)), INDEX($BQ293:$BS293, $BK293, MATCH($BN$4, $BQ$10:$BS$10, 0)), INDEX($BQ293:$BS293, $BK293, MATCH($BN$3, $BQ$10:$BS$10, 0))), "")</f>
        <v/>
      </c>
      <c r="BV293" s="19" t="str">
        <f t="shared" si="68"/>
        <v/>
      </c>
      <c r="BX293" s="19" t="str">
        <f t="shared" si="60"/>
        <v/>
      </c>
      <c r="BZ293" s="42" t="str">
        <f t="shared" si="73"/>
        <v/>
      </c>
      <c r="CA293" s="13" t="str">
        <f t="shared" si="73"/>
        <v/>
      </c>
      <c r="CB293" s="13" t="str">
        <f t="shared" si="73"/>
        <v/>
      </c>
      <c r="CC293" s="13" t="str">
        <f t="shared" si="73"/>
        <v/>
      </c>
      <c r="CD293" s="33" t="str">
        <f t="shared" si="73"/>
        <v/>
      </c>
      <c r="CF293" s="44" t="str">
        <f t="shared" si="69"/>
        <v/>
      </c>
      <c r="CH293" s="19" t="str">
        <f>IF($CF293="", "", COUNTIF($CF$12:$CF$511, "&gt;"&amp;$CF293)+1+COUNTIF($CF$12:$CF293, $CF293)-1)</f>
        <v/>
      </c>
      <c r="CJ293" s="19" t="str">
        <f t="shared" si="70"/>
        <v/>
      </c>
      <c r="CL293" s="45" t="str">
        <f t="shared" si="71"/>
        <v/>
      </c>
      <c r="CN293" s="41" t="str" cm="1">
        <f t="array" ref="CN293">IF($BV293="", "", IF(IFERROR(INDEX($B293:$AE293, $BK293, MATCH(BI$10, $B$11:$AE$11, 0)), "")="", "", IFERROR(INDEX($B293:$AE293, $BK293, MATCH(BI$10, $B$11:$AE$11, 0)), "")))</f>
        <v/>
      </c>
      <c r="CP293" s="19" t="str">
        <f>IF(OR($BL$7=FALSE, $BI293=""), "", IF(COUNTIF('LinkedIn Posts'!$AV$11:$AV$510, $BI293)=0, MAX($CP$11:$CP292)+1, ""))</f>
        <v/>
      </c>
      <c r="CR293" s="19">
        <v>282</v>
      </c>
      <c r="CT293" s="65" t="str">
        <f t="shared" si="72"/>
        <v/>
      </c>
    </row>
    <row r="294" spans="1:98" x14ac:dyDescent="0.25">
      <c r="A294" s="24"/>
      <c r="B294" s="29"/>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1"/>
      <c r="AF294" s="24"/>
      <c r="AG294" s="11"/>
      <c r="AH294" s="11"/>
      <c r="AI294" s="11"/>
      <c r="AJ294" s="11"/>
      <c r="AK294" s="11"/>
      <c r="AL294" s="11"/>
      <c r="AM294" s="11"/>
      <c r="AN294" s="11"/>
      <c r="AO294" s="11"/>
      <c r="AP294" s="11"/>
      <c r="AQ294" s="11"/>
      <c r="AR294" s="11"/>
      <c r="AS294" s="11"/>
      <c r="AT294" s="11"/>
      <c r="AU294" s="11"/>
      <c r="AV294" s="11"/>
      <c r="AW294" s="11"/>
      <c r="AX294" s="11"/>
      <c r="AY294" s="11"/>
      <c r="AZ294" s="32" t="str">
        <f t="shared" si="61"/>
        <v/>
      </c>
      <c r="BA294" s="13" t="str" cm="1">
        <f t="array" ref="BA294">IF(BA$10="", "", IF(IFERROR(INDEX($B294:$AE294, $BK294, MATCH(BA$10, $B$11:$AE$11, 0)), "")="", "", IFERROR(VALUE(INDEX($B294:$AE294, $BK294, MATCH(BA$10, $B$11:$AE$11, 0))), "")))</f>
        <v/>
      </c>
      <c r="BB294" s="13" t="str" cm="1">
        <f t="array" ref="BB294">IF(BB$10="", "", IF(IFERROR(INDEX($B294:$AE294, $BK294, MATCH(BB$10, $B$11:$AE$11, 0)), "")="", "", IFERROR(VALUE(INDEX($B294:$AE294, $BK294, MATCH(BB$10, $B$11:$AE$11, 0))), "")))</f>
        <v/>
      </c>
      <c r="BC294" s="13" t="str" cm="1">
        <f t="array" ref="BC294">IF(BC$10="", "", IF(IFERROR(INDEX($B294:$AE294, $BK294, MATCH(BC$10, $B$11:$AE$11, 0)), "")="", "", IFERROR(VALUE(INDEX($B294:$AE294, $BK294, MATCH(BC$10, $B$11:$AE$11, 0))), "")))</f>
        <v/>
      </c>
      <c r="BD294" s="13" t="str" cm="1">
        <f t="array" ref="BD294">IF(BD$10="", "", IF(IFERROR(INDEX($B294:$AE294, $BK294, MATCH(BD$10, $B$11:$AE$11, 0)), "")="", "", IFERROR(VALUE(INDEX($B294:$AE294, $BK294, MATCH(BD$10, $B$11:$AE$11, 0))), "")))</f>
        <v/>
      </c>
      <c r="BE294" s="33" t="str" cm="1">
        <f t="array" ref="BE294">IF(BE$10="", "", IF(IFERROR(INDEX($B294:$AE294, $BK294, MATCH(BE$10, $B$11:$AE$11, 0)), "")="", "", IFERROR(VALUE(INDEX($B294:$AE294, $BK294, MATCH(BE$10, $B$11:$AE$11, 0))), "")))</f>
        <v/>
      </c>
      <c r="BF294" s="11"/>
      <c r="BG294" s="41" t="str" cm="1">
        <f t="array" ref="BG294">IF(BG$10="", "", IF(IFERROR(INDEX($B294:$AE294, $BK294, MATCH(BG$10, $B$11:$AE$11, 0)), "")="", "", IFERROR(LEFT(INDEX($B294:$AE294, $BK294, MATCH(BG$10, $B$11:$AE$11, 0)), 70), "")))</f>
        <v/>
      </c>
      <c r="BH294" s="11"/>
      <c r="BI294" s="65" t="str">
        <f t="shared" si="62"/>
        <v/>
      </c>
      <c r="BJ294" s="11"/>
      <c r="BN294" s="19" t="str" cm="1">
        <f t="array" ref="BN294">IF($AZ$10="", "", IF(IFERROR(INDEX($B294:$AE294, $BK294, MATCH($AZ$10, $B$11:$AE$11, 0)), "")="", "", IFERROR(INDEX($B294:$AE294, $BK294, MATCH($AZ$10, $B$11:$AE$11, 0)), "")))</f>
        <v/>
      </c>
      <c r="BO294" s="19" t="str">
        <f t="shared" si="63"/>
        <v/>
      </c>
      <c r="BP294" s="19" t="str">
        <f t="shared" si="64"/>
        <v/>
      </c>
      <c r="BQ294" s="19" t="str">
        <f t="shared" si="65"/>
        <v/>
      </c>
      <c r="BR294" s="42" t="str">
        <f t="shared" si="66"/>
        <v/>
      </c>
      <c r="BS294" s="19" t="str">
        <f t="shared" si="67"/>
        <v/>
      </c>
      <c r="BT294" s="43" t="str" cm="1">
        <f t="array" ref="BT294">IFERROR(DATE(INDEX($BQ294:$BS294, $BK294, MATCH($BN$5, $BQ$10:$BS$10, 0)), INDEX($BQ294:$BS294, $BK294, MATCH($BN$4, $BQ$10:$BS$10, 0)), INDEX($BQ294:$BS294, $BK294, MATCH($BN$3, $BQ$10:$BS$10, 0))), "")</f>
        <v/>
      </c>
      <c r="BV294" s="19" t="str">
        <f t="shared" si="68"/>
        <v/>
      </c>
      <c r="BX294" s="19" t="str">
        <f t="shared" si="60"/>
        <v/>
      </c>
      <c r="BZ294" s="42" t="str">
        <f t="shared" si="73"/>
        <v/>
      </c>
      <c r="CA294" s="13" t="str">
        <f t="shared" si="73"/>
        <v/>
      </c>
      <c r="CB294" s="13" t="str">
        <f t="shared" si="73"/>
        <v/>
      </c>
      <c r="CC294" s="13" t="str">
        <f t="shared" si="73"/>
        <v/>
      </c>
      <c r="CD294" s="33" t="str">
        <f t="shared" si="73"/>
        <v/>
      </c>
      <c r="CF294" s="44" t="str">
        <f t="shared" si="69"/>
        <v/>
      </c>
      <c r="CH294" s="19" t="str">
        <f>IF($CF294="", "", COUNTIF($CF$12:$CF$511, "&gt;"&amp;$CF294)+1+COUNTIF($CF$12:$CF294, $CF294)-1)</f>
        <v/>
      </c>
      <c r="CJ294" s="19" t="str">
        <f t="shared" si="70"/>
        <v/>
      </c>
      <c r="CL294" s="45" t="str">
        <f t="shared" si="71"/>
        <v/>
      </c>
      <c r="CN294" s="41" t="str" cm="1">
        <f t="array" ref="CN294">IF($BV294="", "", IF(IFERROR(INDEX($B294:$AE294, $BK294, MATCH(BI$10, $B$11:$AE$11, 0)), "")="", "", IFERROR(INDEX($B294:$AE294, $BK294, MATCH(BI$10, $B$11:$AE$11, 0)), "")))</f>
        <v/>
      </c>
      <c r="CP294" s="19" t="str">
        <f>IF(OR($BL$7=FALSE, $BI294=""), "", IF(COUNTIF('LinkedIn Posts'!$AV$11:$AV$510, $BI294)=0, MAX($CP$11:$CP293)+1, ""))</f>
        <v/>
      </c>
      <c r="CR294" s="19">
        <v>283</v>
      </c>
      <c r="CT294" s="65" t="str">
        <f t="shared" si="72"/>
        <v/>
      </c>
    </row>
    <row r="295" spans="1:98" x14ac:dyDescent="0.25">
      <c r="A295" s="24"/>
      <c r="B295" s="29"/>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1"/>
      <c r="AF295" s="24"/>
      <c r="AG295" s="11"/>
      <c r="AH295" s="11"/>
      <c r="AI295" s="11"/>
      <c r="AJ295" s="11"/>
      <c r="AK295" s="11"/>
      <c r="AL295" s="11"/>
      <c r="AM295" s="11"/>
      <c r="AN295" s="11"/>
      <c r="AO295" s="11"/>
      <c r="AP295" s="11"/>
      <c r="AQ295" s="11"/>
      <c r="AR295" s="11"/>
      <c r="AS295" s="11"/>
      <c r="AT295" s="11"/>
      <c r="AU295" s="11"/>
      <c r="AV295" s="11"/>
      <c r="AW295" s="11"/>
      <c r="AX295" s="11"/>
      <c r="AY295" s="11"/>
      <c r="AZ295" s="32" t="str">
        <f t="shared" si="61"/>
        <v/>
      </c>
      <c r="BA295" s="13" t="str" cm="1">
        <f t="array" ref="BA295">IF(BA$10="", "", IF(IFERROR(INDEX($B295:$AE295, $BK295, MATCH(BA$10, $B$11:$AE$11, 0)), "")="", "", IFERROR(VALUE(INDEX($B295:$AE295, $BK295, MATCH(BA$10, $B$11:$AE$11, 0))), "")))</f>
        <v/>
      </c>
      <c r="BB295" s="13" t="str" cm="1">
        <f t="array" ref="BB295">IF(BB$10="", "", IF(IFERROR(INDEX($B295:$AE295, $BK295, MATCH(BB$10, $B$11:$AE$11, 0)), "")="", "", IFERROR(VALUE(INDEX($B295:$AE295, $BK295, MATCH(BB$10, $B$11:$AE$11, 0))), "")))</f>
        <v/>
      </c>
      <c r="BC295" s="13" t="str" cm="1">
        <f t="array" ref="BC295">IF(BC$10="", "", IF(IFERROR(INDEX($B295:$AE295, $BK295, MATCH(BC$10, $B$11:$AE$11, 0)), "")="", "", IFERROR(VALUE(INDEX($B295:$AE295, $BK295, MATCH(BC$10, $B$11:$AE$11, 0))), "")))</f>
        <v/>
      </c>
      <c r="BD295" s="13" t="str" cm="1">
        <f t="array" ref="BD295">IF(BD$10="", "", IF(IFERROR(INDEX($B295:$AE295, $BK295, MATCH(BD$10, $B$11:$AE$11, 0)), "")="", "", IFERROR(VALUE(INDEX($B295:$AE295, $BK295, MATCH(BD$10, $B$11:$AE$11, 0))), "")))</f>
        <v/>
      </c>
      <c r="BE295" s="33" t="str" cm="1">
        <f t="array" ref="BE295">IF(BE$10="", "", IF(IFERROR(INDEX($B295:$AE295, $BK295, MATCH(BE$10, $B$11:$AE$11, 0)), "")="", "", IFERROR(VALUE(INDEX($B295:$AE295, $BK295, MATCH(BE$10, $B$11:$AE$11, 0))), "")))</f>
        <v/>
      </c>
      <c r="BF295" s="11"/>
      <c r="BG295" s="41" t="str" cm="1">
        <f t="array" ref="BG295">IF(BG$10="", "", IF(IFERROR(INDEX($B295:$AE295, $BK295, MATCH(BG$10, $B$11:$AE$11, 0)), "")="", "", IFERROR(LEFT(INDEX($B295:$AE295, $BK295, MATCH(BG$10, $B$11:$AE$11, 0)), 70), "")))</f>
        <v/>
      </c>
      <c r="BH295" s="11"/>
      <c r="BI295" s="65" t="str">
        <f t="shared" si="62"/>
        <v/>
      </c>
      <c r="BJ295" s="11"/>
      <c r="BN295" s="19" t="str" cm="1">
        <f t="array" ref="BN295">IF($AZ$10="", "", IF(IFERROR(INDEX($B295:$AE295, $BK295, MATCH($AZ$10, $B$11:$AE$11, 0)), "")="", "", IFERROR(INDEX($B295:$AE295, $BK295, MATCH($AZ$10, $B$11:$AE$11, 0)), "")))</f>
        <v/>
      </c>
      <c r="BO295" s="19" t="str">
        <f t="shared" si="63"/>
        <v/>
      </c>
      <c r="BP295" s="19" t="str">
        <f t="shared" si="64"/>
        <v/>
      </c>
      <c r="BQ295" s="19" t="str">
        <f t="shared" si="65"/>
        <v/>
      </c>
      <c r="BR295" s="42" t="str">
        <f t="shared" si="66"/>
        <v/>
      </c>
      <c r="BS295" s="19" t="str">
        <f t="shared" si="67"/>
        <v/>
      </c>
      <c r="BT295" s="43" t="str" cm="1">
        <f t="array" ref="BT295">IFERROR(DATE(INDEX($BQ295:$BS295, $BK295, MATCH($BN$5, $BQ$10:$BS$10, 0)), INDEX($BQ295:$BS295, $BK295, MATCH($BN$4, $BQ$10:$BS$10, 0)), INDEX($BQ295:$BS295, $BK295, MATCH($BN$3, $BQ$10:$BS$10, 0))), "")</f>
        <v/>
      </c>
      <c r="BV295" s="19" t="str">
        <f t="shared" si="68"/>
        <v/>
      </c>
      <c r="BX295" s="19" t="str">
        <f t="shared" si="60"/>
        <v/>
      </c>
      <c r="BZ295" s="42" t="str">
        <f t="shared" si="73"/>
        <v/>
      </c>
      <c r="CA295" s="13" t="str">
        <f t="shared" si="73"/>
        <v/>
      </c>
      <c r="CB295" s="13" t="str">
        <f t="shared" si="73"/>
        <v/>
      </c>
      <c r="CC295" s="13" t="str">
        <f t="shared" si="73"/>
        <v/>
      </c>
      <c r="CD295" s="33" t="str">
        <f t="shared" si="73"/>
        <v/>
      </c>
      <c r="CF295" s="44" t="str">
        <f t="shared" si="69"/>
        <v/>
      </c>
      <c r="CH295" s="19" t="str">
        <f>IF($CF295="", "", COUNTIF($CF$12:$CF$511, "&gt;"&amp;$CF295)+1+COUNTIF($CF$12:$CF295, $CF295)-1)</f>
        <v/>
      </c>
      <c r="CJ295" s="19" t="str">
        <f t="shared" si="70"/>
        <v/>
      </c>
      <c r="CL295" s="45" t="str">
        <f t="shared" si="71"/>
        <v/>
      </c>
      <c r="CN295" s="41" t="str" cm="1">
        <f t="array" ref="CN295">IF($BV295="", "", IF(IFERROR(INDEX($B295:$AE295, $BK295, MATCH(BI$10, $B$11:$AE$11, 0)), "")="", "", IFERROR(INDEX($B295:$AE295, $BK295, MATCH(BI$10, $B$11:$AE$11, 0)), "")))</f>
        <v/>
      </c>
      <c r="CP295" s="19" t="str">
        <f>IF(OR($BL$7=FALSE, $BI295=""), "", IF(COUNTIF('LinkedIn Posts'!$AV$11:$AV$510, $BI295)=0, MAX($CP$11:$CP294)+1, ""))</f>
        <v/>
      </c>
      <c r="CR295" s="19">
        <v>284</v>
      </c>
      <c r="CT295" s="65" t="str">
        <f t="shared" si="72"/>
        <v/>
      </c>
    </row>
    <row r="296" spans="1:98" x14ac:dyDescent="0.25">
      <c r="A296" s="24"/>
      <c r="B296" s="29"/>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1"/>
      <c r="AF296" s="24"/>
      <c r="AG296" s="11"/>
      <c r="AH296" s="11"/>
      <c r="AI296" s="11"/>
      <c r="AJ296" s="11"/>
      <c r="AK296" s="11"/>
      <c r="AL296" s="11"/>
      <c r="AM296" s="11"/>
      <c r="AN296" s="11"/>
      <c r="AO296" s="11"/>
      <c r="AP296" s="11"/>
      <c r="AQ296" s="11"/>
      <c r="AR296" s="11"/>
      <c r="AS296" s="11"/>
      <c r="AT296" s="11"/>
      <c r="AU296" s="11"/>
      <c r="AV296" s="11"/>
      <c r="AW296" s="11"/>
      <c r="AX296" s="11"/>
      <c r="AY296" s="11"/>
      <c r="AZ296" s="32" t="str">
        <f t="shared" si="61"/>
        <v/>
      </c>
      <c r="BA296" s="13" t="str" cm="1">
        <f t="array" ref="BA296">IF(BA$10="", "", IF(IFERROR(INDEX($B296:$AE296, $BK296, MATCH(BA$10, $B$11:$AE$11, 0)), "")="", "", IFERROR(VALUE(INDEX($B296:$AE296, $BK296, MATCH(BA$10, $B$11:$AE$11, 0))), "")))</f>
        <v/>
      </c>
      <c r="BB296" s="13" t="str" cm="1">
        <f t="array" ref="BB296">IF(BB$10="", "", IF(IFERROR(INDEX($B296:$AE296, $BK296, MATCH(BB$10, $B$11:$AE$11, 0)), "")="", "", IFERROR(VALUE(INDEX($B296:$AE296, $BK296, MATCH(BB$10, $B$11:$AE$11, 0))), "")))</f>
        <v/>
      </c>
      <c r="BC296" s="13" t="str" cm="1">
        <f t="array" ref="BC296">IF(BC$10="", "", IF(IFERROR(INDEX($B296:$AE296, $BK296, MATCH(BC$10, $B$11:$AE$11, 0)), "")="", "", IFERROR(VALUE(INDEX($B296:$AE296, $BK296, MATCH(BC$10, $B$11:$AE$11, 0))), "")))</f>
        <v/>
      </c>
      <c r="BD296" s="13" t="str" cm="1">
        <f t="array" ref="BD296">IF(BD$10="", "", IF(IFERROR(INDEX($B296:$AE296, $BK296, MATCH(BD$10, $B$11:$AE$11, 0)), "")="", "", IFERROR(VALUE(INDEX($B296:$AE296, $BK296, MATCH(BD$10, $B$11:$AE$11, 0))), "")))</f>
        <v/>
      </c>
      <c r="BE296" s="33" t="str" cm="1">
        <f t="array" ref="BE296">IF(BE$10="", "", IF(IFERROR(INDEX($B296:$AE296, $BK296, MATCH(BE$10, $B$11:$AE$11, 0)), "")="", "", IFERROR(VALUE(INDEX($B296:$AE296, $BK296, MATCH(BE$10, $B$11:$AE$11, 0))), "")))</f>
        <v/>
      </c>
      <c r="BF296" s="11"/>
      <c r="BG296" s="41" t="str" cm="1">
        <f t="array" ref="BG296">IF(BG$10="", "", IF(IFERROR(INDEX($B296:$AE296, $BK296, MATCH(BG$10, $B$11:$AE$11, 0)), "")="", "", IFERROR(LEFT(INDEX($B296:$AE296, $BK296, MATCH(BG$10, $B$11:$AE$11, 0)), 70), "")))</f>
        <v/>
      </c>
      <c r="BH296" s="11"/>
      <c r="BI296" s="65" t="str">
        <f t="shared" si="62"/>
        <v/>
      </c>
      <c r="BJ296" s="11"/>
      <c r="BN296" s="19" t="str" cm="1">
        <f t="array" ref="BN296">IF($AZ$10="", "", IF(IFERROR(INDEX($B296:$AE296, $BK296, MATCH($AZ$10, $B$11:$AE$11, 0)), "")="", "", IFERROR(INDEX($B296:$AE296, $BK296, MATCH($AZ$10, $B$11:$AE$11, 0)), "")))</f>
        <v/>
      </c>
      <c r="BO296" s="19" t="str">
        <f t="shared" si="63"/>
        <v/>
      </c>
      <c r="BP296" s="19" t="str">
        <f t="shared" si="64"/>
        <v/>
      </c>
      <c r="BQ296" s="19" t="str">
        <f t="shared" si="65"/>
        <v/>
      </c>
      <c r="BR296" s="42" t="str">
        <f t="shared" si="66"/>
        <v/>
      </c>
      <c r="BS296" s="19" t="str">
        <f t="shared" si="67"/>
        <v/>
      </c>
      <c r="BT296" s="43" t="str" cm="1">
        <f t="array" ref="BT296">IFERROR(DATE(INDEX($BQ296:$BS296, $BK296, MATCH($BN$5, $BQ$10:$BS$10, 0)), INDEX($BQ296:$BS296, $BK296, MATCH($BN$4, $BQ$10:$BS$10, 0)), INDEX($BQ296:$BS296, $BK296, MATCH($BN$3, $BQ$10:$BS$10, 0))), "")</f>
        <v/>
      </c>
      <c r="BV296" s="19" t="str">
        <f t="shared" si="68"/>
        <v/>
      </c>
      <c r="BX296" s="19" t="str">
        <f t="shared" si="60"/>
        <v/>
      </c>
      <c r="BZ296" s="42" t="str">
        <f t="shared" si="73"/>
        <v/>
      </c>
      <c r="CA296" s="13" t="str">
        <f t="shared" si="73"/>
        <v/>
      </c>
      <c r="CB296" s="13" t="str">
        <f t="shared" si="73"/>
        <v/>
      </c>
      <c r="CC296" s="13" t="str">
        <f t="shared" si="73"/>
        <v/>
      </c>
      <c r="CD296" s="33" t="str">
        <f t="shared" si="73"/>
        <v/>
      </c>
      <c r="CF296" s="44" t="str">
        <f t="shared" si="69"/>
        <v/>
      </c>
      <c r="CH296" s="19" t="str">
        <f>IF($CF296="", "", COUNTIF($CF$12:$CF$511, "&gt;"&amp;$CF296)+1+COUNTIF($CF$12:$CF296, $CF296)-1)</f>
        <v/>
      </c>
      <c r="CJ296" s="19" t="str">
        <f t="shared" si="70"/>
        <v/>
      </c>
      <c r="CL296" s="45" t="str">
        <f t="shared" si="71"/>
        <v/>
      </c>
      <c r="CN296" s="41" t="str" cm="1">
        <f t="array" ref="CN296">IF($BV296="", "", IF(IFERROR(INDEX($B296:$AE296, $BK296, MATCH(BI$10, $B$11:$AE$11, 0)), "")="", "", IFERROR(INDEX($B296:$AE296, $BK296, MATCH(BI$10, $B$11:$AE$11, 0)), "")))</f>
        <v/>
      </c>
      <c r="CP296" s="19" t="str">
        <f>IF(OR($BL$7=FALSE, $BI296=""), "", IF(COUNTIF('LinkedIn Posts'!$AV$11:$AV$510, $BI296)=0, MAX($CP$11:$CP295)+1, ""))</f>
        <v/>
      </c>
      <c r="CR296" s="19">
        <v>285</v>
      </c>
      <c r="CT296" s="65" t="str">
        <f t="shared" si="72"/>
        <v/>
      </c>
    </row>
    <row r="297" spans="1:98" x14ac:dyDescent="0.25">
      <c r="A297" s="24"/>
      <c r="B297" s="29"/>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1"/>
      <c r="AF297" s="24"/>
      <c r="AG297" s="11"/>
      <c r="AH297" s="11"/>
      <c r="AI297" s="11"/>
      <c r="AJ297" s="11"/>
      <c r="AK297" s="11"/>
      <c r="AL297" s="11"/>
      <c r="AM297" s="11"/>
      <c r="AN297" s="11"/>
      <c r="AO297" s="11"/>
      <c r="AP297" s="11"/>
      <c r="AQ297" s="11"/>
      <c r="AR297" s="11"/>
      <c r="AS297" s="11"/>
      <c r="AT297" s="11"/>
      <c r="AU297" s="11"/>
      <c r="AV297" s="11"/>
      <c r="AW297" s="11"/>
      <c r="AX297" s="11"/>
      <c r="AY297" s="11"/>
      <c r="AZ297" s="32" t="str">
        <f t="shared" si="61"/>
        <v/>
      </c>
      <c r="BA297" s="13" t="str" cm="1">
        <f t="array" ref="BA297">IF(BA$10="", "", IF(IFERROR(INDEX($B297:$AE297, $BK297, MATCH(BA$10, $B$11:$AE$11, 0)), "")="", "", IFERROR(VALUE(INDEX($B297:$AE297, $BK297, MATCH(BA$10, $B$11:$AE$11, 0))), "")))</f>
        <v/>
      </c>
      <c r="BB297" s="13" t="str" cm="1">
        <f t="array" ref="BB297">IF(BB$10="", "", IF(IFERROR(INDEX($B297:$AE297, $BK297, MATCH(BB$10, $B$11:$AE$11, 0)), "")="", "", IFERROR(VALUE(INDEX($B297:$AE297, $BK297, MATCH(BB$10, $B$11:$AE$11, 0))), "")))</f>
        <v/>
      </c>
      <c r="BC297" s="13" t="str" cm="1">
        <f t="array" ref="BC297">IF(BC$10="", "", IF(IFERROR(INDEX($B297:$AE297, $BK297, MATCH(BC$10, $B$11:$AE$11, 0)), "")="", "", IFERROR(VALUE(INDEX($B297:$AE297, $BK297, MATCH(BC$10, $B$11:$AE$11, 0))), "")))</f>
        <v/>
      </c>
      <c r="BD297" s="13" t="str" cm="1">
        <f t="array" ref="BD297">IF(BD$10="", "", IF(IFERROR(INDEX($B297:$AE297, $BK297, MATCH(BD$10, $B$11:$AE$11, 0)), "")="", "", IFERROR(VALUE(INDEX($B297:$AE297, $BK297, MATCH(BD$10, $B$11:$AE$11, 0))), "")))</f>
        <v/>
      </c>
      <c r="BE297" s="33" t="str" cm="1">
        <f t="array" ref="BE297">IF(BE$10="", "", IF(IFERROR(INDEX($B297:$AE297, $BK297, MATCH(BE$10, $B$11:$AE$11, 0)), "")="", "", IFERROR(VALUE(INDEX($B297:$AE297, $BK297, MATCH(BE$10, $B$11:$AE$11, 0))), "")))</f>
        <v/>
      </c>
      <c r="BF297" s="11"/>
      <c r="BG297" s="41" t="str" cm="1">
        <f t="array" ref="BG297">IF(BG$10="", "", IF(IFERROR(INDEX($B297:$AE297, $BK297, MATCH(BG$10, $B$11:$AE$11, 0)), "")="", "", IFERROR(LEFT(INDEX($B297:$AE297, $BK297, MATCH(BG$10, $B$11:$AE$11, 0)), 70), "")))</f>
        <v/>
      </c>
      <c r="BH297" s="11"/>
      <c r="BI297" s="65" t="str">
        <f t="shared" si="62"/>
        <v/>
      </c>
      <c r="BJ297" s="11"/>
      <c r="BN297" s="19" t="str" cm="1">
        <f t="array" ref="BN297">IF($AZ$10="", "", IF(IFERROR(INDEX($B297:$AE297, $BK297, MATCH($AZ$10, $B$11:$AE$11, 0)), "")="", "", IFERROR(INDEX($B297:$AE297, $BK297, MATCH($AZ$10, $B$11:$AE$11, 0)), "")))</f>
        <v/>
      </c>
      <c r="BO297" s="19" t="str">
        <f t="shared" si="63"/>
        <v/>
      </c>
      <c r="BP297" s="19" t="str">
        <f t="shared" si="64"/>
        <v/>
      </c>
      <c r="BQ297" s="19" t="str">
        <f t="shared" si="65"/>
        <v/>
      </c>
      <c r="BR297" s="42" t="str">
        <f t="shared" si="66"/>
        <v/>
      </c>
      <c r="BS297" s="19" t="str">
        <f t="shared" si="67"/>
        <v/>
      </c>
      <c r="BT297" s="43" t="str" cm="1">
        <f t="array" ref="BT297">IFERROR(DATE(INDEX($BQ297:$BS297, $BK297, MATCH($BN$5, $BQ$10:$BS$10, 0)), INDEX($BQ297:$BS297, $BK297, MATCH($BN$4, $BQ$10:$BS$10, 0)), INDEX($BQ297:$BS297, $BK297, MATCH($BN$3, $BQ$10:$BS$10, 0))), "")</f>
        <v/>
      </c>
      <c r="BV297" s="19" t="str">
        <f t="shared" si="68"/>
        <v/>
      </c>
      <c r="BX297" s="19" t="str">
        <f t="shared" si="60"/>
        <v/>
      </c>
      <c r="BZ297" s="42" t="str">
        <f t="shared" si="73"/>
        <v/>
      </c>
      <c r="CA297" s="13" t="str">
        <f t="shared" si="73"/>
        <v/>
      </c>
      <c r="CB297" s="13" t="str">
        <f t="shared" si="73"/>
        <v/>
      </c>
      <c r="CC297" s="13" t="str">
        <f t="shared" si="73"/>
        <v/>
      </c>
      <c r="CD297" s="33" t="str">
        <f t="shared" si="73"/>
        <v/>
      </c>
      <c r="CF297" s="44" t="str">
        <f t="shared" si="69"/>
        <v/>
      </c>
      <c r="CH297" s="19" t="str">
        <f>IF($CF297="", "", COUNTIF($CF$12:$CF$511, "&gt;"&amp;$CF297)+1+COUNTIF($CF$12:$CF297, $CF297)-1)</f>
        <v/>
      </c>
      <c r="CJ297" s="19" t="str">
        <f t="shared" si="70"/>
        <v/>
      </c>
      <c r="CL297" s="45" t="str">
        <f t="shared" si="71"/>
        <v/>
      </c>
      <c r="CN297" s="41" t="str" cm="1">
        <f t="array" ref="CN297">IF($BV297="", "", IF(IFERROR(INDEX($B297:$AE297, $BK297, MATCH(BI$10, $B$11:$AE$11, 0)), "")="", "", IFERROR(INDEX($B297:$AE297, $BK297, MATCH(BI$10, $B$11:$AE$11, 0)), "")))</f>
        <v/>
      </c>
      <c r="CP297" s="19" t="str">
        <f>IF(OR($BL$7=FALSE, $BI297=""), "", IF(COUNTIF('LinkedIn Posts'!$AV$11:$AV$510, $BI297)=0, MAX($CP$11:$CP296)+1, ""))</f>
        <v/>
      </c>
      <c r="CR297" s="19">
        <v>286</v>
      </c>
      <c r="CT297" s="65" t="str">
        <f t="shared" si="72"/>
        <v/>
      </c>
    </row>
    <row r="298" spans="1:98" x14ac:dyDescent="0.25">
      <c r="A298" s="24"/>
      <c r="B298" s="29"/>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1"/>
      <c r="AF298" s="24"/>
      <c r="AG298" s="11"/>
      <c r="AH298" s="11"/>
      <c r="AI298" s="11"/>
      <c r="AJ298" s="11"/>
      <c r="AK298" s="11"/>
      <c r="AL298" s="11"/>
      <c r="AM298" s="11"/>
      <c r="AN298" s="11"/>
      <c r="AO298" s="11"/>
      <c r="AP298" s="11"/>
      <c r="AQ298" s="11"/>
      <c r="AR298" s="11"/>
      <c r="AS298" s="11"/>
      <c r="AT298" s="11"/>
      <c r="AU298" s="11"/>
      <c r="AV298" s="11"/>
      <c r="AW298" s="11"/>
      <c r="AX298" s="11"/>
      <c r="AY298" s="11"/>
      <c r="AZ298" s="32" t="str">
        <f t="shared" si="61"/>
        <v/>
      </c>
      <c r="BA298" s="13" t="str" cm="1">
        <f t="array" ref="BA298">IF(BA$10="", "", IF(IFERROR(INDEX($B298:$AE298, $BK298, MATCH(BA$10, $B$11:$AE$11, 0)), "")="", "", IFERROR(VALUE(INDEX($B298:$AE298, $BK298, MATCH(BA$10, $B$11:$AE$11, 0))), "")))</f>
        <v/>
      </c>
      <c r="BB298" s="13" t="str" cm="1">
        <f t="array" ref="BB298">IF(BB$10="", "", IF(IFERROR(INDEX($B298:$AE298, $BK298, MATCH(BB$10, $B$11:$AE$11, 0)), "")="", "", IFERROR(VALUE(INDEX($B298:$AE298, $BK298, MATCH(BB$10, $B$11:$AE$11, 0))), "")))</f>
        <v/>
      </c>
      <c r="BC298" s="13" t="str" cm="1">
        <f t="array" ref="BC298">IF(BC$10="", "", IF(IFERROR(INDEX($B298:$AE298, $BK298, MATCH(BC$10, $B$11:$AE$11, 0)), "")="", "", IFERROR(VALUE(INDEX($B298:$AE298, $BK298, MATCH(BC$10, $B$11:$AE$11, 0))), "")))</f>
        <v/>
      </c>
      <c r="BD298" s="13" t="str" cm="1">
        <f t="array" ref="BD298">IF(BD$10="", "", IF(IFERROR(INDEX($B298:$AE298, $BK298, MATCH(BD$10, $B$11:$AE$11, 0)), "")="", "", IFERROR(VALUE(INDEX($B298:$AE298, $BK298, MATCH(BD$10, $B$11:$AE$11, 0))), "")))</f>
        <v/>
      </c>
      <c r="BE298" s="33" t="str" cm="1">
        <f t="array" ref="BE298">IF(BE$10="", "", IF(IFERROR(INDEX($B298:$AE298, $BK298, MATCH(BE$10, $B$11:$AE$11, 0)), "")="", "", IFERROR(VALUE(INDEX($B298:$AE298, $BK298, MATCH(BE$10, $B$11:$AE$11, 0))), "")))</f>
        <v/>
      </c>
      <c r="BF298" s="11"/>
      <c r="BG298" s="41" t="str" cm="1">
        <f t="array" ref="BG298">IF(BG$10="", "", IF(IFERROR(INDEX($B298:$AE298, $BK298, MATCH(BG$10, $B$11:$AE$11, 0)), "")="", "", IFERROR(LEFT(INDEX($B298:$AE298, $BK298, MATCH(BG$10, $B$11:$AE$11, 0)), 70), "")))</f>
        <v/>
      </c>
      <c r="BH298" s="11"/>
      <c r="BI298" s="65" t="str">
        <f t="shared" si="62"/>
        <v/>
      </c>
      <c r="BJ298" s="11"/>
      <c r="BN298" s="19" t="str" cm="1">
        <f t="array" ref="BN298">IF($AZ$10="", "", IF(IFERROR(INDEX($B298:$AE298, $BK298, MATCH($AZ$10, $B$11:$AE$11, 0)), "")="", "", IFERROR(INDEX($B298:$AE298, $BK298, MATCH($AZ$10, $B$11:$AE$11, 0)), "")))</f>
        <v/>
      </c>
      <c r="BO298" s="19" t="str">
        <f t="shared" si="63"/>
        <v/>
      </c>
      <c r="BP298" s="19" t="str">
        <f t="shared" si="64"/>
        <v/>
      </c>
      <c r="BQ298" s="19" t="str">
        <f t="shared" si="65"/>
        <v/>
      </c>
      <c r="BR298" s="42" t="str">
        <f t="shared" si="66"/>
        <v/>
      </c>
      <c r="BS298" s="19" t="str">
        <f t="shared" si="67"/>
        <v/>
      </c>
      <c r="BT298" s="43" t="str" cm="1">
        <f t="array" ref="BT298">IFERROR(DATE(INDEX($BQ298:$BS298, $BK298, MATCH($BN$5, $BQ$10:$BS$10, 0)), INDEX($BQ298:$BS298, $BK298, MATCH($BN$4, $BQ$10:$BS$10, 0)), INDEX($BQ298:$BS298, $BK298, MATCH($BN$3, $BQ$10:$BS$10, 0))), "")</f>
        <v/>
      </c>
      <c r="BV298" s="19" t="str">
        <f t="shared" si="68"/>
        <v/>
      </c>
      <c r="BX298" s="19" t="str">
        <f t="shared" si="60"/>
        <v/>
      </c>
      <c r="BZ298" s="42" t="str">
        <f t="shared" si="73"/>
        <v/>
      </c>
      <c r="CA298" s="13" t="str">
        <f t="shared" si="73"/>
        <v/>
      </c>
      <c r="CB298" s="13" t="str">
        <f t="shared" si="73"/>
        <v/>
      </c>
      <c r="CC298" s="13" t="str">
        <f t="shared" si="73"/>
        <v/>
      </c>
      <c r="CD298" s="33" t="str">
        <f t="shared" si="73"/>
        <v/>
      </c>
      <c r="CF298" s="44" t="str">
        <f t="shared" si="69"/>
        <v/>
      </c>
      <c r="CH298" s="19" t="str">
        <f>IF($CF298="", "", COUNTIF($CF$12:$CF$511, "&gt;"&amp;$CF298)+1+COUNTIF($CF$12:$CF298, $CF298)-1)</f>
        <v/>
      </c>
      <c r="CJ298" s="19" t="str">
        <f t="shared" si="70"/>
        <v/>
      </c>
      <c r="CL298" s="45" t="str">
        <f t="shared" si="71"/>
        <v/>
      </c>
      <c r="CN298" s="41" t="str" cm="1">
        <f t="array" ref="CN298">IF($BV298="", "", IF(IFERROR(INDEX($B298:$AE298, $BK298, MATCH(BI$10, $B$11:$AE$11, 0)), "")="", "", IFERROR(INDEX($B298:$AE298, $BK298, MATCH(BI$10, $B$11:$AE$11, 0)), "")))</f>
        <v/>
      </c>
      <c r="CP298" s="19" t="str">
        <f>IF(OR($BL$7=FALSE, $BI298=""), "", IF(COUNTIF('LinkedIn Posts'!$AV$11:$AV$510, $BI298)=0, MAX($CP$11:$CP297)+1, ""))</f>
        <v/>
      </c>
      <c r="CR298" s="19">
        <v>287</v>
      </c>
      <c r="CT298" s="65" t="str">
        <f t="shared" si="72"/>
        <v/>
      </c>
    </row>
    <row r="299" spans="1:98" x14ac:dyDescent="0.25">
      <c r="A299" s="24"/>
      <c r="B299" s="29"/>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1"/>
      <c r="AF299" s="24"/>
      <c r="AG299" s="11"/>
      <c r="AH299" s="11"/>
      <c r="AI299" s="11"/>
      <c r="AJ299" s="11"/>
      <c r="AK299" s="11"/>
      <c r="AL299" s="11"/>
      <c r="AM299" s="11"/>
      <c r="AN299" s="11"/>
      <c r="AO299" s="11"/>
      <c r="AP299" s="11"/>
      <c r="AQ299" s="11"/>
      <c r="AR299" s="11"/>
      <c r="AS299" s="11"/>
      <c r="AT299" s="11"/>
      <c r="AU299" s="11"/>
      <c r="AV299" s="11"/>
      <c r="AW299" s="11"/>
      <c r="AX299" s="11"/>
      <c r="AY299" s="11"/>
      <c r="AZ299" s="32" t="str">
        <f t="shared" si="61"/>
        <v/>
      </c>
      <c r="BA299" s="13" t="str" cm="1">
        <f t="array" ref="BA299">IF(BA$10="", "", IF(IFERROR(INDEX($B299:$AE299, $BK299, MATCH(BA$10, $B$11:$AE$11, 0)), "")="", "", IFERROR(VALUE(INDEX($B299:$AE299, $BK299, MATCH(BA$10, $B$11:$AE$11, 0))), "")))</f>
        <v/>
      </c>
      <c r="BB299" s="13" t="str" cm="1">
        <f t="array" ref="BB299">IF(BB$10="", "", IF(IFERROR(INDEX($B299:$AE299, $BK299, MATCH(BB$10, $B$11:$AE$11, 0)), "")="", "", IFERROR(VALUE(INDEX($B299:$AE299, $BK299, MATCH(BB$10, $B$11:$AE$11, 0))), "")))</f>
        <v/>
      </c>
      <c r="BC299" s="13" t="str" cm="1">
        <f t="array" ref="BC299">IF(BC$10="", "", IF(IFERROR(INDEX($B299:$AE299, $BK299, MATCH(BC$10, $B$11:$AE$11, 0)), "")="", "", IFERROR(VALUE(INDEX($B299:$AE299, $BK299, MATCH(BC$10, $B$11:$AE$11, 0))), "")))</f>
        <v/>
      </c>
      <c r="BD299" s="13" t="str" cm="1">
        <f t="array" ref="BD299">IF(BD$10="", "", IF(IFERROR(INDEX($B299:$AE299, $BK299, MATCH(BD$10, $B$11:$AE$11, 0)), "")="", "", IFERROR(VALUE(INDEX($B299:$AE299, $BK299, MATCH(BD$10, $B$11:$AE$11, 0))), "")))</f>
        <v/>
      </c>
      <c r="BE299" s="33" t="str" cm="1">
        <f t="array" ref="BE299">IF(BE$10="", "", IF(IFERROR(INDEX($B299:$AE299, $BK299, MATCH(BE$10, $B$11:$AE$11, 0)), "")="", "", IFERROR(VALUE(INDEX($B299:$AE299, $BK299, MATCH(BE$10, $B$11:$AE$11, 0))), "")))</f>
        <v/>
      </c>
      <c r="BF299" s="11"/>
      <c r="BG299" s="41" t="str" cm="1">
        <f t="array" ref="BG299">IF(BG$10="", "", IF(IFERROR(INDEX($B299:$AE299, $BK299, MATCH(BG$10, $B$11:$AE$11, 0)), "")="", "", IFERROR(LEFT(INDEX($B299:$AE299, $BK299, MATCH(BG$10, $B$11:$AE$11, 0)), 70), "")))</f>
        <v/>
      </c>
      <c r="BH299" s="11"/>
      <c r="BI299" s="65" t="str">
        <f t="shared" si="62"/>
        <v/>
      </c>
      <c r="BJ299" s="11"/>
      <c r="BN299" s="19" t="str" cm="1">
        <f t="array" ref="BN299">IF($AZ$10="", "", IF(IFERROR(INDEX($B299:$AE299, $BK299, MATCH($AZ$10, $B$11:$AE$11, 0)), "")="", "", IFERROR(INDEX($B299:$AE299, $BK299, MATCH($AZ$10, $B$11:$AE$11, 0)), "")))</f>
        <v/>
      </c>
      <c r="BO299" s="19" t="str">
        <f t="shared" si="63"/>
        <v/>
      </c>
      <c r="BP299" s="19" t="str">
        <f t="shared" si="64"/>
        <v/>
      </c>
      <c r="BQ299" s="19" t="str">
        <f t="shared" si="65"/>
        <v/>
      </c>
      <c r="BR299" s="42" t="str">
        <f t="shared" si="66"/>
        <v/>
      </c>
      <c r="BS299" s="19" t="str">
        <f t="shared" si="67"/>
        <v/>
      </c>
      <c r="BT299" s="43" t="str" cm="1">
        <f t="array" ref="BT299">IFERROR(DATE(INDEX($BQ299:$BS299, $BK299, MATCH($BN$5, $BQ$10:$BS$10, 0)), INDEX($BQ299:$BS299, $BK299, MATCH($BN$4, $BQ$10:$BS$10, 0)), INDEX($BQ299:$BS299, $BK299, MATCH($BN$3, $BQ$10:$BS$10, 0))), "")</f>
        <v/>
      </c>
      <c r="BV299" s="19" t="str">
        <f t="shared" si="68"/>
        <v/>
      </c>
      <c r="BX299" s="19" t="str">
        <f t="shared" si="60"/>
        <v/>
      </c>
      <c r="BZ299" s="42" t="str">
        <f t="shared" si="73"/>
        <v/>
      </c>
      <c r="CA299" s="13" t="str">
        <f t="shared" si="73"/>
        <v/>
      </c>
      <c r="CB299" s="13" t="str">
        <f t="shared" si="73"/>
        <v/>
      </c>
      <c r="CC299" s="13" t="str">
        <f t="shared" si="73"/>
        <v/>
      </c>
      <c r="CD299" s="33" t="str">
        <f t="shared" si="73"/>
        <v/>
      </c>
      <c r="CF299" s="44" t="str">
        <f t="shared" si="69"/>
        <v/>
      </c>
      <c r="CH299" s="19" t="str">
        <f>IF($CF299="", "", COUNTIF($CF$12:$CF$511, "&gt;"&amp;$CF299)+1+COUNTIF($CF$12:$CF299, $CF299)-1)</f>
        <v/>
      </c>
      <c r="CJ299" s="19" t="str">
        <f t="shared" si="70"/>
        <v/>
      </c>
      <c r="CL299" s="45" t="str">
        <f t="shared" si="71"/>
        <v/>
      </c>
      <c r="CN299" s="41" t="str" cm="1">
        <f t="array" ref="CN299">IF($BV299="", "", IF(IFERROR(INDEX($B299:$AE299, $BK299, MATCH(BI$10, $B$11:$AE$11, 0)), "")="", "", IFERROR(INDEX($B299:$AE299, $BK299, MATCH(BI$10, $B$11:$AE$11, 0)), "")))</f>
        <v/>
      </c>
      <c r="CP299" s="19" t="str">
        <f>IF(OR($BL$7=FALSE, $BI299=""), "", IF(COUNTIF('LinkedIn Posts'!$AV$11:$AV$510, $BI299)=0, MAX($CP$11:$CP298)+1, ""))</f>
        <v/>
      </c>
      <c r="CR299" s="19">
        <v>288</v>
      </c>
      <c r="CT299" s="65" t="str">
        <f t="shared" si="72"/>
        <v/>
      </c>
    </row>
    <row r="300" spans="1:98" x14ac:dyDescent="0.25">
      <c r="A300" s="24"/>
      <c r="B300" s="29"/>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1"/>
      <c r="AF300" s="24"/>
      <c r="AG300" s="11"/>
      <c r="AH300" s="11"/>
      <c r="AI300" s="11"/>
      <c r="AJ300" s="11"/>
      <c r="AK300" s="11"/>
      <c r="AL300" s="11"/>
      <c r="AM300" s="11"/>
      <c r="AN300" s="11"/>
      <c r="AO300" s="11"/>
      <c r="AP300" s="11"/>
      <c r="AQ300" s="11"/>
      <c r="AR300" s="11"/>
      <c r="AS300" s="11"/>
      <c r="AT300" s="11"/>
      <c r="AU300" s="11"/>
      <c r="AV300" s="11"/>
      <c r="AW300" s="11"/>
      <c r="AX300" s="11"/>
      <c r="AY300" s="11"/>
      <c r="AZ300" s="32" t="str">
        <f t="shared" si="61"/>
        <v/>
      </c>
      <c r="BA300" s="13" t="str" cm="1">
        <f t="array" ref="BA300">IF(BA$10="", "", IF(IFERROR(INDEX($B300:$AE300, $BK300, MATCH(BA$10, $B$11:$AE$11, 0)), "")="", "", IFERROR(VALUE(INDEX($B300:$AE300, $BK300, MATCH(BA$10, $B$11:$AE$11, 0))), "")))</f>
        <v/>
      </c>
      <c r="BB300" s="13" t="str" cm="1">
        <f t="array" ref="BB300">IF(BB$10="", "", IF(IFERROR(INDEX($B300:$AE300, $BK300, MATCH(BB$10, $B$11:$AE$11, 0)), "")="", "", IFERROR(VALUE(INDEX($B300:$AE300, $BK300, MATCH(BB$10, $B$11:$AE$11, 0))), "")))</f>
        <v/>
      </c>
      <c r="BC300" s="13" t="str" cm="1">
        <f t="array" ref="BC300">IF(BC$10="", "", IF(IFERROR(INDEX($B300:$AE300, $BK300, MATCH(BC$10, $B$11:$AE$11, 0)), "")="", "", IFERROR(VALUE(INDEX($B300:$AE300, $BK300, MATCH(BC$10, $B$11:$AE$11, 0))), "")))</f>
        <v/>
      </c>
      <c r="BD300" s="13" t="str" cm="1">
        <f t="array" ref="BD300">IF(BD$10="", "", IF(IFERROR(INDEX($B300:$AE300, $BK300, MATCH(BD$10, $B$11:$AE$11, 0)), "")="", "", IFERROR(VALUE(INDEX($B300:$AE300, $BK300, MATCH(BD$10, $B$11:$AE$11, 0))), "")))</f>
        <v/>
      </c>
      <c r="BE300" s="33" t="str" cm="1">
        <f t="array" ref="BE300">IF(BE$10="", "", IF(IFERROR(INDEX($B300:$AE300, $BK300, MATCH(BE$10, $B$11:$AE$11, 0)), "")="", "", IFERROR(VALUE(INDEX($B300:$AE300, $BK300, MATCH(BE$10, $B$11:$AE$11, 0))), "")))</f>
        <v/>
      </c>
      <c r="BF300" s="11"/>
      <c r="BG300" s="41" t="str" cm="1">
        <f t="array" ref="BG300">IF(BG$10="", "", IF(IFERROR(INDEX($B300:$AE300, $BK300, MATCH(BG$10, $B$11:$AE$11, 0)), "")="", "", IFERROR(LEFT(INDEX($B300:$AE300, $BK300, MATCH(BG$10, $B$11:$AE$11, 0)), 70), "")))</f>
        <v/>
      </c>
      <c r="BH300" s="11"/>
      <c r="BI300" s="65" t="str">
        <f t="shared" si="62"/>
        <v/>
      </c>
      <c r="BJ300" s="11"/>
      <c r="BN300" s="19" t="str" cm="1">
        <f t="array" ref="BN300">IF($AZ$10="", "", IF(IFERROR(INDEX($B300:$AE300, $BK300, MATCH($AZ$10, $B$11:$AE$11, 0)), "")="", "", IFERROR(INDEX($B300:$AE300, $BK300, MATCH($AZ$10, $B$11:$AE$11, 0)), "")))</f>
        <v/>
      </c>
      <c r="BO300" s="19" t="str">
        <f t="shared" si="63"/>
        <v/>
      </c>
      <c r="BP300" s="19" t="str">
        <f t="shared" si="64"/>
        <v/>
      </c>
      <c r="BQ300" s="19" t="str">
        <f t="shared" si="65"/>
        <v/>
      </c>
      <c r="BR300" s="42" t="str">
        <f t="shared" si="66"/>
        <v/>
      </c>
      <c r="BS300" s="19" t="str">
        <f t="shared" si="67"/>
        <v/>
      </c>
      <c r="BT300" s="43" t="str" cm="1">
        <f t="array" ref="BT300">IFERROR(DATE(INDEX($BQ300:$BS300, $BK300, MATCH($BN$5, $BQ$10:$BS$10, 0)), INDEX($BQ300:$BS300, $BK300, MATCH($BN$4, $BQ$10:$BS$10, 0)), INDEX($BQ300:$BS300, $BK300, MATCH($BN$3, $BQ$10:$BS$10, 0))), "")</f>
        <v/>
      </c>
      <c r="BV300" s="19" t="str">
        <f t="shared" si="68"/>
        <v/>
      </c>
      <c r="BX300" s="19" t="str">
        <f t="shared" si="60"/>
        <v/>
      </c>
      <c r="BZ300" s="42" t="str">
        <f t="shared" si="73"/>
        <v/>
      </c>
      <c r="CA300" s="13" t="str">
        <f t="shared" si="73"/>
        <v/>
      </c>
      <c r="CB300" s="13" t="str">
        <f t="shared" si="73"/>
        <v/>
      </c>
      <c r="CC300" s="13" t="str">
        <f t="shared" si="73"/>
        <v/>
      </c>
      <c r="CD300" s="33" t="str">
        <f t="shared" si="73"/>
        <v/>
      </c>
      <c r="CF300" s="44" t="str">
        <f t="shared" si="69"/>
        <v/>
      </c>
      <c r="CH300" s="19" t="str">
        <f>IF($CF300="", "", COUNTIF($CF$12:$CF$511, "&gt;"&amp;$CF300)+1+COUNTIF($CF$12:$CF300, $CF300)-1)</f>
        <v/>
      </c>
      <c r="CJ300" s="19" t="str">
        <f t="shared" si="70"/>
        <v/>
      </c>
      <c r="CL300" s="45" t="str">
        <f t="shared" si="71"/>
        <v/>
      </c>
      <c r="CN300" s="41" t="str" cm="1">
        <f t="array" ref="CN300">IF($BV300="", "", IF(IFERROR(INDEX($B300:$AE300, $BK300, MATCH(BI$10, $B$11:$AE$11, 0)), "")="", "", IFERROR(INDEX($B300:$AE300, $BK300, MATCH(BI$10, $B$11:$AE$11, 0)), "")))</f>
        <v/>
      </c>
      <c r="CP300" s="19" t="str">
        <f>IF(OR($BL$7=FALSE, $BI300=""), "", IF(COUNTIF('LinkedIn Posts'!$AV$11:$AV$510, $BI300)=0, MAX($CP$11:$CP299)+1, ""))</f>
        <v/>
      </c>
      <c r="CR300" s="19">
        <v>289</v>
      </c>
      <c r="CT300" s="65" t="str">
        <f t="shared" si="72"/>
        <v/>
      </c>
    </row>
    <row r="301" spans="1:98" x14ac:dyDescent="0.25">
      <c r="A301" s="24"/>
      <c r="B301" s="29"/>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1"/>
      <c r="AF301" s="24"/>
      <c r="AG301" s="11"/>
      <c r="AH301" s="11"/>
      <c r="AI301" s="11"/>
      <c r="AJ301" s="11"/>
      <c r="AK301" s="11"/>
      <c r="AL301" s="11"/>
      <c r="AM301" s="11"/>
      <c r="AN301" s="11"/>
      <c r="AO301" s="11"/>
      <c r="AP301" s="11"/>
      <c r="AQ301" s="11"/>
      <c r="AR301" s="11"/>
      <c r="AS301" s="11"/>
      <c r="AT301" s="11"/>
      <c r="AU301" s="11"/>
      <c r="AV301" s="11"/>
      <c r="AW301" s="11"/>
      <c r="AX301" s="11"/>
      <c r="AY301" s="11"/>
      <c r="AZ301" s="32" t="str">
        <f t="shared" si="61"/>
        <v/>
      </c>
      <c r="BA301" s="13" t="str" cm="1">
        <f t="array" ref="BA301">IF(BA$10="", "", IF(IFERROR(INDEX($B301:$AE301, $BK301, MATCH(BA$10, $B$11:$AE$11, 0)), "")="", "", IFERROR(VALUE(INDEX($B301:$AE301, $BK301, MATCH(BA$10, $B$11:$AE$11, 0))), "")))</f>
        <v/>
      </c>
      <c r="BB301" s="13" t="str" cm="1">
        <f t="array" ref="BB301">IF(BB$10="", "", IF(IFERROR(INDEX($B301:$AE301, $BK301, MATCH(BB$10, $B$11:$AE$11, 0)), "")="", "", IFERROR(VALUE(INDEX($B301:$AE301, $BK301, MATCH(BB$10, $B$11:$AE$11, 0))), "")))</f>
        <v/>
      </c>
      <c r="BC301" s="13" t="str" cm="1">
        <f t="array" ref="BC301">IF(BC$10="", "", IF(IFERROR(INDEX($B301:$AE301, $BK301, MATCH(BC$10, $B$11:$AE$11, 0)), "")="", "", IFERROR(VALUE(INDEX($B301:$AE301, $BK301, MATCH(BC$10, $B$11:$AE$11, 0))), "")))</f>
        <v/>
      </c>
      <c r="BD301" s="13" t="str" cm="1">
        <f t="array" ref="BD301">IF(BD$10="", "", IF(IFERROR(INDEX($B301:$AE301, $BK301, MATCH(BD$10, $B$11:$AE$11, 0)), "")="", "", IFERROR(VALUE(INDEX($B301:$AE301, $BK301, MATCH(BD$10, $B$11:$AE$11, 0))), "")))</f>
        <v/>
      </c>
      <c r="BE301" s="33" t="str" cm="1">
        <f t="array" ref="BE301">IF(BE$10="", "", IF(IFERROR(INDEX($B301:$AE301, $BK301, MATCH(BE$10, $B$11:$AE$11, 0)), "")="", "", IFERROR(VALUE(INDEX($B301:$AE301, $BK301, MATCH(BE$10, $B$11:$AE$11, 0))), "")))</f>
        <v/>
      </c>
      <c r="BF301" s="11"/>
      <c r="BG301" s="41" t="str" cm="1">
        <f t="array" ref="BG301">IF(BG$10="", "", IF(IFERROR(INDEX($B301:$AE301, $BK301, MATCH(BG$10, $B$11:$AE$11, 0)), "")="", "", IFERROR(LEFT(INDEX($B301:$AE301, $BK301, MATCH(BG$10, $B$11:$AE$11, 0)), 70), "")))</f>
        <v/>
      </c>
      <c r="BH301" s="11"/>
      <c r="BI301" s="65" t="str">
        <f t="shared" si="62"/>
        <v/>
      </c>
      <c r="BJ301" s="11"/>
      <c r="BN301" s="19" t="str" cm="1">
        <f t="array" ref="BN301">IF($AZ$10="", "", IF(IFERROR(INDEX($B301:$AE301, $BK301, MATCH($AZ$10, $B$11:$AE$11, 0)), "")="", "", IFERROR(INDEX($B301:$AE301, $BK301, MATCH($AZ$10, $B$11:$AE$11, 0)), "")))</f>
        <v/>
      </c>
      <c r="BO301" s="19" t="str">
        <f t="shared" si="63"/>
        <v/>
      </c>
      <c r="BP301" s="19" t="str">
        <f t="shared" si="64"/>
        <v/>
      </c>
      <c r="BQ301" s="19" t="str">
        <f t="shared" si="65"/>
        <v/>
      </c>
      <c r="BR301" s="42" t="str">
        <f t="shared" si="66"/>
        <v/>
      </c>
      <c r="BS301" s="19" t="str">
        <f t="shared" si="67"/>
        <v/>
      </c>
      <c r="BT301" s="43" t="str" cm="1">
        <f t="array" ref="BT301">IFERROR(DATE(INDEX($BQ301:$BS301, $BK301, MATCH($BN$5, $BQ$10:$BS$10, 0)), INDEX($BQ301:$BS301, $BK301, MATCH($BN$4, $BQ$10:$BS$10, 0)), INDEX($BQ301:$BS301, $BK301, MATCH($BN$3, $BQ$10:$BS$10, 0))), "")</f>
        <v/>
      </c>
      <c r="BV301" s="19" t="str">
        <f t="shared" si="68"/>
        <v/>
      </c>
      <c r="BX301" s="19" t="str">
        <f t="shared" si="60"/>
        <v/>
      </c>
      <c r="BZ301" s="42" t="str">
        <f t="shared" si="73"/>
        <v/>
      </c>
      <c r="CA301" s="13" t="str">
        <f t="shared" si="73"/>
        <v/>
      </c>
      <c r="CB301" s="13" t="str">
        <f t="shared" si="73"/>
        <v/>
      </c>
      <c r="CC301" s="13" t="str">
        <f t="shared" si="73"/>
        <v/>
      </c>
      <c r="CD301" s="33" t="str">
        <f t="shared" si="73"/>
        <v/>
      </c>
      <c r="CF301" s="44" t="str">
        <f t="shared" si="69"/>
        <v/>
      </c>
      <c r="CH301" s="19" t="str">
        <f>IF($CF301="", "", COUNTIF($CF$12:$CF$511, "&gt;"&amp;$CF301)+1+COUNTIF($CF$12:$CF301, $CF301)-1)</f>
        <v/>
      </c>
      <c r="CJ301" s="19" t="str">
        <f t="shared" si="70"/>
        <v/>
      </c>
      <c r="CL301" s="45" t="str">
        <f t="shared" si="71"/>
        <v/>
      </c>
      <c r="CN301" s="41" t="str" cm="1">
        <f t="array" ref="CN301">IF($BV301="", "", IF(IFERROR(INDEX($B301:$AE301, $BK301, MATCH(BI$10, $B$11:$AE$11, 0)), "")="", "", IFERROR(INDEX($B301:$AE301, $BK301, MATCH(BI$10, $B$11:$AE$11, 0)), "")))</f>
        <v/>
      </c>
      <c r="CP301" s="19" t="str">
        <f>IF(OR($BL$7=FALSE, $BI301=""), "", IF(COUNTIF('LinkedIn Posts'!$AV$11:$AV$510, $BI301)=0, MAX($CP$11:$CP300)+1, ""))</f>
        <v/>
      </c>
      <c r="CR301" s="19">
        <v>290</v>
      </c>
      <c r="CT301" s="65" t="str">
        <f t="shared" si="72"/>
        <v/>
      </c>
    </row>
    <row r="302" spans="1:98" x14ac:dyDescent="0.25">
      <c r="A302" s="24"/>
      <c r="B302" s="29"/>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1"/>
      <c r="AF302" s="24"/>
      <c r="AG302" s="11"/>
      <c r="AH302" s="11"/>
      <c r="AI302" s="11"/>
      <c r="AJ302" s="11"/>
      <c r="AK302" s="11"/>
      <c r="AL302" s="11"/>
      <c r="AM302" s="11"/>
      <c r="AN302" s="11"/>
      <c r="AO302" s="11"/>
      <c r="AP302" s="11"/>
      <c r="AQ302" s="11"/>
      <c r="AR302" s="11"/>
      <c r="AS302" s="11"/>
      <c r="AT302" s="11"/>
      <c r="AU302" s="11"/>
      <c r="AV302" s="11"/>
      <c r="AW302" s="11"/>
      <c r="AX302" s="11"/>
      <c r="AY302" s="11"/>
      <c r="AZ302" s="32" t="str">
        <f t="shared" si="61"/>
        <v/>
      </c>
      <c r="BA302" s="13" t="str" cm="1">
        <f t="array" ref="BA302">IF(BA$10="", "", IF(IFERROR(INDEX($B302:$AE302, $BK302, MATCH(BA$10, $B$11:$AE$11, 0)), "")="", "", IFERROR(VALUE(INDEX($B302:$AE302, $BK302, MATCH(BA$10, $B$11:$AE$11, 0))), "")))</f>
        <v/>
      </c>
      <c r="BB302" s="13" t="str" cm="1">
        <f t="array" ref="BB302">IF(BB$10="", "", IF(IFERROR(INDEX($B302:$AE302, $BK302, MATCH(BB$10, $B$11:$AE$11, 0)), "")="", "", IFERROR(VALUE(INDEX($B302:$AE302, $BK302, MATCH(BB$10, $B$11:$AE$11, 0))), "")))</f>
        <v/>
      </c>
      <c r="BC302" s="13" t="str" cm="1">
        <f t="array" ref="BC302">IF(BC$10="", "", IF(IFERROR(INDEX($B302:$AE302, $BK302, MATCH(BC$10, $B$11:$AE$11, 0)), "")="", "", IFERROR(VALUE(INDEX($B302:$AE302, $BK302, MATCH(BC$10, $B$11:$AE$11, 0))), "")))</f>
        <v/>
      </c>
      <c r="BD302" s="13" t="str" cm="1">
        <f t="array" ref="BD302">IF(BD$10="", "", IF(IFERROR(INDEX($B302:$AE302, $BK302, MATCH(BD$10, $B$11:$AE$11, 0)), "")="", "", IFERROR(VALUE(INDEX($B302:$AE302, $BK302, MATCH(BD$10, $B$11:$AE$11, 0))), "")))</f>
        <v/>
      </c>
      <c r="BE302" s="33" t="str" cm="1">
        <f t="array" ref="BE302">IF(BE$10="", "", IF(IFERROR(INDEX($B302:$AE302, $BK302, MATCH(BE$10, $B$11:$AE$11, 0)), "")="", "", IFERROR(VALUE(INDEX($B302:$AE302, $BK302, MATCH(BE$10, $B$11:$AE$11, 0))), "")))</f>
        <v/>
      </c>
      <c r="BF302" s="11"/>
      <c r="BG302" s="41" t="str" cm="1">
        <f t="array" ref="BG302">IF(BG$10="", "", IF(IFERROR(INDEX($B302:$AE302, $BK302, MATCH(BG$10, $B$11:$AE$11, 0)), "")="", "", IFERROR(LEFT(INDEX($B302:$AE302, $BK302, MATCH(BG$10, $B$11:$AE$11, 0)), 70), "")))</f>
        <v/>
      </c>
      <c r="BH302" s="11"/>
      <c r="BI302" s="65" t="str">
        <f t="shared" si="62"/>
        <v/>
      </c>
      <c r="BJ302" s="11"/>
      <c r="BN302" s="19" t="str" cm="1">
        <f t="array" ref="BN302">IF($AZ$10="", "", IF(IFERROR(INDEX($B302:$AE302, $BK302, MATCH($AZ$10, $B$11:$AE$11, 0)), "")="", "", IFERROR(INDEX($B302:$AE302, $BK302, MATCH($AZ$10, $B$11:$AE$11, 0)), "")))</f>
        <v/>
      </c>
      <c r="BO302" s="19" t="str">
        <f t="shared" si="63"/>
        <v/>
      </c>
      <c r="BP302" s="19" t="str">
        <f t="shared" si="64"/>
        <v/>
      </c>
      <c r="BQ302" s="19" t="str">
        <f t="shared" si="65"/>
        <v/>
      </c>
      <c r="BR302" s="42" t="str">
        <f t="shared" si="66"/>
        <v/>
      </c>
      <c r="BS302" s="19" t="str">
        <f t="shared" si="67"/>
        <v/>
      </c>
      <c r="BT302" s="43" t="str" cm="1">
        <f t="array" ref="BT302">IFERROR(DATE(INDEX($BQ302:$BS302, $BK302, MATCH($BN$5, $BQ$10:$BS$10, 0)), INDEX($BQ302:$BS302, $BK302, MATCH($BN$4, $BQ$10:$BS$10, 0)), INDEX($BQ302:$BS302, $BK302, MATCH($BN$3, $BQ$10:$BS$10, 0))), "")</f>
        <v/>
      </c>
      <c r="BV302" s="19" t="str">
        <f t="shared" si="68"/>
        <v/>
      </c>
      <c r="BX302" s="19" t="str">
        <f t="shared" si="60"/>
        <v/>
      </c>
      <c r="BZ302" s="42" t="str">
        <f t="shared" si="73"/>
        <v/>
      </c>
      <c r="CA302" s="13" t="str">
        <f t="shared" si="73"/>
        <v/>
      </c>
      <c r="CB302" s="13" t="str">
        <f t="shared" si="73"/>
        <v/>
      </c>
      <c r="CC302" s="13" t="str">
        <f t="shared" si="73"/>
        <v/>
      </c>
      <c r="CD302" s="33" t="str">
        <f t="shared" si="73"/>
        <v/>
      </c>
      <c r="CF302" s="44" t="str">
        <f t="shared" si="69"/>
        <v/>
      </c>
      <c r="CH302" s="19" t="str">
        <f>IF($CF302="", "", COUNTIF($CF$12:$CF$511, "&gt;"&amp;$CF302)+1+COUNTIF($CF$12:$CF302, $CF302)-1)</f>
        <v/>
      </c>
      <c r="CJ302" s="19" t="str">
        <f t="shared" si="70"/>
        <v/>
      </c>
      <c r="CL302" s="45" t="str">
        <f t="shared" si="71"/>
        <v/>
      </c>
      <c r="CN302" s="41" t="str" cm="1">
        <f t="array" ref="CN302">IF($BV302="", "", IF(IFERROR(INDEX($B302:$AE302, $BK302, MATCH(BI$10, $B$11:$AE$11, 0)), "")="", "", IFERROR(INDEX($B302:$AE302, $BK302, MATCH(BI$10, $B$11:$AE$11, 0)), "")))</f>
        <v/>
      </c>
      <c r="CP302" s="19" t="str">
        <f>IF(OR($BL$7=FALSE, $BI302=""), "", IF(COUNTIF('LinkedIn Posts'!$AV$11:$AV$510, $BI302)=0, MAX($CP$11:$CP301)+1, ""))</f>
        <v/>
      </c>
      <c r="CR302" s="19">
        <v>291</v>
      </c>
      <c r="CT302" s="65" t="str">
        <f t="shared" si="72"/>
        <v/>
      </c>
    </row>
    <row r="303" spans="1:98" x14ac:dyDescent="0.25">
      <c r="A303" s="24"/>
      <c r="B303" s="29"/>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1"/>
      <c r="AF303" s="24"/>
      <c r="AG303" s="11"/>
      <c r="AH303" s="11"/>
      <c r="AI303" s="11"/>
      <c r="AJ303" s="11"/>
      <c r="AK303" s="11"/>
      <c r="AL303" s="11"/>
      <c r="AM303" s="11"/>
      <c r="AN303" s="11"/>
      <c r="AO303" s="11"/>
      <c r="AP303" s="11"/>
      <c r="AQ303" s="11"/>
      <c r="AR303" s="11"/>
      <c r="AS303" s="11"/>
      <c r="AT303" s="11"/>
      <c r="AU303" s="11"/>
      <c r="AV303" s="11"/>
      <c r="AW303" s="11"/>
      <c r="AX303" s="11"/>
      <c r="AY303" s="11"/>
      <c r="AZ303" s="32" t="str">
        <f t="shared" si="61"/>
        <v/>
      </c>
      <c r="BA303" s="13" t="str" cm="1">
        <f t="array" ref="BA303">IF(BA$10="", "", IF(IFERROR(INDEX($B303:$AE303, $BK303, MATCH(BA$10, $B$11:$AE$11, 0)), "")="", "", IFERROR(VALUE(INDEX($B303:$AE303, $BK303, MATCH(BA$10, $B$11:$AE$11, 0))), "")))</f>
        <v/>
      </c>
      <c r="BB303" s="13" t="str" cm="1">
        <f t="array" ref="BB303">IF(BB$10="", "", IF(IFERROR(INDEX($B303:$AE303, $BK303, MATCH(BB$10, $B$11:$AE$11, 0)), "")="", "", IFERROR(VALUE(INDEX($B303:$AE303, $BK303, MATCH(BB$10, $B$11:$AE$11, 0))), "")))</f>
        <v/>
      </c>
      <c r="BC303" s="13" t="str" cm="1">
        <f t="array" ref="BC303">IF(BC$10="", "", IF(IFERROR(INDEX($B303:$AE303, $BK303, MATCH(BC$10, $B$11:$AE$11, 0)), "")="", "", IFERROR(VALUE(INDEX($B303:$AE303, $BK303, MATCH(BC$10, $B$11:$AE$11, 0))), "")))</f>
        <v/>
      </c>
      <c r="BD303" s="13" t="str" cm="1">
        <f t="array" ref="BD303">IF(BD$10="", "", IF(IFERROR(INDEX($B303:$AE303, $BK303, MATCH(BD$10, $B$11:$AE$11, 0)), "")="", "", IFERROR(VALUE(INDEX($B303:$AE303, $BK303, MATCH(BD$10, $B$11:$AE$11, 0))), "")))</f>
        <v/>
      </c>
      <c r="BE303" s="33" t="str" cm="1">
        <f t="array" ref="BE303">IF(BE$10="", "", IF(IFERROR(INDEX($B303:$AE303, $BK303, MATCH(BE$10, $B$11:$AE$11, 0)), "")="", "", IFERROR(VALUE(INDEX($B303:$AE303, $BK303, MATCH(BE$10, $B$11:$AE$11, 0))), "")))</f>
        <v/>
      </c>
      <c r="BF303" s="11"/>
      <c r="BG303" s="41" t="str" cm="1">
        <f t="array" ref="BG303">IF(BG$10="", "", IF(IFERROR(INDEX($B303:$AE303, $BK303, MATCH(BG$10, $B$11:$AE$11, 0)), "")="", "", IFERROR(LEFT(INDEX($B303:$AE303, $BK303, MATCH(BG$10, $B$11:$AE$11, 0)), 70), "")))</f>
        <v/>
      </c>
      <c r="BH303" s="11"/>
      <c r="BI303" s="65" t="str">
        <f t="shared" si="62"/>
        <v/>
      </c>
      <c r="BJ303" s="11"/>
      <c r="BN303" s="19" t="str" cm="1">
        <f t="array" ref="BN303">IF($AZ$10="", "", IF(IFERROR(INDEX($B303:$AE303, $BK303, MATCH($AZ$10, $B$11:$AE$11, 0)), "")="", "", IFERROR(INDEX($B303:$AE303, $BK303, MATCH($AZ$10, $B$11:$AE$11, 0)), "")))</f>
        <v/>
      </c>
      <c r="BO303" s="19" t="str">
        <f t="shared" si="63"/>
        <v/>
      </c>
      <c r="BP303" s="19" t="str">
        <f t="shared" si="64"/>
        <v/>
      </c>
      <c r="BQ303" s="19" t="str">
        <f t="shared" si="65"/>
        <v/>
      </c>
      <c r="BR303" s="42" t="str">
        <f t="shared" si="66"/>
        <v/>
      </c>
      <c r="BS303" s="19" t="str">
        <f t="shared" si="67"/>
        <v/>
      </c>
      <c r="BT303" s="43" t="str" cm="1">
        <f t="array" ref="BT303">IFERROR(DATE(INDEX($BQ303:$BS303, $BK303, MATCH($BN$5, $BQ$10:$BS$10, 0)), INDEX($BQ303:$BS303, $BK303, MATCH($BN$4, $BQ$10:$BS$10, 0)), INDEX($BQ303:$BS303, $BK303, MATCH($BN$3, $BQ$10:$BS$10, 0))), "")</f>
        <v/>
      </c>
      <c r="BV303" s="19" t="str">
        <f t="shared" si="68"/>
        <v/>
      </c>
      <c r="BX303" s="19" t="str">
        <f t="shared" si="60"/>
        <v/>
      </c>
      <c r="BZ303" s="42" t="str">
        <f t="shared" si="73"/>
        <v/>
      </c>
      <c r="CA303" s="13" t="str">
        <f t="shared" si="73"/>
        <v/>
      </c>
      <c r="CB303" s="13" t="str">
        <f t="shared" si="73"/>
        <v/>
      </c>
      <c r="CC303" s="13" t="str">
        <f t="shared" si="73"/>
        <v/>
      </c>
      <c r="CD303" s="33" t="str">
        <f t="shared" si="73"/>
        <v/>
      </c>
      <c r="CF303" s="44" t="str">
        <f t="shared" si="69"/>
        <v/>
      </c>
      <c r="CH303" s="19" t="str">
        <f>IF($CF303="", "", COUNTIF($CF$12:$CF$511, "&gt;"&amp;$CF303)+1+COUNTIF($CF$12:$CF303, $CF303)-1)</f>
        <v/>
      </c>
      <c r="CJ303" s="19" t="str">
        <f t="shared" si="70"/>
        <v/>
      </c>
      <c r="CL303" s="45" t="str">
        <f t="shared" si="71"/>
        <v/>
      </c>
      <c r="CN303" s="41" t="str" cm="1">
        <f t="array" ref="CN303">IF($BV303="", "", IF(IFERROR(INDEX($B303:$AE303, $BK303, MATCH(BI$10, $B$11:$AE$11, 0)), "")="", "", IFERROR(INDEX($B303:$AE303, $BK303, MATCH(BI$10, $B$11:$AE$11, 0)), "")))</f>
        <v/>
      </c>
      <c r="CP303" s="19" t="str">
        <f>IF(OR($BL$7=FALSE, $BI303=""), "", IF(COUNTIF('LinkedIn Posts'!$AV$11:$AV$510, $BI303)=0, MAX($CP$11:$CP302)+1, ""))</f>
        <v/>
      </c>
      <c r="CR303" s="19">
        <v>292</v>
      </c>
      <c r="CT303" s="65" t="str">
        <f t="shared" si="72"/>
        <v/>
      </c>
    </row>
    <row r="304" spans="1:98" x14ac:dyDescent="0.25">
      <c r="A304" s="24"/>
      <c r="B304" s="29"/>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1"/>
      <c r="AF304" s="24"/>
      <c r="AG304" s="11"/>
      <c r="AH304" s="11"/>
      <c r="AI304" s="11"/>
      <c r="AJ304" s="11"/>
      <c r="AK304" s="11"/>
      <c r="AL304" s="11"/>
      <c r="AM304" s="11"/>
      <c r="AN304" s="11"/>
      <c r="AO304" s="11"/>
      <c r="AP304" s="11"/>
      <c r="AQ304" s="11"/>
      <c r="AR304" s="11"/>
      <c r="AS304" s="11"/>
      <c r="AT304" s="11"/>
      <c r="AU304" s="11"/>
      <c r="AV304" s="11"/>
      <c r="AW304" s="11"/>
      <c r="AX304" s="11"/>
      <c r="AY304" s="11"/>
      <c r="AZ304" s="32" t="str">
        <f t="shared" si="61"/>
        <v/>
      </c>
      <c r="BA304" s="13" t="str" cm="1">
        <f t="array" ref="BA304">IF(BA$10="", "", IF(IFERROR(INDEX($B304:$AE304, $BK304, MATCH(BA$10, $B$11:$AE$11, 0)), "")="", "", IFERROR(VALUE(INDEX($B304:$AE304, $BK304, MATCH(BA$10, $B$11:$AE$11, 0))), "")))</f>
        <v/>
      </c>
      <c r="BB304" s="13" t="str" cm="1">
        <f t="array" ref="BB304">IF(BB$10="", "", IF(IFERROR(INDEX($B304:$AE304, $BK304, MATCH(BB$10, $B$11:$AE$11, 0)), "")="", "", IFERROR(VALUE(INDEX($B304:$AE304, $BK304, MATCH(BB$10, $B$11:$AE$11, 0))), "")))</f>
        <v/>
      </c>
      <c r="BC304" s="13" t="str" cm="1">
        <f t="array" ref="BC304">IF(BC$10="", "", IF(IFERROR(INDEX($B304:$AE304, $BK304, MATCH(BC$10, $B$11:$AE$11, 0)), "")="", "", IFERROR(VALUE(INDEX($B304:$AE304, $BK304, MATCH(BC$10, $B$11:$AE$11, 0))), "")))</f>
        <v/>
      </c>
      <c r="BD304" s="13" t="str" cm="1">
        <f t="array" ref="BD304">IF(BD$10="", "", IF(IFERROR(INDEX($B304:$AE304, $BK304, MATCH(BD$10, $B$11:$AE$11, 0)), "")="", "", IFERROR(VALUE(INDEX($B304:$AE304, $BK304, MATCH(BD$10, $B$11:$AE$11, 0))), "")))</f>
        <v/>
      </c>
      <c r="BE304" s="33" t="str" cm="1">
        <f t="array" ref="BE304">IF(BE$10="", "", IF(IFERROR(INDEX($B304:$AE304, $BK304, MATCH(BE$10, $B$11:$AE$11, 0)), "")="", "", IFERROR(VALUE(INDEX($B304:$AE304, $BK304, MATCH(BE$10, $B$11:$AE$11, 0))), "")))</f>
        <v/>
      </c>
      <c r="BF304" s="11"/>
      <c r="BG304" s="41" t="str" cm="1">
        <f t="array" ref="BG304">IF(BG$10="", "", IF(IFERROR(INDEX($B304:$AE304, $BK304, MATCH(BG$10, $B$11:$AE$11, 0)), "")="", "", IFERROR(LEFT(INDEX($B304:$AE304, $BK304, MATCH(BG$10, $B$11:$AE$11, 0)), 70), "")))</f>
        <v/>
      </c>
      <c r="BH304" s="11"/>
      <c r="BI304" s="65" t="str">
        <f t="shared" si="62"/>
        <v/>
      </c>
      <c r="BJ304" s="11"/>
      <c r="BN304" s="19" t="str" cm="1">
        <f t="array" ref="BN304">IF($AZ$10="", "", IF(IFERROR(INDEX($B304:$AE304, $BK304, MATCH($AZ$10, $B$11:$AE$11, 0)), "")="", "", IFERROR(INDEX($B304:$AE304, $BK304, MATCH($AZ$10, $B$11:$AE$11, 0)), "")))</f>
        <v/>
      </c>
      <c r="BO304" s="19" t="str">
        <f t="shared" si="63"/>
        <v/>
      </c>
      <c r="BP304" s="19" t="str">
        <f t="shared" si="64"/>
        <v/>
      </c>
      <c r="BQ304" s="19" t="str">
        <f t="shared" si="65"/>
        <v/>
      </c>
      <c r="BR304" s="42" t="str">
        <f t="shared" si="66"/>
        <v/>
      </c>
      <c r="BS304" s="19" t="str">
        <f t="shared" si="67"/>
        <v/>
      </c>
      <c r="BT304" s="43" t="str" cm="1">
        <f t="array" ref="BT304">IFERROR(DATE(INDEX($BQ304:$BS304, $BK304, MATCH($BN$5, $BQ$10:$BS$10, 0)), INDEX($BQ304:$BS304, $BK304, MATCH($BN$4, $BQ$10:$BS$10, 0)), INDEX($BQ304:$BS304, $BK304, MATCH($BN$3, $BQ$10:$BS$10, 0))), "")</f>
        <v/>
      </c>
      <c r="BV304" s="19" t="str">
        <f t="shared" si="68"/>
        <v/>
      </c>
      <c r="BX304" s="19" t="str">
        <f t="shared" si="60"/>
        <v/>
      </c>
      <c r="BZ304" s="42" t="str">
        <f t="shared" si="73"/>
        <v/>
      </c>
      <c r="CA304" s="13" t="str">
        <f t="shared" si="73"/>
        <v/>
      </c>
      <c r="CB304" s="13" t="str">
        <f t="shared" si="73"/>
        <v/>
      </c>
      <c r="CC304" s="13" t="str">
        <f t="shared" si="73"/>
        <v/>
      </c>
      <c r="CD304" s="33" t="str">
        <f t="shared" si="73"/>
        <v/>
      </c>
      <c r="CF304" s="44" t="str">
        <f t="shared" si="69"/>
        <v/>
      </c>
      <c r="CH304" s="19" t="str">
        <f>IF($CF304="", "", COUNTIF($CF$12:$CF$511, "&gt;"&amp;$CF304)+1+COUNTIF($CF$12:$CF304, $CF304)-1)</f>
        <v/>
      </c>
      <c r="CJ304" s="19" t="str">
        <f t="shared" si="70"/>
        <v/>
      </c>
      <c r="CL304" s="45" t="str">
        <f t="shared" si="71"/>
        <v/>
      </c>
      <c r="CN304" s="41" t="str" cm="1">
        <f t="array" ref="CN304">IF($BV304="", "", IF(IFERROR(INDEX($B304:$AE304, $BK304, MATCH(BI$10, $B$11:$AE$11, 0)), "")="", "", IFERROR(INDEX($B304:$AE304, $BK304, MATCH(BI$10, $B$11:$AE$11, 0)), "")))</f>
        <v/>
      </c>
      <c r="CP304" s="19" t="str">
        <f>IF(OR($BL$7=FALSE, $BI304=""), "", IF(COUNTIF('LinkedIn Posts'!$AV$11:$AV$510, $BI304)=0, MAX($CP$11:$CP303)+1, ""))</f>
        <v/>
      </c>
      <c r="CR304" s="19">
        <v>293</v>
      </c>
      <c r="CT304" s="65" t="str">
        <f t="shared" si="72"/>
        <v/>
      </c>
    </row>
    <row r="305" spans="1:98" x14ac:dyDescent="0.25">
      <c r="A305" s="24"/>
      <c r="B305" s="29"/>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1"/>
      <c r="AF305" s="24"/>
      <c r="AG305" s="11"/>
      <c r="AH305" s="11"/>
      <c r="AI305" s="11"/>
      <c r="AJ305" s="11"/>
      <c r="AK305" s="11"/>
      <c r="AL305" s="11"/>
      <c r="AM305" s="11"/>
      <c r="AN305" s="11"/>
      <c r="AO305" s="11"/>
      <c r="AP305" s="11"/>
      <c r="AQ305" s="11"/>
      <c r="AR305" s="11"/>
      <c r="AS305" s="11"/>
      <c r="AT305" s="11"/>
      <c r="AU305" s="11"/>
      <c r="AV305" s="11"/>
      <c r="AW305" s="11"/>
      <c r="AX305" s="11"/>
      <c r="AY305" s="11"/>
      <c r="AZ305" s="32" t="str">
        <f t="shared" si="61"/>
        <v/>
      </c>
      <c r="BA305" s="13" t="str" cm="1">
        <f t="array" ref="BA305">IF(BA$10="", "", IF(IFERROR(INDEX($B305:$AE305, $BK305, MATCH(BA$10, $B$11:$AE$11, 0)), "")="", "", IFERROR(VALUE(INDEX($B305:$AE305, $BK305, MATCH(BA$10, $B$11:$AE$11, 0))), "")))</f>
        <v/>
      </c>
      <c r="BB305" s="13" t="str" cm="1">
        <f t="array" ref="BB305">IF(BB$10="", "", IF(IFERROR(INDEX($B305:$AE305, $BK305, MATCH(BB$10, $B$11:$AE$11, 0)), "")="", "", IFERROR(VALUE(INDEX($B305:$AE305, $BK305, MATCH(BB$10, $B$11:$AE$11, 0))), "")))</f>
        <v/>
      </c>
      <c r="BC305" s="13" t="str" cm="1">
        <f t="array" ref="BC305">IF(BC$10="", "", IF(IFERROR(INDEX($B305:$AE305, $BK305, MATCH(BC$10, $B$11:$AE$11, 0)), "")="", "", IFERROR(VALUE(INDEX($B305:$AE305, $BK305, MATCH(BC$10, $B$11:$AE$11, 0))), "")))</f>
        <v/>
      </c>
      <c r="BD305" s="13" t="str" cm="1">
        <f t="array" ref="BD305">IF(BD$10="", "", IF(IFERROR(INDEX($B305:$AE305, $BK305, MATCH(BD$10, $B$11:$AE$11, 0)), "")="", "", IFERROR(VALUE(INDEX($B305:$AE305, $BK305, MATCH(BD$10, $B$11:$AE$11, 0))), "")))</f>
        <v/>
      </c>
      <c r="BE305" s="33" t="str" cm="1">
        <f t="array" ref="BE305">IF(BE$10="", "", IF(IFERROR(INDEX($B305:$AE305, $BK305, MATCH(BE$10, $B$11:$AE$11, 0)), "")="", "", IFERROR(VALUE(INDEX($B305:$AE305, $BK305, MATCH(BE$10, $B$11:$AE$11, 0))), "")))</f>
        <v/>
      </c>
      <c r="BF305" s="11"/>
      <c r="BG305" s="41" t="str" cm="1">
        <f t="array" ref="BG305">IF(BG$10="", "", IF(IFERROR(INDEX($B305:$AE305, $BK305, MATCH(BG$10, $B$11:$AE$11, 0)), "")="", "", IFERROR(LEFT(INDEX($B305:$AE305, $BK305, MATCH(BG$10, $B$11:$AE$11, 0)), 70), "")))</f>
        <v/>
      </c>
      <c r="BH305" s="11"/>
      <c r="BI305" s="65" t="str">
        <f t="shared" si="62"/>
        <v/>
      </c>
      <c r="BJ305" s="11"/>
      <c r="BN305" s="19" t="str" cm="1">
        <f t="array" ref="BN305">IF($AZ$10="", "", IF(IFERROR(INDEX($B305:$AE305, $BK305, MATCH($AZ$10, $B$11:$AE$11, 0)), "")="", "", IFERROR(INDEX($B305:$AE305, $BK305, MATCH($AZ$10, $B$11:$AE$11, 0)), "")))</f>
        <v/>
      </c>
      <c r="BO305" s="19" t="str">
        <f t="shared" si="63"/>
        <v/>
      </c>
      <c r="BP305" s="19" t="str">
        <f t="shared" si="64"/>
        <v/>
      </c>
      <c r="BQ305" s="19" t="str">
        <f t="shared" si="65"/>
        <v/>
      </c>
      <c r="BR305" s="42" t="str">
        <f t="shared" si="66"/>
        <v/>
      </c>
      <c r="BS305" s="19" t="str">
        <f t="shared" si="67"/>
        <v/>
      </c>
      <c r="BT305" s="43" t="str" cm="1">
        <f t="array" ref="BT305">IFERROR(DATE(INDEX($BQ305:$BS305, $BK305, MATCH($BN$5, $BQ$10:$BS$10, 0)), INDEX($BQ305:$BS305, $BK305, MATCH($BN$4, $BQ$10:$BS$10, 0)), INDEX($BQ305:$BS305, $BK305, MATCH($BN$3, $BQ$10:$BS$10, 0))), "")</f>
        <v/>
      </c>
      <c r="BV305" s="19" t="str">
        <f t="shared" si="68"/>
        <v/>
      </c>
      <c r="BX305" s="19" t="str">
        <f t="shared" si="60"/>
        <v/>
      </c>
      <c r="BZ305" s="42" t="str">
        <f t="shared" si="73"/>
        <v/>
      </c>
      <c r="CA305" s="13" t="str">
        <f t="shared" si="73"/>
        <v/>
      </c>
      <c r="CB305" s="13" t="str">
        <f t="shared" si="73"/>
        <v/>
      </c>
      <c r="CC305" s="13" t="str">
        <f t="shared" si="73"/>
        <v/>
      </c>
      <c r="CD305" s="33" t="str">
        <f t="shared" si="73"/>
        <v/>
      </c>
      <c r="CF305" s="44" t="str">
        <f t="shared" si="69"/>
        <v/>
      </c>
      <c r="CH305" s="19" t="str">
        <f>IF($CF305="", "", COUNTIF($CF$12:$CF$511, "&gt;"&amp;$CF305)+1+COUNTIF($CF$12:$CF305, $CF305)-1)</f>
        <v/>
      </c>
      <c r="CJ305" s="19" t="str">
        <f t="shared" si="70"/>
        <v/>
      </c>
      <c r="CL305" s="45" t="str">
        <f t="shared" si="71"/>
        <v/>
      </c>
      <c r="CN305" s="41" t="str" cm="1">
        <f t="array" ref="CN305">IF($BV305="", "", IF(IFERROR(INDEX($B305:$AE305, $BK305, MATCH(BI$10, $B$11:$AE$11, 0)), "")="", "", IFERROR(INDEX($B305:$AE305, $BK305, MATCH(BI$10, $B$11:$AE$11, 0)), "")))</f>
        <v/>
      </c>
      <c r="CP305" s="19" t="str">
        <f>IF(OR($BL$7=FALSE, $BI305=""), "", IF(COUNTIF('LinkedIn Posts'!$AV$11:$AV$510, $BI305)=0, MAX($CP$11:$CP304)+1, ""))</f>
        <v/>
      </c>
      <c r="CR305" s="19">
        <v>294</v>
      </c>
      <c r="CT305" s="65" t="str">
        <f t="shared" si="72"/>
        <v/>
      </c>
    </row>
    <row r="306" spans="1:98" x14ac:dyDescent="0.25">
      <c r="A306" s="24"/>
      <c r="B306" s="29"/>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1"/>
      <c r="AF306" s="24"/>
      <c r="AG306" s="11"/>
      <c r="AH306" s="11"/>
      <c r="AI306" s="11"/>
      <c r="AJ306" s="11"/>
      <c r="AK306" s="11"/>
      <c r="AL306" s="11"/>
      <c r="AM306" s="11"/>
      <c r="AN306" s="11"/>
      <c r="AO306" s="11"/>
      <c r="AP306" s="11"/>
      <c r="AQ306" s="11"/>
      <c r="AR306" s="11"/>
      <c r="AS306" s="11"/>
      <c r="AT306" s="11"/>
      <c r="AU306" s="11"/>
      <c r="AV306" s="11"/>
      <c r="AW306" s="11"/>
      <c r="AX306" s="11"/>
      <c r="AY306" s="11"/>
      <c r="AZ306" s="32" t="str">
        <f t="shared" si="61"/>
        <v/>
      </c>
      <c r="BA306" s="13" t="str" cm="1">
        <f t="array" ref="BA306">IF(BA$10="", "", IF(IFERROR(INDEX($B306:$AE306, $BK306, MATCH(BA$10, $B$11:$AE$11, 0)), "")="", "", IFERROR(VALUE(INDEX($B306:$AE306, $BK306, MATCH(BA$10, $B$11:$AE$11, 0))), "")))</f>
        <v/>
      </c>
      <c r="BB306" s="13" t="str" cm="1">
        <f t="array" ref="BB306">IF(BB$10="", "", IF(IFERROR(INDEX($B306:$AE306, $BK306, MATCH(BB$10, $B$11:$AE$11, 0)), "")="", "", IFERROR(VALUE(INDEX($B306:$AE306, $BK306, MATCH(BB$10, $B$11:$AE$11, 0))), "")))</f>
        <v/>
      </c>
      <c r="BC306" s="13" t="str" cm="1">
        <f t="array" ref="BC306">IF(BC$10="", "", IF(IFERROR(INDEX($B306:$AE306, $BK306, MATCH(BC$10, $B$11:$AE$11, 0)), "")="", "", IFERROR(VALUE(INDEX($B306:$AE306, $BK306, MATCH(BC$10, $B$11:$AE$11, 0))), "")))</f>
        <v/>
      </c>
      <c r="BD306" s="13" t="str" cm="1">
        <f t="array" ref="BD306">IF(BD$10="", "", IF(IFERROR(INDEX($B306:$AE306, $BK306, MATCH(BD$10, $B$11:$AE$11, 0)), "")="", "", IFERROR(VALUE(INDEX($B306:$AE306, $BK306, MATCH(BD$10, $B$11:$AE$11, 0))), "")))</f>
        <v/>
      </c>
      <c r="BE306" s="33" t="str" cm="1">
        <f t="array" ref="BE306">IF(BE$10="", "", IF(IFERROR(INDEX($B306:$AE306, $BK306, MATCH(BE$10, $B$11:$AE$11, 0)), "")="", "", IFERROR(VALUE(INDEX($B306:$AE306, $BK306, MATCH(BE$10, $B$11:$AE$11, 0))), "")))</f>
        <v/>
      </c>
      <c r="BF306" s="11"/>
      <c r="BG306" s="41" t="str" cm="1">
        <f t="array" ref="BG306">IF(BG$10="", "", IF(IFERROR(INDEX($B306:$AE306, $BK306, MATCH(BG$10, $B$11:$AE$11, 0)), "")="", "", IFERROR(LEFT(INDEX($B306:$AE306, $BK306, MATCH(BG$10, $B$11:$AE$11, 0)), 70), "")))</f>
        <v/>
      </c>
      <c r="BH306" s="11"/>
      <c r="BI306" s="65" t="str">
        <f t="shared" si="62"/>
        <v/>
      </c>
      <c r="BJ306" s="11"/>
      <c r="BN306" s="19" t="str" cm="1">
        <f t="array" ref="BN306">IF($AZ$10="", "", IF(IFERROR(INDEX($B306:$AE306, $BK306, MATCH($AZ$10, $B$11:$AE$11, 0)), "")="", "", IFERROR(INDEX($B306:$AE306, $BK306, MATCH($AZ$10, $B$11:$AE$11, 0)), "")))</f>
        <v/>
      </c>
      <c r="BO306" s="19" t="str">
        <f t="shared" si="63"/>
        <v/>
      </c>
      <c r="BP306" s="19" t="str">
        <f t="shared" si="64"/>
        <v/>
      </c>
      <c r="BQ306" s="19" t="str">
        <f t="shared" si="65"/>
        <v/>
      </c>
      <c r="BR306" s="42" t="str">
        <f t="shared" si="66"/>
        <v/>
      </c>
      <c r="BS306" s="19" t="str">
        <f t="shared" si="67"/>
        <v/>
      </c>
      <c r="BT306" s="43" t="str" cm="1">
        <f t="array" ref="BT306">IFERROR(DATE(INDEX($BQ306:$BS306, $BK306, MATCH($BN$5, $BQ$10:$BS$10, 0)), INDEX($BQ306:$BS306, $BK306, MATCH($BN$4, $BQ$10:$BS$10, 0)), INDEX($BQ306:$BS306, $BK306, MATCH($BN$3, $BQ$10:$BS$10, 0))), "")</f>
        <v/>
      </c>
      <c r="BV306" s="19" t="str">
        <f t="shared" si="68"/>
        <v/>
      </c>
      <c r="BX306" s="19" t="str">
        <f t="shared" si="60"/>
        <v/>
      </c>
      <c r="BZ306" s="42" t="str">
        <f t="shared" si="73"/>
        <v/>
      </c>
      <c r="CA306" s="13" t="str">
        <f t="shared" si="73"/>
        <v/>
      </c>
      <c r="CB306" s="13" t="str">
        <f t="shared" si="73"/>
        <v/>
      </c>
      <c r="CC306" s="13" t="str">
        <f t="shared" si="73"/>
        <v/>
      </c>
      <c r="CD306" s="33" t="str">
        <f t="shared" si="73"/>
        <v/>
      </c>
      <c r="CF306" s="44" t="str">
        <f t="shared" si="69"/>
        <v/>
      </c>
      <c r="CH306" s="19" t="str">
        <f>IF($CF306="", "", COUNTIF($CF$12:$CF$511, "&gt;"&amp;$CF306)+1+COUNTIF($CF$12:$CF306, $CF306)-1)</f>
        <v/>
      </c>
      <c r="CJ306" s="19" t="str">
        <f t="shared" si="70"/>
        <v/>
      </c>
      <c r="CL306" s="45" t="str">
        <f t="shared" si="71"/>
        <v/>
      </c>
      <c r="CN306" s="41" t="str" cm="1">
        <f t="array" ref="CN306">IF($BV306="", "", IF(IFERROR(INDEX($B306:$AE306, $BK306, MATCH(BI$10, $B$11:$AE$11, 0)), "")="", "", IFERROR(INDEX($B306:$AE306, $BK306, MATCH(BI$10, $B$11:$AE$11, 0)), "")))</f>
        <v/>
      </c>
      <c r="CP306" s="19" t="str">
        <f>IF(OR($BL$7=FALSE, $BI306=""), "", IF(COUNTIF('LinkedIn Posts'!$AV$11:$AV$510, $BI306)=0, MAX($CP$11:$CP305)+1, ""))</f>
        <v/>
      </c>
      <c r="CR306" s="19">
        <v>295</v>
      </c>
      <c r="CT306" s="65" t="str">
        <f t="shared" si="72"/>
        <v/>
      </c>
    </row>
    <row r="307" spans="1:98" x14ac:dyDescent="0.25">
      <c r="A307" s="24"/>
      <c r="B307" s="29"/>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1"/>
      <c r="AF307" s="24"/>
      <c r="AG307" s="11"/>
      <c r="AH307" s="11"/>
      <c r="AI307" s="11"/>
      <c r="AJ307" s="11"/>
      <c r="AK307" s="11"/>
      <c r="AL307" s="11"/>
      <c r="AM307" s="11"/>
      <c r="AN307" s="11"/>
      <c r="AO307" s="11"/>
      <c r="AP307" s="11"/>
      <c r="AQ307" s="11"/>
      <c r="AR307" s="11"/>
      <c r="AS307" s="11"/>
      <c r="AT307" s="11"/>
      <c r="AU307" s="11"/>
      <c r="AV307" s="11"/>
      <c r="AW307" s="11"/>
      <c r="AX307" s="11"/>
      <c r="AY307" s="11"/>
      <c r="AZ307" s="32" t="str">
        <f t="shared" si="61"/>
        <v/>
      </c>
      <c r="BA307" s="13" t="str" cm="1">
        <f t="array" ref="BA307">IF(BA$10="", "", IF(IFERROR(INDEX($B307:$AE307, $BK307, MATCH(BA$10, $B$11:$AE$11, 0)), "")="", "", IFERROR(VALUE(INDEX($B307:$AE307, $BK307, MATCH(BA$10, $B$11:$AE$11, 0))), "")))</f>
        <v/>
      </c>
      <c r="BB307" s="13" t="str" cm="1">
        <f t="array" ref="BB307">IF(BB$10="", "", IF(IFERROR(INDEX($B307:$AE307, $BK307, MATCH(BB$10, $B$11:$AE$11, 0)), "")="", "", IFERROR(VALUE(INDEX($B307:$AE307, $BK307, MATCH(BB$10, $B$11:$AE$11, 0))), "")))</f>
        <v/>
      </c>
      <c r="BC307" s="13" t="str" cm="1">
        <f t="array" ref="BC307">IF(BC$10="", "", IF(IFERROR(INDEX($B307:$AE307, $BK307, MATCH(BC$10, $B$11:$AE$11, 0)), "")="", "", IFERROR(VALUE(INDEX($B307:$AE307, $BK307, MATCH(BC$10, $B$11:$AE$11, 0))), "")))</f>
        <v/>
      </c>
      <c r="BD307" s="13" t="str" cm="1">
        <f t="array" ref="BD307">IF(BD$10="", "", IF(IFERROR(INDEX($B307:$AE307, $BK307, MATCH(BD$10, $B$11:$AE$11, 0)), "")="", "", IFERROR(VALUE(INDEX($B307:$AE307, $BK307, MATCH(BD$10, $B$11:$AE$11, 0))), "")))</f>
        <v/>
      </c>
      <c r="BE307" s="33" t="str" cm="1">
        <f t="array" ref="BE307">IF(BE$10="", "", IF(IFERROR(INDEX($B307:$AE307, $BK307, MATCH(BE$10, $B$11:$AE$11, 0)), "")="", "", IFERROR(VALUE(INDEX($B307:$AE307, $BK307, MATCH(BE$10, $B$11:$AE$11, 0))), "")))</f>
        <v/>
      </c>
      <c r="BF307" s="11"/>
      <c r="BG307" s="41" t="str" cm="1">
        <f t="array" ref="BG307">IF(BG$10="", "", IF(IFERROR(INDEX($B307:$AE307, $BK307, MATCH(BG$10, $B$11:$AE$11, 0)), "")="", "", IFERROR(LEFT(INDEX($B307:$AE307, $BK307, MATCH(BG$10, $B$11:$AE$11, 0)), 70), "")))</f>
        <v/>
      </c>
      <c r="BH307" s="11"/>
      <c r="BI307" s="65" t="str">
        <f t="shared" si="62"/>
        <v/>
      </c>
      <c r="BJ307" s="11"/>
      <c r="BN307" s="19" t="str" cm="1">
        <f t="array" ref="BN307">IF($AZ$10="", "", IF(IFERROR(INDEX($B307:$AE307, $BK307, MATCH($AZ$10, $B$11:$AE$11, 0)), "")="", "", IFERROR(INDEX($B307:$AE307, $BK307, MATCH($AZ$10, $B$11:$AE$11, 0)), "")))</f>
        <v/>
      </c>
      <c r="BO307" s="19" t="str">
        <f t="shared" si="63"/>
        <v/>
      </c>
      <c r="BP307" s="19" t="str">
        <f t="shared" si="64"/>
        <v/>
      </c>
      <c r="BQ307" s="19" t="str">
        <f t="shared" si="65"/>
        <v/>
      </c>
      <c r="BR307" s="42" t="str">
        <f t="shared" si="66"/>
        <v/>
      </c>
      <c r="BS307" s="19" t="str">
        <f t="shared" si="67"/>
        <v/>
      </c>
      <c r="BT307" s="43" t="str" cm="1">
        <f t="array" ref="BT307">IFERROR(DATE(INDEX($BQ307:$BS307, $BK307, MATCH($BN$5, $BQ$10:$BS$10, 0)), INDEX($BQ307:$BS307, $BK307, MATCH($BN$4, $BQ$10:$BS$10, 0)), INDEX($BQ307:$BS307, $BK307, MATCH($BN$3, $BQ$10:$BS$10, 0))), "")</f>
        <v/>
      </c>
      <c r="BV307" s="19" t="str">
        <f t="shared" si="68"/>
        <v/>
      </c>
      <c r="BX307" s="19" t="str">
        <f t="shared" si="60"/>
        <v/>
      </c>
      <c r="BZ307" s="42" t="str">
        <f t="shared" si="73"/>
        <v/>
      </c>
      <c r="CA307" s="13" t="str">
        <f t="shared" si="73"/>
        <v/>
      </c>
      <c r="CB307" s="13" t="str">
        <f t="shared" si="73"/>
        <v/>
      </c>
      <c r="CC307" s="13" t="str">
        <f t="shared" si="73"/>
        <v/>
      </c>
      <c r="CD307" s="33" t="str">
        <f t="shared" si="73"/>
        <v/>
      </c>
      <c r="CF307" s="44" t="str">
        <f t="shared" si="69"/>
        <v/>
      </c>
      <c r="CH307" s="19" t="str">
        <f>IF($CF307="", "", COUNTIF($CF$12:$CF$511, "&gt;"&amp;$CF307)+1+COUNTIF($CF$12:$CF307, $CF307)-1)</f>
        <v/>
      </c>
      <c r="CJ307" s="19" t="str">
        <f t="shared" si="70"/>
        <v/>
      </c>
      <c r="CL307" s="45" t="str">
        <f t="shared" si="71"/>
        <v/>
      </c>
      <c r="CN307" s="41" t="str" cm="1">
        <f t="array" ref="CN307">IF($BV307="", "", IF(IFERROR(INDEX($B307:$AE307, $BK307, MATCH(BI$10, $B$11:$AE$11, 0)), "")="", "", IFERROR(INDEX($B307:$AE307, $BK307, MATCH(BI$10, $B$11:$AE$11, 0)), "")))</f>
        <v/>
      </c>
      <c r="CP307" s="19" t="str">
        <f>IF(OR($BL$7=FALSE, $BI307=""), "", IF(COUNTIF('LinkedIn Posts'!$AV$11:$AV$510, $BI307)=0, MAX($CP$11:$CP306)+1, ""))</f>
        <v/>
      </c>
      <c r="CR307" s="19">
        <v>296</v>
      </c>
      <c r="CT307" s="65" t="str">
        <f t="shared" si="72"/>
        <v/>
      </c>
    </row>
    <row r="308" spans="1:98" x14ac:dyDescent="0.25">
      <c r="A308" s="24"/>
      <c r="B308" s="29"/>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1"/>
      <c r="AF308" s="24"/>
      <c r="AG308" s="11"/>
      <c r="AH308" s="11"/>
      <c r="AI308" s="11"/>
      <c r="AJ308" s="11"/>
      <c r="AK308" s="11"/>
      <c r="AL308" s="11"/>
      <c r="AM308" s="11"/>
      <c r="AN308" s="11"/>
      <c r="AO308" s="11"/>
      <c r="AP308" s="11"/>
      <c r="AQ308" s="11"/>
      <c r="AR308" s="11"/>
      <c r="AS308" s="11"/>
      <c r="AT308" s="11"/>
      <c r="AU308" s="11"/>
      <c r="AV308" s="11"/>
      <c r="AW308" s="11"/>
      <c r="AX308" s="11"/>
      <c r="AY308" s="11"/>
      <c r="AZ308" s="32" t="str">
        <f t="shared" si="61"/>
        <v/>
      </c>
      <c r="BA308" s="13" t="str" cm="1">
        <f t="array" ref="BA308">IF(BA$10="", "", IF(IFERROR(INDEX($B308:$AE308, $BK308, MATCH(BA$10, $B$11:$AE$11, 0)), "")="", "", IFERROR(VALUE(INDEX($B308:$AE308, $BK308, MATCH(BA$10, $B$11:$AE$11, 0))), "")))</f>
        <v/>
      </c>
      <c r="BB308" s="13" t="str" cm="1">
        <f t="array" ref="BB308">IF(BB$10="", "", IF(IFERROR(INDEX($B308:$AE308, $BK308, MATCH(BB$10, $B$11:$AE$11, 0)), "")="", "", IFERROR(VALUE(INDEX($B308:$AE308, $BK308, MATCH(BB$10, $B$11:$AE$11, 0))), "")))</f>
        <v/>
      </c>
      <c r="BC308" s="13" t="str" cm="1">
        <f t="array" ref="BC308">IF(BC$10="", "", IF(IFERROR(INDEX($B308:$AE308, $BK308, MATCH(BC$10, $B$11:$AE$11, 0)), "")="", "", IFERROR(VALUE(INDEX($B308:$AE308, $BK308, MATCH(BC$10, $B$11:$AE$11, 0))), "")))</f>
        <v/>
      </c>
      <c r="BD308" s="13" t="str" cm="1">
        <f t="array" ref="BD308">IF(BD$10="", "", IF(IFERROR(INDEX($B308:$AE308, $BK308, MATCH(BD$10, $B$11:$AE$11, 0)), "")="", "", IFERROR(VALUE(INDEX($B308:$AE308, $BK308, MATCH(BD$10, $B$11:$AE$11, 0))), "")))</f>
        <v/>
      </c>
      <c r="BE308" s="33" t="str" cm="1">
        <f t="array" ref="BE308">IF(BE$10="", "", IF(IFERROR(INDEX($B308:$AE308, $BK308, MATCH(BE$10, $B$11:$AE$11, 0)), "")="", "", IFERROR(VALUE(INDEX($B308:$AE308, $BK308, MATCH(BE$10, $B$11:$AE$11, 0))), "")))</f>
        <v/>
      </c>
      <c r="BF308" s="11"/>
      <c r="BG308" s="41" t="str" cm="1">
        <f t="array" ref="BG308">IF(BG$10="", "", IF(IFERROR(INDEX($B308:$AE308, $BK308, MATCH(BG$10, $B$11:$AE$11, 0)), "")="", "", IFERROR(LEFT(INDEX($B308:$AE308, $BK308, MATCH(BG$10, $B$11:$AE$11, 0)), 70), "")))</f>
        <v/>
      </c>
      <c r="BH308" s="11"/>
      <c r="BI308" s="65" t="str">
        <f t="shared" si="62"/>
        <v/>
      </c>
      <c r="BJ308" s="11"/>
      <c r="BN308" s="19" t="str" cm="1">
        <f t="array" ref="BN308">IF($AZ$10="", "", IF(IFERROR(INDEX($B308:$AE308, $BK308, MATCH($AZ$10, $B$11:$AE$11, 0)), "")="", "", IFERROR(INDEX($B308:$AE308, $BK308, MATCH($AZ$10, $B$11:$AE$11, 0)), "")))</f>
        <v/>
      </c>
      <c r="BO308" s="19" t="str">
        <f t="shared" si="63"/>
        <v/>
      </c>
      <c r="BP308" s="19" t="str">
        <f t="shared" si="64"/>
        <v/>
      </c>
      <c r="BQ308" s="19" t="str">
        <f t="shared" si="65"/>
        <v/>
      </c>
      <c r="BR308" s="42" t="str">
        <f t="shared" si="66"/>
        <v/>
      </c>
      <c r="BS308" s="19" t="str">
        <f t="shared" si="67"/>
        <v/>
      </c>
      <c r="BT308" s="43" t="str" cm="1">
        <f t="array" ref="BT308">IFERROR(DATE(INDEX($BQ308:$BS308, $BK308, MATCH($BN$5, $BQ$10:$BS$10, 0)), INDEX($BQ308:$BS308, $BK308, MATCH($BN$4, $BQ$10:$BS$10, 0)), INDEX($BQ308:$BS308, $BK308, MATCH($BN$3, $BQ$10:$BS$10, 0))), "")</f>
        <v/>
      </c>
      <c r="BV308" s="19" t="str">
        <f t="shared" si="68"/>
        <v/>
      </c>
      <c r="BX308" s="19" t="str">
        <f t="shared" si="60"/>
        <v/>
      </c>
      <c r="BZ308" s="42" t="str">
        <f t="shared" si="73"/>
        <v/>
      </c>
      <c r="CA308" s="13" t="str">
        <f t="shared" si="73"/>
        <v/>
      </c>
      <c r="CB308" s="13" t="str">
        <f t="shared" si="73"/>
        <v/>
      </c>
      <c r="CC308" s="13" t="str">
        <f t="shared" si="73"/>
        <v/>
      </c>
      <c r="CD308" s="33" t="str">
        <f t="shared" si="73"/>
        <v/>
      </c>
      <c r="CF308" s="44" t="str">
        <f t="shared" si="69"/>
        <v/>
      </c>
      <c r="CH308" s="19" t="str">
        <f>IF($CF308="", "", COUNTIF($CF$12:$CF$511, "&gt;"&amp;$CF308)+1+COUNTIF($CF$12:$CF308, $CF308)-1)</f>
        <v/>
      </c>
      <c r="CJ308" s="19" t="str">
        <f t="shared" si="70"/>
        <v/>
      </c>
      <c r="CL308" s="45" t="str">
        <f t="shared" si="71"/>
        <v/>
      </c>
      <c r="CN308" s="41" t="str" cm="1">
        <f t="array" ref="CN308">IF($BV308="", "", IF(IFERROR(INDEX($B308:$AE308, $BK308, MATCH(BI$10, $B$11:$AE$11, 0)), "")="", "", IFERROR(INDEX($B308:$AE308, $BK308, MATCH(BI$10, $B$11:$AE$11, 0)), "")))</f>
        <v/>
      </c>
      <c r="CP308" s="19" t="str">
        <f>IF(OR($BL$7=FALSE, $BI308=""), "", IF(COUNTIF('LinkedIn Posts'!$AV$11:$AV$510, $BI308)=0, MAX($CP$11:$CP307)+1, ""))</f>
        <v/>
      </c>
      <c r="CR308" s="19">
        <v>297</v>
      </c>
      <c r="CT308" s="65" t="str">
        <f t="shared" si="72"/>
        <v/>
      </c>
    </row>
    <row r="309" spans="1:98" x14ac:dyDescent="0.25">
      <c r="A309" s="24"/>
      <c r="B309" s="29"/>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1"/>
      <c r="AF309" s="24"/>
      <c r="AG309" s="11"/>
      <c r="AH309" s="11"/>
      <c r="AI309" s="11"/>
      <c r="AJ309" s="11"/>
      <c r="AK309" s="11"/>
      <c r="AL309" s="11"/>
      <c r="AM309" s="11"/>
      <c r="AN309" s="11"/>
      <c r="AO309" s="11"/>
      <c r="AP309" s="11"/>
      <c r="AQ309" s="11"/>
      <c r="AR309" s="11"/>
      <c r="AS309" s="11"/>
      <c r="AT309" s="11"/>
      <c r="AU309" s="11"/>
      <c r="AV309" s="11"/>
      <c r="AW309" s="11"/>
      <c r="AX309" s="11"/>
      <c r="AY309" s="11"/>
      <c r="AZ309" s="32" t="str">
        <f t="shared" si="61"/>
        <v/>
      </c>
      <c r="BA309" s="13" t="str" cm="1">
        <f t="array" ref="BA309">IF(BA$10="", "", IF(IFERROR(INDEX($B309:$AE309, $BK309, MATCH(BA$10, $B$11:$AE$11, 0)), "")="", "", IFERROR(VALUE(INDEX($B309:$AE309, $BK309, MATCH(BA$10, $B$11:$AE$11, 0))), "")))</f>
        <v/>
      </c>
      <c r="BB309" s="13" t="str" cm="1">
        <f t="array" ref="BB309">IF(BB$10="", "", IF(IFERROR(INDEX($B309:$AE309, $BK309, MATCH(BB$10, $B$11:$AE$11, 0)), "")="", "", IFERROR(VALUE(INDEX($B309:$AE309, $BK309, MATCH(BB$10, $B$11:$AE$11, 0))), "")))</f>
        <v/>
      </c>
      <c r="BC309" s="13" t="str" cm="1">
        <f t="array" ref="BC309">IF(BC$10="", "", IF(IFERROR(INDEX($B309:$AE309, $BK309, MATCH(BC$10, $B$11:$AE$11, 0)), "")="", "", IFERROR(VALUE(INDEX($B309:$AE309, $BK309, MATCH(BC$10, $B$11:$AE$11, 0))), "")))</f>
        <v/>
      </c>
      <c r="BD309" s="13" t="str" cm="1">
        <f t="array" ref="BD309">IF(BD$10="", "", IF(IFERROR(INDEX($B309:$AE309, $BK309, MATCH(BD$10, $B$11:$AE$11, 0)), "")="", "", IFERROR(VALUE(INDEX($B309:$AE309, $BK309, MATCH(BD$10, $B$11:$AE$11, 0))), "")))</f>
        <v/>
      </c>
      <c r="BE309" s="33" t="str" cm="1">
        <f t="array" ref="BE309">IF(BE$10="", "", IF(IFERROR(INDEX($B309:$AE309, $BK309, MATCH(BE$10, $B$11:$AE$11, 0)), "")="", "", IFERROR(VALUE(INDEX($B309:$AE309, $BK309, MATCH(BE$10, $B$11:$AE$11, 0))), "")))</f>
        <v/>
      </c>
      <c r="BF309" s="11"/>
      <c r="BG309" s="41" t="str" cm="1">
        <f t="array" ref="BG309">IF(BG$10="", "", IF(IFERROR(INDEX($B309:$AE309, $BK309, MATCH(BG$10, $B$11:$AE$11, 0)), "")="", "", IFERROR(LEFT(INDEX($B309:$AE309, $BK309, MATCH(BG$10, $B$11:$AE$11, 0)), 70), "")))</f>
        <v/>
      </c>
      <c r="BH309" s="11"/>
      <c r="BI309" s="65" t="str">
        <f t="shared" si="62"/>
        <v/>
      </c>
      <c r="BJ309" s="11"/>
      <c r="BN309" s="19" t="str" cm="1">
        <f t="array" ref="BN309">IF($AZ$10="", "", IF(IFERROR(INDEX($B309:$AE309, $BK309, MATCH($AZ$10, $B$11:$AE$11, 0)), "")="", "", IFERROR(INDEX($B309:$AE309, $BK309, MATCH($AZ$10, $B$11:$AE$11, 0)), "")))</f>
        <v/>
      </c>
      <c r="BO309" s="19" t="str">
        <f t="shared" si="63"/>
        <v/>
      </c>
      <c r="BP309" s="19" t="str">
        <f t="shared" si="64"/>
        <v/>
      </c>
      <c r="BQ309" s="19" t="str">
        <f t="shared" si="65"/>
        <v/>
      </c>
      <c r="BR309" s="42" t="str">
        <f t="shared" si="66"/>
        <v/>
      </c>
      <c r="BS309" s="19" t="str">
        <f t="shared" si="67"/>
        <v/>
      </c>
      <c r="BT309" s="43" t="str" cm="1">
        <f t="array" ref="BT309">IFERROR(DATE(INDEX($BQ309:$BS309, $BK309, MATCH($BN$5, $BQ$10:$BS$10, 0)), INDEX($BQ309:$BS309, $BK309, MATCH($BN$4, $BQ$10:$BS$10, 0)), INDEX($BQ309:$BS309, $BK309, MATCH($BN$3, $BQ$10:$BS$10, 0))), "")</f>
        <v/>
      </c>
      <c r="BV309" s="19" t="str">
        <f t="shared" si="68"/>
        <v/>
      </c>
      <c r="BX309" s="19" t="str">
        <f t="shared" si="60"/>
        <v/>
      </c>
      <c r="BZ309" s="42" t="str">
        <f t="shared" si="73"/>
        <v/>
      </c>
      <c r="CA309" s="13" t="str">
        <f t="shared" si="73"/>
        <v/>
      </c>
      <c r="CB309" s="13" t="str">
        <f t="shared" si="73"/>
        <v/>
      </c>
      <c r="CC309" s="13" t="str">
        <f t="shared" si="73"/>
        <v/>
      </c>
      <c r="CD309" s="33" t="str">
        <f t="shared" si="73"/>
        <v/>
      </c>
      <c r="CF309" s="44" t="str">
        <f t="shared" si="69"/>
        <v/>
      </c>
      <c r="CH309" s="19" t="str">
        <f>IF($CF309="", "", COUNTIF($CF$12:$CF$511, "&gt;"&amp;$CF309)+1+COUNTIF($CF$12:$CF309, $CF309)-1)</f>
        <v/>
      </c>
      <c r="CJ309" s="19" t="str">
        <f t="shared" si="70"/>
        <v/>
      </c>
      <c r="CL309" s="45" t="str">
        <f t="shared" si="71"/>
        <v/>
      </c>
      <c r="CN309" s="41" t="str" cm="1">
        <f t="array" ref="CN309">IF($BV309="", "", IF(IFERROR(INDEX($B309:$AE309, $BK309, MATCH(BI$10, $B$11:$AE$11, 0)), "")="", "", IFERROR(INDEX($B309:$AE309, $BK309, MATCH(BI$10, $B$11:$AE$11, 0)), "")))</f>
        <v/>
      </c>
      <c r="CP309" s="19" t="str">
        <f>IF(OR($BL$7=FALSE, $BI309=""), "", IF(COUNTIF('LinkedIn Posts'!$AV$11:$AV$510, $BI309)=0, MAX($CP$11:$CP308)+1, ""))</f>
        <v/>
      </c>
      <c r="CR309" s="19">
        <v>298</v>
      </c>
      <c r="CT309" s="65" t="str">
        <f t="shared" si="72"/>
        <v/>
      </c>
    </row>
    <row r="310" spans="1:98" x14ac:dyDescent="0.25">
      <c r="A310" s="24"/>
      <c r="B310" s="29"/>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1"/>
      <c r="AF310" s="24"/>
      <c r="AG310" s="11"/>
      <c r="AH310" s="11"/>
      <c r="AI310" s="11"/>
      <c r="AJ310" s="11"/>
      <c r="AK310" s="11"/>
      <c r="AL310" s="11"/>
      <c r="AM310" s="11"/>
      <c r="AN310" s="11"/>
      <c r="AO310" s="11"/>
      <c r="AP310" s="11"/>
      <c r="AQ310" s="11"/>
      <c r="AR310" s="11"/>
      <c r="AS310" s="11"/>
      <c r="AT310" s="11"/>
      <c r="AU310" s="11"/>
      <c r="AV310" s="11"/>
      <c r="AW310" s="11"/>
      <c r="AX310" s="11"/>
      <c r="AY310" s="11"/>
      <c r="AZ310" s="32" t="str">
        <f t="shared" si="61"/>
        <v/>
      </c>
      <c r="BA310" s="13" t="str" cm="1">
        <f t="array" ref="BA310">IF(BA$10="", "", IF(IFERROR(INDEX($B310:$AE310, $BK310, MATCH(BA$10, $B$11:$AE$11, 0)), "")="", "", IFERROR(VALUE(INDEX($B310:$AE310, $BK310, MATCH(BA$10, $B$11:$AE$11, 0))), "")))</f>
        <v/>
      </c>
      <c r="BB310" s="13" t="str" cm="1">
        <f t="array" ref="BB310">IF(BB$10="", "", IF(IFERROR(INDEX($B310:$AE310, $BK310, MATCH(BB$10, $B$11:$AE$11, 0)), "")="", "", IFERROR(VALUE(INDEX($B310:$AE310, $BK310, MATCH(BB$10, $B$11:$AE$11, 0))), "")))</f>
        <v/>
      </c>
      <c r="BC310" s="13" t="str" cm="1">
        <f t="array" ref="BC310">IF(BC$10="", "", IF(IFERROR(INDEX($B310:$AE310, $BK310, MATCH(BC$10, $B$11:$AE$11, 0)), "")="", "", IFERROR(VALUE(INDEX($B310:$AE310, $BK310, MATCH(BC$10, $B$11:$AE$11, 0))), "")))</f>
        <v/>
      </c>
      <c r="BD310" s="13" t="str" cm="1">
        <f t="array" ref="BD310">IF(BD$10="", "", IF(IFERROR(INDEX($B310:$AE310, $BK310, MATCH(BD$10, $B$11:$AE$11, 0)), "")="", "", IFERROR(VALUE(INDEX($B310:$AE310, $BK310, MATCH(BD$10, $B$11:$AE$11, 0))), "")))</f>
        <v/>
      </c>
      <c r="BE310" s="33" t="str" cm="1">
        <f t="array" ref="BE310">IF(BE$10="", "", IF(IFERROR(INDEX($B310:$AE310, $BK310, MATCH(BE$10, $B$11:$AE$11, 0)), "")="", "", IFERROR(VALUE(INDEX($B310:$AE310, $BK310, MATCH(BE$10, $B$11:$AE$11, 0))), "")))</f>
        <v/>
      </c>
      <c r="BF310" s="11"/>
      <c r="BG310" s="41" t="str" cm="1">
        <f t="array" ref="BG310">IF(BG$10="", "", IF(IFERROR(INDEX($B310:$AE310, $BK310, MATCH(BG$10, $B$11:$AE$11, 0)), "")="", "", IFERROR(LEFT(INDEX($B310:$AE310, $BK310, MATCH(BG$10, $B$11:$AE$11, 0)), 70), "")))</f>
        <v/>
      </c>
      <c r="BH310" s="11"/>
      <c r="BI310" s="65" t="str">
        <f t="shared" si="62"/>
        <v/>
      </c>
      <c r="BJ310" s="11"/>
      <c r="BN310" s="19" t="str" cm="1">
        <f t="array" ref="BN310">IF($AZ$10="", "", IF(IFERROR(INDEX($B310:$AE310, $BK310, MATCH($AZ$10, $B$11:$AE$11, 0)), "")="", "", IFERROR(INDEX($B310:$AE310, $BK310, MATCH($AZ$10, $B$11:$AE$11, 0)), "")))</f>
        <v/>
      </c>
      <c r="BO310" s="19" t="str">
        <f t="shared" si="63"/>
        <v/>
      </c>
      <c r="BP310" s="19" t="str">
        <f t="shared" si="64"/>
        <v/>
      </c>
      <c r="BQ310" s="19" t="str">
        <f t="shared" si="65"/>
        <v/>
      </c>
      <c r="BR310" s="42" t="str">
        <f t="shared" si="66"/>
        <v/>
      </c>
      <c r="BS310" s="19" t="str">
        <f t="shared" si="67"/>
        <v/>
      </c>
      <c r="BT310" s="43" t="str" cm="1">
        <f t="array" ref="BT310">IFERROR(DATE(INDEX($BQ310:$BS310, $BK310, MATCH($BN$5, $BQ$10:$BS$10, 0)), INDEX($BQ310:$BS310, $BK310, MATCH($BN$4, $BQ$10:$BS$10, 0)), INDEX($BQ310:$BS310, $BK310, MATCH($BN$3, $BQ$10:$BS$10, 0))), "")</f>
        <v/>
      </c>
      <c r="BV310" s="19" t="str">
        <f t="shared" si="68"/>
        <v/>
      </c>
      <c r="BX310" s="19" t="str">
        <f t="shared" si="60"/>
        <v/>
      </c>
      <c r="BZ310" s="42" t="str">
        <f t="shared" si="73"/>
        <v/>
      </c>
      <c r="CA310" s="13" t="str">
        <f t="shared" si="73"/>
        <v/>
      </c>
      <c r="CB310" s="13" t="str">
        <f t="shared" si="73"/>
        <v/>
      </c>
      <c r="CC310" s="13" t="str">
        <f t="shared" si="73"/>
        <v/>
      </c>
      <c r="CD310" s="33" t="str">
        <f t="shared" si="73"/>
        <v/>
      </c>
      <c r="CF310" s="44" t="str">
        <f t="shared" si="69"/>
        <v/>
      </c>
      <c r="CH310" s="19" t="str">
        <f>IF($CF310="", "", COUNTIF($CF$12:$CF$511, "&gt;"&amp;$CF310)+1+COUNTIF($CF$12:$CF310, $CF310)-1)</f>
        <v/>
      </c>
      <c r="CJ310" s="19" t="str">
        <f t="shared" si="70"/>
        <v/>
      </c>
      <c r="CL310" s="45" t="str">
        <f t="shared" si="71"/>
        <v/>
      </c>
      <c r="CN310" s="41" t="str" cm="1">
        <f t="array" ref="CN310">IF($BV310="", "", IF(IFERROR(INDEX($B310:$AE310, $BK310, MATCH(BI$10, $B$11:$AE$11, 0)), "")="", "", IFERROR(INDEX($B310:$AE310, $BK310, MATCH(BI$10, $B$11:$AE$11, 0)), "")))</f>
        <v/>
      </c>
      <c r="CP310" s="19" t="str">
        <f>IF(OR($BL$7=FALSE, $BI310=""), "", IF(COUNTIF('LinkedIn Posts'!$AV$11:$AV$510, $BI310)=0, MAX($CP$11:$CP309)+1, ""))</f>
        <v/>
      </c>
      <c r="CR310" s="19">
        <v>299</v>
      </c>
      <c r="CT310" s="65" t="str">
        <f t="shared" si="72"/>
        <v/>
      </c>
    </row>
    <row r="311" spans="1:98" x14ac:dyDescent="0.25">
      <c r="A311" s="24"/>
      <c r="B311" s="29"/>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1"/>
      <c r="AF311" s="24"/>
      <c r="AG311" s="11"/>
      <c r="AH311" s="11"/>
      <c r="AI311" s="11"/>
      <c r="AJ311" s="11"/>
      <c r="AK311" s="11"/>
      <c r="AL311" s="11"/>
      <c r="AM311" s="11"/>
      <c r="AN311" s="11"/>
      <c r="AO311" s="11"/>
      <c r="AP311" s="11"/>
      <c r="AQ311" s="11"/>
      <c r="AR311" s="11"/>
      <c r="AS311" s="11"/>
      <c r="AT311" s="11"/>
      <c r="AU311" s="11"/>
      <c r="AV311" s="11"/>
      <c r="AW311" s="11"/>
      <c r="AX311" s="11"/>
      <c r="AY311" s="11"/>
      <c r="AZ311" s="32" t="str">
        <f t="shared" si="61"/>
        <v/>
      </c>
      <c r="BA311" s="13" t="str" cm="1">
        <f t="array" ref="BA311">IF(BA$10="", "", IF(IFERROR(INDEX($B311:$AE311, $BK311, MATCH(BA$10, $B$11:$AE$11, 0)), "")="", "", IFERROR(VALUE(INDEX($B311:$AE311, $BK311, MATCH(BA$10, $B$11:$AE$11, 0))), "")))</f>
        <v/>
      </c>
      <c r="BB311" s="13" t="str" cm="1">
        <f t="array" ref="BB311">IF(BB$10="", "", IF(IFERROR(INDEX($B311:$AE311, $BK311, MATCH(BB$10, $B$11:$AE$11, 0)), "")="", "", IFERROR(VALUE(INDEX($B311:$AE311, $BK311, MATCH(BB$10, $B$11:$AE$11, 0))), "")))</f>
        <v/>
      </c>
      <c r="BC311" s="13" t="str" cm="1">
        <f t="array" ref="BC311">IF(BC$10="", "", IF(IFERROR(INDEX($B311:$AE311, $BK311, MATCH(BC$10, $B$11:$AE$11, 0)), "")="", "", IFERROR(VALUE(INDEX($B311:$AE311, $BK311, MATCH(BC$10, $B$11:$AE$11, 0))), "")))</f>
        <v/>
      </c>
      <c r="BD311" s="13" t="str" cm="1">
        <f t="array" ref="BD311">IF(BD$10="", "", IF(IFERROR(INDEX($B311:$AE311, $BK311, MATCH(BD$10, $B$11:$AE$11, 0)), "")="", "", IFERROR(VALUE(INDEX($B311:$AE311, $BK311, MATCH(BD$10, $B$11:$AE$11, 0))), "")))</f>
        <v/>
      </c>
      <c r="BE311" s="33" t="str" cm="1">
        <f t="array" ref="BE311">IF(BE$10="", "", IF(IFERROR(INDEX($B311:$AE311, $BK311, MATCH(BE$10, $B$11:$AE$11, 0)), "")="", "", IFERROR(VALUE(INDEX($B311:$AE311, $BK311, MATCH(BE$10, $B$11:$AE$11, 0))), "")))</f>
        <v/>
      </c>
      <c r="BF311" s="11"/>
      <c r="BG311" s="41" t="str" cm="1">
        <f t="array" ref="BG311">IF(BG$10="", "", IF(IFERROR(INDEX($B311:$AE311, $BK311, MATCH(BG$10, $B$11:$AE$11, 0)), "")="", "", IFERROR(LEFT(INDEX($B311:$AE311, $BK311, MATCH(BG$10, $B$11:$AE$11, 0)), 70), "")))</f>
        <v/>
      </c>
      <c r="BH311" s="11"/>
      <c r="BI311" s="65" t="str">
        <f t="shared" si="62"/>
        <v/>
      </c>
      <c r="BJ311" s="11"/>
      <c r="BN311" s="19" t="str" cm="1">
        <f t="array" ref="BN311">IF($AZ$10="", "", IF(IFERROR(INDEX($B311:$AE311, $BK311, MATCH($AZ$10, $B$11:$AE$11, 0)), "")="", "", IFERROR(INDEX($B311:$AE311, $BK311, MATCH($AZ$10, $B$11:$AE$11, 0)), "")))</f>
        <v/>
      </c>
      <c r="BO311" s="19" t="str">
        <f t="shared" si="63"/>
        <v/>
      </c>
      <c r="BP311" s="19" t="str">
        <f t="shared" si="64"/>
        <v/>
      </c>
      <c r="BQ311" s="19" t="str">
        <f t="shared" si="65"/>
        <v/>
      </c>
      <c r="BR311" s="42" t="str">
        <f t="shared" si="66"/>
        <v/>
      </c>
      <c r="BS311" s="19" t="str">
        <f t="shared" si="67"/>
        <v/>
      </c>
      <c r="BT311" s="43" t="str" cm="1">
        <f t="array" ref="BT311">IFERROR(DATE(INDEX($BQ311:$BS311, $BK311, MATCH($BN$5, $BQ$10:$BS$10, 0)), INDEX($BQ311:$BS311, $BK311, MATCH($BN$4, $BQ$10:$BS$10, 0)), INDEX($BQ311:$BS311, $BK311, MATCH($BN$3, $BQ$10:$BS$10, 0))), "")</f>
        <v/>
      </c>
      <c r="BV311" s="19" t="str">
        <f t="shared" si="68"/>
        <v/>
      </c>
      <c r="BX311" s="19" t="str">
        <f t="shared" si="60"/>
        <v/>
      </c>
      <c r="BZ311" s="42" t="str">
        <f t="shared" si="73"/>
        <v/>
      </c>
      <c r="CA311" s="13" t="str">
        <f t="shared" si="73"/>
        <v/>
      </c>
      <c r="CB311" s="13" t="str">
        <f t="shared" si="73"/>
        <v/>
      </c>
      <c r="CC311" s="13" t="str">
        <f t="shared" si="73"/>
        <v/>
      </c>
      <c r="CD311" s="33" t="str">
        <f t="shared" si="73"/>
        <v/>
      </c>
      <c r="CF311" s="44" t="str">
        <f t="shared" si="69"/>
        <v/>
      </c>
      <c r="CH311" s="19" t="str">
        <f>IF($CF311="", "", COUNTIF($CF$12:$CF$511, "&gt;"&amp;$CF311)+1+COUNTIF($CF$12:$CF311, $CF311)-1)</f>
        <v/>
      </c>
      <c r="CJ311" s="19" t="str">
        <f t="shared" si="70"/>
        <v/>
      </c>
      <c r="CL311" s="45" t="str">
        <f t="shared" si="71"/>
        <v/>
      </c>
      <c r="CN311" s="41" t="str" cm="1">
        <f t="array" ref="CN311">IF($BV311="", "", IF(IFERROR(INDEX($B311:$AE311, $BK311, MATCH(BI$10, $B$11:$AE$11, 0)), "")="", "", IFERROR(INDEX($B311:$AE311, $BK311, MATCH(BI$10, $B$11:$AE$11, 0)), "")))</f>
        <v/>
      </c>
      <c r="CP311" s="19" t="str">
        <f>IF(OR($BL$7=FALSE, $BI311=""), "", IF(COUNTIF('LinkedIn Posts'!$AV$11:$AV$510, $BI311)=0, MAX($CP$11:$CP310)+1, ""))</f>
        <v/>
      </c>
      <c r="CR311" s="19">
        <v>300</v>
      </c>
      <c r="CT311" s="65" t="str">
        <f t="shared" si="72"/>
        <v/>
      </c>
    </row>
    <row r="312" spans="1:98" x14ac:dyDescent="0.25">
      <c r="A312" s="24"/>
      <c r="B312" s="29"/>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1"/>
      <c r="AF312" s="24"/>
      <c r="AG312" s="11"/>
      <c r="AH312" s="11"/>
      <c r="AI312" s="11"/>
      <c r="AJ312" s="11"/>
      <c r="AK312" s="11"/>
      <c r="AL312" s="11"/>
      <c r="AM312" s="11"/>
      <c r="AN312" s="11"/>
      <c r="AO312" s="11"/>
      <c r="AP312" s="11"/>
      <c r="AQ312" s="11"/>
      <c r="AR312" s="11"/>
      <c r="AS312" s="11"/>
      <c r="AT312" s="11"/>
      <c r="AU312" s="11"/>
      <c r="AV312" s="11"/>
      <c r="AW312" s="11"/>
      <c r="AX312" s="11"/>
      <c r="AY312" s="11"/>
      <c r="AZ312" s="32" t="str">
        <f t="shared" si="61"/>
        <v/>
      </c>
      <c r="BA312" s="13" t="str" cm="1">
        <f t="array" ref="BA312">IF(BA$10="", "", IF(IFERROR(INDEX($B312:$AE312, $BK312, MATCH(BA$10, $B$11:$AE$11, 0)), "")="", "", IFERROR(VALUE(INDEX($B312:$AE312, $BK312, MATCH(BA$10, $B$11:$AE$11, 0))), "")))</f>
        <v/>
      </c>
      <c r="BB312" s="13" t="str" cm="1">
        <f t="array" ref="BB312">IF(BB$10="", "", IF(IFERROR(INDEX($B312:$AE312, $BK312, MATCH(BB$10, $B$11:$AE$11, 0)), "")="", "", IFERROR(VALUE(INDEX($B312:$AE312, $BK312, MATCH(BB$10, $B$11:$AE$11, 0))), "")))</f>
        <v/>
      </c>
      <c r="BC312" s="13" t="str" cm="1">
        <f t="array" ref="BC312">IF(BC$10="", "", IF(IFERROR(INDEX($B312:$AE312, $BK312, MATCH(BC$10, $B$11:$AE$11, 0)), "")="", "", IFERROR(VALUE(INDEX($B312:$AE312, $BK312, MATCH(BC$10, $B$11:$AE$11, 0))), "")))</f>
        <v/>
      </c>
      <c r="BD312" s="13" t="str" cm="1">
        <f t="array" ref="BD312">IF(BD$10="", "", IF(IFERROR(INDEX($B312:$AE312, $BK312, MATCH(BD$10, $B$11:$AE$11, 0)), "")="", "", IFERROR(VALUE(INDEX($B312:$AE312, $BK312, MATCH(BD$10, $B$11:$AE$11, 0))), "")))</f>
        <v/>
      </c>
      <c r="BE312" s="33" t="str" cm="1">
        <f t="array" ref="BE312">IF(BE$10="", "", IF(IFERROR(INDEX($B312:$AE312, $BK312, MATCH(BE$10, $B$11:$AE$11, 0)), "")="", "", IFERROR(VALUE(INDEX($B312:$AE312, $BK312, MATCH(BE$10, $B$11:$AE$11, 0))), "")))</f>
        <v/>
      </c>
      <c r="BF312" s="11"/>
      <c r="BG312" s="41" t="str" cm="1">
        <f t="array" ref="BG312">IF(BG$10="", "", IF(IFERROR(INDEX($B312:$AE312, $BK312, MATCH(BG$10, $B$11:$AE$11, 0)), "")="", "", IFERROR(LEFT(INDEX($B312:$AE312, $BK312, MATCH(BG$10, $B$11:$AE$11, 0)), 70), "")))</f>
        <v/>
      </c>
      <c r="BH312" s="11"/>
      <c r="BI312" s="65" t="str">
        <f t="shared" si="62"/>
        <v/>
      </c>
      <c r="BJ312" s="11"/>
      <c r="BN312" s="19" t="str" cm="1">
        <f t="array" ref="BN312">IF($AZ$10="", "", IF(IFERROR(INDEX($B312:$AE312, $BK312, MATCH($AZ$10, $B$11:$AE$11, 0)), "")="", "", IFERROR(INDEX($B312:$AE312, $BK312, MATCH($AZ$10, $B$11:$AE$11, 0)), "")))</f>
        <v/>
      </c>
      <c r="BO312" s="19" t="str">
        <f t="shared" si="63"/>
        <v/>
      </c>
      <c r="BP312" s="19" t="str">
        <f t="shared" si="64"/>
        <v/>
      </c>
      <c r="BQ312" s="19" t="str">
        <f t="shared" si="65"/>
        <v/>
      </c>
      <c r="BR312" s="42" t="str">
        <f t="shared" si="66"/>
        <v/>
      </c>
      <c r="BS312" s="19" t="str">
        <f t="shared" si="67"/>
        <v/>
      </c>
      <c r="BT312" s="43" t="str" cm="1">
        <f t="array" ref="BT312">IFERROR(DATE(INDEX($BQ312:$BS312, $BK312, MATCH($BN$5, $BQ$10:$BS$10, 0)), INDEX($BQ312:$BS312, $BK312, MATCH($BN$4, $BQ$10:$BS$10, 0)), INDEX($BQ312:$BS312, $BK312, MATCH($BN$3, $BQ$10:$BS$10, 0))), "")</f>
        <v/>
      </c>
      <c r="BV312" s="19" t="str">
        <f t="shared" si="68"/>
        <v/>
      </c>
      <c r="BX312" s="19" t="str">
        <f t="shared" si="60"/>
        <v/>
      </c>
      <c r="BZ312" s="42" t="str">
        <f t="shared" si="73"/>
        <v/>
      </c>
      <c r="CA312" s="13" t="str">
        <f t="shared" si="73"/>
        <v/>
      </c>
      <c r="CB312" s="13" t="str">
        <f t="shared" si="73"/>
        <v/>
      </c>
      <c r="CC312" s="13" t="str">
        <f t="shared" si="73"/>
        <v/>
      </c>
      <c r="CD312" s="33" t="str">
        <f t="shared" si="73"/>
        <v/>
      </c>
      <c r="CF312" s="44" t="str">
        <f t="shared" si="69"/>
        <v/>
      </c>
      <c r="CH312" s="19" t="str">
        <f>IF($CF312="", "", COUNTIF($CF$12:$CF$511, "&gt;"&amp;$CF312)+1+COUNTIF($CF$12:$CF312, $CF312)-1)</f>
        <v/>
      </c>
      <c r="CJ312" s="19" t="str">
        <f t="shared" si="70"/>
        <v/>
      </c>
      <c r="CL312" s="45" t="str">
        <f t="shared" si="71"/>
        <v/>
      </c>
      <c r="CN312" s="41" t="str" cm="1">
        <f t="array" ref="CN312">IF($BV312="", "", IF(IFERROR(INDEX($B312:$AE312, $BK312, MATCH(BI$10, $B$11:$AE$11, 0)), "")="", "", IFERROR(INDEX($B312:$AE312, $BK312, MATCH(BI$10, $B$11:$AE$11, 0)), "")))</f>
        <v/>
      </c>
      <c r="CP312" s="19" t="str">
        <f>IF(OR($BL$7=FALSE, $BI312=""), "", IF(COUNTIF('LinkedIn Posts'!$AV$11:$AV$510, $BI312)=0, MAX($CP$11:$CP311)+1, ""))</f>
        <v/>
      </c>
      <c r="CR312" s="19">
        <v>301</v>
      </c>
      <c r="CT312" s="65" t="str">
        <f t="shared" si="72"/>
        <v/>
      </c>
    </row>
    <row r="313" spans="1:98" x14ac:dyDescent="0.25">
      <c r="A313" s="24"/>
      <c r="B313" s="29"/>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1"/>
      <c r="AF313" s="24"/>
      <c r="AG313" s="11"/>
      <c r="AH313" s="11"/>
      <c r="AI313" s="11"/>
      <c r="AJ313" s="11"/>
      <c r="AK313" s="11"/>
      <c r="AL313" s="11"/>
      <c r="AM313" s="11"/>
      <c r="AN313" s="11"/>
      <c r="AO313" s="11"/>
      <c r="AP313" s="11"/>
      <c r="AQ313" s="11"/>
      <c r="AR313" s="11"/>
      <c r="AS313" s="11"/>
      <c r="AT313" s="11"/>
      <c r="AU313" s="11"/>
      <c r="AV313" s="11"/>
      <c r="AW313" s="11"/>
      <c r="AX313" s="11"/>
      <c r="AY313" s="11"/>
      <c r="AZ313" s="32" t="str">
        <f t="shared" si="61"/>
        <v/>
      </c>
      <c r="BA313" s="13" t="str" cm="1">
        <f t="array" ref="BA313">IF(BA$10="", "", IF(IFERROR(INDEX($B313:$AE313, $BK313, MATCH(BA$10, $B$11:$AE$11, 0)), "")="", "", IFERROR(VALUE(INDEX($B313:$AE313, $BK313, MATCH(BA$10, $B$11:$AE$11, 0))), "")))</f>
        <v/>
      </c>
      <c r="BB313" s="13" t="str" cm="1">
        <f t="array" ref="BB313">IF(BB$10="", "", IF(IFERROR(INDEX($B313:$AE313, $BK313, MATCH(BB$10, $B$11:$AE$11, 0)), "")="", "", IFERROR(VALUE(INDEX($B313:$AE313, $BK313, MATCH(BB$10, $B$11:$AE$11, 0))), "")))</f>
        <v/>
      </c>
      <c r="BC313" s="13" t="str" cm="1">
        <f t="array" ref="BC313">IF(BC$10="", "", IF(IFERROR(INDEX($B313:$AE313, $BK313, MATCH(BC$10, $B$11:$AE$11, 0)), "")="", "", IFERROR(VALUE(INDEX($B313:$AE313, $BK313, MATCH(BC$10, $B$11:$AE$11, 0))), "")))</f>
        <v/>
      </c>
      <c r="BD313" s="13" t="str" cm="1">
        <f t="array" ref="BD313">IF(BD$10="", "", IF(IFERROR(INDEX($B313:$AE313, $BK313, MATCH(BD$10, $B$11:$AE$11, 0)), "")="", "", IFERROR(VALUE(INDEX($B313:$AE313, $BK313, MATCH(BD$10, $B$11:$AE$11, 0))), "")))</f>
        <v/>
      </c>
      <c r="BE313" s="33" t="str" cm="1">
        <f t="array" ref="BE313">IF(BE$10="", "", IF(IFERROR(INDEX($B313:$AE313, $BK313, MATCH(BE$10, $B$11:$AE$11, 0)), "")="", "", IFERROR(VALUE(INDEX($B313:$AE313, $BK313, MATCH(BE$10, $B$11:$AE$11, 0))), "")))</f>
        <v/>
      </c>
      <c r="BF313" s="11"/>
      <c r="BG313" s="41" t="str" cm="1">
        <f t="array" ref="BG313">IF(BG$10="", "", IF(IFERROR(INDEX($B313:$AE313, $BK313, MATCH(BG$10, $B$11:$AE$11, 0)), "")="", "", IFERROR(LEFT(INDEX($B313:$AE313, $BK313, MATCH(BG$10, $B$11:$AE$11, 0)), 70), "")))</f>
        <v/>
      </c>
      <c r="BH313" s="11"/>
      <c r="BI313" s="65" t="str">
        <f t="shared" si="62"/>
        <v/>
      </c>
      <c r="BJ313" s="11"/>
      <c r="BN313" s="19" t="str" cm="1">
        <f t="array" ref="BN313">IF($AZ$10="", "", IF(IFERROR(INDEX($B313:$AE313, $BK313, MATCH($AZ$10, $B$11:$AE$11, 0)), "")="", "", IFERROR(INDEX($B313:$AE313, $BK313, MATCH($AZ$10, $B$11:$AE$11, 0)), "")))</f>
        <v/>
      </c>
      <c r="BO313" s="19" t="str">
        <f t="shared" si="63"/>
        <v/>
      </c>
      <c r="BP313" s="19" t="str">
        <f t="shared" si="64"/>
        <v/>
      </c>
      <c r="BQ313" s="19" t="str">
        <f t="shared" si="65"/>
        <v/>
      </c>
      <c r="BR313" s="42" t="str">
        <f t="shared" si="66"/>
        <v/>
      </c>
      <c r="BS313" s="19" t="str">
        <f t="shared" si="67"/>
        <v/>
      </c>
      <c r="BT313" s="43" t="str" cm="1">
        <f t="array" ref="BT313">IFERROR(DATE(INDEX($BQ313:$BS313, $BK313, MATCH($BN$5, $BQ$10:$BS$10, 0)), INDEX($BQ313:$BS313, $BK313, MATCH($BN$4, $BQ$10:$BS$10, 0)), INDEX($BQ313:$BS313, $BK313, MATCH($BN$3, $BQ$10:$BS$10, 0))), "")</f>
        <v/>
      </c>
      <c r="BV313" s="19" t="str">
        <f t="shared" si="68"/>
        <v/>
      </c>
      <c r="BX313" s="19" t="str">
        <f t="shared" si="60"/>
        <v/>
      </c>
      <c r="BZ313" s="42" t="str">
        <f t="shared" si="73"/>
        <v/>
      </c>
      <c r="CA313" s="13" t="str">
        <f t="shared" si="73"/>
        <v/>
      </c>
      <c r="CB313" s="13" t="str">
        <f t="shared" si="73"/>
        <v/>
      </c>
      <c r="CC313" s="13" t="str">
        <f t="shared" si="73"/>
        <v/>
      </c>
      <c r="CD313" s="33" t="str">
        <f t="shared" si="73"/>
        <v/>
      </c>
      <c r="CF313" s="44" t="str">
        <f t="shared" si="69"/>
        <v/>
      </c>
      <c r="CH313" s="19" t="str">
        <f>IF($CF313="", "", COUNTIF($CF$12:$CF$511, "&gt;"&amp;$CF313)+1+COUNTIF($CF$12:$CF313, $CF313)-1)</f>
        <v/>
      </c>
      <c r="CJ313" s="19" t="str">
        <f t="shared" si="70"/>
        <v/>
      </c>
      <c r="CL313" s="45" t="str">
        <f t="shared" si="71"/>
        <v/>
      </c>
      <c r="CN313" s="41" t="str" cm="1">
        <f t="array" ref="CN313">IF($BV313="", "", IF(IFERROR(INDEX($B313:$AE313, $BK313, MATCH(BI$10, $B$11:$AE$11, 0)), "")="", "", IFERROR(INDEX($B313:$AE313, $BK313, MATCH(BI$10, $B$11:$AE$11, 0)), "")))</f>
        <v/>
      </c>
      <c r="CP313" s="19" t="str">
        <f>IF(OR($BL$7=FALSE, $BI313=""), "", IF(COUNTIF('LinkedIn Posts'!$AV$11:$AV$510, $BI313)=0, MAX($CP$11:$CP312)+1, ""))</f>
        <v/>
      </c>
      <c r="CR313" s="19">
        <v>302</v>
      </c>
      <c r="CT313" s="65" t="str">
        <f t="shared" si="72"/>
        <v/>
      </c>
    </row>
    <row r="314" spans="1:98" x14ac:dyDescent="0.25">
      <c r="A314" s="24"/>
      <c r="B314" s="29"/>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1"/>
      <c r="AF314" s="24"/>
      <c r="AG314" s="11"/>
      <c r="AH314" s="11"/>
      <c r="AI314" s="11"/>
      <c r="AJ314" s="11"/>
      <c r="AK314" s="11"/>
      <c r="AL314" s="11"/>
      <c r="AM314" s="11"/>
      <c r="AN314" s="11"/>
      <c r="AO314" s="11"/>
      <c r="AP314" s="11"/>
      <c r="AQ314" s="11"/>
      <c r="AR314" s="11"/>
      <c r="AS314" s="11"/>
      <c r="AT314" s="11"/>
      <c r="AU314" s="11"/>
      <c r="AV314" s="11"/>
      <c r="AW314" s="11"/>
      <c r="AX314" s="11"/>
      <c r="AY314" s="11"/>
      <c r="AZ314" s="32" t="str">
        <f t="shared" si="61"/>
        <v/>
      </c>
      <c r="BA314" s="13" t="str" cm="1">
        <f t="array" ref="BA314">IF(BA$10="", "", IF(IFERROR(INDEX($B314:$AE314, $BK314, MATCH(BA$10, $B$11:$AE$11, 0)), "")="", "", IFERROR(VALUE(INDEX($B314:$AE314, $BK314, MATCH(BA$10, $B$11:$AE$11, 0))), "")))</f>
        <v/>
      </c>
      <c r="BB314" s="13" t="str" cm="1">
        <f t="array" ref="BB314">IF(BB$10="", "", IF(IFERROR(INDEX($B314:$AE314, $BK314, MATCH(BB$10, $B$11:$AE$11, 0)), "")="", "", IFERROR(VALUE(INDEX($B314:$AE314, $BK314, MATCH(BB$10, $B$11:$AE$11, 0))), "")))</f>
        <v/>
      </c>
      <c r="BC314" s="13" t="str" cm="1">
        <f t="array" ref="BC314">IF(BC$10="", "", IF(IFERROR(INDEX($B314:$AE314, $BK314, MATCH(BC$10, $B$11:$AE$11, 0)), "")="", "", IFERROR(VALUE(INDEX($B314:$AE314, $BK314, MATCH(BC$10, $B$11:$AE$11, 0))), "")))</f>
        <v/>
      </c>
      <c r="BD314" s="13" t="str" cm="1">
        <f t="array" ref="BD314">IF(BD$10="", "", IF(IFERROR(INDEX($B314:$AE314, $BK314, MATCH(BD$10, $B$11:$AE$11, 0)), "")="", "", IFERROR(VALUE(INDEX($B314:$AE314, $BK314, MATCH(BD$10, $B$11:$AE$11, 0))), "")))</f>
        <v/>
      </c>
      <c r="BE314" s="33" t="str" cm="1">
        <f t="array" ref="BE314">IF(BE$10="", "", IF(IFERROR(INDEX($B314:$AE314, $BK314, MATCH(BE$10, $B$11:$AE$11, 0)), "")="", "", IFERROR(VALUE(INDEX($B314:$AE314, $BK314, MATCH(BE$10, $B$11:$AE$11, 0))), "")))</f>
        <v/>
      </c>
      <c r="BF314" s="11"/>
      <c r="BG314" s="41" t="str" cm="1">
        <f t="array" ref="BG314">IF(BG$10="", "", IF(IFERROR(INDEX($B314:$AE314, $BK314, MATCH(BG$10, $B$11:$AE$11, 0)), "")="", "", IFERROR(LEFT(INDEX($B314:$AE314, $BK314, MATCH(BG$10, $B$11:$AE$11, 0)), 70), "")))</f>
        <v/>
      </c>
      <c r="BH314" s="11"/>
      <c r="BI314" s="65" t="str">
        <f t="shared" si="62"/>
        <v/>
      </c>
      <c r="BJ314" s="11"/>
      <c r="BN314" s="19" t="str" cm="1">
        <f t="array" ref="BN314">IF($AZ$10="", "", IF(IFERROR(INDEX($B314:$AE314, $BK314, MATCH($AZ$10, $B$11:$AE$11, 0)), "")="", "", IFERROR(INDEX($B314:$AE314, $BK314, MATCH($AZ$10, $B$11:$AE$11, 0)), "")))</f>
        <v/>
      </c>
      <c r="BO314" s="19" t="str">
        <f t="shared" si="63"/>
        <v/>
      </c>
      <c r="BP314" s="19" t="str">
        <f t="shared" si="64"/>
        <v/>
      </c>
      <c r="BQ314" s="19" t="str">
        <f t="shared" si="65"/>
        <v/>
      </c>
      <c r="BR314" s="42" t="str">
        <f t="shared" si="66"/>
        <v/>
      </c>
      <c r="BS314" s="19" t="str">
        <f t="shared" si="67"/>
        <v/>
      </c>
      <c r="BT314" s="43" t="str" cm="1">
        <f t="array" ref="BT314">IFERROR(DATE(INDEX($BQ314:$BS314, $BK314, MATCH($BN$5, $BQ$10:$BS$10, 0)), INDEX($BQ314:$BS314, $BK314, MATCH($BN$4, $BQ$10:$BS$10, 0)), INDEX($BQ314:$BS314, $BK314, MATCH($BN$3, $BQ$10:$BS$10, 0))), "")</f>
        <v/>
      </c>
      <c r="BV314" s="19" t="str">
        <f t="shared" si="68"/>
        <v/>
      </c>
      <c r="BX314" s="19" t="str">
        <f t="shared" si="60"/>
        <v/>
      </c>
      <c r="BZ314" s="42" t="str">
        <f t="shared" si="73"/>
        <v/>
      </c>
      <c r="CA314" s="13" t="str">
        <f t="shared" si="73"/>
        <v/>
      </c>
      <c r="CB314" s="13" t="str">
        <f t="shared" si="73"/>
        <v/>
      </c>
      <c r="CC314" s="13" t="str">
        <f t="shared" si="73"/>
        <v/>
      </c>
      <c r="CD314" s="33" t="str">
        <f t="shared" si="73"/>
        <v/>
      </c>
      <c r="CF314" s="44" t="str">
        <f t="shared" si="69"/>
        <v/>
      </c>
      <c r="CH314" s="19" t="str">
        <f>IF($CF314="", "", COUNTIF($CF$12:$CF$511, "&gt;"&amp;$CF314)+1+COUNTIF($CF$12:$CF314, $CF314)-1)</f>
        <v/>
      </c>
      <c r="CJ314" s="19" t="str">
        <f t="shared" si="70"/>
        <v/>
      </c>
      <c r="CL314" s="45" t="str">
        <f t="shared" si="71"/>
        <v/>
      </c>
      <c r="CN314" s="41" t="str" cm="1">
        <f t="array" ref="CN314">IF($BV314="", "", IF(IFERROR(INDEX($B314:$AE314, $BK314, MATCH(BI$10, $B$11:$AE$11, 0)), "")="", "", IFERROR(INDEX($B314:$AE314, $BK314, MATCH(BI$10, $B$11:$AE$11, 0)), "")))</f>
        <v/>
      </c>
      <c r="CP314" s="19" t="str">
        <f>IF(OR($BL$7=FALSE, $BI314=""), "", IF(COUNTIF('LinkedIn Posts'!$AV$11:$AV$510, $BI314)=0, MAX($CP$11:$CP313)+1, ""))</f>
        <v/>
      </c>
      <c r="CR314" s="19">
        <v>303</v>
      </c>
      <c r="CT314" s="65" t="str">
        <f t="shared" si="72"/>
        <v/>
      </c>
    </row>
    <row r="315" spans="1:98" x14ac:dyDescent="0.25">
      <c r="A315" s="24"/>
      <c r="B315" s="29"/>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1"/>
      <c r="AF315" s="24"/>
      <c r="AG315" s="11"/>
      <c r="AH315" s="11"/>
      <c r="AI315" s="11"/>
      <c r="AJ315" s="11"/>
      <c r="AK315" s="11"/>
      <c r="AL315" s="11"/>
      <c r="AM315" s="11"/>
      <c r="AN315" s="11"/>
      <c r="AO315" s="11"/>
      <c r="AP315" s="11"/>
      <c r="AQ315" s="11"/>
      <c r="AR315" s="11"/>
      <c r="AS315" s="11"/>
      <c r="AT315" s="11"/>
      <c r="AU315" s="11"/>
      <c r="AV315" s="11"/>
      <c r="AW315" s="11"/>
      <c r="AX315" s="11"/>
      <c r="AY315" s="11"/>
      <c r="AZ315" s="32" t="str">
        <f t="shared" si="61"/>
        <v/>
      </c>
      <c r="BA315" s="13" t="str" cm="1">
        <f t="array" ref="BA315">IF(BA$10="", "", IF(IFERROR(INDEX($B315:$AE315, $BK315, MATCH(BA$10, $B$11:$AE$11, 0)), "")="", "", IFERROR(VALUE(INDEX($B315:$AE315, $BK315, MATCH(BA$10, $B$11:$AE$11, 0))), "")))</f>
        <v/>
      </c>
      <c r="BB315" s="13" t="str" cm="1">
        <f t="array" ref="BB315">IF(BB$10="", "", IF(IFERROR(INDEX($B315:$AE315, $BK315, MATCH(BB$10, $B$11:$AE$11, 0)), "")="", "", IFERROR(VALUE(INDEX($B315:$AE315, $BK315, MATCH(BB$10, $B$11:$AE$11, 0))), "")))</f>
        <v/>
      </c>
      <c r="BC315" s="13" t="str" cm="1">
        <f t="array" ref="BC315">IF(BC$10="", "", IF(IFERROR(INDEX($B315:$AE315, $BK315, MATCH(BC$10, $B$11:$AE$11, 0)), "")="", "", IFERROR(VALUE(INDEX($B315:$AE315, $BK315, MATCH(BC$10, $B$11:$AE$11, 0))), "")))</f>
        <v/>
      </c>
      <c r="BD315" s="13" t="str" cm="1">
        <f t="array" ref="BD315">IF(BD$10="", "", IF(IFERROR(INDEX($B315:$AE315, $BK315, MATCH(BD$10, $B$11:$AE$11, 0)), "")="", "", IFERROR(VALUE(INDEX($B315:$AE315, $BK315, MATCH(BD$10, $B$11:$AE$11, 0))), "")))</f>
        <v/>
      </c>
      <c r="BE315" s="33" t="str" cm="1">
        <f t="array" ref="BE315">IF(BE$10="", "", IF(IFERROR(INDEX($B315:$AE315, $BK315, MATCH(BE$10, $B$11:$AE$11, 0)), "")="", "", IFERROR(VALUE(INDEX($B315:$AE315, $BK315, MATCH(BE$10, $B$11:$AE$11, 0))), "")))</f>
        <v/>
      </c>
      <c r="BF315" s="11"/>
      <c r="BG315" s="41" t="str" cm="1">
        <f t="array" ref="BG315">IF(BG$10="", "", IF(IFERROR(INDEX($B315:$AE315, $BK315, MATCH(BG$10, $B$11:$AE$11, 0)), "")="", "", IFERROR(LEFT(INDEX($B315:$AE315, $BK315, MATCH(BG$10, $B$11:$AE$11, 0)), 70), "")))</f>
        <v/>
      </c>
      <c r="BH315" s="11"/>
      <c r="BI315" s="65" t="str">
        <f t="shared" si="62"/>
        <v/>
      </c>
      <c r="BJ315" s="11"/>
      <c r="BN315" s="19" t="str" cm="1">
        <f t="array" ref="BN315">IF($AZ$10="", "", IF(IFERROR(INDEX($B315:$AE315, $BK315, MATCH($AZ$10, $B$11:$AE$11, 0)), "")="", "", IFERROR(INDEX($B315:$AE315, $BK315, MATCH($AZ$10, $B$11:$AE$11, 0)), "")))</f>
        <v/>
      </c>
      <c r="BO315" s="19" t="str">
        <f t="shared" si="63"/>
        <v/>
      </c>
      <c r="BP315" s="19" t="str">
        <f t="shared" si="64"/>
        <v/>
      </c>
      <c r="BQ315" s="19" t="str">
        <f t="shared" si="65"/>
        <v/>
      </c>
      <c r="BR315" s="42" t="str">
        <f t="shared" si="66"/>
        <v/>
      </c>
      <c r="BS315" s="19" t="str">
        <f t="shared" si="67"/>
        <v/>
      </c>
      <c r="BT315" s="43" t="str" cm="1">
        <f t="array" ref="BT315">IFERROR(DATE(INDEX($BQ315:$BS315, $BK315, MATCH($BN$5, $BQ$10:$BS$10, 0)), INDEX($BQ315:$BS315, $BK315, MATCH($BN$4, $BQ$10:$BS$10, 0)), INDEX($BQ315:$BS315, $BK315, MATCH($BN$3, $BQ$10:$BS$10, 0))), "")</f>
        <v/>
      </c>
      <c r="BV315" s="19" t="str">
        <f t="shared" si="68"/>
        <v/>
      </c>
      <c r="BX315" s="19" t="str">
        <f t="shared" si="60"/>
        <v/>
      </c>
      <c r="BZ315" s="42" t="str">
        <f t="shared" si="73"/>
        <v/>
      </c>
      <c r="CA315" s="13" t="str">
        <f t="shared" si="73"/>
        <v/>
      </c>
      <c r="CB315" s="13" t="str">
        <f t="shared" si="73"/>
        <v/>
      </c>
      <c r="CC315" s="13" t="str">
        <f t="shared" si="73"/>
        <v/>
      </c>
      <c r="CD315" s="33" t="str">
        <f t="shared" si="73"/>
        <v/>
      </c>
      <c r="CF315" s="44" t="str">
        <f t="shared" si="69"/>
        <v/>
      </c>
      <c r="CH315" s="19" t="str">
        <f>IF($CF315="", "", COUNTIF($CF$12:$CF$511, "&gt;"&amp;$CF315)+1+COUNTIF($CF$12:$CF315, $CF315)-1)</f>
        <v/>
      </c>
      <c r="CJ315" s="19" t="str">
        <f t="shared" si="70"/>
        <v/>
      </c>
      <c r="CL315" s="45" t="str">
        <f t="shared" si="71"/>
        <v/>
      </c>
      <c r="CN315" s="41" t="str" cm="1">
        <f t="array" ref="CN315">IF($BV315="", "", IF(IFERROR(INDEX($B315:$AE315, $BK315, MATCH(BI$10, $B$11:$AE$11, 0)), "")="", "", IFERROR(INDEX($B315:$AE315, $BK315, MATCH(BI$10, $B$11:$AE$11, 0)), "")))</f>
        <v/>
      </c>
      <c r="CP315" s="19" t="str">
        <f>IF(OR($BL$7=FALSE, $BI315=""), "", IF(COUNTIF('LinkedIn Posts'!$AV$11:$AV$510, $BI315)=0, MAX($CP$11:$CP314)+1, ""))</f>
        <v/>
      </c>
      <c r="CR315" s="19">
        <v>304</v>
      </c>
      <c r="CT315" s="65" t="str">
        <f t="shared" si="72"/>
        <v/>
      </c>
    </row>
    <row r="316" spans="1:98" x14ac:dyDescent="0.25">
      <c r="A316" s="24"/>
      <c r="B316" s="29"/>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1"/>
      <c r="AF316" s="24"/>
      <c r="AG316" s="11"/>
      <c r="AH316" s="11"/>
      <c r="AI316" s="11"/>
      <c r="AJ316" s="11"/>
      <c r="AK316" s="11"/>
      <c r="AL316" s="11"/>
      <c r="AM316" s="11"/>
      <c r="AN316" s="11"/>
      <c r="AO316" s="11"/>
      <c r="AP316" s="11"/>
      <c r="AQ316" s="11"/>
      <c r="AR316" s="11"/>
      <c r="AS316" s="11"/>
      <c r="AT316" s="11"/>
      <c r="AU316" s="11"/>
      <c r="AV316" s="11"/>
      <c r="AW316" s="11"/>
      <c r="AX316" s="11"/>
      <c r="AY316" s="11"/>
      <c r="AZ316" s="32" t="str">
        <f t="shared" si="61"/>
        <v/>
      </c>
      <c r="BA316" s="13" t="str" cm="1">
        <f t="array" ref="BA316">IF(BA$10="", "", IF(IFERROR(INDEX($B316:$AE316, $BK316, MATCH(BA$10, $B$11:$AE$11, 0)), "")="", "", IFERROR(VALUE(INDEX($B316:$AE316, $BK316, MATCH(BA$10, $B$11:$AE$11, 0))), "")))</f>
        <v/>
      </c>
      <c r="BB316" s="13" t="str" cm="1">
        <f t="array" ref="BB316">IF(BB$10="", "", IF(IFERROR(INDEX($B316:$AE316, $BK316, MATCH(BB$10, $B$11:$AE$11, 0)), "")="", "", IFERROR(VALUE(INDEX($B316:$AE316, $BK316, MATCH(BB$10, $B$11:$AE$11, 0))), "")))</f>
        <v/>
      </c>
      <c r="BC316" s="13" t="str" cm="1">
        <f t="array" ref="BC316">IF(BC$10="", "", IF(IFERROR(INDEX($B316:$AE316, $BK316, MATCH(BC$10, $B$11:$AE$11, 0)), "")="", "", IFERROR(VALUE(INDEX($B316:$AE316, $BK316, MATCH(BC$10, $B$11:$AE$11, 0))), "")))</f>
        <v/>
      </c>
      <c r="BD316" s="13" t="str" cm="1">
        <f t="array" ref="BD316">IF(BD$10="", "", IF(IFERROR(INDEX($B316:$AE316, $BK316, MATCH(BD$10, $B$11:$AE$11, 0)), "")="", "", IFERROR(VALUE(INDEX($B316:$AE316, $BK316, MATCH(BD$10, $B$11:$AE$11, 0))), "")))</f>
        <v/>
      </c>
      <c r="BE316" s="33" t="str" cm="1">
        <f t="array" ref="BE316">IF(BE$10="", "", IF(IFERROR(INDEX($B316:$AE316, $BK316, MATCH(BE$10, $B$11:$AE$11, 0)), "")="", "", IFERROR(VALUE(INDEX($B316:$AE316, $BK316, MATCH(BE$10, $B$11:$AE$11, 0))), "")))</f>
        <v/>
      </c>
      <c r="BF316" s="11"/>
      <c r="BG316" s="41" t="str" cm="1">
        <f t="array" ref="BG316">IF(BG$10="", "", IF(IFERROR(INDEX($B316:$AE316, $BK316, MATCH(BG$10, $B$11:$AE$11, 0)), "")="", "", IFERROR(LEFT(INDEX($B316:$AE316, $BK316, MATCH(BG$10, $B$11:$AE$11, 0)), 70), "")))</f>
        <v/>
      </c>
      <c r="BH316" s="11"/>
      <c r="BI316" s="65" t="str">
        <f t="shared" si="62"/>
        <v/>
      </c>
      <c r="BJ316" s="11"/>
      <c r="BN316" s="19" t="str" cm="1">
        <f t="array" ref="BN316">IF($AZ$10="", "", IF(IFERROR(INDEX($B316:$AE316, $BK316, MATCH($AZ$10, $B$11:$AE$11, 0)), "")="", "", IFERROR(INDEX($B316:$AE316, $BK316, MATCH($AZ$10, $B$11:$AE$11, 0)), "")))</f>
        <v/>
      </c>
      <c r="BO316" s="19" t="str">
        <f t="shared" si="63"/>
        <v/>
      </c>
      <c r="BP316" s="19" t="str">
        <f t="shared" si="64"/>
        <v/>
      </c>
      <c r="BQ316" s="19" t="str">
        <f t="shared" si="65"/>
        <v/>
      </c>
      <c r="BR316" s="42" t="str">
        <f t="shared" si="66"/>
        <v/>
      </c>
      <c r="BS316" s="19" t="str">
        <f t="shared" si="67"/>
        <v/>
      </c>
      <c r="BT316" s="43" t="str" cm="1">
        <f t="array" ref="BT316">IFERROR(DATE(INDEX($BQ316:$BS316, $BK316, MATCH($BN$5, $BQ$10:$BS$10, 0)), INDEX($BQ316:$BS316, $BK316, MATCH($BN$4, $BQ$10:$BS$10, 0)), INDEX($BQ316:$BS316, $BK316, MATCH($BN$3, $BQ$10:$BS$10, 0))), "")</f>
        <v/>
      </c>
      <c r="BV316" s="19" t="str">
        <f t="shared" si="68"/>
        <v/>
      </c>
      <c r="BX316" s="19" t="str">
        <f t="shared" si="60"/>
        <v/>
      </c>
      <c r="BZ316" s="42" t="str">
        <f t="shared" si="73"/>
        <v/>
      </c>
      <c r="CA316" s="13" t="str">
        <f t="shared" si="73"/>
        <v/>
      </c>
      <c r="CB316" s="13" t="str">
        <f t="shared" si="73"/>
        <v/>
      </c>
      <c r="CC316" s="13" t="str">
        <f t="shared" si="73"/>
        <v/>
      </c>
      <c r="CD316" s="33" t="str">
        <f t="shared" si="73"/>
        <v/>
      </c>
      <c r="CF316" s="44" t="str">
        <f t="shared" si="69"/>
        <v/>
      </c>
      <c r="CH316" s="19" t="str">
        <f>IF($CF316="", "", COUNTIF($CF$12:$CF$511, "&gt;"&amp;$CF316)+1+COUNTIF($CF$12:$CF316, $CF316)-1)</f>
        <v/>
      </c>
      <c r="CJ316" s="19" t="str">
        <f t="shared" si="70"/>
        <v/>
      </c>
      <c r="CL316" s="45" t="str">
        <f t="shared" si="71"/>
        <v/>
      </c>
      <c r="CN316" s="41" t="str" cm="1">
        <f t="array" ref="CN316">IF($BV316="", "", IF(IFERROR(INDEX($B316:$AE316, $BK316, MATCH(BI$10, $B$11:$AE$11, 0)), "")="", "", IFERROR(INDEX($B316:$AE316, $BK316, MATCH(BI$10, $B$11:$AE$11, 0)), "")))</f>
        <v/>
      </c>
      <c r="CP316" s="19" t="str">
        <f>IF(OR($BL$7=FALSE, $BI316=""), "", IF(COUNTIF('LinkedIn Posts'!$AV$11:$AV$510, $BI316)=0, MAX($CP$11:$CP315)+1, ""))</f>
        <v/>
      </c>
      <c r="CR316" s="19">
        <v>305</v>
      </c>
      <c r="CT316" s="65" t="str">
        <f t="shared" si="72"/>
        <v/>
      </c>
    </row>
    <row r="317" spans="1:98" x14ac:dyDescent="0.25">
      <c r="A317" s="24"/>
      <c r="B317" s="29"/>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1"/>
      <c r="AF317" s="24"/>
      <c r="AG317" s="11"/>
      <c r="AH317" s="11"/>
      <c r="AI317" s="11"/>
      <c r="AJ317" s="11"/>
      <c r="AK317" s="11"/>
      <c r="AL317" s="11"/>
      <c r="AM317" s="11"/>
      <c r="AN317" s="11"/>
      <c r="AO317" s="11"/>
      <c r="AP317" s="11"/>
      <c r="AQ317" s="11"/>
      <c r="AR317" s="11"/>
      <c r="AS317" s="11"/>
      <c r="AT317" s="11"/>
      <c r="AU317" s="11"/>
      <c r="AV317" s="11"/>
      <c r="AW317" s="11"/>
      <c r="AX317" s="11"/>
      <c r="AY317" s="11"/>
      <c r="AZ317" s="32" t="str">
        <f t="shared" si="61"/>
        <v/>
      </c>
      <c r="BA317" s="13" t="str" cm="1">
        <f t="array" ref="BA317">IF(BA$10="", "", IF(IFERROR(INDEX($B317:$AE317, $BK317, MATCH(BA$10, $B$11:$AE$11, 0)), "")="", "", IFERROR(VALUE(INDEX($B317:$AE317, $BK317, MATCH(BA$10, $B$11:$AE$11, 0))), "")))</f>
        <v/>
      </c>
      <c r="BB317" s="13" t="str" cm="1">
        <f t="array" ref="BB317">IF(BB$10="", "", IF(IFERROR(INDEX($B317:$AE317, $BK317, MATCH(BB$10, $B$11:$AE$11, 0)), "")="", "", IFERROR(VALUE(INDEX($B317:$AE317, $BK317, MATCH(BB$10, $B$11:$AE$11, 0))), "")))</f>
        <v/>
      </c>
      <c r="BC317" s="13" t="str" cm="1">
        <f t="array" ref="BC317">IF(BC$10="", "", IF(IFERROR(INDEX($B317:$AE317, $BK317, MATCH(BC$10, $B$11:$AE$11, 0)), "")="", "", IFERROR(VALUE(INDEX($B317:$AE317, $BK317, MATCH(BC$10, $B$11:$AE$11, 0))), "")))</f>
        <v/>
      </c>
      <c r="BD317" s="13" t="str" cm="1">
        <f t="array" ref="BD317">IF(BD$10="", "", IF(IFERROR(INDEX($B317:$AE317, $BK317, MATCH(BD$10, $B$11:$AE$11, 0)), "")="", "", IFERROR(VALUE(INDEX($B317:$AE317, $BK317, MATCH(BD$10, $B$11:$AE$11, 0))), "")))</f>
        <v/>
      </c>
      <c r="BE317" s="33" t="str" cm="1">
        <f t="array" ref="BE317">IF(BE$10="", "", IF(IFERROR(INDEX($B317:$AE317, $BK317, MATCH(BE$10, $B$11:$AE$11, 0)), "")="", "", IFERROR(VALUE(INDEX($B317:$AE317, $BK317, MATCH(BE$10, $B$11:$AE$11, 0))), "")))</f>
        <v/>
      </c>
      <c r="BF317" s="11"/>
      <c r="BG317" s="41" t="str" cm="1">
        <f t="array" ref="BG317">IF(BG$10="", "", IF(IFERROR(INDEX($B317:$AE317, $BK317, MATCH(BG$10, $B$11:$AE$11, 0)), "")="", "", IFERROR(LEFT(INDEX($B317:$AE317, $BK317, MATCH(BG$10, $B$11:$AE$11, 0)), 70), "")))</f>
        <v/>
      </c>
      <c r="BH317" s="11"/>
      <c r="BI317" s="65" t="str">
        <f t="shared" si="62"/>
        <v/>
      </c>
      <c r="BJ317" s="11"/>
      <c r="BN317" s="19" t="str" cm="1">
        <f t="array" ref="BN317">IF($AZ$10="", "", IF(IFERROR(INDEX($B317:$AE317, $BK317, MATCH($AZ$10, $B$11:$AE$11, 0)), "")="", "", IFERROR(INDEX($B317:$AE317, $BK317, MATCH($AZ$10, $B$11:$AE$11, 0)), "")))</f>
        <v/>
      </c>
      <c r="BO317" s="19" t="str">
        <f t="shared" si="63"/>
        <v/>
      </c>
      <c r="BP317" s="19" t="str">
        <f t="shared" si="64"/>
        <v/>
      </c>
      <c r="BQ317" s="19" t="str">
        <f t="shared" si="65"/>
        <v/>
      </c>
      <c r="BR317" s="42" t="str">
        <f t="shared" si="66"/>
        <v/>
      </c>
      <c r="BS317" s="19" t="str">
        <f t="shared" si="67"/>
        <v/>
      </c>
      <c r="BT317" s="43" t="str" cm="1">
        <f t="array" ref="BT317">IFERROR(DATE(INDEX($BQ317:$BS317, $BK317, MATCH($BN$5, $BQ$10:$BS$10, 0)), INDEX($BQ317:$BS317, $BK317, MATCH($BN$4, $BQ$10:$BS$10, 0)), INDEX($BQ317:$BS317, $BK317, MATCH($BN$3, $BQ$10:$BS$10, 0))), "")</f>
        <v/>
      </c>
      <c r="BV317" s="19" t="str">
        <f t="shared" si="68"/>
        <v/>
      </c>
      <c r="BX317" s="19" t="str">
        <f t="shared" si="60"/>
        <v/>
      </c>
      <c r="BZ317" s="42" t="str">
        <f t="shared" si="73"/>
        <v/>
      </c>
      <c r="CA317" s="13" t="str">
        <f t="shared" si="73"/>
        <v/>
      </c>
      <c r="CB317" s="13" t="str">
        <f t="shared" si="73"/>
        <v/>
      </c>
      <c r="CC317" s="13" t="str">
        <f t="shared" si="73"/>
        <v/>
      </c>
      <c r="CD317" s="33" t="str">
        <f t="shared" si="73"/>
        <v/>
      </c>
      <c r="CF317" s="44" t="str">
        <f t="shared" si="69"/>
        <v/>
      </c>
      <c r="CH317" s="19" t="str">
        <f>IF($CF317="", "", COUNTIF($CF$12:$CF$511, "&gt;"&amp;$CF317)+1+COUNTIF($CF$12:$CF317, $CF317)-1)</f>
        <v/>
      </c>
      <c r="CJ317" s="19" t="str">
        <f t="shared" si="70"/>
        <v/>
      </c>
      <c r="CL317" s="45" t="str">
        <f t="shared" si="71"/>
        <v/>
      </c>
      <c r="CN317" s="41" t="str" cm="1">
        <f t="array" ref="CN317">IF($BV317="", "", IF(IFERROR(INDEX($B317:$AE317, $BK317, MATCH(BI$10, $B$11:$AE$11, 0)), "")="", "", IFERROR(INDEX($B317:$AE317, $BK317, MATCH(BI$10, $B$11:$AE$11, 0)), "")))</f>
        <v/>
      </c>
      <c r="CP317" s="19" t="str">
        <f>IF(OR($BL$7=FALSE, $BI317=""), "", IF(COUNTIF('LinkedIn Posts'!$AV$11:$AV$510, $BI317)=0, MAX($CP$11:$CP316)+1, ""))</f>
        <v/>
      </c>
      <c r="CR317" s="19">
        <v>306</v>
      </c>
      <c r="CT317" s="65" t="str">
        <f t="shared" si="72"/>
        <v/>
      </c>
    </row>
    <row r="318" spans="1:98" x14ac:dyDescent="0.25">
      <c r="A318" s="24"/>
      <c r="B318" s="29"/>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1"/>
      <c r="AF318" s="24"/>
      <c r="AG318" s="11"/>
      <c r="AH318" s="11"/>
      <c r="AI318" s="11"/>
      <c r="AJ318" s="11"/>
      <c r="AK318" s="11"/>
      <c r="AL318" s="11"/>
      <c r="AM318" s="11"/>
      <c r="AN318" s="11"/>
      <c r="AO318" s="11"/>
      <c r="AP318" s="11"/>
      <c r="AQ318" s="11"/>
      <c r="AR318" s="11"/>
      <c r="AS318" s="11"/>
      <c r="AT318" s="11"/>
      <c r="AU318" s="11"/>
      <c r="AV318" s="11"/>
      <c r="AW318" s="11"/>
      <c r="AX318" s="11"/>
      <c r="AY318" s="11"/>
      <c r="AZ318" s="32" t="str">
        <f t="shared" si="61"/>
        <v/>
      </c>
      <c r="BA318" s="13" t="str" cm="1">
        <f t="array" ref="BA318">IF(BA$10="", "", IF(IFERROR(INDEX($B318:$AE318, $BK318, MATCH(BA$10, $B$11:$AE$11, 0)), "")="", "", IFERROR(VALUE(INDEX($B318:$AE318, $BK318, MATCH(BA$10, $B$11:$AE$11, 0))), "")))</f>
        <v/>
      </c>
      <c r="BB318" s="13" t="str" cm="1">
        <f t="array" ref="BB318">IF(BB$10="", "", IF(IFERROR(INDEX($B318:$AE318, $BK318, MATCH(BB$10, $B$11:$AE$11, 0)), "")="", "", IFERROR(VALUE(INDEX($B318:$AE318, $BK318, MATCH(BB$10, $B$11:$AE$11, 0))), "")))</f>
        <v/>
      </c>
      <c r="BC318" s="13" t="str" cm="1">
        <f t="array" ref="BC318">IF(BC$10="", "", IF(IFERROR(INDEX($B318:$AE318, $BK318, MATCH(BC$10, $B$11:$AE$11, 0)), "")="", "", IFERROR(VALUE(INDEX($B318:$AE318, $BK318, MATCH(BC$10, $B$11:$AE$11, 0))), "")))</f>
        <v/>
      </c>
      <c r="BD318" s="13" t="str" cm="1">
        <f t="array" ref="BD318">IF(BD$10="", "", IF(IFERROR(INDEX($B318:$AE318, $BK318, MATCH(BD$10, $B$11:$AE$11, 0)), "")="", "", IFERROR(VALUE(INDEX($B318:$AE318, $BK318, MATCH(BD$10, $B$11:$AE$11, 0))), "")))</f>
        <v/>
      </c>
      <c r="BE318" s="33" t="str" cm="1">
        <f t="array" ref="BE318">IF(BE$10="", "", IF(IFERROR(INDEX($B318:$AE318, $BK318, MATCH(BE$10, $B$11:$AE$11, 0)), "")="", "", IFERROR(VALUE(INDEX($B318:$AE318, $BK318, MATCH(BE$10, $B$11:$AE$11, 0))), "")))</f>
        <v/>
      </c>
      <c r="BF318" s="11"/>
      <c r="BG318" s="41" t="str" cm="1">
        <f t="array" ref="BG318">IF(BG$10="", "", IF(IFERROR(INDEX($B318:$AE318, $BK318, MATCH(BG$10, $B$11:$AE$11, 0)), "")="", "", IFERROR(LEFT(INDEX($B318:$AE318, $BK318, MATCH(BG$10, $B$11:$AE$11, 0)), 70), "")))</f>
        <v/>
      </c>
      <c r="BH318" s="11"/>
      <c r="BI318" s="65" t="str">
        <f t="shared" si="62"/>
        <v/>
      </c>
      <c r="BJ318" s="11"/>
      <c r="BN318" s="19" t="str" cm="1">
        <f t="array" ref="BN318">IF($AZ$10="", "", IF(IFERROR(INDEX($B318:$AE318, $BK318, MATCH($AZ$10, $B$11:$AE$11, 0)), "")="", "", IFERROR(INDEX($B318:$AE318, $BK318, MATCH($AZ$10, $B$11:$AE$11, 0)), "")))</f>
        <v/>
      </c>
      <c r="BO318" s="19" t="str">
        <f t="shared" si="63"/>
        <v/>
      </c>
      <c r="BP318" s="19" t="str">
        <f t="shared" si="64"/>
        <v/>
      </c>
      <c r="BQ318" s="19" t="str">
        <f t="shared" si="65"/>
        <v/>
      </c>
      <c r="BR318" s="42" t="str">
        <f t="shared" si="66"/>
        <v/>
      </c>
      <c r="BS318" s="19" t="str">
        <f t="shared" si="67"/>
        <v/>
      </c>
      <c r="BT318" s="43" t="str" cm="1">
        <f t="array" ref="BT318">IFERROR(DATE(INDEX($BQ318:$BS318, $BK318, MATCH($BN$5, $BQ$10:$BS$10, 0)), INDEX($BQ318:$BS318, $BK318, MATCH($BN$4, $BQ$10:$BS$10, 0)), INDEX($BQ318:$BS318, $BK318, MATCH($BN$3, $BQ$10:$BS$10, 0))), "")</f>
        <v/>
      </c>
      <c r="BV318" s="19" t="str">
        <f t="shared" si="68"/>
        <v/>
      </c>
      <c r="BX318" s="19" t="str">
        <f t="shared" si="60"/>
        <v/>
      </c>
      <c r="BZ318" s="42" t="str">
        <f t="shared" si="73"/>
        <v/>
      </c>
      <c r="CA318" s="13" t="str">
        <f t="shared" si="73"/>
        <v/>
      </c>
      <c r="CB318" s="13" t="str">
        <f t="shared" si="73"/>
        <v/>
      </c>
      <c r="CC318" s="13" t="str">
        <f t="shared" si="73"/>
        <v/>
      </c>
      <c r="CD318" s="33" t="str">
        <f t="shared" si="73"/>
        <v/>
      </c>
      <c r="CF318" s="44" t="str">
        <f t="shared" si="69"/>
        <v/>
      </c>
      <c r="CH318" s="19" t="str">
        <f>IF($CF318="", "", COUNTIF($CF$12:$CF$511, "&gt;"&amp;$CF318)+1+COUNTIF($CF$12:$CF318, $CF318)-1)</f>
        <v/>
      </c>
      <c r="CJ318" s="19" t="str">
        <f t="shared" si="70"/>
        <v/>
      </c>
      <c r="CL318" s="45" t="str">
        <f t="shared" si="71"/>
        <v/>
      </c>
      <c r="CN318" s="41" t="str" cm="1">
        <f t="array" ref="CN318">IF($BV318="", "", IF(IFERROR(INDEX($B318:$AE318, $BK318, MATCH(BI$10, $B$11:$AE$11, 0)), "")="", "", IFERROR(INDEX($B318:$AE318, $BK318, MATCH(BI$10, $B$11:$AE$11, 0)), "")))</f>
        <v/>
      </c>
      <c r="CP318" s="19" t="str">
        <f>IF(OR($BL$7=FALSE, $BI318=""), "", IF(COUNTIF('LinkedIn Posts'!$AV$11:$AV$510, $BI318)=0, MAX($CP$11:$CP317)+1, ""))</f>
        <v/>
      </c>
      <c r="CR318" s="19">
        <v>307</v>
      </c>
      <c r="CT318" s="65" t="str">
        <f t="shared" si="72"/>
        <v/>
      </c>
    </row>
    <row r="319" spans="1:98" x14ac:dyDescent="0.25">
      <c r="A319" s="24"/>
      <c r="B319" s="29"/>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1"/>
      <c r="AF319" s="24"/>
      <c r="AG319" s="11"/>
      <c r="AH319" s="11"/>
      <c r="AI319" s="11"/>
      <c r="AJ319" s="11"/>
      <c r="AK319" s="11"/>
      <c r="AL319" s="11"/>
      <c r="AM319" s="11"/>
      <c r="AN319" s="11"/>
      <c r="AO319" s="11"/>
      <c r="AP319" s="11"/>
      <c r="AQ319" s="11"/>
      <c r="AR319" s="11"/>
      <c r="AS319" s="11"/>
      <c r="AT319" s="11"/>
      <c r="AU319" s="11"/>
      <c r="AV319" s="11"/>
      <c r="AW319" s="11"/>
      <c r="AX319" s="11"/>
      <c r="AY319" s="11"/>
      <c r="AZ319" s="32" t="str">
        <f t="shared" si="61"/>
        <v/>
      </c>
      <c r="BA319" s="13" t="str" cm="1">
        <f t="array" ref="BA319">IF(BA$10="", "", IF(IFERROR(INDEX($B319:$AE319, $BK319, MATCH(BA$10, $B$11:$AE$11, 0)), "")="", "", IFERROR(VALUE(INDEX($B319:$AE319, $BK319, MATCH(BA$10, $B$11:$AE$11, 0))), "")))</f>
        <v/>
      </c>
      <c r="BB319" s="13" t="str" cm="1">
        <f t="array" ref="BB319">IF(BB$10="", "", IF(IFERROR(INDEX($B319:$AE319, $BK319, MATCH(BB$10, $B$11:$AE$11, 0)), "")="", "", IFERROR(VALUE(INDEX($B319:$AE319, $BK319, MATCH(BB$10, $B$11:$AE$11, 0))), "")))</f>
        <v/>
      </c>
      <c r="BC319" s="13" t="str" cm="1">
        <f t="array" ref="BC319">IF(BC$10="", "", IF(IFERROR(INDEX($B319:$AE319, $BK319, MATCH(BC$10, $B$11:$AE$11, 0)), "")="", "", IFERROR(VALUE(INDEX($B319:$AE319, $BK319, MATCH(BC$10, $B$11:$AE$11, 0))), "")))</f>
        <v/>
      </c>
      <c r="BD319" s="13" t="str" cm="1">
        <f t="array" ref="BD319">IF(BD$10="", "", IF(IFERROR(INDEX($B319:$AE319, $BK319, MATCH(BD$10, $B$11:$AE$11, 0)), "")="", "", IFERROR(VALUE(INDEX($B319:$AE319, $BK319, MATCH(BD$10, $B$11:$AE$11, 0))), "")))</f>
        <v/>
      </c>
      <c r="BE319" s="33" t="str" cm="1">
        <f t="array" ref="BE319">IF(BE$10="", "", IF(IFERROR(INDEX($B319:$AE319, $BK319, MATCH(BE$10, $B$11:$AE$11, 0)), "")="", "", IFERROR(VALUE(INDEX($B319:$AE319, $BK319, MATCH(BE$10, $B$11:$AE$11, 0))), "")))</f>
        <v/>
      </c>
      <c r="BF319" s="11"/>
      <c r="BG319" s="41" t="str" cm="1">
        <f t="array" ref="BG319">IF(BG$10="", "", IF(IFERROR(INDEX($B319:$AE319, $BK319, MATCH(BG$10, $B$11:$AE$11, 0)), "")="", "", IFERROR(LEFT(INDEX($B319:$AE319, $BK319, MATCH(BG$10, $B$11:$AE$11, 0)), 70), "")))</f>
        <v/>
      </c>
      <c r="BH319" s="11"/>
      <c r="BI319" s="65" t="str">
        <f t="shared" si="62"/>
        <v/>
      </c>
      <c r="BJ319" s="11"/>
      <c r="BN319" s="19" t="str" cm="1">
        <f t="array" ref="BN319">IF($AZ$10="", "", IF(IFERROR(INDEX($B319:$AE319, $BK319, MATCH($AZ$10, $B$11:$AE$11, 0)), "")="", "", IFERROR(INDEX($B319:$AE319, $BK319, MATCH($AZ$10, $B$11:$AE$11, 0)), "")))</f>
        <v/>
      </c>
      <c r="BO319" s="19" t="str">
        <f t="shared" si="63"/>
        <v/>
      </c>
      <c r="BP319" s="19" t="str">
        <f t="shared" si="64"/>
        <v/>
      </c>
      <c r="BQ319" s="19" t="str">
        <f t="shared" si="65"/>
        <v/>
      </c>
      <c r="BR319" s="42" t="str">
        <f t="shared" si="66"/>
        <v/>
      </c>
      <c r="BS319" s="19" t="str">
        <f t="shared" si="67"/>
        <v/>
      </c>
      <c r="BT319" s="43" t="str" cm="1">
        <f t="array" ref="BT319">IFERROR(DATE(INDEX($BQ319:$BS319, $BK319, MATCH($BN$5, $BQ$10:$BS$10, 0)), INDEX($BQ319:$BS319, $BK319, MATCH($BN$4, $BQ$10:$BS$10, 0)), INDEX($BQ319:$BS319, $BK319, MATCH($BN$3, $BQ$10:$BS$10, 0))), "")</f>
        <v/>
      </c>
      <c r="BV319" s="19" t="str">
        <f t="shared" si="68"/>
        <v/>
      </c>
      <c r="BX319" s="19" t="str">
        <f t="shared" si="60"/>
        <v/>
      </c>
      <c r="BZ319" s="42" t="str">
        <f t="shared" si="73"/>
        <v/>
      </c>
      <c r="CA319" s="13" t="str">
        <f t="shared" si="73"/>
        <v/>
      </c>
      <c r="CB319" s="13" t="str">
        <f t="shared" si="73"/>
        <v/>
      </c>
      <c r="CC319" s="13" t="str">
        <f t="shared" si="73"/>
        <v/>
      </c>
      <c r="CD319" s="33" t="str">
        <f t="shared" si="73"/>
        <v/>
      </c>
      <c r="CF319" s="44" t="str">
        <f t="shared" si="69"/>
        <v/>
      </c>
      <c r="CH319" s="19" t="str">
        <f>IF($CF319="", "", COUNTIF($CF$12:$CF$511, "&gt;"&amp;$CF319)+1+COUNTIF($CF$12:$CF319, $CF319)-1)</f>
        <v/>
      </c>
      <c r="CJ319" s="19" t="str">
        <f t="shared" si="70"/>
        <v/>
      </c>
      <c r="CL319" s="45" t="str">
        <f t="shared" si="71"/>
        <v/>
      </c>
      <c r="CN319" s="41" t="str" cm="1">
        <f t="array" ref="CN319">IF($BV319="", "", IF(IFERROR(INDEX($B319:$AE319, $BK319, MATCH(BI$10, $B$11:$AE$11, 0)), "")="", "", IFERROR(INDEX($B319:$AE319, $BK319, MATCH(BI$10, $B$11:$AE$11, 0)), "")))</f>
        <v/>
      </c>
      <c r="CP319" s="19" t="str">
        <f>IF(OR($BL$7=FALSE, $BI319=""), "", IF(COUNTIF('LinkedIn Posts'!$AV$11:$AV$510, $BI319)=0, MAX($CP$11:$CP318)+1, ""))</f>
        <v/>
      </c>
      <c r="CR319" s="19">
        <v>308</v>
      </c>
      <c r="CT319" s="65" t="str">
        <f t="shared" si="72"/>
        <v/>
      </c>
    </row>
    <row r="320" spans="1:98" x14ac:dyDescent="0.25">
      <c r="A320" s="24"/>
      <c r="B320" s="29"/>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1"/>
      <c r="AF320" s="24"/>
      <c r="AG320" s="11"/>
      <c r="AH320" s="11"/>
      <c r="AI320" s="11"/>
      <c r="AJ320" s="11"/>
      <c r="AK320" s="11"/>
      <c r="AL320" s="11"/>
      <c r="AM320" s="11"/>
      <c r="AN320" s="11"/>
      <c r="AO320" s="11"/>
      <c r="AP320" s="11"/>
      <c r="AQ320" s="11"/>
      <c r="AR320" s="11"/>
      <c r="AS320" s="11"/>
      <c r="AT320" s="11"/>
      <c r="AU320" s="11"/>
      <c r="AV320" s="11"/>
      <c r="AW320" s="11"/>
      <c r="AX320" s="11"/>
      <c r="AY320" s="11"/>
      <c r="AZ320" s="32" t="str">
        <f t="shared" si="61"/>
        <v/>
      </c>
      <c r="BA320" s="13" t="str" cm="1">
        <f t="array" ref="BA320">IF(BA$10="", "", IF(IFERROR(INDEX($B320:$AE320, $BK320, MATCH(BA$10, $B$11:$AE$11, 0)), "")="", "", IFERROR(VALUE(INDEX($B320:$AE320, $BK320, MATCH(BA$10, $B$11:$AE$11, 0))), "")))</f>
        <v/>
      </c>
      <c r="BB320" s="13" t="str" cm="1">
        <f t="array" ref="BB320">IF(BB$10="", "", IF(IFERROR(INDEX($B320:$AE320, $BK320, MATCH(BB$10, $B$11:$AE$11, 0)), "")="", "", IFERROR(VALUE(INDEX($B320:$AE320, $BK320, MATCH(BB$10, $B$11:$AE$11, 0))), "")))</f>
        <v/>
      </c>
      <c r="BC320" s="13" t="str" cm="1">
        <f t="array" ref="BC320">IF(BC$10="", "", IF(IFERROR(INDEX($B320:$AE320, $BK320, MATCH(BC$10, $B$11:$AE$11, 0)), "")="", "", IFERROR(VALUE(INDEX($B320:$AE320, $BK320, MATCH(BC$10, $B$11:$AE$11, 0))), "")))</f>
        <v/>
      </c>
      <c r="BD320" s="13" t="str" cm="1">
        <f t="array" ref="BD320">IF(BD$10="", "", IF(IFERROR(INDEX($B320:$AE320, $BK320, MATCH(BD$10, $B$11:$AE$11, 0)), "")="", "", IFERROR(VALUE(INDEX($B320:$AE320, $BK320, MATCH(BD$10, $B$11:$AE$11, 0))), "")))</f>
        <v/>
      </c>
      <c r="BE320" s="33" t="str" cm="1">
        <f t="array" ref="BE320">IF(BE$10="", "", IF(IFERROR(INDEX($B320:$AE320, $BK320, MATCH(BE$10, $B$11:$AE$11, 0)), "")="", "", IFERROR(VALUE(INDEX($B320:$AE320, $BK320, MATCH(BE$10, $B$11:$AE$11, 0))), "")))</f>
        <v/>
      </c>
      <c r="BF320" s="11"/>
      <c r="BG320" s="41" t="str" cm="1">
        <f t="array" ref="BG320">IF(BG$10="", "", IF(IFERROR(INDEX($B320:$AE320, $BK320, MATCH(BG$10, $B$11:$AE$11, 0)), "")="", "", IFERROR(LEFT(INDEX($B320:$AE320, $BK320, MATCH(BG$10, $B$11:$AE$11, 0)), 70), "")))</f>
        <v/>
      </c>
      <c r="BH320" s="11"/>
      <c r="BI320" s="65" t="str">
        <f t="shared" si="62"/>
        <v/>
      </c>
      <c r="BJ320" s="11"/>
      <c r="BN320" s="19" t="str" cm="1">
        <f t="array" ref="BN320">IF($AZ$10="", "", IF(IFERROR(INDEX($B320:$AE320, $BK320, MATCH($AZ$10, $B$11:$AE$11, 0)), "")="", "", IFERROR(INDEX($B320:$AE320, $BK320, MATCH($AZ$10, $B$11:$AE$11, 0)), "")))</f>
        <v/>
      </c>
      <c r="BO320" s="19" t="str">
        <f t="shared" si="63"/>
        <v/>
      </c>
      <c r="BP320" s="19" t="str">
        <f t="shared" si="64"/>
        <v/>
      </c>
      <c r="BQ320" s="19" t="str">
        <f t="shared" si="65"/>
        <v/>
      </c>
      <c r="BR320" s="42" t="str">
        <f t="shared" si="66"/>
        <v/>
      </c>
      <c r="BS320" s="19" t="str">
        <f t="shared" si="67"/>
        <v/>
      </c>
      <c r="BT320" s="43" t="str" cm="1">
        <f t="array" ref="BT320">IFERROR(DATE(INDEX($BQ320:$BS320, $BK320, MATCH($BN$5, $BQ$10:$BS$10, 0)), INDEX($BQ320:$BS320, $BK320, MATCH($BN$4, $BQ$10:$BS$10, 0)), INDEX($BQ320:$BS320, $BK320, MATCH($BN$3, $BQ$10:$BS$10, 0))), "")</f>
        <v/>
      </c>
      <c r="BV320" s="19" t="str">
        <f t="shared" si="68"/>
        <v/>
      </c>
      <c r="BX320" s="19" t="str">
        <f t="shared" si="60"/>
        <v/>
      </c>
      <c r="BZ320" s="42" t="str">
        <f t="shared" si="73"/>
        <v/>
      </c>
      <c r="CA320" s="13" t="str">
        <f t="shared" si="73"/>
        <v/>
      </c>
      <c r="CB320" s="13" t="str">
        <f t="shared" si="73"/>
        <v/>
      </c>
      <c r="CC320" s="13" t="str">
        <f t="shared" si="73"/>
        <v/>
      </c>
      <c r="CD320" s="33" t="str">
        <f t="shared" si="73"/>
        <v/>
      </c>
      <c r="CF320" s="44" t="str">
        <f t="shared" si="69"/>
        <v/>
      </c>
      <c r="CH320" s="19" t="str">
        <f>IF($CF320="", "", COUNTIF($CF$12:$CF$511, "&gt;"&amp;$CF320)+1+COUNTIF($CF$12:$CF320, $CF320)-1)</f>
        <v/>
      </c>
      <c r="CJ320" s="19" t="str">
        <f t="shared" si="70"/>
        <v/>
      </c>
      <c r="CL320" s="45" t="str">
        <f t="shared" si="71"/>
        <v/>
      </c>
      <c r="CN320" s="41" t="str" cm="1">
        <f t="array" ref="CN320">IF($BV320="", "", IF(IFERROR(INDEX($B320:$AE320, $BK320, MATCH(BI$10, $B$11:$AE$11, 0)), "")="", "", IFERROR(INDEX($B320:$AE320, $BK320, MATCH(BI$10, $B$11:$AE$11, 0)), "")))</f>
        <v/>
      </c>
      <c r="CP320" s="19" t="str">
        <f>IF(OR($BL$7=FALSE, $BI320=""), "", IF(COUNTIF('LinkedIn Posts'!$AV$11:$AV$510, $BI320)=0, MAX($CP$11:$CP319)+1, ""))</f>
        <v/>
      </c>
      <c r="CR320" s="19">
        <v>309</v>
      </c>
      <c r="CT320" s="65" t="str">
        <f t="shared" si="72"/>
        <v/>
      </c>
    </row>
    <row r="321" spans="1:98" x14ac:dyDescent="0.25">
      <c r="A321" s="24"/>
      <c r="B321" s="29"/>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1"/>
      <c r="AF321" s="24"/>
      <c r="AG321" s="11"/>
      <c r="AH321" s="11"/>
      <c r="AI321" s="11"/>
      <c r="AJ321" s="11"/>
      <c r="AK321" s="11"/>
      <c r="AL321" s="11"/>
      <c r="AM321" s="11"/>
      <c r="AN321" s="11"/>
      <c r="AO321" s="11"/>
      <c r="AP321" s="11"/>
      <c r="AQ321" s="11"/>
      <c r="AR321" s="11"/>
      <c r="AS321" s="11"/>
      <c r="AT321" s="11"/>
      <c r="AU321" s="11"/>
      <c r="AV321" s="11"/>
      <c r="AW321" s="11"/>
      <c r="AX321" s="11"/>
      <c r="AY321" s="11"/>
      <c r="AZ321" s="32" t="str">
        <f t="shared" si="61"/>
        <v/>
      </c>
      <c r="BA321" s="13" t="str" cm="1">
        <f t="array" ref="BA321">IF(BA$10="", "", IF(IFERROR(INDEX($B321:$AE321, $BK321, MATCH(BA$10, $B$11:$AE$11, 0)), "")="", "", IFERROR(VALUE(INDEX($B321:$AE321, $BK321, MATCH(BA$10, $B$11:$AE$11, 0))), "")))</f>
        <v/>
      </c>
      <c r="BB321" s="13" t="str" cm="1">
        <f t="array" ref="BB321">IF(BB$10="", "", IF(IFERROR(INDEX($B321:$AE321, $BK321, MATCH(BB$10, $B$11:$AE$11, 0)), "")="", "", IFERROR(VALUE(INDEX($B321:$AE321, $BK321, MATCH(BB$10, $B$11:$AE$11, 0))), "")))</f>
        <v/>
      </c>
      <c r="BC321" s="13" t="str" cm="1">
        <f t="array" ref="BC321">IF(BC$10="", "", IF(IFERROR(INDEX($B321:$AE321, $BK321, MATCH(BC$10, $B$11:$AE$11, 0)), "")="", "", IFERROR(VALUE(INDEX($B321:$AE321, $BK321, MATCH(BC$10, $B$11:$AE$11, 0))), "")))</f>
        <v/>
      </c>
      <c r="BD321" s="13" t="str" cm="1">
        <f t="array" ref="BD321">IF(BD$10="", "", IF(IFERROR(INDEX($B321:$AE321, $BK321, MATCH(BD$10, $B$11:$AE$11, 0)), "")="", "", IFERROR(VALUE(INDEX($B321:$AE321, $BK321, MATCH(BD$10, $B$11:$AE$11, 0))), "")))</f>
        <v/>
      </c>
      <c r="BE321" s="33" t="str" cm="1">
        <f t="array" ref="BE321">IF(BE$10="", "", IF(IFERROR(INDEX($B321:$AE321, $BK321, MATCH(BE$10, $B$11:$AE$11, 0)), "")="", "", IFERROR(VALUE(INDEX($B321:$AE321, $BK321, MATCH(BE$10, $B$11:$AE$11, 0))), "")))</f>
        <v/>
      </c>
      <c r="BF321" s="11"/>
      <c r="BG321" s="41" t="str" cm="1">
        <f t="array" ref="BG321">IF(BG$10="", "", IF(IFERROR(INDEX($B321:$AE321, $BK321, MATCH(BG$10, $B$11:$AE$11, 0)), "")="", "", IFERROR(LEFT(INDEX($B321:$AE321, $BK321, MATCH(BG$10, $B$11:$AE$11, 0)), 70), "")))</f>
        <v/>
      </c>
      <c r="BH321" s="11"/>
      <c r="BI321" s="65" t="str">
        <f t="shared" si="62"/>
        <v/>
      </c>
      <c r="BJ321" s="11"/>
      <c r="BN321" s="19" t="str" cm="1">
        <f t="array" ref="BN321">IF($AZ$10="", "", IF(IFERROR(INDEX($B321:$AE321, $BK321, MATCH($AZ$10, $B$11:$AE$11, 0)), "")="", "", IFERROR(INDEX($B321:$AE321, $BK321, MATCH($AZ$10, $B$11:$AE$11, 0)), "")))</f>
        <v/>
      </c>
      <c r="BO321" s="19" t="str">
        <f t="shared" si="63"/>
        <v/>
      </c>
      <c r="BP321" s="19" t="str">
        <f t="shared" si="64"/>
        <v/>
      </c>
      <c r="BQ321" s="19" t="str">
        <f t="shared" si="65"/>
        <v/>
      </c>
      <c r="BR321" s="42" t="str">
        <f t="shared" si="66"/>
        <v/>
      </c>
      <c r="BS321" s="19" t="str">
        <f t="shared" si="67"/>
        <v/>
      </c>
      <c r="BT321" s="43" t="str" cm="1">
        <f t="array" ref="BT321">IFERROR(DATE(INDEX($BQ321:$BS321, $BK321, MATCH($BN$5, $BQ$10:$BS$10, 0)), INDEX($BQ321:$BS321, $BK321, MATCH($BN$4, $BQ$10:$BS$10, 0)), INDEX($BQ321:$BS321, $BK321, MATCH($BN$3, $BQ$10:$BS$10, 0))), "")</f>
        <v/>
      </c>
      <c r="BV321" s="19" t="str">
        <f t="shared" si="68"/>
        <v/>
      </c>
      <c r="BX321" s="19" t="str">
        <f t="shared" si="60"/>
        <v/>
      </c>
      <c r="BZ321" s="42" t="str">
        <f t="shared" si="73"/>
        <v/>
      </c>
      <c r="CA321" s="13" t="str">
        <f t="shared" si="73"/>
        <v/>
      </c>
      <c r="CB321" s="13" t="str">
        <f t="shared" si="73"/>
        <v/>
      </c>
      <c r="CC321" s="13" t="str">
        <f t="shared" si="73"/>
        <v/>
      </c>
      <c r="CD321" s="33" t="str">
        <f t="shared" si="73"/>
        <v/>
      </c>
      <c r="CF321" s="44" t="str">
        <f t="shared" si="69"/>
        <v/>
      </c>
      <c r="CH321" s="19" t="str">
        <f>IF($CF321="", "", COUNTIF($CF$12:$CF$511, "&gt;"&amp;$CF321)+1+COUNTIF($CF$12:$CF321, $CF321)-1)</f>
        <v/>
      </c>
      <c r="CJ321" s="19" t="str">
        <f t="shared" si="70"/>
        <v/>
      </c>
      <c r="CL321" s="45" t="str">
        <f t="shared" si="71"/>
        <v/>
      </c>
      <c r="CN321" s="41" t="str" cm="1">
        <f t="array" ref="CN321">IF($BV321="", "", IF(IFERROR(INDEX($B321:$AE321, $BK321, MATCH(BI$10, $B$11:$AE$11, 0)), "")="", "", IFERROR(INDEX($B321:$AE321, $BK321, MATCH(BI$10, $B$11:$AE$11, 0)), "")))</f>
        <v/>
      </c>
      <c r="CP321" s="19" t="str">
        <f>IF(OR($BL$7=FALSE, $BI321=""), "", IF(COUNTIF('LinkedIn Posts'!$AV$11:$AV$510, $BI321)=0, MAX($CP$11:$CP320)+1, ""))</f>
        <v/>
      </c>
      <c r="CR321" s="19">
        <v>310</v>
      </c>
      <c r="CT321" s="65" t="str">
        <f t="shared" si="72"/>
        <v/>
      </c>
    </row>
    <row r="322" spans="1:98" x14ac:dyDescent="0.25">
      <c r="A322" s="24"/>
      <c r="B322" s="29"/>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1"/>
      <c r="AF322" s="24"/>
      <c r="AG322" s="11"/>
      <c r="AH322" s="11"/>
      <c r="AI322" s="11"/>
      <c r="AJ322" s="11"/>
      <c r="AK322" s="11"/>
      <c r="AL322" s="11"/>
      <c r="AM322" s="11"/>
      <c r="AN322" s="11"/>
      <c r="AO322" s="11"/>
      <c r="AP322" s="11"/>
      <c r="AQ322" s="11"/>
      <c r="AR322" s="11"/>
      <c r="AS322" s="11"/>
      <c r="AT322" s="11"/>
      <c r="AU322" s="11"/>
      <c r="AV322" s="11"/>
      <c r="AW322" s="11"/>
      <c r="AX322" s="11"/>
      <c r="AY322" s="11"/>
      <c r="AZ322" s="32" t="str">
        <f t="shared" si="61"/>
        <v/>
      </c>
      <c r="BA322" s="13" t="str" cm="1">
        <f t="array" ref="BA322">IF(BA$10="", "", IF(IFERROR(INDEX($B322:$AE322, $BK322, MATCH(BA$10, $B$11:$AE$11, 0)), "")="", "", IFERROR(VALUE(INDEX($B322:$AE322, $BK322, MATCH(BA$10, $B$11:$AE$11, 0))), "")))</f>
        <v/>
      </c>
      <c r="BB322" s="13" t="str" cm="1">
        <f t="array" ref="BB322">IF(BB$10="", "", IF(IFERROR(INDEX($B322:$AE322, $BK322, MATCH(BB$10, $B$11:$AE$11, 0)), "")="", "", IFERROR(VALUE(INDEX($B322:$AE322, $BK322, MATCH(BB$10, $B$11:$AE$11, 0))), "")))</f>
        <v/>
      </c>
      <c r="BC322" s="13" t="str" cm="1">
        <f t="array" ref="BC322">IF(BC$10="", "", IF(IFERROR(INDEX($B322:$AE322, $BK322, MATCH(BC$10, $B$11:$AE$11, 0)), "")="", "", IFERROR(VALUE(INDEX($B322:$AE322, $BK322, MATCH(BC$10, $B$11:$AE$11, 0))), "")))</f>
        <v/>
      </c>
      <c r="BD322" s="13" t="str" cm="1">
        <f t="array" ref="BD322">IF(BD$10="", "", IF(IFERROR(INDEX($B322:$AE322, $BK322, MATCH(BD$10, $B$11:$AE$11, 0)), "")="", "", IFERROR(VALUE(INDEX($B322:$AE322, $BK322, MATCH(BD$10, $B$11:$AE$11, 0))), "")))</f>
        <v/>
      </c>
      <c r="BE322" s="33" t="str" cm="1">
        <f t="array" ref="BE322">IF(BE$10="", "", IF(IFERROR(INDEX($B322:$AE322, $BK322, MATCH(BE$10, $B$11:$AE$11, 0)), "")="", "", IFERROR(VALUE(INDEX($B322:$AE322, $BK322, MATCH(BE$10, $B$11:$AE$11, 0))), "")))</f>
        <v/>
      </c>
      <c r="BF322" s="11"/>
      <c r="BG322" s="41" t="str" cm="1">
        <f t="array" ref="BG322">IF(BG$10="", "", IF(IFERROR(INDEX($B322:$AE322, $BK322, MATCH(BG$10, $B$11:$AE$11, 0)), "")="", "", IFERROR(LEFT(INDEX($B322:$AE322, $BK322, MATCH(BG$10, $B$11:$AE$11, 0)), 70), "")))</f>
        <v/>
      </c>
      <c r="BH322" s="11"/>
      <c r="BI322" s="65" t="str">
        <f t="shared" si="62"/>
        <v/>
      </c>
      <c r="BJ322" s="11"/>
      <c r="BN322" s="19" t="str" cm="1">
        <f t="array" ref="BN322">IF($AZ$10="", "", IF(IFERROR(INDEX($B322:$AE322, $BK322, MATCH($AZ$10, $B$11:$AE$11, 0)), "")="", "", IFERROR(INDEX($B322:$AE322, $BK322, MATCH($AZ$10, $B$11:$AE$11, 0)), "")))</f>
        <v/>
      </c>
      <c r="BO322" s="19" t="str">
        <f t="shared" si="63"/>
        <v/>
      </c>
      <c r="BP322" s="19" t="str">
        <f t="shared" si="64"/>
        <v/>
      </c>
      <c r="BQ322" s="19" t="str">
        <f t="shared" si="65"/>
        <v/>
      </c>
      <c r="BR322" s="42" t="str">
        <f t="shared" si="66"/>
        <v/>
      </c>
      <c r="BS322" s="19" t="str">
        <f t="shared" si="67"/>
        <v/>
      </c>
      <c r="BT322" s="43" t="str" cm="1">
        <f t="array" ref="BT322">IFERROR(DATE(INDEX($BQ322:$BS322, $BK322, MATCH($BN$5, $BQ$10:$BS$10, 0)), INDEX($BQ322:$BS322, $BK322, MATCH($BN$4, $BQ$10:$BS$10, 0)), INDEX($BQ322:$BS322, $BK322, MATCH($BN$3, $BQ$10:$BS$10, 0))), "")</f>
        <v/>
      </c>
      <c r="BV322" s="19" t="str">
        <f t="shared" si="68"/>
        <v/>
      </c>
      <c r="BX322" s="19" t="str">
        <f t="shared" si="60"/>
        <v/>
      </c>
      <c r="BZ322" s="42" t="str">
        <f t="shared" si="73"/>
        <v/>
      </c>
      <c r="CA322" s="13" t="str">
        <f t="shared" si="73"/>
        <v/>
      </c>
      <c r="CB322" s="13" t="str">
        <f t="shared" si="73"/>
        <v/>
      </c>
      <c r="CC322" s="13" t="str">
        <f t="shared" si="73"/>
        <v/>
      </c>
      <c r="CD322" s="33" t="str">
        <f t="shared" si="73"/>
        <v/>
      </c>
      <c r="CF322" s="44" t="str">
        <f t="shared" si="69"/>
        <v/>
      </c>
      <c r="CH322" s="19" t="str">
        <f>IF($CF322="", "", COUNTIF($CF$12:$CF$511, "&gt;"&amp;$CF322)+1+COUNTIF($CF$12:$CF322, $CF322)-1)</f>
        <v/>
      </c>
      <c r="CJ322" s="19" t="str">
        <f t="shared" si="70"/>
        <v/>
      </c>
      <c r="CL322" s="45" t="str">
        <f t="shared" si="71"/>
        <v/>
      </c>
      <c r="CN322" s="41" t="str" cm="1">
        <f t="array" ref="CN322">IF($BV322="", "", IF(IFERROR(INDEX($B322:$AE322, $BK322, MATCH(BI$10, $B$11:$AE$11, 0)), "")="", "", IFERROR(INDEX($B322:$AE322, $BK322, MATCH(BI$10, $B$11:$AE$11, 0)), "")))</f>
        <v/>
      </c>
      <c r="CP322" s="19" t="str">
        <f>IF(OR($BL$7=FALSE, $BI322=""), "", IF(COUNTIF('LinkedIn Posts'!$AV$11:$AV$510, $BI322)=0, MAX($CP$11:$CP321)+1, ""))</f>
        <v/>
      </c>
      <c r="CR322" s="19">
        <v>311</v>
      </c>
      <c r="CT322" s="65" t="str">
        <f t="shared" si="72"/>
        <v/>
      </c>
    </row>
    <row r="323" spans="1:98" x14ac:dyDescent="0.25">
      <c r="A323" s="24"/>
      <c r="B323" s="29"/>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1"/>
      <c r="AF323" s="24"/>
      <c r="AG323" s="11"/>
      <c r="AH323" s="11"/>
      <c r="AI323" s="11"/>
      <c r="AJ323" s="11"/>
      <c r="AK323" s="11"/>
      <c r="AL323" s="11"/>
      <c r="AM323" s="11"/>
      <c r="AN323" s="11"/>
      <c r="AO323" s="11"/>
      <c r="AP323" s="11"/>
      <c r="AQ323" s="11"/>
      <c r="AR323" s="11"/>
      <c r="AS323" s="11"/>
      <c r="AT323" s="11"/>
      <c r="AU323" s="11"/>
      <c r="AV323" s="11"/>
      <c r="AW323" s="11"/>
      <c r="AX323" s="11"/>
      <c r="AY323" s="11"/>
      <c r="AZ323" s="32" t="str">
        <f t="shared" si="61"/>
        <v/>
      </c>
      <c r="BA323" s="13" t="str" cm="1">
        <f t="array" ref="BA323">IF(BA$10="", "", IF(IFERROR(INDEX($B323:$AE323, $BK323, MATCH(BA$10, $B$11:$AE$11, 0)), "")="", "", IFERROR(VALUE(INDEX($B323:$AE323, $BK323, MATCH(BA$10, $B$11:$AE$11, 0))), "")))</f>
        <v/>
      </c>
      <c r="BB323" s="13" t="str" cm="1">
        <f t="array" ref="BB323">IF(BB$10="", "", IF(IFERROR(INDEX($B323:$AE323, $BK323, MATCH(BB$10, $B$11:$AE$11, 0)), "")="", "", IFERROR(VALUE(INDEX($B323:$AE323, $BK323, MATCH(BB$10, $B$11:$AE$11, 0))), "")))</f>
        <v/>
      </c>
      <c r="BC323" s="13" t="str" cm="1">
        <f t="array" ref="BC323">IF(BC$10="", "", IF(IFERROR(INDEX($B323:$AE323, $BK323, MATCH(BC$10, $B$11:$AE$11, 0)), "")="", "", IFERROR(VALUE(INDEX($B323:$AE323, $BK323, MATCH(BC$10, $B$11:$AE$11, 0))), "")))</f>
        <v/>
      </c>
      <c r="BD323" s="13" t="str" cm="1">
        <f t="array" ref="BD323">IF(BD$10="", "", IF(IFERROR(INDEX($B323:$AE323, $BK323, MATCH(BD$10, $B$11:$AE$11, 0)), "")="", "", IFERROR(VALUE(INDEX($B323:$AE323, $BK323, MATCH(BD$10, $B$11:$AE$11, 0))), "")))</f>
        <v/>
      </c>
      <c r="BE323" s="33" t="str" cm="1">
        <f t="array" ref="BE323">IF(BE$10="", "", IF(IFERROR(INDEX($B323:$AE323, $BK323, MATCH(BE$10, $B$11:$AE$11, 0)), "")="", "", IFERROR(VALUE(INDEX($B323:$AE323, $BK323, MATCH(BE$10, $B$11:$AE$11, 0))), "")))</f>
        <v/>
      </c>
      <c r="BF323" s="11"/>
      <c r="BG323" s="41" t="str" cm="1">
        <f t="array" ref="BG323">IF(BG$10="", "", IF(IFERROR(INDEX($B323:$AE323, $BK323, MATCH(BG$10, $B$11:$AE$11, 0)), "")="", "", IFERROR(LEFT(INDEX($B323:$AE323, $BK323, MATCH(BG$10, $B$11:$AE$11, 0)), 70), "")))</f>
        <v/>
      </c>
      <c r="BH323" s="11"/>
      <c r="BI323" s="65" t="str">
        <f t="shared" si="62"/>
        <v/>
      </c>
      <c r="BJ323" s="11"/>
      <c r="BN323" s="19" t="str" cm="1">
        <f t="array" ref="BN323">IF($AZ$10="", "", IF(IFERROR(INDEX($B323:$AE323, $BK323, MATCH($AZ$10, $B$11:$AE$11, 0)), "")="", "", IFERROR(INDEX($B323:$AE323, $BK323, MATCH($AZ$10, $B$11:$AE$11, 0)), "")))</f>
        <v/>
      </c>
      <c r="BO323" s="19" t="str">
        <f t="shared" si="63"/>
        <v/>
      </c>
      <c r="BP323" s="19" t="str">
        <f t="shared" si="64"/>
        <v/>
      </c>
      <c r="BQ323" s="19" t="str">
        <f t="shared" si="65"/>
        <v/>
      </c>
      <c r="BR323" s="42" t="str">
        <f t="shared" si="66"/>
        <v/>
      </c>
      <c r="BS323" s="19" t="str">
        <f t="shared" si="67"/>
        <v/>
      </c>
      <c r="BT323" s="43" t="str" cm="1">
        <f t="array" ref="BT323">IFERROR(DATE(INDEX($BQ323:$BS323, $BK323, MATCH($BN$5, $BQ$10:$BS$10, 0)), INDEX($BQ323:$BS323, $BK323, MATCH($BN$4, $BQ$10:$BS$10, 0)), INDEX($BQ323:$BS323, $BK323, MATCH($BN$3, $BQ$10:$BS$10, 0))), "")</f>
        <v/>
      </c>
      <c r="BV323" s="19" t="str">
        <f t="shared" si="68"/>
        <v/>
      </c>
      <c r="BX323" s="19" t="str">
        <f t="shared" si="60"/>
        <v/>
      </c>
      <c r="BZ323" s="42" t="str">
        <f t="shared" ref="BZ323:CD373" si="74">IF(BA323="", "", IFERROR(ROUNDDOWN(BA323/BZ$9, 0)*BZ$8, ""))</f>
        <v/>
      </c>
      <c r="CA323" s="13" t="str">
        <f t="shared" si="74"/>
        <v/>
      </c>
      <c r="CB323" s="13" t="str">
        <f t="shared" si="74"/>
        <v/>
      </c>
      <c r="CC323" s="13" t="str">
        <f t="shared" si="74"/>
        <v/>
      </c>
      <c r="CD323" s="33" t="str">
        <f t="shared" si="74"/>
        <v/>
      </c>
      <c r="CF323" s="44" t="str">
        <f t="shared" si="69"/>
        <v/>
      </c>
      <c r="CH323" s="19" t="str">
        <f>IF($CF323="", "", COUNTIF($CF$12:$CF$511, "&gt;"&amp;$CF323)+1+COUNTIF($CF$12:$CF323, $CF323)-1)</f>
        <v/>
      </c>
      <c r="CJ323" s="19" t="str">
        <f t="shared" si="70"/>
        <v/>
      </c>
      <c r="CL323" s="45" t="str">
        <f t="shared" si="71"/>
        <v/>
      </c>
      <c r="CN323" s="41" t="str" cm="1">
        <f t="array" ref="CN323">IF($BV323="", "", IF(IFERROR(INDEX($B323:$AE323, $BK323, MATCH(BI$10, $B$11:$AE$11, 0)), "")="", "", IFERROR(INDEX($B323:$AE323, $BK323, MATCH(BI$10, $B$11:$AE$11, 0)), "")))</f>
        <v/>
      </c>
      <c r="CP323" s="19" t="str">
        <f>IF(OR($BL$7=FALSE, $BI323=""), "", IF(COUNTIF('LinkedIn Posts'!$AV$11:$AV$510, $BI323)=0, MAX($CP$11:$CP322)+1, ""))</f>
        <v/>
      </c>
      <c r="CR323" s="19">
        <v>312</v>
      </c>
      <c r="CT323" s="65" t="str">
        <f t="shared" si="72"/>
        <v/>
      </c>
    </row>
    <row r="324" spans="1:98" x14ac:dyDescent="0.25">
      <c r="A324" s="24"/>
      <c r="B324" s="29"/>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1"/>
      <c r="AF324" s="24"/>
      <c r="AG324" s="11"/>
      <c r="AH324" s="11"/>
      <c r="AI324" s="11"/>
      <c r="AJ324" s="11"/>
      <c r="AK324" s="11"/>
      <c r="AL324" s="11"/>
      <c r="AM324" s="11"/>
      <c r="AN324" s="11"/>
      <c r="AO324" s="11"/>
      <c r="AP324" s="11"/>
      <c r="AQ324" s="11"/>
      <c r="AR324" s="11"/>
      <c r="AS324" s="11"/>
      <c r="AT324" s="11"/>
      <c r="AU324" s="11"/>
      <c r="AV324" s="11"/>
      <c r="AW324" s="11"/>
      <c r="AX324" s="11"/>
      <c r="AY324" s="11"/>
      <c r="AZ324" s="32" t="str">
        <f t="shared" si="61"/>
        <v/>
      </c>
      <c r="BA324" s="13" t="str" cm="1">
        <f t="array" ref="BA324">IF(BA$10="", "", IF(IFERROR(INDEX($B324:$AE324, $BK324, MATCH(BA$10, $B$11:$AE$11, 0)), "")="", "", IFERROR(VALUE(INDEX($B324:$AE324, $BK324, MATCH(BA$10, $B$11:$AE$11, 0))), "")))</f>
        <v/>
      </c>
      <c r="BB324" s="13" t="str" cm="1">
        <f t="array" ref="BB324">IF(BB$10="", "", IF(IFERROR(INDEX($B324:$AE324, $BK324, MATCH(BB$10, $B$11:$AE$11, 0)), "")="", "", IFERROR(VALUE(INDEX($B324:$AE324, $BK324, MATCH(BB$10, $B$11:$AE$11, 0))), "")))</f>
        <v/>
      </c>
      <c r="BC324" s="13" t="str" cm="1">
        <f t="array" ref="BC324">IF(BC$10="", "", IF(IFERROR(INDEX($B324:$AE324, $BK324, MATCH(BC$10, $B$11:$AE$11, 0)), "")="", "", IFERROR(VALUE(INDEX($B324:$AE324, $BK324, MATCH(BC$10, $B$11:$AE$11, 0))), "")))</f>
        <v/>
      </c>
      <c r="BD324" s="13" t="str" cm="1">
        <f t="array" ref="BD324">IF(BD$10="", "", IF(IFERROR(INDEX($B324:$AE324, $BK324, MATCH(BD$10, $B$11:$AE$11, 0)), "")="", "", IFERROR(VALUE(INDEX($B324:$AE324, $BK324, MATCH(BD$10, $B$11:$AE$11, 0))), "")))</f>
        <v/>
      </c>
      <c r="BE324" s="33" t="str" cm="1">
        <f t="array" ref="BE324">IF(BE$10="", "", IF(IFERROR(INDEX($B324:$AE324, $BK324, MATCH(BE$10, $B$11:$AE$11, 0)), "")="", "", IFERROR(VALUE(INDEX($B324:$AE324, $BK324, MATCH(BE$10, $B$11:$AE$11, 0))), "")))</f>
        <v/>
      </c>
      <c r="BF324" s="11"/>
      <c r="BG324" s="41" t="str" cm="1">
        <f t="array" ref="BG324">IF(BG$10="", "", IF(IFERROR(INDEX($B324:$AE324, $BK324, MATCH(BG$10, $B$11:$AE$11, 0)), "")="", "", IFERROR(LEFT(INDEX($B324:$AE324, $BK324, MATCH(BG$10, $B$11:$AE$11, 0)), 70), "")))</f>
        <v/>
      </c>
      <c r="BH324" s="11"/>
      <c r="BI324" s="65" t="str">
        <f t="shared" si="62"/>
        <v/>
      </c>
      <c r="BJ324" s="11"/>
      <c r="BN324" s="19" t="str" cm="1">
        <f t="array" ref="BN324">IF($AZ$10="", "", IF(IFERROR(INDEX($B324:$AE324, $BK324, MATCH($AZ$10, $B$11:$AE$11, 0)), "")="", "", IFERROR(INDEX($B324:$AE324, $BK324, MATCH($AZ$10, $B$11:$AE$11, 0)), "")))</f>
        <v/>
      </c>
      <c r="BO324" s="19" t="str">
        <f t="shared" si="63"/>
        <v/>
      </c>
      <c r="BP324" s="19" t="str">
        <f t="shared" si="64"/>
        <v/>
      </c>
      <c r="BQ324" s="19" t="str">
        <f t="shared" si="65"/>
        <v/>
      </c>
      <c r="BR324" s="42" t="str">
        <f t="shared" si="66"/>
        <v/>
      </c>
      <c r="BS324" s="19" t="str">
        <f t="shared" si="67"/>
        <v/>
      </c>
      <c r="BT324" s="43" t="str" cm="1">
        <f t="array" ref="BT324">IFERROR(DATE(INDEX($BQ324:$BS324, $BK324, MATCH($BN$5, $BQ$10:$BS$10, 0)), INDEX($BQ324:$BS324, $BK324, MATCH($BN$4, $BQ$10:$BS$10, 0)), INDEX($BQ324:$BS324, $BK324, MATCH($BN$3, $BQ$10:$BS$10, 0))), "")</f>
        <v/>
      </c>
      <c r="BV324" s="19" t="str">
        <f t="shared" si="68"/>
        <v/>
      </c>
      <c r="BX324" s="19" t="str">
        <f t="shared" si="60"/>
        <v/>
      </c>
      <c r="BZ324" s="42" t="str">
        <f t="shared" si="74"/>
        <v/>
      </c>
      <c r="CA324" s="13" t="str">
        <f t="shared" si="74"/>
        <v/>
      </c>
      <c r="CB324" s="13" t="str">
        <f t="shared" si="74"/>
        <v/>
      </c>
      <c r="CC324" s="13" t="str">
        <f t="shared" si="74"/>
        <v/>
      </c>
      <c r="CD324" s="33" t="str">
        <f t="shared" si="74"/>
        <v/>
      </c>
      <c r="CF324" s="44" t="str">
        <f t="shared" si="69"/>
        <v/>
      </c>
      <c r="CH324" s="19" t="str">
        <f>IF($CF324="", "", COUNTIF($CF$12:$CF$511, "&gt;"&amp;$CF324)+1+COUNTIF($CF$12:$CF324, $CF324)-1)</f>
        <v/>
      </c>
      <c r="CJ324" s="19" t="str">
        <f t="shared" si="70"/>
        <v/>
      </c>
      <c r="CL324" s="45" t="str">
        <f t="shared" si="71"/>
        <v/>
      </c>
      <c r="CN324" s="41" t="str" cm="1">
        <f t="array" ref="CN324">IF($BV324="", "", IF(IFERROR(INDEX($B324:$AE324, $BK324, MATCH(BI$10, $B$11:$AE$11, 0)), "")="", "", IFERROR(INDEX($B324:$AE324, $BK324, MATCH(BI$10, $B$11:$AE$11, 0)), "")))</f>
        <v/>
      </c>
      <c r="CP324" s="19" t="str">
        <f>IF(OR($BL$7=FALSE, $BI324=""), "", IF(COUNTIF('LinkedIn Posts'!$AV$11:$AV$510, $BI324)=0, MAX($CP$11:$CP323)+1, ""))</f>
        <v/>
      </c>
      <c r="CR324" s="19">
        <v>313</v>
      </c>
      <c r="CT324" s="65" t="str">
        <f t="shared" si="72"/>
        <v/>
      </c>
    </row>
    <row r="325" spans="1:98" x14ac:dyDescent="0.25">
      <c r="A325" s="24"/>
      <c r="B325" s="29"/>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1"/>
      <c r="AF325" s="24"/>
      <c r="AG325" s="11"/>
      <c r="AH325" s="11"/>
      <c r="AI325" s="11"/>
      <c r="AJ325" s="11"/>
      <c r="AK325" s="11"/>
      <c r="AL325" s="11"/>
      <c r="AM325" s="11"/>
      <c r="AN325" s="11"/>
      <c r="AO325" s="11"/>
      <c r="AP325" s="11"/>
      <c r="AQ325" s="11"/>
      <c r="AR325" s="11"/>
      <c r="AS325" s="11"/>
      <c r="AT325" s="11"/>
      <c r="AU325" s="11"/>
      <c r="AV325" s="11"/>
      <c r="AW325" s="11"/>
      <c r="AX325" s="11"/>
      <c r="AY325" s="11"/>
      <c r="AZ325" s="32" t="str">
        <f t="shared" si="61"/>
        <v/>
      </c>
      <c r="BA325" s="13" t="str" cm="1">
        <f t="array" ref="BA325">IF(BA$10="", "", IF(IFERROR(INDEX($B325:$AE325, $BK325, MATCH(BA$10, $B$11:$AE$11, 0)), "")="", "", IFERROR(VALUE(INDEX($B325:$AE325, $BK325, MATCH(BA$10, $B$11:$AE$11, 0))), "")))</f>
        <v/>
      </c>
      <c r="BB325" s="13" t="str" cm="1">
        <f t="array" ref="BB325">IF(BB$10="", "", IF(IFERROR(INDEX($B325:$AE325, $BK325, MATCH(BB$10, $B$11:$AE$11, 0)), "")="", "", IFERROR(VALUE(INDEX($B325:$AE325, $BK325, MATCH(BB$10, $B$11:$AE$11, 0))), "")))</f>
        <v/>
      </c>
      <c r="BC325" s="13" t="str" cm="1">
        <f t="array" ref="BC325">IF(BC$10="", "", IF(IFERROR(INDEX($B325:$AE325, $BK325, MATCH(BC$10, $B$11:$AE$11, 0)), "")="", "", IFERROR(VALUE(INDEX($B325:$AE325, $BK325, MATCH(BC$10, $B$11:$AE$11, 0))), "")))</f>
        <v/>
      </c>
      <c r="BD325" s="13" t="str" cm="1">
        <f t="array" ref="BD325">IF(BD$10="", "", IF(IFERROR(INDEX($B325:$AE325, $BK325, MATCH(BD$10, $B$11:$AE$11, 0)), "")="", "", IFERROR(VALUE(INDEX($B325:$AE325, $BK325, MATCH(BD$10, $B$11:$AE$11, 0))), "")))</f>
        <v/>
      </c>
      <c r="BE325" s="33" t="str" cm="1">
        <f t="array" ref="BE325">IF(BE$10="", "", IF(IFERROR(INDEX($B325:$AE325, $BK325, MATCH(BE$10, $B$11:$AE$11, 0)), "")="", "", IFERROR(VALUE(INDEX($B325:$AE325, $BK325, MATCH(BE$10, $B$11:$AE$11, 0))), "")))</f>
        <v/>
      </c>
      <c r="BF325" s="11"/>
      <c r="BG325" s="41" t="str" cm="1">
        <f t="array" ref="BG325">IF(BG$10="", "", IF(IFERROR(INDEX($B325:$AE325, $BK325, MATCH(BG$10, $B$11:$AE$11, 0)), "")="", "", IFERROR(LEFT(INDEX($B325:$AE325, $BK325, MATCH(BG$10, $B$11:$AE$11, 0)), 70), "")))</f>
        <v/>
      </c>
      <c r="BH325" s="11"/>
      <c r="BI325" s="65" t="str">
        <f t="shared" si="62"/>
        <v/>
      </c>
      <c r="BJ325" s="11"/>
      <c r="BN325" s="19" t="str" cm="1">
        <f t="array" ref="BN325">IF($AZ$10="", "", IF(IFERROR(INDEX($B325:$AE325, $BK325, MATCH($AZ$10, $B$11:$AE$11, 0)), "")="", "", IFERROR(INDEX($B325:$AE325, $BK325, MATCH($AZ$10, $B$11:$AE$11, 0)), "")))</f>
        <v/>
      </c>
      <c r="BO325" s="19" t="str">
        <f t="shared" si="63"/>
        <v/>
      </c>
      <c r="BP325" s="19" t="str">
        <f t="shared" si="64"/>
        <v/>
      </c>
      <c r="BQ325" s="19" t="str">
        <f t="shared" si="65"/>
        <v/>
      </c>
      <c r="BR325" s="42" t="str">
        <f t="shared" si="66"/>
        <v/>
      </c>
      <c r="BS325" s="19" t="str">
        <f t="shared" si="67"/>
        <v/>
      </c>
      <c r="BT325" s="43" t="str" cm="1">
        <f t="array" ref="BT325">IFERROR(DATE(INDEX($BQ325:$BS325, $BK325, MATCH($BN$5, $BQ$10:$BS$10, 0)), INDEX($BQ325:$BS325, $BK325, MATCH($BN$4, $BQ$10:$BS$10, 0)), INDEX($BQ325:$BS325, $BK325, MATCH($BN$3, $BQ$10:$BS$10, 0))), "")</f>
        <v/>
      </c>
      <c r="BV325" s="19" t="str">
        <f t="shared" si="68"/>
        <v/>
      </c>
      <c r="BX325" s="19" t="str">
        <f t="shared" si="60"/>
        <v/>
      </c>
      <c r="BZ325" s="42" t="str">
        <f t="shared" si="74"/>
        <v/>
      </c>
      <c r="CA325" s="13" t="str">
        <f t="shared" si="74"/>
        <v/>
      </c>
      <c r="CB325" s="13" t="str">
        <f t="shared" si="74"/>
        <v/>
      </c>
      <c r="CC325" s="13" t="str">
        <f t="shared" si="74"/>
        <v/>
      </c>
      <c r="CD325" s="33" t="str">
        <f t="shared" si="74"/>
        <v/>
      </c>
      <c r="CF325" s="44" t="str">
        <f t="shared" si="69"/>
        <v/>
      </c>
      <c r="CH325" s="19" t="str">
        <f>IF($CF325="", "", COUNTIF($CF$12:$CF$511, "&gt;"&amp;$CF325)+1+COUNTIF($CF$12:$CF325, $CF325)-1)</f>
        <v/>
      </c>
      <c r="CJ325" s="19" t="str">
        <f t="shared" si="70"/>
        <v/>
      </c>
      <c r="CL325" s="45" t="str">
        <f t="shared" si="71"/>
        <v/>
      </c>
      <c r="CN325" s="41" t="str" cm="1">
        <f t="array" ref="CN325">IF($BV325="", "", IF(IFERROR(INDEX($B325:$AE325, $BK325, MATCH(BI$10, $B$11:$AE$11, 0)), "")="", "", IFERROR(INDEX($B325:$AE325, $BK325, MATCH(BI$10, $B$11:$AE$11, 0)), "")))</f>
        <v/>
      </c>
      <c r="CP325" s="19" t="str">
        <f>IF(OR($BL$7=FALSE, $BI325=""), "", IF(COUNTIF('LinkedIn Posts'!$AV$11:$AV$510, $BI325)=0, MAX($CP$11:$CP324)+1, ""))</f>
        <v/>
      </c>
      <c r="CR325" s="19">
        <v>314</v>
      </c>
      <c r="CT325" s="65" t="str">
        <f t="shared" si="72"/>
        <v/>
      </c>
    </row>
    <row r="326" spans="1:98" x14ac:dyDescent="0.25">
      <c r="A326" s="24"/>
      <c r="B326" s="29"/>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1"/>
      <c r="AF326" s="24"/>
      <c r="AG326" s="11"/>
      <c r="AH326" s="11"/>
      <c r="AI326" s="11"/>
      <c r="AJ326" s="11"/>
      <c r="AK326" s="11"/>
      <c r="AL326" s="11"/>
      <c r="AM326" s="11"/>
      <c r="AN326" s="11"/>
      <c r="AO326" s="11"/>
      <c r="AP326" s="11"/>
      <c r="AQ326" s="11"/>
      <c r="AR326" s="11"/>
      <c r="AS326" s="11"/>
      <c r="AT326" s="11"/>
      <c r="AU326" s="11"/>
      <c r="AV326" s="11"/>
      <c r="AW326" s="11"/>
      <c r="AX326" s="11"/>
      <c r="AY326" s="11"/>
      <c r="AZ326" s="32" t="str">
        <f t="shared" si="61"/>
        <v/>
      </c>
      <c r="BA326" s="13" t="str" cm="1">
        <f t="array" ref="BA326">IF(BA$10="", "", IF(IFERROR(INDEX($B326:$AE326, $BK326, MATCH(BA$10, $B$11:$AE$11, 0)), "")="", "", IFERROR(VALUE(INDEX($B326:$AE326, $BK326, MATCH(BA$10, $B$11:$AE$11, 0))), "")))</f>
        <v/>
      </c>
      <c r="BB326" s="13" t="str" cm="1">
        <f t="array" ref="BB326">IF(BB$10="", "", IF(IFERROR(INDEX($B326:$AE326, $BK326, MATCH(BB$10, $B$11:$AE$11, 0)), "")="", "", IFERROR(VALUE(INDEX($B326:$AE326, $BK326, MATCH(BB$10, $B$11:$AE$11, 0))), "")))</f>
        <v/>
      </c>
      <c r="BC326" s="13" t="str" cm="1">
        <f t="array" ref="BC326">IF(BC$10="", "", IF(IFERROR(INDEX($B326:$AE326, $BK326, MATCH(BC$10, $B$11:$AE$11, 0)), "")="", "", IFERROR(VALUE(INDEX($B326:$AE326, $BK326, MATCH(BC$10, $B$11:$AE$11, 0))), "")))</f>
        <v/>
      </c>
      <c r="BD326" s="13" t="str" cm="1">
        <f t="array" ref="BD326">IF(BD$10="", "", IF(IFERROR(INDEX($B326:$AE326, $BK326, MATCH(BD$10, $B$11:$AE$11, 0)), "")="", "", IFERROR(VALUE(INDEX($B326:$AE326, $BK326, MATCH(BD$10, $B$11:$AE$11, 0))), "")))</f>
        <v/>
      </c>
      <c r="BE326" s="33" t="str" cm="1">
        <f t="array" ref="BE326">IF(BE$10="", "", IF(IFERROR(INDEX($B326:$AE326, $BK326, MATCH(BE$10, $B$11:$AE$11, 0)), "")="", "", IFERROR(VALUE(INDEX($B326:$AE326, $BK326, MATCH(BE$10, $B$11:$AE$11, 0))), "")))</f>
        <v/>
      </c>
      <c r="BF326" s="11"/>
      <c r="BG326" s="41" t="str" cm="1">
        <f t="array" ref="BG326">IF(BG$10="", "", IF(IFERROR(INDEX($B326:$AE326, $BK326, MATCH(BG$10, $B$11:$AE$11, 0)), "")="", "", IFERROR(LEFT(INDEX($B326:$AE326, $BK326, MATCH(BG$10, $B$11:$AE$11, 0)), 70), "")))</f>
        <v/>
      </c>
      <c r="BH326" s="11"/>
      <c r="BI326" s="65" t="str">
        <f t="shared" si="62"/>
        <v/>
      </c>
      <c r="BJ326" s="11"/>
      <c r="BN326" s="19" t="str" cm="1">
        <f t="array" ref="BN326">IF($AZ$10="", "", IF(IFERROR(INDEX($B326:$AE326, $BK326, MATCH($AZ$10, $B$11:$AE$11, 0)), "")="", "", IFERROR(INDEX($B326:$AE326, $BK326, MATCH($AZ$10, $B$11:$AE$11, 0)), "")))</f>
        <v/>
      </c>
      <c r="BO326" s="19" t="str">
        <f t="shared" si="63"/>
        <v/>
      </c>
      <c r="BP326" s="19" t="str">
        <f t="shared" si="64"/>
        <v/>
      </c>
      <c r="BQ326" s="19" t="str">
        <f t="shared" si="65"/>
        <v/>
      </c>
      <c r="BR326" s="42" t="str">
        <f t="shared" si="66"/>
        <v/>
      </c>
      <c r="BS326" s="19" t="str">
        <f t="shared" si="67"/>
        <v/>
      </c>
      <c r="BT326" s="43" t="str" cm="1">
        <f t="array" ref="BT326">IFERROR(DATE(INDEX($BQ326:$BS326, $BK326, MATCH($BN$5, $BQ$10:$BS$10, 0)), INDEX($BQ326:$BS326, $BK326, MATCH($BN$4, $BQ$10:$BS$10, 0)), INDEX($BQ326:$BS326, $BK326, MATCH($BN$3, $BQ$10:$BS$10, 0))), "")</f>
        <v/>
      </c>
      <c r="BV326" s="19" t="str">
        <f t="shared" si="68"/>
        <v/>
      </c>
      <c r="BX326" s="19" t="str">
        <f t="shared" si="60"/>
        <v/>
      </c>
      <c r="BZ326" s="42" t="str">
        <f t="shared" si="74"/>
        <v/>
      </c>
      <c r="CA326" s="13" t="str">
        <f t="shared" si="74"/>
        <v/>
      </c>
      <c r="CB326" s="13" t="str">
        <f t="shared" si="74"/>
        <v/>
      </c>
      <c r="CC326" s="13" t="str">
        <f t="shared" si="74"/>
        <v/>
      </c>
      <c r="CD326" s="33" t="str">
        <f t="shared" si="74"/>
        <v/>
      </c>
      <c r="CF326" s="44" t="str">
        <f t="shared" si="69"/>
        <v/>
      </c>
      <c r="CH326" s="19" t="str">
        <f>IF($CF326="", "", COUNTIF($CF$12:$CF$511, "&gt;"&amp;$CF326)+1+COUNTIF($CF$12:$CF326, $CF326)-1)</f>
        <v/>
      </c>
      <c r="CJ326" s="19" t="str">
        <f t="shared" si="70"/>
        <v/>
      </c>
      <c r="CL326" s="45" t="str">
        <f t="shared" si="71"/>
        <v/>
      </c>
      <c r="CN326" s="41" t="str" cm="1">
        <f t="array" ref="CN326">IF($BV326="", "", IF(IFERROR(INDEX($B326:$AE326, $BK326, MATCH(BI$10, $B$11:$AE$11, 0)), "")="", "", IFERROR(INDEX($B326:$AE326, $BK326, MATCH(BI$10, $B$11:$AE$11, 0)), "")))</f>
        <v/>
      </c>
      <c r="CP326" s="19" t="str">
        <f>IF(OR($BL$7=FALSE, $BI326=""), "", IF(COUNTIF('LinkedIn Posts'!$AV$11:$AV$510, $BI326)=0, MAX($CP$11:$CP325)+1, ""))</f>
        <v/>
      </c>
      <c r="CR326" s="19">
        <v>315</v>
      </c>
      <c r="CT326" s="65" t="str">
        <f t="shared" si="72"/>
        <v/>
      </c>
    </row>
    <row r="327" spans="1:98" x14ac:dyDescent="0.25">
      <c r="A327" s="24"/>
      <c r="B327" s="29"/>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1"/>
      <c r="AF327" s="24"/>
      <c r="AG327" s="11"/>
      <c r="AH327" s="11"/>
      <c r="AI327" s="11"/>
      <c r="AJ327" s="11"/>
      <c r="AK327" s="11"/>
      <c r="AL327" s="11"/>
      <c r="AM327" s="11"/>
      <c r="AN327" s="11"/>
      <c r="AO327" s="11"/>
      <c r="AP327" s="11"/>
      <c r="AQ327" s="11"/>
      <c r="AR327" s="11"/>
      <c r="AS327" s="11"/>
      <c r="AT327" s="11"/>
      <c r="AU327" s="11"/>
      <c r="AV327" s="11"/>
      <c r="AW327" s="11"/>
      <c r="AX327" s="11"/>
      <c r="AY327" s="11"/>
      <c r="AZ327" s="32" t="str">
        <f t="shared" si="61"/>
        <v/>
      </c>
      <c r="BA327" s="13" t="str" cm="1">
        <f t="array" ref="BA327">IF(BA$10="", "", IF(IFERROR(INDEX($B327:$AE327, $BK327, MATCH(BA$10, $B$11:$AE$11, 0)), "")="", "", IFERROR(VALUE(INDEX($B327:$AE327, $BK327, MATCH(BA$10, $B$11:$AE$11, 0))), "")))</f>
        <v/>
      </c>
      <c r="BB327" s="13" t="str" cm="1">
        <f t="array" ref="BB327">IF(BB$10="", "", IF(IFERROR(INDEX($B327:$AE327, $BK327, MATCH(BB$10, $B$11:$AE$11, 0)), "")="", "", IFERROR(VALUE(INDEX($B327:$AE327, $BK327, MATCH(BB$10, $B$11:$AE$11, 0))), "")))</f>
        <v/>
      </c>
      <c r="BC327" s="13" t="str" cm="1">
        <f t="array" ref="BC327">IF(BC$10="", "", IF(IFERROR(INDEX($B327:$AE327, $BK327, MATCH(BC$10, $B$11:$AE$11, 0)), "")="", "", IFERROR(VALUE(INDEX($B327:$AE327, $BK327, MATCH(BC$10, $B$11:$AE$11, 0))), "")))</f>
        <v/>
      </c>
      <c r="BD327" s="13" t="str" cm="1">
        <f t="array" ref="BD327">IF(BD$10="", "", IF(IFERROR(INDEX($B327:$AE327, $BK327, MATCH(BD$10, $B$11:$AE$11, 0)), "")="", "", IFERROR(VALUE(INDEX($B327:$AE327, $BK327, MATCH(BD$10, $B$11:$AE$11, 0))), "")))</f>
        <v/>
      </c>
      <c r="BE327" s="33" t="str" cm="1">
        <f t="array" ref="BE327">IF(BE$10="", "", IF(IFERROR(INDEX($B327:$AE327, $BK327, MATCH(BE$10, $B$11:$AE$11, 0)), "")="", "", IFERROR(VALUE(INDEX($B327:$AE327, $BK327, MATCH(BE$10, $B$11:$AE$11, 0))), "")))</f>
        <v/>
      </c>
      <c r="BF327" s="11"/>
      <c r="BG327" s="41" t="str" cm="1">
        <f t="array" ref="BG327">IF(BG$10="", "", IF(IFERROR(INDEX($B327:$AE327, $BK327, MATCH(BG$10, $B$11:$AE$11, 0)), "")="", "", IFERROR(LEFT(INDEX($B327:$AE327, $BK327, MATCH(BG$10, $B$11:$AE$11, 0)), 70), "")))</f>
        <v/>
      </c>
      <c r="BH327" s="11"/>
      <c r="BI327" s="65" t="str">
        <f t="shared" si="62"/>
        <v/>
      </c>
      <c r="BJ327" s="11"/>
      <c r="BN327" s="19" t="str" cm="1">
        <f t="array" ref="BN327">IF($AZ$10="", "", IF(IFERROR(INDEX($B327:$AE327, $BK327, MATCH($AZ$10, $B$11:$AE$11, 0)), "")="", "", IFERROR(INDEX($B327:$AE327, $BK327, MATCH($AZ$10, $B$11:$AE$11, 0)), "")))</f>
        <v/>
      </c>
      <c r="BO327" s="19" t="str">
        <f t="shared" si="63"/>
        <v/>
      </c>
      <c r="BP327" s="19" t="str">
        <f t="shared" si="64"/>
        <v/>
      </c>
      <c r="BQ327" s="19" t="str">
        <f t="shared" si="65"/>
        <v/>
      </c>
      <c r="BR327" s="42" t="str">
        <f t="shared" si="66"/>
        <v/>
      </c>
      <c r="BS327" s="19" t="str">
        <f t="shared" si="67"/>
        <v/>
      </c>
      <c r="BT327" s="43" t="str" cm="1">
        <f t="array" ref="BT327">IFERROR(DATE(INDEX($BQ327:$BS327, $BK327, MATCH($BN$5, $BQ$10:$BS$10, 0)), INDEX($BQ327:$BS327, $BK327, MATCH($BN$4, $BQ$10:$BS$10, 0)), INDEX($BQ327:$BS327, $BK327, MATCH($BN$3, $BQ$10:$BS$10, 0))), "")</f>
        <v/>
      </c>
      <c r="BV327" s="19" t="str">
        <f t="shared" si="68"/>
        <v/>
      </c>
      <c r="BX327" s="19" t="str">
        <f t="shared" si="60"/>
        <v/>
      </c>
      <c r="BZ327" s="42" t="str">
        <f t="shared" si="74"/>
        <v/>
      </c>
      <c r="CA327" s="13" t="str">
        <f t="shared" si="74"/>
        <v/>
      </c>
      <c r="CB327" s="13" t="str">
        <f t="shared" si="74"/>
        <v/>
      </c>
      <c r="CC327" s="13" t="str">
        <f t="shared" si="74"/>
        <v/>
      </c>
      <c r="CD327" s="33" t="str">
        <f t="shared" si="74"/>
        <v/>
      </c>
      <c r="CF327" s="44" t="str">
        <f t="shared" si="69"/>
        <v/>
      </c>
      <c r="CH327" s="19" t="str">
        <f>IF($CF327="", "", COUNTIF($CF$12:$CF$511, "&gt;"&amp;$CF327)+1+COUNTIF($CF$12:$CF327, $CF327)-1)</f>
        <v/>
      </c>
      <c r="CJ327" s="19" t="str">
        <f t="shared" si="70"/>
        <v/>
      </c>
      <c r="CL327" s="45" t="str">
        <f t="shared" si="71"/>
        <v/>
      </c>
      <c r="CN327" s="41" t="str" cm="1">
        <f t="array" ref="CN327">IF($BV327="", "", IF(IFERROR(INDEX($B327:$AE327, $BK327, MATCH(BI$10, $B$11:$AE$11, 0)), "")="", "", IFERROR(INDEX($B327:$AE327, $BK327, MATCH(BI$10, $B$11:$AE$11, 0)), "")))</f>
        <v/>
      </c>
      <c r="CP327" s="19" t="str">
        <f>IF(OR($BL$7=FALSE, $BI327=""), "", IF(COUNTIF('LinkedIn Posts'!$AV$11:$AV$510, $BI327)=0, MAX($CP$11:$CP326)+1, ""))</f>
        <v/>
      </c>
      <c r="CR327" s="19">
        <v>316</v>
      </c>
      <c r="CT327" s="65" t="str">
        <f t="shared" si="72"/>
        <v/>
      </c>
    </row>
    <row r="328" spans="1:98" x14ac:dyDescent="0.25">
      <c r="A328" s="24"/>
      <c r="B328" s="29"/>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1"/>
      <c r="AF328" s="24"/>
      <c r="AG328" s="11"/>
      <c r="AH328" s="11"/>
      <c r="AI328" s="11"/>
      <c r="AJ328" s="11"/>
      <c r="AK328" s="11"/>
      <c r="AL328" s="11"/>
      <c r="AM328" s="11"/>
      <c r="AN328" s="11"/>
      <c r="AO328" s="11"/>
      <c r="AP328" s="11"/>
      <c r="AQ328" s="11"/>
      <c r="AR328" s="11"/>
      <c r="AS328" s="11"/>
      <c r="AT328" s="11"/>
      <c r="AU328" s="11"/>
      <c r="AV328" s="11"/>
      <c r="AW328" s="11"/>
      <c r="AX328" s="11"/>
      <c r="AY328" s="11"/>
      <c r="AZ328" s="32" t="str">
        <f t="shared" si="61"/>
        <v/>
      </c>
      <c r="BA328" s="13" t="str" cm="1">
        <f t="array" ref="BA328">IF(BA$10="", "", IF(IFERROR(INDEX($B328:$AE328, $BK328, MATCH(BA$10, $B$11:$AE$11, 0)), "")="", "", IFERROR(VALUE(INDEX($B328:$AE328, $BK328, MATCH(BA$10, $B$11:$AE$11, 0))), "")))</f>
        <v/>
      </c>
      <c r="BB328" s="13" t="str" cm="1">
        <f t="array" ref="BB328">IF(BB$10="", "", IF(IFERROR(INDEX($B328:$AE328, $BK328, MATCH(BB$10, $B$11:$AE$11, 0)), "")="", "", IFERROR(VALUE(INDEX($B328:$AE328, $BK328, MATCH(BB$10, $B$11:$AE$11, 0))), "")))</f>
        <v/>
      </c>
      <c r="BC328" s="13" t="str" cm="1">
        <f t="array" ref="BC328">IF(BC$10="", "", IF(IFERROR(INDEX($B328:$AE328, $BK328, MATCH(BC$10, $B$11:$AE$11, 0)), "")="", "", IFERROR(VALUE(INDEX($B328:$AE328, $BK328, MATCH(BC$10, $B$11:$AE$11, 0))), "")))</f>
        <v/>
      </c>
      <c r="BD328" s="13" t="str" cm="1">
        <f t="array" ref="BD328">IF(BD$10="", "", IF(IFERROR(INDEX($B328:$AE328, $BK328, MATCH(BD$10, $B$11:$AE$11, 0)), "")="", "", IFERROR(VALUE(INDEX($B328:$AE328, $BK328, MATCH(BD$10, $B$11:$AE$11, 0))), "")))</f>
        <v/>
      </c>
      <c r="BE328" s="33" t="str" cm="1">
        <f t="array" ref="BE328">IF(BE$10="", "", IF(IFERROR(INDEX($B328:$AE328, $BK328, MATCH(BE$10, $B$11:$AE$11, 0)), "")="", "", IFERROR(VALUE(INDEX($B328:$AE328, $BK328, MATCH(BE$10, $B$11:$AE$11, 0))), "")))</f>
        <v/>
      </c>
      <c r="BF328" s="11"/>
      <c r="BG328" s="41" t="str" cm="1">
        <f t="array" ref="BG328">IF(BG$10="", "", IF(IFERROR(INDEX($B328:$AE328, $BK328, MATCH(BG$10, $B$11:$AE$11, 0)), "")="", "", IFERROR(LEFT(INDEX($B328:$AE328, $BK328, MATCH(BG$10, $B$11:$AE$11, 0)), 70), "")))</f>
        <v/>
      </c>
      <c r="BH328" s="11"/>
      <c r="BI328" s="65" t="str">
        <f t="shared" si="62"/>
        <v/>
      </c>
      <c r="BJ328" s="11"/>
      <c r="BN328" s="19" t="str" cm="1">
        <f t="array" ref="BN328">IF($AZ$10="", "", IF(IFERROR(INDEX($B328:$AE328, $BK328, MATCH($AZ$10, $B$11:$AE$11, 0)), "")="", "", IFERROR(INDEX($B328:$AE328, $BK328, MATCH($AZ$10, $B$11:$AE$11, 0)), "")))</f>
        <v/>
      </c>
      <c r="BO328" s="19" t="str">
        <f t="shared" si="63"/>
        <v/>
      </c>
      <c r="BP328" s="19" t="str">
        <f t="shared" si="64"/>
        <v/>
      </c>
      <c r="BQ328" s="19" t="str">
        <f t="shared" si="65"/>
        <v/>
      </c>
      <c r="BR328" s="42" t="str">
        <f t="shared" si="66"/>
        <v/>
      </c>
      <c r="BS328" s="19" t="str">
        <f t="shared" si="67"/>
        <v/>
      </c>
      <c r="BT328" s="43" t="str" cm="1">
        <f t="array" ref="BT328">IFERROR(DATE(INDEX($BQ328:$BS328, $BK328, MATCH($BN$5, $BQ$10:$BS$10, 0)), INDEX($BQ328:$BS328, $BK328, MATCH($BN$4, $BQ$10:$BS$10, 0)), INDEX($BQ328:$BS328, $BK328, MATCH($BN$3, $BQ$10:$BS$10, 0))), "")</f>
        <v/>
      </c>
      <c r="BV328" s="19" t="str">
        <f t="shared" si="68"/>
        <v/>
      </c>
      <c r="BX328" s="19" t="str">
        <f t="shared" si="60"/>
        <v/>
      </c>
      <c r="BZ328" s="42" t="str">
        <f t="shared" si="74"/>
        <v/>
      </c>
      <c r="CA328" s="13" t="str">
        <f t="shared" si="74"/>
        <v/>
      </c>
      <c r="CB328" s="13" t="str">
        <f t="shared" si="74"/>
        <v/>
      </c>
      <c r="CC328" s="13" t="str">
        <f t="shared" si="74"/>
        <v/>
      </c>
      <c r="CD328" s="33" t="str">
        <f t="shared" si="74"/>
        <v/>
      </c>
      <c r="CF328" s="44" t="str">
        <f t="shared" si="69"/>
        <v/>
      </c>
      <c r="CH328" s="19" t="str">
        <f>IF($CF328="", "", COUNTIF($CF$12:$CF$511, "&gt;"&amp;$CF328)+1+COUNTIF($CF$12:$CF328, $CF328)-1)</f>
        <v/>
      </c>
      <c r="CJ328" s="19" t="str">
        <f t="shared" si="70"/>
        <v/>
      </c>
      <c r="CL328" s="45" t="str">
        <f t="shared" si="71"/>
        <v/>
      </c>
      <c r="CN328" s="41" t="str" cm="1">
        <f t="array" ref="CN328">IF($BV328="", "", IF(IFERROR(INDEX($B328:$AE328, $BK328, MATCH(BI$10, $B$11:$AE$11, 0)), "")="", "", IFERROR(INDEX($B328:$AE328, $BK328, MATCH(BI$10, $B$11:$AE$11, 0)), "")))</f>
        <v/>
      </c>
      <c r="CP328" s="19" t="str">
        <f>IF(OR($BL$7=FALSE, $BI328=""), "", IF(COUNTIF('LinkedIn Posts'!$AV$11:$AV$510, $BI328)=0, MAX($CP$11:$CP327)+1, ""))</f>
        <v/>
      </c>
      <c r="CR328" s="19">
        <v>317</v>
      </c>
      <c r="CT328" s="65" t="str">
        <f t="shared" si="72"/>
        <v/>
      </c>
    </row>
    <row r="329" spans="1:98" x14ac:dyDescent="0.25">
      <c r="A329" s="24"/>
      <c r="B329" s="29"/>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1"/>
      <c r="AF329" s="24"/>
      <c r="AG329" s="11"/>
      <c r="AH329" s="11"/>
      <c r="AI329" s="11"/>
      <c r="AJ329" s="11"/>
      <c r="AK329" s="11"/>
      <c r="AL329" s="11"/>
      <c r="AM329" s="11"/>
      <c r="AN329" s="11"/>
      <c r="AO329" s="11"/>
      <c r="AP329" s="11"/>
      <c r="AQ329" s="11"/>
      <c r="AR329" s="11"/>
      <c r="AS329" s="11"/>
      <c r="AT329" s="11"/>
      <c r="AU329" s="11"/>
      <c r="AV329" s="11"/>
      <c r="AW329" s="11"/>
      <c r="AX329" s="11"/>
      <c r="AY329" s="11"/>
      <c r="AZ329" s="32" t="str">
        <f t="shared" si="61"/>
        <v/>
      </c>
      <c r="BA329" s="13" t="str" cm="1">
        <f t="array" ref="BA329">IF(BA$10="", "", IF(IFERROR(INDEX($B329:$AE329, $BK329, MATCH(BA$10, $B$11:$AE$11, 0)), "")="", "", IFERROR(VALUE(INDEX($B329:$AE329, $BK329, MATCH(BA$10, $B$11:$AE$11, 0))), "")))</f>
        <v/>
      </c>
      <c r="BB329" s="13" t="str" cm="1">
        <f t="array" ref="BB329">IF(BB$10="", "", IF(IFERROR(INDEX($B329:$AE329, $BK329, MATCH(BB$10, $B$11:$AE$11, 0)), "")="", "", IFERROR(VALUE(INDEX($B329:$AE329, $BK329, MATCH(BB$10, $B$11:$AE$11, 0))), "")))</f>
        <v/>
      </c>
      <c r="BC329" s="13" t="str" cm="1">
        <f t="array" ref="BC329">IF(BC$10="", "", IF(IFERROR(INDEX($B329:$AE329, $BK329, MATCH(BC$10, $B$11:$AE$11, 0)), "")="", "", IFERROR(VALUE(INDEX($B329:$AE329, $BK329, MATCH(BC$10, $B$11:$AE$11, 0))), "")))</f>
        <v/>
      </c>
      <c r="BD329" s="13" t="str" cm="1">
        <f t="array" ref="BD329">IF(BD$10="", "", IF(IFERROR(INDEX($B329:$AE329, $BK329, MATCH(BD$10, $B$11:$AE$11, 0)), "")="", "", IFERROR(VALUE(INDEX($B329:$AE329, $BK329, MATCH(BD$10, $B$11:$AE$11, 0))), "")))</f>
        <v/>
      </c>
      <c r="BE329" s="33" t="str" cm="1">
        <f t="array" ref="BE329">IF(BE$10="", "", IF(IFERROR(INDEX($B329:$AE329, $BK329, MATCH(BE$10, $B$11:$AE$11, 0)), "")="", "", IFERROR(VALUE(INDEX($B329:$AE329, $BK329, MATCH(BE$10, $B$11:$AE$11, 0))), "")))</f>
        <v/>
      </c>
      <c r="BF329" s="11"/>
      <c r="BG329" s="41" t="str" cm="1">
        <f t="array" ref="BG329">IF(BG$10="", "", IF(IFERROR(INDEX($B329:$AE329, $BK329, MATCH(BG$10, $B$11:$AE$11, 0)), "")="", "", IFERROR(LEFT(INDEX($B329:$AE329, $BK329, MATCH(BG$10, $B$11:$AE$11, 0)), 70), "")))</f>
        <v/>
      </c>
      <c r="BH329" s="11"/>
      <c r="BI329" s="65" t="str">
        <f t="shared" si="62"/>
        <v/>
      </c>
      <c r="BJ329" s="11"/>
      <c r="BN329" s="19" t="str" cm="1">
        <f t="array" ref="BN329">IF($AZ$10="", "", IF(IFERROR(INDEX($B329:$AE329, $BK329, MATCH($AZ$10, $B$11:$AE$11, 0)), "")="", "", IFERROR(INDEX($B329:$AE329, $BK329, MATCH($AZ$10, $B$11:$AE$11, 0)), "")))</f>
        <v/>
      </c>
      <c r="BO329" s="19" t="str">
        <f t="shared" si="63"/>
        <v/>
      </c>
      <c r="BP329" s="19" t="str">
        <f t="shared" si="64"/>
        <v/>
      </c>
      <c r="BQ329" s="19" t="str">
        <f t="shared" si="65"/>
        <v/>
      </c>
      <c r="BR329" s="42" t="str">
        <f t="shared" si="66"/>
        <v/>
      </c>
      <c r="BS329" s="19" t="str">
        <f t="shared" si="67"/>
        <v/>
      </c>
      <c r="BT329" s="43" t="str" cm="1">
        <f t="array" ref="BT329">IFERROR(DATE(INDEX($BQ329:$BS329, $BK329, MATCH($BN$5, $BQ$10:$BS$10, 0)), INDEX($BQ329:$BS329, $BK329, MATCH($BN$4, $BQ$10:$BS$10, 0)), INDEX($BQ329:$BS329, $BK329, MATCH($BN$3, $BQ$10:$BS$10, 0))), "")</f>
        <v/>
      </c>
      <c r="BV329" s="19" t="str">
        <f t="shared" si="68"/>
        <v/>
      </c>
      <c r="BX329" s="19" t="str">
        <f t="shared" si="60"/>
        <v/>
      </c>
      <c r="BZ329" s="42" t="str">
        <f t="shared" si="74"/>
        <v/>
      </c>
      <c r="CA329" s="13" t="str">
        <f t="shared" si="74"/>
        <v/>
      </c>
      <c r="CB329" s="13" t="str">
        <f t="shared" si="74"/>
        <v/>
      </c>
      <c r="CC329" s="13" t="str">
        <f t="shared" si="74"/>
        <v/>
      </c>
      <c r="CD329" s="33" t="str">
        <f t="shared" si="74"/>
        <v/>
      </c>
      <c r="CF329" s="44" t="str">
        <f t="shared" si="69"/>
        <v/>
      </c>
      <c r="CH329" s="19" t="str">
        <f>IF($CF329="", "", COUNTIF($CF$12:$CF$511, "&gt;"&amp;$CF329)+1+COUNTIF($CF$12:$CF329, $CF329)-1)</f>
        <v/>
      </c>
      <c r="CJ329" s="19" t="str">
        <f t="shared" si="70"/>
        <v/>
      </c>
      <c r="CL329" s="45" t="str">
        <f t="shared" si="71"/>
        <v/>
      </c>
      <c r="CN329" s="41" t="str" cm="1">
        <f t="array" ref="CN329">IF($BV329="", "", IF(IFERROR(INDEX($B329:$AE329, $BK329, MATCH(BI$10, $B$11:$AE$11, 0)), "")="", "", IFERROR(INDEX($B329:$AE329, $BK329, MATCH(BI$10, $B$11:$AE$11, 0)), "")))</f>
        <v/>
      </c>
      <c r="CP329" s="19" t="str">
        <f>IF(OR($BL$7=FALSE, $BI329=""), "", IF(COUNTIF('LinkedIn Posts'!$AV$11:$AV$510, $BI329)=0, MAX($CP$11:$CP328)+1, ""))</f>
        <v/>
      </c>
      <c r="CR329" s="19">
        <v>318</v>
      </c>
      <c r="CT329" s="65" t="str">
        <f t="shared" si="72"/>
        <v/>
      </c>
    </row>
    <row r="330" spans="1:98" x14ac:dyDescent="0.25">
      <c r="A330" s="24"/>
      <c r="B330" s="29"/>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1"/>
      <c r="AF330" s="24"/>
      <c r="AG330" s="11"/>
      <c r="AH330" s="11"/>
      <c r="AI330" s="11"/>
      <c r="AJ330" s="11"/>
      <c r="AK330" s="11"/>
      <c r="AL330" s="11"/>
      <c r="AM330" s="11"/>
      <c r="AN330" s="11"/>
      <c r="AO330" s="11"/>
      <c r="AP330" s="11"/>
      <c r="AQ330" s="11"/>
      <c r="AR330" s="11"/>
      <c r="AS330" s="11"/>
      <c r="AT330" s="11"/>
      <c r="AU330" s="11"/>
      <c r="AV330" s="11"/>
      <c r="AW330" s="11"/>
      <c r="AX330" s="11"/>
      <c r="AY330" s="11"/>
      <c r="AZ330" s="32" t="str">
        <f t="shared" si="61"/>
        <v/>
      </c>
      <c r="BA330" s="13" t="str" cm="1">
        <f t="array" ref="BA330">IF(BA$10="", "", IF(IFERROR(INDEX($B330:$AE330, $BK330, MATCH(BA$10, $B$11:$AE$11, 0)), "")="", "", IFERROR(VALUE(INDEX($B330:$AE330, $BK330, MATCH(BA$10, $B$11:$AE$11, 0))), "")))</f>
        <v/>
      </c>
      <c r="BB330" s="13" t="str" cm="1">
        <f t="array" ref="BB330">IF(BB$10="", "", IF(IFERROR(INDEX($B330:$AE330, $BK330, MATCH(BB$10, $B$11:$AE$11, 0)), "")="", "", IFERROR(VALUE(INDEX($B330:$AE330, $BK330, MATCH(BB$10, $B$11:$AE$11, 0))), "")))</f>
        <v/>
      </c>
      <c r="BC330" s="13" t="str" cm="1">
        <f t="array" ref="BC330">IF(BC$10="", "", IF(IFERROR(INDEX($B330:$AE330, $BK330, MATCH(BC$10, $B$11:$AE$11, 0)), "")="", "", IFERROR(VALUE(INDEX($B330:$AE330, $BK330, MATCH(BC$10, $B$11:$AE$11, 0))), "")))</f>
        <v/>
      </c>
      <c r="BD330" s="13" t="str" cm="1">
        <f t="array" ref="BD330">IF(BD$10="", "", IF(IFERROR(INDEX($B330:$AE330, $BK330, MATCH(BD$10, $B$11:$AE$11, 0)), "")="", "", IFERROR(VALUE(INDEX($B330:$AE330, $BK330, MATCH(BD$10, $B$11:$AE$11, 0))), "")))</f>
        <v/>
      </c>
      <c r="BE330" s="33" t="str" cm="1">
        <f t="array" ref="BE330">IF(BE$10="", "", IF(IFERROR(INDEX($B330:$AE330, $BK330, MATCH(BE$10, $B$11:$AE$11, 0)), "")="", "", IFERROR(VALUE(INDEX($B330:$AE330, $BK330, MATCH(BE$10, $B$11:$AE$11, 0))), "")))</f>
        <v/>
      </c>
      <c r="BF330" s="11"/>
      <c r="BG330" s="41" t="str" cm="1">
        <f t="array" ref="BG330">IF(BG$10="", "", IF(IFERROR(INDEX($B330:$AE330, $BK330, MATCH(BG$10, $B$11:$AE$11, 0)), "")="", "", IFERROR(LEFT(INDEX($B330:$AE330, $BK330, MATCH(BG$10, $B$11:$AE$11, 0)), 70), "")))</f>
        <v/>
      </c>
      <c r="BH330" s="11"/>
      <c r="BI330" s="65" t="str">
        <f t="shared" si="62"/>
        <v/>
      </c>
      <c r="BJ330" s="11"/>
      <c r="BN330" s="19" t="str" cm="1">
        <f t="array" ref="BN330">IF($AZ$10="", "", IF(IFERROR(INDEX($B330:$AE330, $BK330, MATCH($AZ$10, $B$11:$AE$11, 0)), "")="", "", IFERROR(INDEX($B330:$AE330, $BK330, MATCH($AZ$10, $B$11:$AE$11, 0)), "")))</f>
        <v/>
      </c>
      <c r="BO330" s="19" t="str">
        <f t="shared" si="63"/>
        <v/>
      </c>
      <c r="BP330" s="19" t="str">
        <f t="shared" si="64"/>
        <v/>
      </c>
      <c r="BQ330" s="19" t="str">
        <f t="shared" si="65"/>
        <v/>
      </c>
      <c r="BR330" s="42" t="str">
        <f t="shared" si="66"/>
        <v/>
      </c>
      <c r="BS330" s="19" t="str">
        <f t="shared" si="67"/>
        <v/>
      </c>
      <c r="BT330" s="43" t="str" cm="1">
        <f t="array" ref="BT330">IFERROR(DATE(INDEX($BQ330:$BS330, $BK330, MATCH($BN$5, $BQ$10:$BS$10, 0)), INDEX($BQ330:$BS330, $BK330, MATCH($BN$4, $BQ$10:$BS$10, 0)), INDEX($BQ330:$BS330, $BK330, MATCH($BN$3, $BQ$10:$BS$10, 0))), "")</f>
        <v/>
      </c>
      <c r="BV330" s="19" t="str">
        <f t="shared" si="68"/>
        <v/>
      </c>
      <c r="BX330" s="19" t="str">
        <f t="shared" si="60"/>
        <v/>
      </c>
      <c r="BZ330" s="42" t="str">
        <f t="shared" si="74"/>
        <v/>
      </c>
      <c r="CA330" s="13" t="str">
        <f t="shared" si="74"/>
        <v/>
      </c>
      <c r="CB330" s="13" t="str">
        <f t="shared" si="74"/>
        <v/>
      </c>
      <c r="CC330" s="13" t="str">
        <f t="shared" si="74"/>
        <v/>
      </c>
      <c r="CD330" s="33" t="str">
        <f t="shared" si="74"/>
        <v/>
      </c>
      <c r="CF330" s="44" t="str">
        <f t="shared" si="69"/>
        <v/>
      </c>
      <c r="CH330" s="19" t="str">
        <f>IF($CF330="", "", COUNTIF($CF$12:$CF$511, "&gt;"&amp;$CF330)+1+COUNTIF($CF$12:$CF330, $CF330)-1)</f>
        <v/>
      </c>
      <c r="CJ330" s="19" t="str">
        <f t="shared" si="70"/>
        <v/>
      </c>
      <c r="CL330" s="45" t="str">
        <f t="shared" si="71"/>
        <v/>
      </c>
      <c r="CN330" s="41" t="str" cm="1">
        <f t="array" ref="CN330">IF($BV330="", "", IF(IFERROR(INDEX($B330:$AE330, $BK330, MATCH(BI$10, $B$11:$AE$11, 0)), "")="", "", IFERROR(INDEX($B330:$AE330, $BK330, MATCH(BI$10, $B$11:$AE$11, 0)), "")))</f>
        <v/>
      </c>
      <c r="CP330" s="19" t="str">
        <f>IF(OR($BL$7=FALSE, $BI330=""), "", IF(COUNTIF('LinkedIn Posts'!$AV$11:$AV$510, $BI330)=0, MAX($CP$11:$CP329)+1, ""))</f>
        <v/>
      </c>
      <c r="CR330" s="19">
        <v>319</v>
      </c>
      <c r="CT330" s="65" t="str">
        <f t="shared" si="72"/>
        <v/>
      </c>
    </row>
    <row r="331" spans="1:98" x14ac:dyDescent="0.25">
      <c r="A331" s="24"/>
      <c r="B331" s="29"/>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1"/>
      <c r="AF331" s="24"/>
      <c r="AG331" s="11"/>
      <c r="AH331" s="11"/>
      <c r="AI331" s="11"/>
      <c r="AJ331" s="11"/>
      <c r="AK331" s="11"/>
      <c r="AL331" s="11"/>
      <c r="AM331" s="11"/>
      <c r="AN331" s="11"/>
      <c r="AO331" s="11"/>
      <c r="AP331" s="11"/>
      <c r="AQ331" s="11"/>
      <c r="AR331" s="11"/>
      <c r="AS331" s="11"/>
      <c r="AT331" s="11"/>
      <c r="AU331" s="11"/>
      <c r="AV331" s="11"/>
      <c r="AW331" s="11"/>
      <c r="AX331" s="11"/>
      <c r="AY331" s="11"/>
      <c r="AZ331" s="32" t="str">
        <f t="shared" si="61"/>
        <v/>
      </c>
      <c r="BA331" s="13" t="str" cm="1">
        <f t="array" ref="BA331">IF(BA$10="", "", IF(IFERROR(INDEX($B331:$AE331, $BK331, MATCH(BA$10, $B$11:$AE$11, 0)), "")="", "", IFERROR(VALUE(INDEX($B331:$AE331, $BK331, MATCH(BA$10, $B$11:$AE$11, 0))), "")))</f>
        <v/>
      </c>
      <c r="BB331" s="13" t="str" cm="1">
        <f t="array" ref="BB331">IF(BB$10="", "", IF(IFERROR(INDEX($B331:$AE331, $BK331, MATCH(BB$10, $B$11:$AE$11, 0)), "")="", "", IFERROR(VALUE(INDEX($B331:$AE331, $BK331, MATCH(BB$10, $B$11:$AE$11, 0))), "")))</f>
        <v/>
      </c>
      <c r="BC331" s="13" t="str" cm="1">
        <f t="array" ref="BC331">IF(BC$10="", "", IF(IFERROR(INDEX($B331:$AE331, $BK331, MATCH(BC$10, $B$11:$AE$11, 0)), "")="", "", IFERROR(VALUE(INDEX($B331:$AE331, $BK331, MATCH(BC$10, $B$11:$AE$11, 0))), "")))</f>
        <v/>
      </c>
      <c r="BD331" s="13" t="str" cm="1">
        <f t="array" ref="BD331">IF(BD$10="", "", IF(IFERROR(INDEX($B331:$AE331, $BK331, MATCH(BD$10, $B$11:$AE$11, 0)), "")="", "", IFERROR(VALUE(INDEX($B331:$AE331, $BK331, MATCH(BD$10, $B$11:$AE$11, 0))), "")))</f>
        <v/>
      </c>
      <c r="BE331" s="33" t="str" cm="1">
        <f t="array" ref="BE331">IF(BE$10="", "", IF(IFERROR(INDEX($B331:$AE331, $BK331, MATCH(BE$10, $B$11:$AE$11, 0)), "")="", "", IFERROR(VALUE(INDEX($B331:$AE331, $BK331, MATCH(BE$10, $B$11:$AE$11, 0))), "")))</f>
        <v/>
      </c>
      <c r="BF331" s="11"/>
      <c r="BG331" s="41" t="str" cm="1">
        <f t="array" ref="BG331">IF(BG$10="", "", IF(IFERROR(INDEX($B331:$AE331, $BK331, MATCH(BG$10, $B$11:$AE$11, 0)), "")="", "", IFERROR(LEFT(INDEX($B331:$AE331, $BK331, MATCH(BG$10, $B$11:$AE$11, 0)), 70), "")))</f>
        <v/>
      </c>
      <c r="BH331" s="11"/>
      <c r="BI331" s="65" t="str">
        <f t="shared" si="62"/>
        <v/>
      </c>
      <c r="BJ331" s="11"/>
      <c r="BN331" s="19" t="str" cm="1">
        <f t="array" ref="BN331">IF($AZ$10="", "", IF(IFERROR(INDEX($B331:$AE331, $BK331, MATCH($AZ$10, $B$11:$AE$11, 0)), "")="", "", IFERROR(INDEX($B331:$AE331, $BK331, MATCH($AZ$10, $B$11:$AE$11, 0)), "")))</f>
        <v/>
      </c>
      <c r="BO331" s="19" t="str">
        <f t="shared" si="63"/>
        <v/>
      </c>
      <c r="BP331" s="19" t="str">
        <f t="shared" si="64"/>
        <v/>
      </c>
      <c r="BQ331" s="19" t="str">
        <f t="shared" si="65"/>
        <v/>
      </c>
      <c r="BR331" s="42" t="str">
        <f t="shared" si="66"/>
        <v/>
      </c>
      <c r="BS331" s="19" t="str">
        <f t="shared" si="67"/>
        <v/>
      </c>
      <c r="BT331" s="43" t="str" cm="1">
        <f t="array" ref="BT331">IFERROR(DATE(INDEX($BQ331:$BS331, $BK331, MATCH($BN$5, $BQ$10:$BS$10, 0)), INDEX($BQ331:$BS331, $BK331, MATCH($BN$4, $BQ$10:$BS$10, 0)), INDEX($BQ331:$BS331, $BK331, MATCH($BN$3, $BQ$10:$BS$10, 0))), "")</f>
        <v/>
      </c>
      <c r="BV331" s="19" t="str">
        <f t="shared" si="68"/>
        <v/>
      </c>
      <c r="BX331" s="19" t="str">
        <f t="shared" si="60"/>
        <v/>
      </c>
      <c r="BZ331" s="42" t="str">
        <f t="shared" si="74"/>
        <v/>
      </c>
      <c r="CA331" s="13" t="str">
        <f t="shared" si="74"/>
        <v/>
      </c>
      <c r="CB331" s="13" t="str">
        <f t="shared" si="74"/>
        <v/>
      </c>
      <c r="CC331" s="13" t="str">
        <f t="shared" si="74"/>
        <v/>
      </c>
      <c r="CD331" s="33" t="str">
        <f t="shared" si="74"/>
        <v/>
      </c>
      <c r="CF331" s="44" t="str">
        <f t="shared" si="69"/>
        <v/>
      </c>
      <c r="CH331" s="19" t="str">
        <f>IF($CF331="", "", COUNTIF($CF$12:$CF$511, "&gt;"&amp;$CF331)+1+COUNTIF($CF$12:$CF331, $CF331)-1)</f>
        <v/>
      </c>
      <c r="CJ331" s="19" t="str">
        <f t="shared" si="70"/>
        <v/>
      </c>
      <c r="CL331" s="45" t="str">
        <f t="shared" si="71"/>
        <v/>
      </c>
      <c r="CN331" s="41" t="str" cm="1">
        <f t="array" ref="CN331">IF($BV331="", "", IF(IFERROR(INDEX($B331:$AE331, $BK331, MATCH(BI$10, $B$11:$AE$11, 0)), "")="", "", IFERROR(INDEX($B331:$AE331, $BK331, MATCH(BI$10, $B$11:$AE$11, 0)), "")))</f>
        <v/>
      </c>
      <c r="CP331" s="19" t="str">
        <f>IF(OR($BL$7=FALSE, $BI331=""), "", IF(COUNTIF('LinkedIn Posts'!$AV$11:$AV$510, $BI331)=0, MAX($CP$11:$CP330)+1, ""))</f>
        <v/>
      </c>
      <c r="CR331" s="19">
        <v>320</v>
      </c>
      <c r="CT331" s="65" t="str">
        <f t="shared" si="72"/>
        <v/>
      </c>
    </row>
    <row r="332" spans="1:98" x14ac:dyDescent="0.25">
      <c r="A332" s="24"/>
      <c r="B332" s="29"/>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1"/>
      <c r="AF332" s="24"/>
      <c r="AG332" s="11"/>
      <c r="AH332" s="11"/>
      <c r="AI332" s="11"/>
      <c r="AJ332" s="11"/>
      <c r="AK332" s="11"/>
      <c r="AL332" s="11"/>
      <c r="AM332" s="11"/>
      <c r="AN332" s="11"/>
      <c r="AO332" s="11"/>
      <c r="AP332" s="11"/>
      <c r="AQ332" s="11"/>
      <c r="AR332" s="11"/>
      <c r="AS332" s="11"/>
      <c r="AT332" s="11"/>
      <c r="AU332" s="11"/>
      <c r="AV332" s="11"/>
      <c r="AW332" s="11"/>
      <c r="AX332" s="11"/>
      <c r="AY332" s="11"/>
      <c r="AZ332" s="32" t="str">
        <f t="shared" si="61"/>
        <v/>
      </c>
      <c r="BA332" s="13" t="str" cm="1">
        <f t="array" ref="BA332">IF(BA$10="", "", IF(IFERROR(INDEX($B332:$AE332, $BK332, MATCH(BA$10, $B$11:$AE$11, 0)), "")="", "", IFERROR(VALUE(INDEX($B332:$AE332, $BK332, MATCH(BA$10, $B$11:$AE$11, 0))), "")))</f>
        <v/>
      </c>
      <c r="BB332" s="13" t="str" cm="1">
        <f t="array" ref="BB332">IF(BB$10="", "", IF(IFERROR(INDEX($B332:$AE332, $BK332, MATCH(BB$10, $B$11:$AE$11, 0)), "")="", "", IFERROR(VALUE(INDEX($B332:$AE332, $BK332, MATCH(BB$10, $B$11:$AE$11, 0))), "")))</f>
        <v/>
      </c>
      <c r="BC332" s="13" t="str" cm="1">
        <f t="array" ref="BC332">IF(BC$10="", "", IF(IFERROR(INDEX($B332:$AE332, $BK332, MATCH(BC$10, $B$11:$AE$11, 0)), "")="", "", IFERROR(VALUE(INDEX($B332:$AE332, $BK332, MATCH(BC$10, $B$11:$AE$11, 0))), "")))</f>
        <v/>
      </c>
      <c r="BD332" s="13" t="str" cm="1">
        <f t="array" ref="BD332">IF(BD$10="", "", IF(IFERROR(INDEX($B332:$AE332, $BK332, MATCH(BD$10, $B$11:$AE$11, 0)), "")="", "", IFERROR(VALUE(INDEX($B332:$AE332, $BK332, MATCH(BD$10, $B$11:$AE$11, 0))), "")))</f>
        <v/>
      </c>
      <c r="BE332" s="33" t="str" cm="1">
        <f t="array" ref="BE332">IF(BE$10="", "", IF(IFERROR(INDEX($B332:$AE332, $BK332, MATCH(BE$10, $B$11:$AE$11, 0)), "")="", "", IFERROR(VALUE(INDEX($B332:$AE332, $BK332, MATCH(BE$10, $B$11:$AE$11, 0))), "")))</f>
        <v/>
      </c>
      <c r="BF332" s="11"/>
      <c r="BG332" s="41" t="str" cm="1">
        <f t="array" ref="BG332">IF(BG$10="", "", IF(IFERROR(INDEX($B332:$AE332, $BK332, MATCH(BG$10, $B$11:$AE$11, 0)), "")="", "", IFERROR(LEFT(INDEX($B332:$AE332, $BK332, MATCH(BG$10, $B$11:$AE$11, 0)), 70), "")))</f>
        <v/>
      </c>
      <c r="BH332" s="11"/>
      <c r="BI332" s="65" t="str">
        <f t="shared" si="62"/>
        <v/>
      </c>
      <c r="BJ332" s="11"/>
      <c r="BN332" s="19" t="str" cm="1">
        <f t="array" ref="BN332">IF($AZ$10="", "", IF(IFERROR(INDEX($B332:$AE332, $BK332, MATCH($AZ$10, $B$11:$AE$11, 0)), "")="", "", IFERROR(INDEX($B332:$AE332, $BK332, MATCH($AZ$10, $B$11:$AE$11, 0)), "")))</f>
        <v/>
      </c>
      <c r="BO332" s="19" t="str">
        <f t="shared" si="63"/>
        <v/>
      </c>
      <c r="BP332" s="19" t="str">
        <f t="shared" si="64"/>
        <v/>
      </c>
      <c r="BQ332" s="19" t="str">
        <f t="shared" si="65"/>
        <v/>
      </c>
      <c r="BR332" s="42" t="str">
        <f t="shared" si="66"/>
        <v/>
      </c>
      <c r="BS332" s="19" t="str">
        <f t="shared" si="67"/>
        <v/>
      </c>
      <c r="BT332" s="43" t="str" cm="1">
        <f t="array" ref="BT332">IFERROR(DATE(INDEX($BQ332:$BS332, $BK332, MATCH($BN$5, $BQ$10:$BS$10, 0)), INDEX($BQ332:$BS332, $BK332, MATCH($BN$4, $BQ$10:$BS$10, 0)), INDEX($BQ332:$BS332, $BK332, MATCH($BN$3, $BQ$10:$BS$10, 0))), "")</f>
        <v/>
      </c>
      <c r="BV332" s="19" t="str">
        <f t="shared" si="68"/>
        <v/>
      </c>
      <c r="BX332" s="19" t="str">
        <f t="shared" ref="BX332:BX395" si="75">IF($BI332="", "", IF(COUNTIF($BI$12:$BI$511, $BI332)&gt;1, "X", ""))</f>
        <v/>
      </c>
      <c r="BZ332" s="42" t="str">
        <f t="shared" si="74"/>
        <v/>
      </c>
      <c r="CA332" s="13" t="str">
        <f t="shared" si="74"/>
        <v/>
      </c>
      <c r="CB332" s="13" t="str">
        <f t="shared" si="74"/>
        <v/>
      </c>
      <c r="CC332" s="13" t="str">
        <f t="shared" si="74"/>
        <v/>
      </c>
      <c r="CD332" s="33" t="str">
        <f t="shared" si="74"/>
        <v/>
      </c>
      <c r="CF332" s="44" t="str">
        <f t="shared" si="69"/>
        <v/>
      </c>
      <c r="CH332" s="19" t="str">
        <f>IF($CF332="", "", COUNTIF($CF$12:$CF$511, "&gt;"&amp;$CF332)+1+COUNTIF($CF$12:$CF332, $CF332)-1)</f>
        <v/>
      </c>
      <c r="CJ332" s="19" t="str">
        <f t="shared" si="70"/>
        <v/>
      </c>
      <c r="CL332" s="45" t="str">
        <f t="shared" si="71"/>
        <v/>
      </c>
      <c r="CN332" s="41" t="str" cm="1">
        <f t="array" ref="CN332">IF($BV332="", "", IF(IFERROR(INDEX($B332:$AE332, $BK332, MATCH(BI$10, $B$11:$AE$11, 0)), "")="", "", IFERROR(INDEX($B332:$AE332, $BK332, MATCH(BI$10, $B$11:$AE$11, 0)), "")))</f>
        <v/>
      </c>
      <c r="CP332" s="19" t="str">
        <f>IF(OR($BL$7=FALSE, $BI332=""), "", IF(COUNTIF('LinkedIn Posts'!$AV$11:$AV$510, $BI332)=0, MAX($CP$11:$CP331)+1, ""))</f>
        <v/>
      </c>
      <c r="CR332" s="19">
        <v>321</v>
      </c>
      <c r="CT332" s="65" t="str">
        <f t="shared" si="72"/>
        <v/>
      </c>
    </row>
    <row r="333" spans="1:98" x14ac:dyDescent="0.25">
      <c r="A333" s="24"/>
      <c r="B333" s="29"/>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1"/>
      <c r="AF333" s="24"/>
      <c r="AG333" s="11"/>
      <c r="AH333" s="11"/>
      <c r="AI333" s="11"/>
      <c r="AJ333" s="11"/>
      <c r="AK333" s="11"/>
      <c r="AL333" s="11"/>
      <c r="AM333" s="11"/>
      <c r="AN333" s="11"/>
      <c r="AO333" s="11"/>
      <c r="AP333" s="11"/>
      <c r="AQ333" s="11"/>
      <c r="AR333" s="11"/>
      <c r="AS333" s="11"/>
      <c r="AT333" s="11"/>
      <c r="AU333" s="11"/>
      <c r="AV333" s="11"/>
      <c r="AW333" s="11"/>
      <c r="AX333" s="11"/>
      <c r="AY333" s="11"/>
      <c r="AZ333" s="32" t="str">
        <f t="shared" ref="AZ333:AZ396" si="76">$BT333</f>
        <v/>
      </c>
      <c r="BA333" s="13" t="str" cm="1">
        <f t="array" ref="BA333">IF(BA$10="", "", IF(IFERROR(INDEX($B333:$AE333, $BK333, MATCH(BA$10, $B$11:$AE$11, 0)), "")="", "", IFERROR(VALUE(INDEX($B333:$AE333, $BK333, MATCH(BA$10, $B$11:$AE$11, 0))), "")))</f>
        <v/>
      </c>
      <c r="BB333" s="13" t="str" cm="1">
        <f t="array" ref="BB333">IF(BB$10="", "", IF(IFERROR(INDEX($B333:$AE333, $BK333, MATCH(BB$10, $B$11:$AE$11, 0)), "")="", "", IFERROR(VALUE(INDEX($B333:$AE333, $BK333, MATCH(BB$10, $B$11:$AE$11, 0))), "")))</f>
        <v/>
      </c>
      <c r="BC333" s="13" t="str" cm="1">
        <f t="array" ref="BC333">IF(BC$10="", "", IF(IFERROR(INDEX($B333:$AE333, $BK333, MATCH(BC$10, $B$11:$AE$11, 0)), "")="", "", IFERROR(VALUE(INDEX($B333:$AE333, $BK333, MATCH(BC$10, $B$11:$AE$11, 0))), "")))</f>
        <v/>
      </c>
      <c r="BD333" s="13" t="str" cm="1">
        <f t="array" ref="BD333">IF(BD$10="", "", IF(IFERROR(INDEX($B333:$AE333, $BK333, MATCH(BD$10, $B$11:$AE$11, 0)), "")="", "", IFERROR(VALUE(INDEX($B333:$AE333, $BK333, MATCH(BD$10, $B$11:$AE$11, 0))), "")))</f>
        <v/>
      </c>
      <c r="BE333" s="33" t="str" cm="1">
        <f t="array" ref="BE333">IF(BE$10="", "", IF(IFERROR(INDEX($B333:$AE333, $BK333, MATCH(BE$10, $B$11:$AE$11, 0)), "")="", "", IFERROR(VALUE(INDEX($B333:$AE333, $BK333, MATCH(BE$10, $B$11:$AE$11, 0))), "")))</f>
        <v/>
      </c>
      <c r="BF333" s="11"/>
      <c r="BG333" s="41" t="str" cm="1">
        <f t="array" ref="BG333">IF(BG$10="", "", IF(IFERROR(INDEX($B333:$AE333, $BK333, MATCH(BG$10, $B$11:$AE$11, 0)), "")="", "", IFERROR(LEFT(INDEX($B333:$AE333, $BK333, MATCH(BG$10, $B$11:$AE$11, 0)), 70), "")))</f>
        <v/>
      </c>
      <c r="BH333" s="11"/>
      <c r="BI333" s="65" t="str">
        <f t="shared" ref="BI333:BI396" si="77">IFERROR(VALUE(MID($CN333, FIND($CN$9, $CN333)+LEN($CN$9), LEN($CN333))), "")</f>
        <v/>
      </c>
      <c r="BJ333" s="11"/>
      <c r="BN333" s="19" t="str" cm="1">
        <f t="array" ref="BN333">IF($AZ$10="", "", IF(IFERROR(INDEX($B333:$AE333, $BK333, MATCH($AZ$10, $B$11:$AE$11, 0)), "")="", "", IFERROR(INDEX($B333:$AE333, $BK333, MATCH($AZ$10, $B$11:$AE$11, 0)), "")))</f>
        <v/>
      </c>
      <c r="BO333" s="19" t="str">
        <f t="shared" ref="BO333:BO396" si="78">IF($BN333="", "", IFERROR(FIND("/", $BN333), ""))</f>
        <v/>
      </c>
      <c r="BP333" s="19" t="str">
        <f t="shared" ref="BP333:BP396" si="79">IF(OR($BN333="", $BO333=""), "", IFERROR(FIND("/", $BN333, $BO333+1), ""))</f>
        <v/>
      </c>
      <c r="BQ333" s="19" t="str">
        <f t="shared" ref="BQ333:BQ396" si="80">IF($BN333="", "", IFERROR(VALUE(LEFT($BN333, $BO333-1)), ""))</f>
        <v/>
      </c>
      <c r="BR333" s="42" t="str">
        <f t="shared" ref="BR333:BR396" si="81">IF($BN333="", "", IFERROR(VALUE(MID($BN333, $BO333+1, (BP333-BO333-1))), ""))</f>
        <v/>
      </c>
      <c r="BS333" s="19" t="str">
        <f t="shared" ref="BS333:BS396" si="82">IF($BN333="", "", IFERROR(VALUE(MID($BN333, $BP333+1, (LEN(BN333)-BP333))), ""))</f>
        <v/>
      </c>
      <c r="BT333" s="43" t="str" cm="1">
        <f t="array" ref="BT333">IFERROR(DATE(INDEX($BQ333:$BS333, $BK333, MATCH($BN$5, $BQ$10:$BS$10, 0)), INDEX($BQ333:$BS333, $BK333, MATCH($BN$4, $BQ$10:$BS$10, 0)), INDEX($BQ333:$BS333, $BK333, MATCH($BN$3, $BQ$10:$BS$10, 0))), "")</f>
        <v/>
      </c>
      <c r="BV333" s="19" t="str">
        <f t="shared" ref="BV333:BV396" si="83">IF(COUNTIF($B333:$AE333, "")=30, "", "X")</f>
        <v/>
      </c>
      <c r="BX333" s="19" t="str">
        <f t="shared" si="75"/>
        <v/>
      </c>
      <c r="BZ333" s="42" t="str">
        <f t="shared" si="74"/>
        <v/>
      </c>
      <c r="CA333" s="13" t="str">
        <f t="shared" si="74"/>
        <v/>
      </c>
      <c r="CB333" s="13" t="str">
        <f t="shared" si="74"/>
        <v/>
      </c>
      <c r="CC333" s="13" t="str">
        <f t="shared" si="74"/>
        <v/>
      </c>
      <c r="CD333" s="33" t="str">
        <f t="shared" si="74"/>
        <v/>
      </c>
      <c r="CF333" s="44" t="str">
        <f t="shared" ref="CF333:CF396" si="84">IF($BV333="", "", IFERROR(SUM($BZ333:$CD333), ""))</f>
        <v/>
      </c>
      <c r="CH333" s="19" t="str">
        <f>IF($CF333="", "", COUNTIF($CF$12:$CF$511, "&gt;"&amp;$CF333)+1+COUNTIF($CF$12:$CF333, $CF333)-1)</f>
        <v/>
      </c>
      <c r="CJ333" s="19" t="str">
        <f t="shared" ref="CJ333:CJ396" si="85">IF($BT333="", "", IFERROR(TEXT($BT333, "mmm yyyy"), ""))</f>
        <v/>
      </c>
      <c r="CL333" s="45" t="str">
        <f t="shared" ref="CL333:CL396" si="86">IF($BV333="", "", IFERROR(SUM($BB333:$BE333)/$BA333, ""))</f>
        <v/>
      </c>
      <c r="CN333" s="41" t="str" cm="1">
        <f t="array" ref="CN333">IF($BV333="", "", IF(IFERROR(INDEX($B333:$AE333, $BK333, MATCH(BI$10, $B$11:$AE$11, 0)), "")="", "", IFERROR(INDEX($B333:$AE333, $BK333, MATCH(BI$10, $B$11:$AE$11, 0)), "")))</f>
        <v/>
      </c>
      <c r="CP333" s="19" t="str">
        <f>IF(OR($BL$7=FALSE, $BI333=""), "", IF(COUNTIF('LinkedIn Posts'!$AV$11:$AV$510, $BI333)=0, MAX($CP$11:$CP332)+1, ""))</f>
        <v/>
      </c>
      <c r="CR333" s="19">
        <v>322</v>
      </c>
      <c r="CT333" s="65" t="str">
        <f t="shared" ref="CT333:CT396" si="87">IFERROR(INDEX($BI$12:$BI$511, MATCH($CR333, $CP$12:$CP$511, 0)), "")</f>
        <v/>
      </c>
    </row>
    <row r="334" spans="1:98" x14ac:dyDescent="0.25">
      <c r="A334" s="24"/>
      <c r="B334" s="29"/>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1"/>
      <c r="AF334" s="24"/>
      <c r="AG334" s="11"/>
      <c r="AH334" s="11"/>
      <c r="AI334" s="11"/>
      <c r="AJ334" s="11"/>
      <c r="AK334" s="11"/>
      <c r="AL334" s="11"/>
      <c r="AM334" s="11"/>
      <c r="AN334" s="11"/>
      <c r="AO334" s="11"/>
      <c r="AP334" s="11"/>
      <c r="AQ334" s="11"/>
      <c r="AR334" s="11"/>
      <c r="AS334" s="11"/>
      <c r="AT334" s="11"/>
      <c r="AU334" s="11"/>
      <c r="AV334" s="11"/>
      <c r="AW334" s="11"/>
      <c r="AX334" s="11"/>
      <c r="AY334" s="11"/>
      <c r="AZ334" s="32" t="str">
        <f t="shared" si="76"/>
        <v/>
      </c>
      <c r="BA334" s="13" t="str" cm="1">
        <f t="array" ref="BA334">IF(BA$10="", "", IF(IFERROR(INDEX($B334:$AE334, $BK334, MATCH(BA$10, $B$11:$AE$11, 0)), "")="", "", IFERROR(VALUE(INDEX($B334:$AE334, $BK334, MATCH(BA$10, $B$11:$AE$11, 0))), "")))</f>
        <v/>
      </c>
      <c r="BB334" s="13" t="str" cm="1">
        <f t="array" ref="BB334">IF(BB$10="", "", IF(IFERROR(INDEX($B334:$AE334, $BK334, MATCH(BB$10, $B$11:$AE$11, 0)), "")="", "", IFERROR(VALUE(INDEX($B334:$AE334, $BK334, MATCH(BB$10, $B$11:$AE$11, 0))), "")))</f>
        <v/>
      </c>
      <c r="BC334" s="13" t="str" cm="1">
        <f t="array" ref="BC334">IF(BC$10="", "", IF(IFERROR(INDEX($B334:$AE334, $BK334, MATCH(BC$10, $B$11:$AE$11, 0)), "")="", "", IFERROR(VALUE(INDEX($B334:$AE334, $BK334, MATCH(BC$10, $B$11:$AE$11, 0))), "")))</f>
        <v/>
      </c>
      <c r="BD334" s="13" t="str" cm="1">
        <f t="array" ref="BD334">IF(BD$10="", "", IF(IFERROR(INDEX($B334:$AE334, $BK334, MATCH(BD$10, $B$11:$AE$11, 0)), "")="", "", IFERROR(VALUE(INDEX($B334:$AE334, $BK334, MATCH(BD$10, $B$11:$AE$11, 0))), "")))</f>
        <v/>
      </c>
      <c r="BE334" s="33" t="str" cm="1">
        <f t="array" ref="BE334">IF(BE$10="", "", IF(IFERROR(INDEX($B334:$AE334, $BK334, MATCH(BE$10, $B$11:$AE$11, 0)), "")="", "", IFERROR(VALUE(INDEX($B334:$AE334, $BK334, MATCH(BE$10, $B$11:$AE$11, 0))), "")))</f>
        <v/>
      </c>
      <c r="BF334" s="11"/>
      <c r="BG334" s="41" t="str" cm="1">
        <f t="array" ref="BG334">IF(BG$10="", "", IF(IFERROR(INDEX($B334:$AE334, $BK334, MATCH(BG$10, $B$11:$AE$11, 0)), "")="", "", IFERROR(LEFT(INDEX($B334:$AE334, $BK334, MATCH(BG$10, $B$11:$AE$11, 0)), 70), "")))</f>
        <v/>
      </c>
      <c r="BH334" s="11"/>
      <c r="BI334" s="65" t="str">
        <f t="shared" si="77"/>
        <v/>
      </c>
      <c r="BJ334" s="11"/>
      <c r="BN334" s="19" t="str" cm="1">
        <f t="array" ref="BN334">IF($AZ$10="", "", IF(IFERROR(INDEX($B334:$AE334, $BK334, MATCH($AZ$10, $B$11:$AE$11, 0)), "")="", "", IFERROR(INDEX($B334:$AE334, $BK334, MATCH($AZ$10, $B$11:$AE$11, 0)), "")))</f>
        <v/>
      </c>
      <c r="BO334" s="19" t="str">
        <f t="shared" si="78"/>
        <v/>
      </c>
      <c r="BP334" s="19" t="str">
        <f t="shared" si="79"/>
        <v/>
      </c>
      <c r="BQ334" s="19" t="str">
        <f t="shared" si="80"/>
        <v/>
      </c>
      <c r="BR334" s="42" t="str">
        <f t="shared" si="81"/>
        <v/>
      </c>
      <c r="BS334" s="19" t="str">
        <f t="shared" si="82"/>
        <v/>
      </c>
      <c r="BT334" s="43" t="str" cm="1">
        <f t="array" ref="BT334">IFERROR(DATE(INDEX($BQ334:$BS334, $BK334, MATCH($BN$5, $BQ$10:$BS$10, 0)), INDEX($BQ334:$BS334, $BK334, MATCH($BN$4, $BQ$10:$BS$10, 0)), INDEX($BQ334:$BS334, $BK334, MATCH($BN$3, $BQ$10:$BS$10, 0))), "")</f>
        <v/>
      </c>
      <c r="BV334" s="19" t="str">
        <f t="shared" si="83"/>
        <v/>
      </c>
      <c r="BX334" s="19" t="str">
        <f t="shared" si="75"/>
        <v/>
      </c>
      <c r="BZ334" s="42" t="str">
        <f t="shared" si="74"/>
        <v/>
      </c>
      <c r="CA334" s="13" t="str">
        <f t="shared" si="74"/>
        <v/>
      </c>
      <c r="CB334" s="13" t="str">
        <f t="shared" si="74"/>
        <v/>
      </c>
      <c r="CC334" s="13" t="str">
        <f t="shared" si="74"/>
        <v/>
      </c>
      <c r="CD334" s="33" t="str">
        <f t="shared" si="74"/>
        <v/>
      </c>
      <c r="CF334" s="44" t="str">
        <f t="shared" si="84"/>
        <v/>
      </c>
      <c r="CH334" s="19" t="str">
        <f>IF($CF334="", "", COUNTIF($CF$12:$CF$511, "&gt;"&amp;$CF334)+1+COUNTIF($CF$12:$CF334, $CF334)-1)</f>
        <v/>
      </c>
      <c r="CJ334" s="19" t="str">
        <f t="shared" si="85"/>
        <v/>
      </c>
      <c r="CL334" s="45" t="str">
        <f t="shared" si="86"/>
        <v/>
      </c>
      <c r="CN334" s="41" t="str" cm="1">
        <f t="array" ref="CN334">IF($BV334="", "", IF(IFERROR(INDEX($B334:$AE334, $BK334, MATCH(BI$10, $B$11:$AE$11, 0)), "")="", "", IFERROR(INDEX($B334:$AE334, $BK334, MATCH(BI$10, $B$11:$AE$11, 0)), "")))</f>
        <v/>
      </c>
      <c r="CP334" s="19" t="str">
        <f>IF(OR($BL$7=FALSE, $BI334=""), "", IF(COUNTIF('LinkedIn Posts'!$AV$11:$AV$510, $BI334)=0, MAX($CP$11:$CP333)+1, ""))</f>
        <v/>
      </c>
      <c r="CR334" s="19">
        <v>323</v>
      </c>
      <c r="CT334" s="65" t="str">
        <f t="shared" si="87"/>
        <v/>
      </c>
    </row>
    <row r="335" spans="1:98" x14ac:dyDescent="0.25">
      <c r="A335" s="24"/>
      <c r="B335" s="29"/>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1"/>
      <c r="AF335" s="24"/>
      <c r="AG335" s="11"/>
      <c r="AH335" s="11"/>
      <c r="AI335" s="11"/>
      <c r="AJ335" s="11"/>
      <c r="AK335" s="11"/>
      <c r="AL335" s="11"/>
      <c r="AM335" s="11"/>
      <c r="AN335" s="11"/>
      <c r="AO335" s="11"/>
      <c r="AP335" s="11"/>
      <c r="AQ335" s="11"/>
      <c r="AR335" s="11"/>
      <c r="AS335" s="11"/>
      <c r="AT335" s="11"/>
      <c r="AU335" s="11"/>
      <c r="AV335" s="11"/>
      <c r="AW335" s="11"/>
      <c r="AX335" s="11"/>
      <c r="AY335" s="11"/>
      <c r="AZ335" s="32" t="str">
        <f t="shared" si="76"/>
        <v/>
      </c>
      <c r="BA335" s="13" t="str" cm="1">
        <f t="array" ref="BA335">IF(BA$10="", "", IF(IFERROR(INDEX($B335:$AE335, $BK335, MATCH(BA$10, $B$11:$AE$11, 0)), "")="", "", IFERROR(VALUE(INDEX($B335:$AE335, $BK335, MATCH(BA$10, $B$11:$AE$11, 0))), "")))</f>
        <v/>
      </c>
      <c r="BB335" s="13" t="str" cm="1">
        <f t="array" ref="BB335">IF(BB$10="", "", IF(IFERROR(INDEX($B335:$AE335, $BK335, MATCH(BB$10, $B$11:$AE$11, 0)), "")="", "", IFERROR(VALUE(INDEX($B335:$AE335, $BK335, MATCH(BB$10, $B$11:$AE$11, 0))), "")))</f>
        <v/>
      </c>
      <c r="BC335" s="13" t="str" cm="1">
        <f t="array" ref="BC335">IF(BC$10="", "", IF(IFERROR(INDEX($B335:$AE335, $BK335, MATCH(BC$10, $B$11:$AE$11, 0)), "")="", "", IFERROR(VALUE(INDEX($B335:$AE335, $BK335, MATCH(BC$10, $B$11:$AE$11, 0))), "")))</f>
        <v/>
      </c>
      <c r="BD335" s="13" t="str" cm="1">
        <f t="array" ref="BD335">IF(BD$10="", "", IF(IFERROR(INDEX($B335:$AE335, $BK335, MATCH(BD$10, $B$11:$AE$11, 0)), "")="", "", IFERROR(VALUE(INDEX($B335:$AE335, $BK335, MATCH(BD$10, $B$11:$AE$11, 0))), "")))</f>
        <v/>
      </c>
      <c r="BE335" s="33" t="str" cm="1">
        <f t="array" ref="BE335">IF(BE$10="", "", IF(IFERROR(INDEX($B335:$AE335, $BK335, MATCH(BE$10, $B$11:$AE$11, 0)), "")="", "", IFERROR(VALUE(INDEX($B335:$AE335, $BK335, MATCH(BE$10, $B$11:$AE$11, 0))), "")))</f>
        <v/>
      </c>
      <c r="BF335" s="11"/>
      <c r="BG335" s="41" t="str" cm="1">
        <f t="array" ref="BG335">IF(BG$10="", "", IF(IFERROR(INDEX($B335:$AE335, $BK335, MATCH(BG$10, $B$11:$AE$11, 0)), "")="", "", IFERROR(LEFT(INDEX($B335:$AE335, $BK335, MATCH(BG$10, $B$11:$AE$11, 0)), 70), "")))</f>
        <v/>
      </c>
      <c r="BH335" s="11"/>
      <c r="BI335" s="65" t="str">
        <f t="shared" si="77"/>
        <v/>
      </c>
      <c r="BJ335" s="11"/>
      <c r="BN335" s="19" t="str" cm="1">
        <f t="array" ref="BN335">IF($AZ$10="", "", IF(IFERROR(INDEX($B335:$AE335, $BK335, MATCH($AZ$10, $B$11:$AE$11, 0)), "")="", "", IFERROR(INDEX($B335:$AE335, $BK335, MATCH($AZ$10, $B$11:$AE$11, 0)), "")))</f>
        <v/>
      </c>
      <c r="BO335" s="19" t="str">
        <f t="shared" si="78"/>
        <v/>
      </c>
      <c r="BP335" s="19" t="str">
        <f t="shared" si="79"/>
        <v/>
      </c>
      <c r="BQ335" s="19" t="str">
        <f t="shared" si="80"/>
        <v/>
      </c>
      <c r="BR335" s="42" t="str">
        <f t="shared" si="81"/>
        <v/>
      </c>
      <c r="BS335" s="19" t="str">
        <f t="shared" si="82"/>
        <v/>
      </c>
      <c r="BT335" s="43" t="str" cm="1">
        <f t="array" ref="BT335">IFERROR(DATE(INDEX($BQ335:$BS335, $BK335, MATCH($BN$5, $BQ$10:$BS$10, 0)), INDEX($BQ335:$BS335, $BK335, MATCH($BN$4, $BQ$10:$BS$10, 0)), INDEX($BQ335:$BS335, $BK335, MATCH($BN$3, $BQ$10:$BS$10, 0))), "")</f>
        <v/>
      </c>
      <c r="BV335" s="19" t="str">
        <f t="shared" si="83"/>
        <v/>
      </c>
      <c r="BX335" s="19" t="str">
        <f t="shared" si="75"/>
        <v/>
      </c>
      <c r="BZ335" s="42" t="str">
        <f t="shared" si="74"/>
        <v/>
      </c>
      <c r="CA335" s="13" t="str">
        <f t="shared" si="74"/>
        <v/>
      </c>
      <c r="CB335" s="13" t="str">
        <f t="shared" si="74"/>
        <v/>
      </c>
      <c r="CC335" s="13" t="str">
        <f t="shared" si="74"/>
        <v/>
      </c>
      <c r="CD335" s="33" t="str">
        <f t="shared" si="74"/>
        <v/>
      </c>
      <c r="CF335" s="44" t="str">
        <f t="shared" si="84"/>
        <v/>
      </c>
      <c r="CH335" s="19" t="str">
        <f>IF($CF335="", "", COUNTIF($CF$12:$CF$511, "&gt;"&amp;$CF335)+1+COUNTIF($CF$12:$CF335, $CF335)-1)</f>
        <v/>
      </c>
      <c r="CJ335" s="19" t="str">
        <f t="shared" si="85"/>
        <v/>
      </c>
      <c r="CL335" s="45" t="str">
        <f t="shared" si="86"/>
        <v/>
      </c>
      <c r="CN335" s="41" t="str" cm="1">
        <f t="array" ref="CN335">IF($BV335="", "", IF(IFERROR(INDEX($B335:$AE335, $BK335, MATCH(BI$10, $B$11:$AE$11, 0)), "")="", "", IFERROR(INDEX($B335:$AE335, $BK335, MATCH(BI$10, $B$11:$AE$11, 0)), "")))</f>
        <v/>
      </c>
      <c r="CP335" s="19" t="str">
        <f>IF(OR($BL$7=FALSE, $BI335=""), "", IF(COUNTIF('LinkedIn Posts'!$AV$11:$AV$510, $BI335)=0, MAX($CP$11:$CP334)+1, ""))</f>
        <v/>
      </c>
      <c r="CR335" s="19">
        <v>324</v>
      </c>
      <c r="CT335" s="65" t="str">
        <f t="shared" si="87"/>
        <v/>
      </c>
    </row>
    <row r="336" spans="1:98" x14ac:dyDescent="0.25">
      <c r="A336" s="24"/>
      <c r="B336" s="29"/>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1"/>
      <c r="AF336" s="24"/>
      <c r="AG336" s="11"/>
      <c r="AH336" s="11"/>
      <c r="AI336" s="11"/>
      <c r="AJ336" s="11"/>
      <c r="AK336" s="11"/>
      <c r="AL336" s="11"/>
      <c r="AM336" s="11"/>
      <c r="AN336" s="11"/>
      <c r="AO336" s="11"/>
      <c r="AP336" s="11"/>
      <c r="AQ336" s="11"/>
      <c r="AR336" s="11"/>
      <c r="AS336" s="11"/>
      <c r="AT336" s="11"/>
      <c r="AU336" s="11"/>
      <c r="AV336" s="11"/>
      <c r="AW336" s="11"/>
      <c r="AX336" s="11"/>
      <c r="AY336" s="11"/>
      <c r="AZ336" s="32" t="str">
        <f t="shared" si="76"/>
        <v/>
      </c>
      <c r="BA336" s="13" t="str" cm="1">
        <f t="array" ref="BA336">IF(BA$10="", "", IF(IFERROR(INDEX($B336:$AE336, $BK336, MATCH(BA$10, $B$11:$AE$11, 0)), "")="", "", IFERROR(VALUE(INDEX($B336:$AE336, $BK336, MATCH(BA$10, $B$11:$AE$11, 0))), "")))</f>
        <v/>
      </c>
      <c r="BB336" s="13" t="str" cm="1">
        <f t="array" ref="BB336">IF(BB$10="", "", IF(IFERROR(INDEX($B336:$AE336, $BK336, MATCH(BB$10, $B$11:$AE$11, 0)), "")="", "", IFERROR(VALUE(INDEX($B336:$AE336, $BK336, MATCH(BB$10, $B$11:$AE$11, 0))), "")))</f>
        <v/>
      </c>
      <c r="BC336" s="13" t="str" cm="1">
        <f t="array" ref="BC336">IF(BC$10="", "", IF(IFERROR(INDEX($B336:$AE336, $BK336, MATCH(BC$10, $B$11:$AE$11, 0)), "")="", "", IFERROR(VALUE(INDEX($B336:$AE336, $BK336, MATCH(BC$10, $B$11:$AE$11, 0))), "")))</f>
        <v/>
      </c>
      <c r="BD336" s="13" t="str" cm="1">
        <f t="array" ref="BD336">IF(BD$10="", "", IF(IFERROR(INDEX($B336:$AE336, $BK336, MATCH(BD$10, $B$11:$AE$11, 0)), "")="", "", IFERROR(VALUE(INDEX($B336:$AE336, $BK336, MATCH(BD$10, $B$11:$AE$11, 0))), "")))</f>
        <v/>
      </c>
      <c r="BE336" s="33" t="str" cm="1">
        <f t="array" ref="BE336">IF(BE$10="", "", IF(IFERROR(INDEX($B336:$AE336, $BK336, MATCH(BE$10, $B$11:$AE$11, 0)), "")="", "", IFERROR(VALUE(INDEX($B336:$AE336, $BK336, MATCH(BE$10, $B$11:$AE$11, 0))), "")))</f>
        <v/>
      </c>
      <c r="BF336" s="11"/>
      <c r="BG336" s="41" t="str" cm="1">
        <f t="array" ref="BG336">IF(BG$10="", "", IF(IFERROR(INDEX($B336:$AE336, $BK336, MATCH(BG$10, $B$11:$AE$11, 0)), "")="", "", IFERROR(LEFT(INDEX($B336:$AE336, $BK336, MATCH(BG$10, $B$11:$AE$11, 0)), 70), "")))</f>
        <v/>
      </c>
      <c r="BH336" s="11"/>
      <c r="BI336" s="65" t="str">
        <f t="shared" si="77"/>
        <v/>
      </c>
      <c r="BJ336" s="11"/>
      <c r="BN336" s="19" t="str" cm="1">
        <f t="array" ref="BN336">IF($AZ$10="", "", IF(IFERROR(INDEX($B336:$AE336, $BK336, MATCH($AZ$10, $B$11:$AE$11, 0)), "")="", "", IFERROR(INDEX($B336:$AE336, $BK336, MATCH($AZ$10, $B$11:$AE$11, 0)), "")))</f>
        <v/>
      </c>
      <c r="BO336" s="19" t="str">
        <f t="shared" si="78"/>
        <v/>
      </c>
      <c r="BP336" s="19" t="str">
        <f t="shared" si="79"/>
        <v/>
      </c>
      <c r="BQ336" s="19" t="str">
        <f t="shared" si="80"/>
        <v/>
      </c>
      <c r="BR336" s="42" t="str">
        <f t="shared" si="81"/>
        <v/>
      </c>
      <c r="BS336" s="19" t="str">
        <f t="shared" si="82"/>
        <v/>
      </c>
      <c r="BT336" s="43" t="str" cm="1">
        <f t="array" ref="BT336">IFERROR(DATE(INDEX($BQ336:$BS336, $BK336, MATCH($BN$5, $BQ$10:$BS$10, 0)), INDEX($BQ336:$BS336, $BK336, MATCH($BN$4, $BQ$10:$BS$10, 0)), INDEX($BQ336:$BS336, $BK336, MATCH($BN$3, $BQ$10:$BS$10, 0))), "")</f>
        <v/>
      </c>
      <c r="BV336" s="19" t="str">
        <f t="shared" si="83"/>
        <v/>
      </c>
      <c r="BX336" s="19" t="str">
        <f t="shared" si="75"/>
        <v/>
      </c>
      <c r="BZ336" s="42" t="str">
        <f t="shared" si="74"/>
        <v/>
      </c>
      <c r="CA336" s="13" t="str">
        <f t="shared" si="74"/>
        <v/>
      </c>
      <c r="CB336" s="13" t="str">
        <f t="shared" si="74"/>
        <v/>
      </c>
      <c r="CC336" s="13" t="str">
        <f t="shared" si="74"/>
        <v/>
      </c>
      <c r="CD336" s="33" t="str">
        <f t="shared" si="74"/>
        <v/>
      </c>
      <c r="CF336" s="44" t="str">
        <f t="shared" si="84"/>
        <v/>
      </c>
      <c r="CH336" s="19" t="str">
        <f>IF($CF336="", "", COUNTIF($CF$12:$CF$511, "&gt;"&amp;$CF336)+1+COUNTIF($CF$12:$CF336, $CF336)-1)</f>
        <v/>
      </c>
      <c r="CJ336" s="19" t="str">
        <f t="shared" si="85"/>
        <v/>
      </c>
      <c r="CL336" s="45" t="str">
        <f t="shared" si="86"/>
        <v/>
      </c>
      <c r="CN336" s="41" t="str" cm="1">
        <f t="array" ref="CN336">IF($BV336="", "", IF(IFERROR(INDEX($B336:$AE336, $BK336, MATCH(BI$10, $B$11:$AE$11, 0)), "")="", "", IFERROR(INDEX($B336:$AE336, $BK336, MATCH(BI$10, $B$11:$AE$11, 0)), "")))</f>
        <v/>
      </c>
      <c r="CP336" s="19" t="str">
        <f>IF(OR($BL$7=FALSE, $BI336=""), "", IF(COUNTIF('LinkedIn Posts'!$AV$11:$AV$510, $BI336)=0, MAX($CP$11:$CP335)+1, ""))</f>
        <v/>
      </c>
      <c r="CR336" s="19">
        <v>325</v>
      </c>
      <c r="CT336" s="65" t="str">
        <f t="shared" si="87"/>
        <v/>
      </c>
    </row>
    <row r="337" spans="1:98" x14ac:dyDescent="0.25">
      <c r="A337" s="24"/>
      <c r="B337" s="29"/>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1"/>
      <c r="AF337" s="24"/>
      <c r="AG337" s="11"/>
      <c r="AH337" s="11"/>
      <c r="AI337" s="11"/>
      <c r="AJ337" s="11"/>
      <c r="AK337" s="11"/>
      <c r="AL337" s="11"/>
      <c r="AM337" s="11"/>
      <c r="AN337" s="11"/>
      <c r="AO337" s="11"/>
      <c r="AP337" s="11"/>
      <c r="AQ337" s="11"/>
      <c r="AR337" s="11"/>
      <c r="AS337" s="11"/>
      <c r="AT337" s="11"/>
      <c r="AU337" s="11"/>
      <c r="AV337" s="11"/>
      <c r="AW337" s="11"/>
      <c r="AX337" s="11"/>
      <c r="AY337" s="11"/>
      <c r="AZ337" s="32" t="str">
        <f t="shared" si="76"/>
        <v/>
      </c>
      <c r="BA337" s="13" t="str" cm="1">
        <f t="array" ref="BA337">IF(BA$10="", "", IF(IFERROR(INDEX($B337:$AE337, $BK337, MATCH(BA$10, $B$11:$AE$11, 0)), "")="", "", IFERROR(VALUE(INDEX($B337:$AE337, $BK337, MATCH(BA$10, $B$11:$AE$11, 0))), "")))</f>
        <v/>
      </c>
      <c r="BB337" s="13" t="str" cm="1">
        <f t="array" ref="BB337">IF(BB$10="", "", IF(IFERROR(INDEX($B337:$AE337, $BK337, MATCH(BB$10, $B$11:$AE$11, 0)), "")="", "", IFERROR(VALUE(INDEX($B337:$AE337, $BK337, MATCH(BB$10, $B$11:$AE$11, 0))), "")))</f>
        <v/>
      </c>
      <c r="BC337" s="13" t="str" cm="1">
        <f t="array" ref="BC337">IF(BC$10="", "", IF(IFERROR(INDEX($B337:$AE337, $BK337, MATCH(BC$10, $B$11:$AE$11, 0)), "")="", "", IFERROR(VALUE(INDEX($B337:$AE337, $BK337, MATCH(BC$10, $B$11:$AE$11, 0))), "")))</f>
        <v/>
      </c>
      <c r="BD337" s="13" t="str" cm="1">
        <f t="array" ref="BD337">IF(BD$10="", "", IF(IFERROR(INDEX($B337:$AE337, $BK337, MATCH(BD$10, $B$11:$AE$11, 0)), "")="", "", IFERROR(VALUE(INDEX($B337:$AE337, $BK337, MATCH(BD$10, $B$11:$AE$11, 0))), "")))</f>
        <v/>
      </c>
      <c r="BE337" s="33" t="str" cm="1">
        <f t="array" ref="BE337">IF(BE$10="", "", IF(IFERROR(INDEX($B337:$AE337, $BK337, MATCH(BE$10, $B$11:$AE$11, 0)), "")="", "", IFERROR(VALUE(INDEX($B337:$AE337, $BK337, MATCH(BE$10, $B$11:$AE$11, 0))), "")))</f>
        <v/>
      </c>
      <c r="BF337" s="11"/>
      <c r="BG337" s="41" t="str" cm="1">
        <f t="array" ref="BG337">IF(BG$10="", "", IF(IFERROR(INDEX($B337:$AE337, $BK337, MATCH(BG$10, $B$11:$AE$11, 0)), "")="", "", IFERROR(LEFT(INDEX($B337:$AE337, $BK337, MATCH(BG$10, $B$11:$AE$11, 0)), 70), "")))</f>
        <v/>
      </c>
      <c r="BH337" s="11"/>
      <c r="BI337" s="65" t="str">
        <f t="shared" si="77"/>
        <v/>
      </c>
      <c r="BJ337" s="11"/>
      <c r="BN337" s="19" t="str" cm="1">
        <f t="array" ref="BN337">IF($AZ$10="", "", IF(IFERROR(INDEX($B337:$AE337, $BK337, MATCH($AZ$10, $B$11:$AE$11, 0)), "")="", "", IFERROR(INDEX($B337:$AE337, $BK337, MATCH($AZ$10, $B$11:$AE$11, 0)), "")))</f>
        <v/>
      </c>
      <c r="BO337" s="19" t="str">
        <f t="shared" si="78"/>
        <v/>
      </c>
      <c r="BP337" s="19" t="str">
        <f t="shared" si="79"/>
        <v/>
      </c>
      <c r="BQ337" s="19" t="str">
        <f t="shared" si="80"/>
        <v/>
      </c>
      <c r="BR337" s="42" t="str">
        <f t="shared" si="81"/>
        <v/>
      </c>
      <c r="BS337" s="19" t="str">
        <f t="shared" si="82"/>
        <v/>
      </c>
      <c r="BT337" s="43" t="str" cm="1">
        <f t="array" ref="BT337">IFERROR(DATE(INDEX($BQ337:$BS337, $BK337, MATCH($BN$5, $BQ$10:$BS$10, 0)), INDEX($BQ337:$BS337, $BK337, MATCH($BN$4, $BQ$10:$BS$10, 0)), INDEX($BQ337:$BS337, $BK337, MATCH($BN$3, $BQ$10:$BS$10, 0))), "")</f>
        <v/>
      </c>
      <c r="BV337" s="19" t="str">
        <f t="shared" si="83"/>
        <v/>
      </c>
      <c r="BX337" s="19" t="str">
        <f t="shared" si="75"/>
        <v/>
      </c>
      <c r="BZ337" s="42" t="str">
        <f t="shared" si="74"/>
        <v/>
      </c>
      <c r="CA337" s="13" t="str">
        <f t="shared" si="74"/>
        <v/>
      </c>
      <c r="CB337" s="13" t="str">
        <f t="shared" si="74"/>
        <v/>
      </c>
      <c r="CC337" s="13" t="str">
        <f t="shared" si="74"/>
        <v/>
      </c>
      <c r="CD337" s="33" t="str">
        <f t="shared" si="74"/>
        <v/>
      </c>
      <c r="CF337" s="44" t="str">
        <f t="shared" si="84"/>
        <v/>
      </c>
      <c r="CH337" s="19" t="str">
        <f>IF($CF337="", "", COUNTIF($CF$12:$CF$511, "&gt;"&amp;$CF337)+1+COUNTIF($CF$12:$CF337, $CF337)-1)</f>
        <v/>
      </c>
      <c r="CJ337" s="19" t="str">
        <f t="shared" si="85"/>
        <v/>
      </c>
      <c r="CL337" s="45" t="str">
        <f t="shared" si="86"/>
        <v/>
      </c>
      <c r="CN337" s="41" t="str" cm="1">
        <f t="array" ref="CN337">IF($BV337="", "", IF(IFERROR(INDEX($B337:$AE337, $BK337, MATCH(BI$10, $B$11:$AE$11, 0)), "")="", "", IFERROR(INDEX($B337:$AE337, $BK337, MATCH(BI$10, $B$11:$AE$11, 0)), "")))</f>
        <v/>
      </c>
      <c r="CP337" s="19" t="str">
        <f>IF(OR($BL$7=FALSE, $BI337=""), "", IF(COUNTIF('LinkedIn Posts'!$AV$11:$AV$510, $BI337)=0, MAX($CP$11:$CP336)+1, ""))</f>
        <v/>
      </c>
      <c r="CR337" s="19">
        <v>326</v>
      </c>
      <c r="CT337" s="65" t="str">
        <f t="shared" si="87"/>
        <v/>
      </c>
    </row>
    <row r="338" spans="1:98" x14ac:dyDescent="0.25">
      <c r="A338" s="24"/>
      <c r="B338" s="29"/>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1"/>
      <c r="AF338" s="24"/>
      <c r="AG338" s="11"/>
      <c r="AH338" s="11"/>
      <c r="AI338" s="11"/>
      <c r="AJ338" s="11"/>
      <c r="AK338" s="11"/>
      <c r="AL338" s="11"/>
      <c r="AM338" s="11"/>
      <c r="AN338" s="11"/>
      <c r="AO338" s="11"/>
      <c r="AP338" s="11"/>
      <c r="AQ338" s="11"/>
      <c r="AR338" s="11"/>
      <c r="AS338" s="11"/>
      <c r="AT338" s="11"/>
      <c r="AU338" s="11"/>
      <c r="AV338" s="11"/>
      <c r="AW338" s="11"/>
      <c r="AX338" s="11"/>
      <c r="AY338" s="11"/>
      <c r="AZ338" s="32" t="str">
        <f t="shared" si="76"/>
        <v/>
      </c>
      <c r="BA338" s="13" t="str" cm="1">
        <f t="array" ref="BA338">IF(BA$10="", "", IF(IFERROR(INDEX($B338:$AE338, $BK338, MATCH(BA$10, $B$11:$AE$11, 0)), "")="", "", IFERROR(VALUE(INDEX($B338:$AE338, $BK338, MATCH(BA$10, $B$11:$AE$11, 0))), "")))</f>
        <v/>
      </c>
      <c r="BB338" s="13" t="str" cm="1">
        <f t="array" ref="BB338">IF(BB$10="", "", IF(IFERROR(INDEX($B338:$AE338, $BK338, MATCH(BB$10, $B$11:$AE$11, 0)), "")="", "", IFERROR(VALUE(INDEX($B338:$AE338, $BK338, MATCH(BB$10, $B$11:$AE$11, 0))), "")))</f>
        <v/>
      </c>
      <c r="BC338" s="13" t="str" cm="1">
        <f t="array" ref="BC338">IF(BC$10="", "", IF(IFERROR(INDEX($B338:$AE338, $BK338, MATCH(BC$10, $B$11:$AE$11, 0)), "")="", "", IFERROR(VALUE(INDEX($B338:$AE338, $BK338, MATCH(BC$10, $B$11:$AE$11, 0))), "")))</f>
        <v/>
      </c>
      <c r="BD338" s="13" t="str" cm="1">
        <f t="array" ref="BD338">IF(BD$10="", "", IF(IFERROR(INDEX($B338:$AE338, $BK338, MATCH(BD$10, $B$11:$AE$11, 0)), "")="", "", IFERROR(VALUE(INDEX($B338:$AE338, $BK338, MATCH(BD$10, $B$11:$AE$11, 0))), "")))</f>
        <v/>
      </c>
      <c r="BE338" s="33" t="str" cm="1">
        <f t="array" ref="BE338">IF(BE$10="", "", IF(IFERROR(INDEX($B338:$AE338, $BK338, MATCH(BE$10, $B$11:$AE$11, 0)), "")="", "", IFERROR(VALUE(INDEX($B338:$AE338, $BK338, MATCH(BE$10, $B$11:$AE$11, 0))), "")))</f>
        <v/>
      </c>
      <c r="BF338" s="11"/>
      <c r="BG338" s="41" t="str" cm="1">
        <f t="array" ref="BG338">IF(BG$10="", "", IF(IFERROR(INDEX($B338:$AE338, $BK338, MATCH(BG$10, $B$11:$AE$11, 0)), "")="", "", IFERROR(LEFT(INDEX($B338:$AE338, $BK338, MATCH(BG$10, $B$11:$AE$11, 0)), 70), "")))</f>
        <v/>
      </c>
      <c r="BH338" s="11"/>
      <c r="BI338" s="65" t="str">
        <f t="shared" si="77"/>
        <v/>
      </c>
      <c r="BJ338" s="11"/>
      <c r="BN338" s="19" t="str" cm="1">
        <f t="array" ref="BN338">IF($AZ$10="", "", IF(IFERROR(INDEX($B338:$AE338, $BK338, MATCH($AZ$10, $B$11:$AE$11, 0)), "")="", "", IFERROR(INDEX($B338:$AE338, $BK338, MATCH($AZ$10, $B$11:$AE$11, 0)), "")))</f>
        <v/>
      </c>
      <c r="BO338" s="19" t="str">
        <f t="shared" si="78"/>
        <v/>
      </c>
      <c r="BP338" s="19" t="str">
        <f t="shared" si="79"/>
        <v/>
      </c>
      <c r="BQ338" s="19" t="str">
        <f t="shared" si="80"/>
        <v/>
      </c>
      <c r="BR338" s="42" t="str">
        <f t="shared" si="81"/>
        <v/>
      </c>
      <c r="BS338" s="19" t="str">
        <f t="shared" si="82"/>
        <v/>
      </c>
      <c r="BT338" s="43" t="str" cm="1">
        <f t="array" ref="BT338">IFERROR(DATE(INDEX($BQ338:$BS338, $BK338, MATCH($BN$5, $BQ$10:$BS$10, 0)), INDEX($BQ338:$BS338, $BK338, MATCH($BN$4, $BQ$10:$BS$10, 0)), INDEX($BQ338:$BS338, $BK338, MATCH($BN$3, $BQ$10:$BS$10, 0))), "")</f>
        <v/>
      </c>
      <c r="BV338" s="19" t="str">
        <f t="shared" si="83"/>
        <v/>
      </c>
      <c r="BX338" s="19" t="str">
        <f t="shared" si="75"/>
        <v/>
      </c>
      <c r="BZ338" s="42" t="str">
        <f t="shared" si="74"/>
        <v/>
      </c>
      <c r="CA338" s="13" t="str">
        <f t="shared" si="74"/>
        <v/>
      </c>
      <c r="CB338" s="13" t="str">
        <f t="shared" si="74"/>
        <v/>
      </c>
      <c r="CC338" s="13" t="str">
        <f t="shared" si="74"/>
        <v/>
      </c>
      <c r="CD338" s="33" t="str">
        <f t="shared" si="74"/>
        <v/>
      </c>
      <c r="CF338" s="44" t="str">
        <f t="shared" si="84"/>
        <v/>
      </c>
      <c r="CH338" s="19" t="str">
        <f>IF($CF338="", "", COUNTIF($CF$12:$CF$511, "&gt;"&amp;$CF338)+1+COUNTIF($CF$12:$CF338, $CF338)-1)</f>
        <v/>
      </c>
      <c r="CJ338" s="19" t="str">
        <f t="shared" si="85"/>
        <v/>
      </c>
      <c r="CL338" s="45" t="str">
        <f t="shared" si="86"/>
        <v/>
      </c>
      <c r="CN338" s="41" t="str" cm="1">
        <f t="array" ref="CN338">IF($BV338="", "", IF(IFERROR(INDEX($B338:$AE338, $BK338, MATCH(BI$10, $B$11:$AE$11, 0)), "")="", "", IFERROR(INDEX($B338:$AE338, $BK338, MATCH(BI$10, $B$11:$AE$11, 0)), "")))</f>
        <v/>
      </c>
      <c r="CP338" s="19" t="str">
        <f>IF(OR($BL$7=FALSE, $BI338=""), "", IF(COUNTIF('LinkedIn Posts'!$AV$11:$AV$510, $BI338)=0, MAX($CP$11:$CP337)+1, ""))</f>
        <v/>
      </c>
      <c r="CR338" s="19">
        <v>327</v>
      </c>
      <c r="CT338" s="65" t="str">
        <f t="shared" si="87"/>
        <v/>
      </c>
    </row>
    <row r="339" spans="1:98" x14ac:dyDescent="0.25">
      <c r="A339" s="24"/>
      <c r="B339" s="29"/>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1"/>
      <c r="AF339" s="24"/>
      <c r="AG339" s="11"/>
      <c r="AH339" s="11"/>
      <c r="AI339" s="11"/>
      <c r="AJ339" s="11"/>
      <c r="AK339" s="11"/>
      <c r="AL339" s="11"/>
      <c r="AM339" s="11"/>
      <c r="AN339" s="11"/>
      <c r="AO339" s="11"/>
      <c r="AP339" s="11"/>
      <c r="AQ339" s="11"/>
      <c r="AR339" s="11"/>
      <c r="AS339" s="11"/>
      <c r="AT339" s="11"/>
      <c r="AU339" s="11"/>
      <c r="AV339" s="11"/>
      <c r="AW339" s="11"/>
      <c r="AX339" s="11"/>
      <c r="AY339" s="11"/>
      <c r="AZ339" s="32" t="str">
        <f t="shared" si="76"/>
        <v/>
      </c>
      <c r="BA339" s="13" t="str" cm="1">
        <f t="array" ref="BA339">IF(BA$10="", "", IF(IFERROR(INDEX($B339:$AE339, $BK339, MATCH(BA$10, $B$11:$AE$11, 0)), "")="", "", IFERROR(VALUE(INDEX($B339:$AE339, $BK339, MATCH(BA$10, $B$11:$AE$11, 0))), "")))</f>
        <v/>
      </c>
      <c r="BB339" s="13" t="str" cm="1">
        <f t="array" ref="BB339">IF(BB$10="", "", IF(IFERROR(INDEX($B339:$AE339, $BK339, MATCH(BB$10, $B$11:$AE$11, 0)), "")="", "", IFERROR(VALUE(INDEX($B339:$AE339, $BK339, MATCH(BB$10, $B$11:$AE$11, 0))), "")))</f>
        <v/>
      </c>
      <c r="BC339" s="13" t="str" cm="1">
        <f t="array" ref="BC339">IF(BC$10="", "", IF(IFERROR(INDEX($B339:$AE339, $BK339, MATCH(BC$10, $B$11:$AE$11, 0)), "")="", "", IFERROR(VALUE(INDEX($B339:$AE339, $BK339, MATCH(BC$10, $B$11:$AE$11, 0))), "")))</f>
        <v/>
      </c>
      <c r="BD339" s="13" t="str" cm="1">
        <f t="array" ref="BD339">IF(BD$10="", "", IF(IFERROR(INDEX($B339:$AE339, $BK339, MATCH(BD$10, $B$11:$AE$11, 0)), "")="", "", IFERROR(VALUE(INDEX($B339:$AE339, $BK339, MATCH(BD$10, $B$11:$AE$11, 0))), "")))</f>
        <v/>
      </c>
      <c r="BE339" s="33" t="str" cm="1">
        <f t="array" ref="BE339">IF(BE$10="", "", IF(IFERROR(INDEX($B339:$AE339, $BK339, MATCH(BE$10, $B$11:$AE$11, 0)), "")="", "", IFERROR(VALUE(INDEX($B339:$AE339, $BK339, MATCH(BE$10, $B$11:$AE$11, 0))), "")))</f>
        <v/>
      </c>
      <c r="BF339" s="11"/>
      <c r="BG339" s="41" t="str" cm="1">
        <f t="array" ref="BG339">IF(BG$10="", "", IF(IFERROR(INDEX($B339:$AE339, $BK339, MATCH(BG$10, $B$11:$AE$11, 0)), "")="", "", IFERROR(LEFT(INDEX($B339:$AE339, $BK339, MATCH(BG$10, $B$11:$AE$11, 0)), 70), "")))</f>
        <v/>
      </c>
      <c r="BH339" s="11"/>
      <c r="BI339" s="65" t="str">
        <f t="shared" si="77"/>
        <v/>
      </c>
      <c r="BJ339" s="11"/>
      <c r="BN339" s="19" t="str" cm="1">
        <f t="array" ref="BN339">IF($AZ$10="", "", IF(IFERROR(INDEX($B339:$AE339, $BK339, MATCH($AZ$10, $B$11:$AE$11, 0)), "")="", "", IFERROR(INDEX($B339:$AE339, $BK339, MATCH($AZ$10, $B$11:$AE$11, 0)), "")))</f>
        <v/>
      </c>
      <c r="BO339" s="19" t="str">
        <f t="shared" si="78"/>
        <v/>
      </c>
      <c r="BP339" s="19" t="str">
        <f t="shared" si="79"/>
        <v/>
      </c>
      <c r="BQ339" s="19" t="str">
        <f t="shared" si="80"/>
        <v/>
      </c>
      <c r="BR339" s="42" t="str">
        <f t="shared" si="81"/>
        <v/>
      </c>
      <c r="BS339" s="19" t="str">
        <f t="shared" si="82"/>
        <v/>
      </c>
      <c r="BT339" s="43" t="str" cm="1">
        <f t="array" ref="BT339">IFERROR(DATE(INDEX($BQ339:$BS339, $BK339, MATCH($BN$5, $BQ$10:$BS$10, 0)), INDEX($BQ339:$BS339, $BK339, MATCH($BN$4, $BQ$10:$BS$10, 0)), INDEX($BQ339:$BS339, $BK339, MATCH($BN$3, $BQ$10:$BS$10, 0))), "")</f>
        <v/>
      </c>
      <c r="BV339" s="19" t="str">
        <f t="shared" si="83"/>
        <v/>
      </c>
      <c r="BX339" s="19" t="str">
        <f t="shared" si="75"/>
        <v/>
      </c>
      <c r="BZ339" s="42" t="str">
        <f t="shared" si="74"/>
        <v/>
      </c>
      <c r="CA339" s="13" t="str">
        <f t="shared" si="74"/>
        <v/>
      </c>
      <c r="CB339" s="13" t="str">
        <f t="shared" si="74"/>
        <v/>
      </c>
      <c r="CC339" s="13" t="str">
        <f t="shared" si="74"/>
        <v/>
      </c>
      <c r="CD339" s="33" t="str">
        <f t="shared" si="74"/>
        <v/>
      </c>
      <c r="CF339" s="44" t="str">
        <f t="shared" si="84"/>
        <v/>
      </c>
      <c r="CH339" s="19" t="str">
        <f>IF($CF339="", "", COUNTIF($CF$12:$CF$511, "&gt;"&amp;$CF339)+1+COUNTIF($CF$12:$CF339, $CF339)-1)</f>
        <v/>
      </c>
      <c r="CJ339" s="19" t="str">
        <f t="shared" si="85"/>
        <v/>
      </c>
      <c r="CL339" s="45" t="str">
        <f t="shared" si="86"/>
        <v/>
      </c>
      <c r="CN339" s="41" t="str" cm="1">
        <f t="array" ref="CN339">IF($BV339="", "", IF(IFERROR(INDEX($B339:$AE339, $BK339, MATCH(BI$10, $B$11:$AE$11, 0)), "")="", "", IFERROR(INDEX($B339:$AE339, $BK339, MATCH(BI$10, $B$11:$AE$11, 0)), "")))</f>
        <v/>
      </c>
      <c r="CP339" s="19" t="str">
        <f>IF(OR($BL$7=FALSE, $BI339=""), "", IF(COUNTIF('LinkedIn Posts'!$AV$11:$AV$510, $BI339)=0, MAX($CP$11:$CP338)+1, ""))</f>
        <v/>
      </c>
      <c r="CR339" s="19">
        <v>328</v>
      </c>
      <c r="CT339" s="65" t="str">
        <f t="shared" si="87"/>
        <v/>
      </c>
    </row>
    <row r="340" spans="1:98" x14ac:dyDescent="0.25">
      <c r="A340" s="24"/>
      <c r="B340" s="29"/>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1"/>
      <c r="AF340" s="24"/>
      <c r="AG340" s="11"/>
      <c r="AH340" s="11"/>
      <c r="AI340" s="11"/>
      <c r="AJ340" s="11"/>
      <c r="AK340" s="11"/>
      <c r="AL340" s="11"/>
      <c r="AM340" s="11"/>
      <c r="AN340" s="11"/>
      <c r="AO340" s="11"/>
      <c r="AP340" s="11"/>
      <c r="AQ340" s="11"/>
      <c r="AR340" s="11"/>
      <c r="AS340" s="11"/>
      <c r="AT340" s="11"/>
      <c r="AU340" s="11"/>
      <c r="AV340" s="11"/>
      <c r="AW340" s="11"/>
      <c r="AX340" s="11"/>
      <c r="AY340" s="11"/>
      <c r="AZ340" s="32" t="str">
        <f t="shared" si="76"/>
        <v/>
      </c>
      <c r="BA340" s="13" t="str" cm="1">
        <f t="array" ref="BA340">IF(BA$10="", "", IF(IFERROR(INDEX($B340:$AE340, $BK340, MATCH(BA$10, $B$11:$AE$11, 0)), "")="", "", IFERROR(VALUE(INDEX($B340:$AE340, $BK340, MATCH(BA$10, $B$11:$AE$11, 0))), "")))</f>
        <v/>
      </c>
      <c r="BB340" s="13" t="str" cm="1">
        <f t="array" ref="BB340">IF(BB$10="", "", IF(IFERROR(INDEX($B340:$AE340, $BK340, MATCH(BB$10, $B$11:$AE$11, 0)), "")="", "", IFERROR(VALUE(INDEX($B340:$AE340, $BK340, MATCH(BB$10, $B$11:$AE$11, 0))), "")))</f>
        <v/>
      </c>
      <c r="BC340" s="13" t="str" cm="1">
        <f t="array" ref="BC340">IF(BC$10="", "", IF(IFERROR(INDEX($B340:$AE340, $BK340, MATCH(BC$10, $B$11:$AE$11, 0)), "")="", "", IFERROR(VALUE(INDEX($B340:$AE340, $BK340, MATCH(BC$10, $B$11:$AE$11, 0))), "")))</f>
        <v/>
      </c>
      <c r="BD340" s="13" t="str" cm="1">
        <f t="array" ref="BD340">IF(BD$10="", "", IF(IFERROR(INDEX($B340:$AE340, $BK340, MATCH(BD$10, $B$11:$AE$11, 0)), "")="", "", IFERROR(VALUE(INDEX($B340:$AE340, $BK340, MATCH(BD$10, $B$11:$AE$11, 0))), "")))</f>
        <v/>
      </c>
      <c r="BE340" s="33" t="str" cm="1">
        <f t="array" ref="BE340">IF(BE$10="", "", IF(IFERROR(INDEX($B340:$AE340, $BK340, MATCH(BE$10, $B$11:$AE$11, 0)), "")="", "", IFERROR(VALUE(INDEX($B340:$AE340, $BK340, MATCH(BE$10, $B$11:$AE$11, 0))), "")))</f>
        <v/>
      </c>
      <c r="BF340" s="11"/>
      <c r="BG340" s="41" t="str" cm="1">
        <f t="array" ref="BG340">IF(BG$10="", "", IF(IFERROR(INDEX($B340:$AE340, $BK340, MATCH(BG$10, $B$11:$AE$11, 0)), "")="", "", IFERROR(LEFT(INDEX($B340:$AE340, $BK340, MATCH(BG$10, $B$11:$AE$11, 0)), 70), "")))</f>
        <v/>
      </c>
      <c r="BH340" s="11"/>
      <c r="BI340" s="65" t="str">
        <f t="shared" si="77"/>
        <v/>
      </c>
      <c r="BJ340" s="11"/>
      <c r="BN340" s="19" t="str" cm="1">
        <f t="array" ref="BN340">IF($AZ$10="", "", IF(IFERROR(INDEX($B340:$AE340, $BK340, MATCH($AZ$10, $B$11:$AE$11, 0)), "")="", "", IFERROR(INDEX($B340:$AE340, $BK340, MATCH($AZ$10, $B$11:$AE$11, 0)), "")))</f>
        <v/>
      </c>
      <c r="BO340" s="19" t="str">
        <f t="shared" si="78"/>
        <v/>
      </c>
      <c r="BP340" s="19" t="str">
        <f t="shared" si="79"/>
        <v/>
      </c>
      <c r="BQ340" s="19" t="str">
        <f t="shared" si="80"/>
        <v/>
      </c>
      <c r="BR340" s="42" t="str">
        <f t="shared" si="81"/>
        <v/>
      </c>
      <c r="BS340" s="19" t="str">
        <f t="shared" si="82"/>
        <v/>
      </c>
      <c r="BT340" s="43" t="str" cm="1">
        <f t="array" ref="BT340">IFERROR(DATE(INDEX($BQ340:$BS340, $BK340, MATCH($BN$5, $BQ$10:$BS$10, 0)), INDEX($BQ340:$BS340, $BK340, MATCH($BN$4, $BQ$10:$BS$10, 0)), INDEX($BQ340:$BS340, $BK340, MATCH($BN$3, $BQ$10:$BS$10, 0))), "")</f>
        <v/>
      </c>
      <c r="BV340" s="19" t="str">
        <f t="shared" si="83"/>
        <v/>
      </c>
      <c r="BX340" s="19" t="str">
        <f t="shared" si="75"/>
        <v/>
      </c>
      <c r="BZ340" s="42" t="str">
        <f t="shared" si="74"/>
        <v/>
      </c>
      <c r="CA340" s="13" t="str">
        <f t="shared" si="74"/>
        <v/>
      </c>
      <c r="CB340" s="13" t="str">
        <f t="shared" si="74"/>
        <v/>
      </c>
      <c r="CC340" s="13" t="str">
        <f t="shared" si="74"/>
        <v/>
      </c>
      <c r="CD340" s="33" t="str">
        <f t="shared" si="74"/>
        <v/>
      </c>
      <c r="CF340" s="44" t="str">
        <f t="shared" si="84"/>
        <v/>
      </c>
      <c r="CH340" s="19" t="str">
        <f>IF($CF340="", "", COUNTIF($CF$12:$CF$511, "&gt;"&amp;$CF340)+1+COUNTIF($CF$12:$CF340, $CF340)-1)</f>
        <v/>
      </c>
      <c r="CJ340" s="19" t="str">
        <f t="shared" si="85"/>
        <v/>
      </c>
      <c r="CL340" s="45" t="str">
        <f t="shared" si="86"/>
        <v/>
      </c>
      <c r="CN340" s="41" t="str" cm="1">
        <f t="array" ref="CN340">IF($BV340="", "", IF(IFERROR(INDEX($B340:$AE340, $BK340, MATCH(BI$10, $B$11:$AE$11, 0)), "")="", "", IFERROR(INDEX($B340:$AE340, $BK340, MATCH(BI$10, $B$11:$AE$11, 0)), "")))</f>
        <v/>
      </c>
      <c r="CP340" s="19" t="str">
        <f>IF(OR($BL$7=FALSE, $BI340=""), "", IF(COUNTIF('LinkedIn Posts'!$AV$11:$AV$510, $BI340)=0, MAX($CP$11:$CP339)+1, ""))</f>
        <v/>
      </c>
      <c r="CR340" s="19">
        <v>329</v>
      </c>
      <c r="CT340" s="65" t="str">
        <f t="shared" si="87"/>
        <v/>
      </c>
    </row>
    <row r="341" spans="1:98" x14ac:dyDescent="0.25">
      <c r="A341" s="24"/>
      <c r="B341" s="29"/>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1"/>
      <c r="AF341" s="24"/>
      <c r="AG341" s="11"/>
      <c r="AH341" s="11"/>
      <c r="AI341" s="11"/>
      <c r="AJ341" s="11"/>
      <c r="AK341" s="11"/>
      <c r="AL341" s="11"/>
      <c r="AM341" s="11"/>
      <c r="AN341" s="11"/>
      <c r="AO341" s="11"/>
      <c r="AP341" s="11"/>
      <c r="AQ341" s="11"/>
      <c r="AR341" s="11"/>
      <c r="AS341" s="11"/>
      <c r="AT341" s="11"/>
      <c r="AU341" s="11"/>
      <c r="AV341" s="11"/>
      <c r="AW341" s="11"/>
      <c r="AX341" s="11"/>
      <c r="AY341" s="11"/>
      <c r="AZ341" s="32" t="str">
        <f t="shared" si="76"/>
        <v/>
      </c>
      <c r="BA341" s="13" t="str" cm="1">
        <f t="array" ref="BA341">IF(BA$10="", "", IF(IFERROR(INDEX($B341:$AE341, $BK341, MATCH(BA$10, $B$11:$AE$11, 0)), "")="", "", IFERROR(VALUE(INDEX($B341:$AE341, $BK341, MATCH(BA$10, $B$11:$AE$11, 0))), "")))</f>
        <v/>
      </c>
      <c r="BB341" s="13" t="str" cm="1">
        <f t="array" ref="BB341">IF(BB$10="", "", IF(IFERROR(INDEX($B341:$AE341, $BK341, MATCH(BB$10, $B$11:$AE$11, 0)), "")="", "", IFERROR(VALUE(INDEX($B341:$AE341, $BK341, MATCH(BB$10, $B$11:$AE$11, 0))), "")))</f>
        <v/>
      </c>
      <c r="BC341" s="13" t="str" cm="1">
        <f t="array" ref="BC341">IF(BC$10="", "", IF(IFERROR(INDEX($B341:$AE341, $BK341, MATCH(BC$10, $B$11:$AE$11, 0)), "")="", "", IFERROR(VALUE(INDEX($B341:$AE341, $BK341, MATCH(BC$10, $B$11:$AE$11, 0))), "")))</f>
        <v/>
      </c>
      <c r="BD341" s="13" t="str" cm="1">
        <f t="array" ref="BD341">IF(BD$10="", "", IF(IFERROR(INDEX($B341:$AE341, $BK341, MATCH(BD$10, $B$11:$AE$11, 0)), "")="", "", IFERROR(VALUE(INDEX($B341:$AE341, $BK341, MATCH(BD$10, $B$11:$AE$11, 0))), "")))</f>
        <v/>
      </c>
      <c r="BE341" s="33" t="str" cm="1">
        <f t="array" ref="BE341">IF(BE$10="", "", IF(IFERROR(INDEX($B341:$AE341, $BK341, MATCH(BE$10, $B$11:$AE$11, 0)), "")="", "", IFERROR(VALUE(INDEX($B341:$AE341, $BK341, MATCH(BE$10, $B$11:$AE$11, 0))), "")))</f>
        <v/>
      </c>
      <c r="BF341" s="11"/>
      <c r="BG341" s="41" t="str" cm="1">
        <f t="array" ref="BG341">IF(BG$10="", "", IF(IFERROR(INDEX($B341:$AE341, $BK341, MATCH(BG$10, $B$11:$AE$11, 0)), "")="", "", IFERROR(LEFT(INDEX($B341:$AE341, $BK341, MATCH(BG$10, $B$11:$AE$11, 0)), 70), "")))</f>
        <v/>
      </c>
      <c r="BH341" s="11"/>
      <c r="BI341" s="65" t="str">
        <f t="shared" si="77"/>
        <v/>
      </c>
      <c r="BJ341" s="11"/>
      <c r="BN341" s="19" t="str" cm="1">
        <f t="array" ref="BN341">IF($AZ$10="", "", IF(IFERROR(INDEX($B341:$AE341, $BK341, MATCH($AZ$10, $B$11:$AE$11, 0)), "")="", "", IFERROR(INDEX($B341:$AE341, $BK341, MATCH($AZ$10, $B$11:$AE$11, 0)), "")))</f>
        <v/>
      </c>
      <c r="BO341" s="19" t="str">
        <f t="shared" si="78"/>
        <v/>
      </c>
      <c r="BP341" s="19" t="str">
        <f t="shared" si="79"/>
        <v/>
      </c>
      <c r="BQ341" s="19" t="str">
        <f t="shared" si="80"/>
        <v/>
      </c>
      <c r="BR341" s="42" t="str">
        <f t="shared" si="81"/>
        <v/>
      </c>
      <c r="BS341" s="19" t="str">
        <f t="shared" si="82"/>
        <v/>
      </c>
      <c r="BT341" s="43" t="str" cm="1">
        <f t="array" ref="BT341">IFERROR(DATE(INDEX($BQ341:$BS341, $BK341, MATCH($BN$5, $BQ$10:$BS$10, 0)), INDEX($BQ341:$BS341, $BK341, MATCH($BN$4, $BQ$10:$BS$10, 0)), INDEX($BQ341:$BS341, $BK341, MATCH($BN$3, $BQ$10:$BS$10, 0))), "")</f>
        <v/>
      </c>
      <c r="BV341" s="19" t="str">
        <f t="shared" si="83"/>
        <v/>
      </c>
      <c r="BX341" s="19" t="str">
        <f t="shared" si="75"/>
        <v/>
      </c>
      <c r="BZ341" s="42" t="str">
        <f t="shared" si="74"/>
        <v/>
      </c>
      <c r="CA341" s="13" t="str">
        <f t="shared" si="74"/>
        <v/>
      </c>
      <c r="CB341" s="13" t="str">
        <f t="shared" si="74"/>
        <v/>
      </c>
      <c r="CC341" s="13" t="str">
        <f t="shared" si="74"/>
        <v/>
      </c>
      <c r="CD341" s="33" t="str">
        <f t="shared" si="74"/>
        <v/>
      </c>
      <c r="CF341" s="44" t="str">
        <f t="shared" si="84"/>
        <v/>
      </c>
      <c r="CH341" s="19" t="str">
        <f>IF($CF341="", "", COUNTIF($CF$12:$CF$511, "&gt;"&amp;$CF341)+1+COUNTIF($CF$12:$CF341, $CF341)-1)</f>
        <v/>
      </c>
      <c r="CJ341" s="19" t="str">
        <f t="shared" si="85"/>
        <v/>
      </c>
      <c r="CL341" s="45" t="str">
        <f t="shared" si="86"/>
        <v/>
      </c>
      <c r="CN341" s="41" t="str" cm="1">
        <f t="array" ref="CN341">IF($BV341="", "", IF(IFERROR(INDEX($B341:$AE341, $BK341, MATCH(BI$10, $B$11:$AE$11, 0)), "")="", "", IFERROR(INDEX($B341:$AE341, $BK341, MATCH(BI$10, $B$11:$AE$11, 0)), "")))</f>
        <v/>
      </c>
      <c r="CP341" s="19" t="str">
        <f>IF(OR($BL$7=FALSE, $BI341=""), "", IF(COUNTIF('LinkedIn Posts'!$AV$11:$AV$510, $BI341)=0, MAX($CP$11:$CP340)+1, ""))</f>
        <v/>
      </c>
      <c r="CR341" s="19">
        <v>330</v>
      </c>
      <c r="CT341" s="65" t="str">
        <f t="shared" si="87"/>
        <v/>
      </c>
    </row>
    <row r="342" spans="1:98" x14ac:dyDescent="0.25">
      <c r="A342" s="24"/>
      <c r="B342" s="29"/>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1"/>
      <c r="AF342" s="24"/>
      <c r="AG342" s="11"/>
      <c r="AH342" s="11"/>
      <c r="AI342" s="11"/>
      <c r="AJ342" s="11"/>
      <c r="AK342" s="11"/>
      <c r="AL342" s="11"/>
      <c r="AM342" s="11"/>
      <c r="AN342" s="11"/>
      <c r="AO342" s="11"/>
      <c r="AP342" s="11"/>
      <c r="AQ342" s="11"/>
      <c r="AR342" s="11"/>
      <c r="AS342" s="11"/>
      <c r="AT342" s="11"/>
      <c r="AU342" s="11"/>
      <c r="AV342" s="11"/>
      <c r="AW342" s="11"/>
      <c r="AX342" s="11"/>
      <c r="AY342" s="11"/>
      <c r="AZ342" s="32" t="str">
        <f t="shared" si="76"/>
        <v/>
      </c>
      <c r="BA342" s="13" t="str" cm="1">
        <f t="array" ref="BA342">IF(BA$10="", "", IF(IFERROR(INDEX($B342:$AE342, $BK342, MATCH(BA$10, $B$11:$AE$11, 0)), "")="", "", IFERROR(VALUE(INDEX($B342:$AE342, $BK342, MATCH(BA$10, $B$11:$AE$11, 0))), "")))</f>
        <v/>
      </c>
      <c r="BB342" s="13" t="str" cm="1">
        <f t="array" ref="BB342">IF(BB$10="", "", IF(IFERROR(INDEX($B342:$AE342, $BK342, MATCH(BB$10, $B$11:$AE$11, 0)), "")="", "", IFERROR(VALUE(INDEX($B342:$AE342, $BK342, MATCH(BB$10, $B$11:$AE$11, 0))), "")))</f>
        <v/>
      </c>
      <c r="BC342" s="13" t="str" cm="1">
        <f t="array" ref="BC342">IF(BC$10="", "", IF(IFERROR(INDEX($B342:$AE342, $BK342, MATCH(BC$10, $B$11:$AE$11, 0)), "")="", "", IFERROR(VALUE(INDEX($B342:$AE342, $BK342, MATCH(BC$10, $B$11:$AE$11, 0))), "")))</f>
        <v/>
      </c>
      <c r="BD342" s="13" t="str" cm="1">
        <f t="array" ref="BD342">IF(BD$10="", "", IF(IFERROR(INDEX($B342:$AE342, $BK342, MATCH(BD$10, $B$11:$AE$11, 0)), "")="", "", IFERROR(VALUE(INDEX($B342:$AE342, $BK342, MATCH(BD$10, $B$11:$AE$11, 0))), "")))</f>
        <v/>
      </c>
      <c r="BE342" s="33" t="str" cm="1">
        <f t="array" ref="BE342">IF(BE$10="", "", IF(IFERROR(INDEX($B342:$AE342, $BK342, MATCH(BE$10, $B$11:$AE$11, 0)), "")="", "", IFERROR(VALUE(INDEX($B342:$AE342, $BK342, MATCH(BE$10, $B$11:$AE$11, 0))), "")))</f>
        <v/>
      </c>
      <c r="BF342" s="11"/>
      <c r="BG342" s="41" t="str" cm="1">
        <f t="array" ref="BG342">IF(BG$10="", "", IF(IFERROR(INDEX($B342:$AE342, $BK342, MATCH(BG$10, $B$11:$AE$11, 0)), "")="", "", IFERROR(LEFT(INDEX($B342:$AE342, $BK342, MATCH(BG$10, $B$11:$AE$11, 0)), 70), "")))</f>
        <v/>
      </c>
      <c r="BH342" s="11"/>
      <c r="BI342" s="65" t="str">
        <f t="shared" si="77"/>
        <v/>
      </c>
      <c r="BJ342" s="11"/>
      <c r="BN342" s="19" t="str" cm="1">
        <f t="array" ref="BN342">IF($AZ$10="", "", IF(IFERROR(INDEX($B342:$AE342, $BK342, MATCH($AZ$10, $B$11:$AE$11, 0)), "")="", "", IFERROR(INDEX($B342:$AE342, $BK342, MATCH($AZ$10, $B$11:$AE$11, 0)), "")))</f>
        <v/>
      </c>
      <c r="BO342" s="19" t="str">
        <f t="shared" si="78"/>
        <v/>
      </c>
      <c r="BP342" s="19" t="str">
        <f t="shared" si="79"/>
        <v/>
      </c>
      <c r="BQ342" s="19" t="str">
        <f t="shared" si="80"/>
        <v/>
      </c>
      <c r="BR342" s="42" t="str">
        <f t="shared" si="81"/>
        <v/>
      </c>
      <c r="BS342" s="19" t="str">
        <f t="shared" si="82"/>
        <v/>
      </c>
      <c r="BT342" s="43" t="str" cm="1">
        <f t="array" ref="BT342">IFERROR(DATE(INDEX($BQ342:$BS342, $BK342, MATCH($BN$5, $BQ$10:$BS$10, 0)), INDEX($BQ342:$BS342, $BK342, MATCH($BN$4, $BQ$10:$BS$10, 0)), INDEX($BQ342:$BS342, $BK342, MATCH($BN$3, $BQ$10:$BS$10, 0))), "")</f>
        <v/>
      </c>
      <c r="BV342" s="19" t="str">
        <f t="shared" si="83"/>
        <v/>
      </c>
      <c r="BX342" s="19" t="str">
        <f t="shared" si="75"/>
        <v/>
      </c>
      <c r="BZ342" s="42" t="str">
        <f t="shared" si="74"/>
        <v/>
      </c>
      <c r="CA342" s="13" t="str">
        <f t="shared" si="74"/>
        <v/>
      </c>
      <c r="CB342" s="13" t="str">
        <f t="shared" si="74"/>
        <v/>
      </c>
      <c r="CC342" s="13" t="str">
        <f t="shared" si="74"/>
        <v/>
      </c>
      <c r="CD342" s="33" t="str">
        <f t="shared" si="74"/>
        <v/>
      </c>
      <c r="CF342" s="44" t="str">
        <f t="shared" si="84"/>
        <v/>
      </c>
      <c r="CH342" s="19" t="str">
        <f>IF($CF342="", "", COUNTIF($CF$12:$CF$511, "&gt;"&amp;$CF342)+1+COUNTIF($CF$12:$CF342, $CF342)-1)</f>
        <v/>
      </c>
      <c r="CJ342" s="19" t="str">
        <f t="shared" si="85"/>
        <v/>
      </c>
      <c r="CL342" s="45" t="str">
        <f t="shared" si="86"/>
        <v/>
      </c>
      <c r="CN342" s="41" t="str" cm="1">
        <f t="array" ref="CN342">IF($BV342="", "", IF(IFERROR(INDEX($B342:$AE342, $BK342, MATCH(BI$10, $B$11:$AE$11, 0)), "")="", "", IFERROR(INDEX($B342:$AE342, $BK342, MATCH(BI$10, $B$11:$AE$11, 0)), "")))</f>
        <v/>
      </c>
      <c r="CP342" s="19" t="str">
        <f>IF(OR($BL$7=FALSE, $BI342=""), "", IF(COUNTIF('LinkedIn Posts'!$AV$11:$AV$510, $BI342)=0, MAX($CP$11:$CP341)+1, ""))</f>
        <v/>
      </c>
      <c r="CR342" s="19">
        <v>331</v>
      </c>
      <c r="CT342" s="65" t="str">
        <f t="shared" si="87"/>
        <v/>
      </c>
    </row>
    <row r="343" spans="1:98" x14ac:dyDescent="0.25">
      <c r="A343" s="24"/>
      <c r="B343" s="29"/>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1"/>
      <c r="AF343" s="24"/>
      <c r="AG343" s="11"/>
      <c r="AH343" s="11"/>
      <c r="AI343" s="11"/>
      <c r="AJ343" s="11"/>
      <c r="AK343" s="11"/>
      <c r="AL343" s="11"/>
      <c r="AM343" s="11"/>
      <c r="AN343" s="11"/>
      <c r="AO343" s="11"/>
      <c r="AP343" s="11"/>
      <c r="AQ343" s="11"/>
      <c r="AR343" s="11"/>
      <c r="AS343" s="11"/>
      <c r="AT343" s="11"/>
      <c r="AU343" s="11"/>
      <c r="AV343" s="11"/>
      <c r="AW343" s="11"/>
      <c r="AX343" s="11"/>
      <c r="AY343" s="11"/>
      <c r="AZ343" s="32" t="str">
        <f t="shared" si="76"/>
        <v/>
      </c>
      <c r="BA343" s="13" t="str" cm="1">
        <f t="array" ref="BA343">IF(BA$10="", "", IF(IFERROR(INDEX($B343:$AE343, $BK343, MATCH(BA$10, $B$11:$AE$11, 0)), "")="", "", IFERROR(VALUE(INDEX($B343:$AE343, $BK343, MATCH(BA$10, $B$11:$AE$11, 0))), "")))</f>
        <v/>
      </c>
      <c r="BB343" s="13" t="str" cm="1">
        <f t="array" ref="BB343">IF(BB$10="", "", IF(IFERROR(INDEX($B343:$AE343, $BK343, MATCH(BB$10, $B$11:$AE$11, 0)), "")="", "", IFERROR(VALUE(INDEX($B343:$AE343, $BK343, MATCH(BB$10, $B$11:$AE$11, 0))), "")))</f>
        <v/>
      </c>
      <c r="BC343" s="13" t="str" cm="1">
        <f t="array" ref="BC343">IF(BC$10="", "", IF(IFERROR(INDEX($B343:$AE343, $BK343, MATCH(BC$10, $B$11:$AE$11, 0)), "")="", "", IFERROR(VALUE(INDEX($B343:$AE343, $BK343, MATCH(BC$10, $B$11:$AE$11, 0))), "")))</f>
        <v/>
      </c>
      <c r="BD343" s="13" t="str" cm="1">
        <f t="array" ref="BD343">IF(BD$10="", "", IF(IFERROR(INDEX($B343:$AE343, $BK343, MATCH(BD$10, $B$11:$AE$11, 0)), "")="", "", IFERROR(VALUE(INDEX($B343:$AE343, $BK343, MATCH(BD$10, $B$11:$AE$11, 0))), "")))</f>
        <v/>
      </c>
      <c r="BE343" s="33" t="str" cm="1">
        <f t="array" ref="BE343">IF(BE$10="", "", IF(IFERROR(INDEX($B343:$AE343, $BK343, MATCH(BE$10, $B$11:$AE$11, 0)), "")="", "", IFERROR(VALUE(INDEX($B343:$AE343, $BK343, MATCH(BE$10, $B$11:$AE$11, 0))), "")))</f>
        <v/>
      </c>
      <c r="BF343" s="11"/>
      <c r="BG343" s="41" t="str" cm="1">
        <f t="array" ref="BG343">IF(BG$10="", "", IF(IFERROR(INDEX($B343:$AE343, $BK343, MATCH(BG$10, $B$11:$AE$11, 0)), "")="", "", IFERROR(LEFT(INDEX($B343:$AE343, $BK343, MATCH(BG$10, $B$11:$AE$11, 0)), 70), "")))</f>
        <v/>
      </c>
      <c r="BH343" s="11"/>
      <c r="BI343" s="65" t="str">
        <f t="shared" si="77"/>
        <v/>
      </c>
      <c r="BJ343" s="11"/>
      <c r="BN343" s="19" t="str" cm="1">
        <f t="array" ref="BN343">IF($AZ$10="", "", IF(IFERROR(INDEX($B343:$AE343, $BK343, MATCH($AZ$10, $B$11:$AE$11, 0)), "")="", "", IFERROR(INDEX($B343:$AE343, $BK343, MATCH($AZ$10, $B$11:$AE$11, 0)), "")))</f>
        <v/>
      </c>
      <c r="BO343" s="19" t="str">
        <f t="shared" si="78"/>
        <v/>
      </c>
      <c r="BP343" s="19" t="str">
        <f t="shared" si="79"/>
        <v/>
      </c>
      <c r="BQ343" s="19" t="str">
        <f t="shared" si="80"/>
        <v/>
      </c>
      <c r="BR343" s="42" t="str">
        <f t="shared" si="81"/>
        <v/>
      </c>
      <c r="BS343" s="19" t="str">
        <f t="shared" si="82"/>
        <v/>
      </c>
      <c r="BT343" s="43" t="str" cm="1">
        <f t="array" ref="BT343">IFERROR(DATE(INDEX($BQ343:$BS343, $BK343, MATCH($BN$5, $BQ$10:$BS$10, 0)), INDEX($BQ343:$BS343, $BK343, MATCH($BN$4, $BQ$10:$BS$10, 0)), INDEX($BQ343:$BS343, $BK343, MATCH($BN$3, $BQ$10:$BS$10, 0))), "")</f>
        <v/>
      </c>
      <c r="BV343" s="19" t="str">
        <f t="shared" si="83"/>
        <v/>
      </c>
      <c r="BX343" s="19" t="str">
        <f t="shared" si="75"/>
        <v/>
      </c>
      <c r="BZ343" s="42" t="str">
        <f t="shared" si="74"/>
        <v/>
      </c>
      <c r="CA343" s="13" t="str">
        <f t="shared" si="74"/>
        <v/>
      </c>
      <c r="CB343" s="13" t="str">
        <f t="shared" si="74"/>
        <v/>
      </c>
      <c r="CC343" s="13" t="str">
        <f t="shared" si="74"/>
        <v/>
      </c>
      <c r="CD343" s="33" t="str">
        <f t="shared" si="74"/>
        <v/>
      </c>
      <c r="CF343" s="44" t="str">
        <f t="shared" si="84"/>
        <v/>
      </c>
      <c r="CH343" s="19" t="str">
        <f>IF($CF343="", "", COUNTIF($CF$12:$CF$511, "&gt;"&amp;$CF343)+1+COUNTIF($CF$12:$CF343, $CF343)-1)</f>
        <v/>
      </c>
      <c r="CJ343" s="19" t="str">
        <f t="shared" si="85"/>
        <v/>
      </c>
      <c r="CL343" s="45" t="str">
        <f t="shared" si="86"/>
        <v/>
      </c>
      <c r="CN343" s="41" t="str" cm="1">
        <f t="array" ref="CN343">IF($BV343="", "", IF(IFERROR(INDEX($B343:$AE343, $BK343, MATCH(BI$10, $B$11:$AE$11, 0)), "")="", "", IFERROR(INDEX($B343:$AE343, $BK343, MATCH(BI$10, $B$11:$AE$11, 0)), "")))</f>
        <v/>
      </c>
      <c r="CP343" s="19" t="str">
        <f>IF(OR($BL$7=FALSE, $BI343=""), "", IF(COUNTIF('LinkedIn Posts'!$AV$11:$AV$510, $BI343)=0, MAX($CP$11:$CP342)+1, ""))</f>
        <v/>
      </c>
      <c r="CR343" s="19">
        <v>332</v>
      </c>
      <c r="CT343" s="65" t="str">
        <f t="shared" si="87"/>
        <v/>
      </c>
    </row>
    <row r="344" spans="1:98" x14ac:dyDescent="0.25">
      <c r="A344" s="24"/>
      <c r="B344" s="29"/>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1"/>
      <c r="AF344" s="24"/>
      <c r="AG344" s="11"/>
      <c r="AH344" s="11"/>
      <c r="AI344" s="11"/>
      <c r="AJ344" s="11"/>
      <c r="AK344" s="11"/>
      <c r="AL344" s="11"/>
      <c r="AM344" s="11"/>
      <c r="AN344" s="11"/>
      <c r="AO344" s="11"/>
      <c r="AP344" s="11"/>
      <c r="AQ344" s="11"/>
      <c r="AR344" s="11"/>
      <c r="AS344" s="11"/>
      <c r="AT344" s="11"/>
      <c r="AU344" s="11"/>
      <c r="AV344" s="11"/>
      <c r="AW344" s="11"/>
      <c r="AX344" s="11"/>
      <c r="AY344" s="11"/>
      <c r="AZ344" s="32" t="str">
        <f t="shared" si="76"/>
        <v/>
      </c>
      <c r="BA344" s="13" t="str" cm="1">
        <f t="array" ref="BA344">IF(BA$10="", "", IF(IFERROR(INDEX($B344:$AE344, $BK344, MATCH(BA$10, $B$11:$AE$11, 0)), "")="", "", IFERROR(VALUE(INDEX($B344:$AE344, $BK344, MATCH(BA$10, $B$11:$AE$11, 0))), "")))</f>
        <v/>
      </c>
      <c r="BB344" s="13" t="str" cm="1">
        <f t="array" ref="BB344">IF(BB$10="", "", IF(IFERROR(INDEX($B344:$AE344, $BK344, MATCH(BB$10, $B$11:$AE$11, 0)), "")="", "", IFERROR(VALUE(INDEX($B344:$AE344, $BK344, MATCH(BB$10, $B$11:$AE$11, 0))), "")))</f>
        <v/>
      </c>
      <c r="BC344" s="13" t="str" cm="1">
        <f t="array" ref="BC344">IF(BC$10="", "", IF(IFERROR(INDEX($B344:$AE344, $BK344, MATCH(BC$10, $B$11:$AE$11, 0)), "")="", "", IFERROR(VALUE(INDEX($B344:$AE344, $BK344, MATCH(BC$10, $B$11:$AE$11, 0))), "")))</f>
        <v/>
      </c>
      <c r="BD344" s="13" t="str" cm="1">
        <f t="array" ref="BD344">IF(BD$10="", "", IF(IFERROR(INDEX($B344:$AE344, $BK344, MATCH(BD$10, $B$11:$AE$11, 0)), "")="", "", IFERROR(VALUE(INDEX($B344:$AE344, $BK344, MATCH(BD$10, $B$11:$AE$11, 0))), "")))</f>
        <v/>
      </c>
      <c r="BE344" s="33" t="str" cm="1">
        <f t="array" ref="BE344">IF(BE$10="", "", IF(IFERROR(INDEX($B344:$AE344, $BK344, MATCH(BE$10, $B$11:$AE$11, 0)), "")="", "", IFERROR(VALUE(INDEX($B344:$AE344, $BK344, MATCH(BE$10, $B$11:$AE$11, 0))), "")))</f>
        <v/>
      </c>
      <c r="BF344" s="11"/>
      <c r="BG344" s="41" t="str" cm="1">
        <f t="array" ref="BG344">IF(BG$10="", "", IF(IFERROR(INDEX($B344:$AE344, $BK344, MATCH(BG$10, $B$11:$AE$11, 0)), "")="", "", IFERROR(LEFT(INDEX($B344:$AE344, $BK344, MATCH(BG$10, $B$11:$AE$11, 0)), 70), "")))</f>
        <v/>
      </c>
      <c r="BH344" s="11"/>
      <c r="BI344" s="65" t="str">
        <f t="shared" si="77"/>
        <v/>
      </c>
      <c r="BJ344" s="11"/>
      <c r="BN344" s="19" t="str" cm="1">
        <f t="array" ref="BN344">IF($AZ$10="", "", IF(IFERROR(INDEX($B344:$AE344, $BK344, MATCH($AZ$10, $B$11:$AE$11, 0)), "")="", "", IFERROR(INDEX($B344:$AE344, $BK344, MATCH($AZ$10, $B$11:$AE$11, 0)), "")))</f>
        <v/>
      </c>
      <c r="BO344" s="19" t="str">
        <f t="shared" si="78"/>
        <v/>
      </c>
      <c r="BP344" s="19" t="str">
        <f t="shared" si="79"/>
        <v/>
      </c>
      <c r="BQ344" s="19" t="str">
        <f t="shared" si="80"/>
        <v/>
      </c>
      <c r="BR344" s="42" t="str">
        <f t="shared" si="81"/>
        <v/>
      </c>
      <c r="BS344" s="19" t="str">
        <f t="shared" si="82"/>
        <v/>
      </c>
      <c r="BT344" s="43" t="str" cm="1">
        <f t="array" ref="BT344">IFERROR(DATE(INDEX($BQ344:$BS344, $BK344, MATCH($BN$5, $BQ$10:$BS$10, 0)), INDEX($BQ344:$BS344, $BK344, MATCH($BN$4, $BQ$10:$BS$10, 0)), INDEX($BQ344:$BS344, $BK344, MATCH($BN$3, $BQ$10:$BS$10, 0))), "")</f>
        <v/>
      </c>
      <c r="BV344" s="19" t="str">
        <f t="shared" si="83"/>
        <v/>
      </c>
      <c r="BX344" s="19" t="str">
        <f t="shared" si="75"/>
        <v/>
      </c>
      <c r="BZ344" s="42" t="str">
        <f t="shared" si="74"/>
        <v/>
      </c>
      <c r="CA344" s="13" t="str">
        <f t="shared" si="74"/>
        <v/>
      </c>
      <c r="CB344" s="13" t="str">
        <f t="shared" si="74"/>
        <v/>
      </c>
      <c r="CC344" s="13" t="str">
        <f t="shared" si="74"/>
        <v/>
      </c>
      <c r="CD344" s="33" t="str">
        <f t="shared" si="74"/>
        <v/>
      </c>
      <c r="CF344" s="44" t="str">
        <f t="shared" si="84"/>
        <v/>
      </c>
      <c r="CH344" s="19" t="str">
        <f>IF($CF344="", "", COUNTIF($CF$12:$CF$511, "&gt;"&amp;$CF344)+1+COUNTIF($CF$12:$CF344, $CF344)-1)</f>
        <v/>
      </c>
      <c r="CJ344" s="19" t="str">
        <f t="shared" si="85"/>
        <v/>
      </c>
      <c r="CL344" s="45" t="str">
        <f t="shared" si="86"/>
        <v/>
      </c>
      <c r="CN344" s="41" t="str" cm="1">
        <f t="array" ref="CN344">IF($BV344="", "", IF(IFERROR(INDEX($B344:$AE344, $BK344, MATCH(BI$10, $B$11:$AE$11, 0)), "")="", "", IFERROR(INDEX($B344:$AE344, $BK344, MATCH(BI$10, $B$11:$AE$11, 0)), "")))</f>
        <v/>
      </c>
      <c r="CP344" s="19" t="str">
        <f>IF(OR($BL$7=FALSE, $BI344=""), "", IF(COUNTIF('LinkedIn Posts'!$AV$11:$AV$510, $BI344)=0, MAX($CP$11:$CP343)+1, ""))</f>
        <v/>
      </c>
      <c r="CR344" s="19">
        <v>333</v>
      </c>
      <c r="CT344" s="65" t="str">
        <f t="shared" si="87"/>
        <v/>
      </c>
    </row>
    <row r="345" spans="1:98" x14ac:dyDescent="0.25">
      <c r="A345" s="24"/>
      <c r="B345" s="29"/>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1"/>
      <c r="AF345" s="24"/>
      <c r="AG345" s="11"/>
      <c r="AH345" s="11"/>
      <c r="AI345" s="11"/>
      <c r="AJ345" s="11"/>
      <c r="AK345" s="11"/>
      <c r="AL345" s="11"/>
      <c r="AM345" s="11"/>
      <c r="AN345" s="11"/>
      <c r="AO345" s="11"/>
      <c r="AP345" s="11"/>
      <c r="AQ345" s="11"/>
      <c r="AR345" s="11"/>
      <c r="AS345" s="11"/>
      <c r="AT345" s="11"/>
      <c r="AU345" s="11"/>
      <c r="AV345" s="11"/>
      <c r="AW345" s="11"/>
      <c r="AX345" s="11"/>
      <c r="AY345" s="11"/>
      <c r="AZ345" s="32" t="str">
        <f t="shared" si="76"/>
        <v/>
      </c>
      <c r="BA345" s="13" t="str" cm="1">
        <f t="array" ref="BA345">IF(BA$10="", "", IF(IFERROR(INDEX($B345:$AE345, $BK345, MATCH(BA$10, $B$11:$AE$11, 0)), "")="", "", IFERROR(VALUE(INDEX($B345:$AE345, $BK345, MATCH(BA$10, $B$11:$AE$11, 0))), "")))</f>
        <v/>
      </c>
      <c r="BB345" s="13" t="str" cm="1">
        <f t="array" ref="BB345">IF(BB$10="", "", IF(IFERROR(INDEX($B345:$AE345, $BK345, MATCH(BB$10, $B$11:$AE$11, 0)), "")="", "", IFERROR(VALUE(INDEX($B345:$AE345, $BK345, MATCH(BB$10, $B$11:$AE$11, 0))), "")))</f>
        <v/>
      </c>
      <c r="BC345" s="13" t="str" cm="1">
        <f t="array" ref="BC345">IF(BC$10="", "", IF(IFERROR(INDEX($B345:$AE345, $BK345, MATCH(BC$10, $B$11:$AE$11, 0)), "")="", "", IFERROR(VALUE(INDEX($B345:$AE345, $BK345, MATCH(BC$10, $B$11:$AE$11, 0))), "")))</f>
        <v/>
      </c>
      <c r="BD345" s="13" t="str" cm="1">
        <f t="array" ref="BD345">IF(BD$10="", "", IF(IFERROR(INDEX($B345:$AE345, $BK345, MATCH(BD$10, $B$11:$AE$11, 0)), "")="", "", IFERROR(VALUE(INDEX($B345:$AE345, $BK345, MATCH(BD$10, $B$11:$AE$11, 0))), "")))</f>
        <v/>
      </c>
      <c r="BE345" s="33" t="str" cm="1">
        <f t="array" ref="BE345">IF(BE$10="", "", IF(IFERROR(INDEX($B345:$AE345, $BK345, MATCH(BE$10, $B$11:$AE$11, 0)), "")="", "", IFERROR(VALUE(INDEX($B345:$AE345, $BK345, MATCH(BE$10, $B$11:$AE$11, 0))), "")))</f>
        <v/>
      </c>
      <c r="BF345" s="11"/>
      <c r="BG345" s="41" t="str" cm="1">
        <f t="array" ref="BG345">IF(BG$10="", "", IF(IFERROR(INDEX($B345:$AE345, $BK345, MATCH(BG$10, $B$11:$AE$11, 0)), "")="", "", IFERROR(LEFT(INDEX($B345:$AE345, $BK345, MATCH(BG$10, $B$11:$AE$11, 0)), 70), "")))</f>
        <v/>
      </c>
      <c r="BH345" s="11"/>
      <c r="BI345" s="65" t="str">
        <f t="shared" si="77"/>
        <v/>
      </c>
      <c r="BJ345" s="11"/>
      <c r="BN345" s="19" t="str" cm="1">
        <f t="array" ref="BN345">IF($AZ$10="", "", IF(IFERROR(INDEX($B345:$AE345, $BK345, MATCH($AZ$10, $B$11:$AE$11, 0)), "")="", "", IFERROR(INDEX($B345:$AE345, $BK345, MATCH($AZ$10, $B$11:$AE$11, 0)), "")))</f>
        <v/>
      </c>
      <c r="BO345" s="19" t="str">
        <f t="shared" si="78"/>
        <v/>
      </c>
      <c r="BP345" s="19" t="str">
        <f t="shared" si="79"/>
        <v/>
      </c>
      <c r="BQ345" s="19" t="str">
        <f t="shared" si="80"/>
        <v/>
      </c>
      <c r="BR345" s="42" t="str">
        <f t="shared" si="81"/>
        <v/>
      </c>
      <c r="BS345" s="19" t="str">
        <f t="shared" si="82"/>
        <v/>
      </c>
      <c r="BT345" s="43" t="str" cm="1">
        <f t="array" ref="BT345">IFERROR(DATE(INDEX($BQ345:$BS345, $BK345, MATCH($BN$5, $BQ$10:$BS$10, 0)), INDEX($BQ345:$BS345, $BK345, MATCH($BN$4, $BQ$10:$BS$10, 0)), INDEX($BQ345:$BS345, $BK345, MATCH($BN$3, $BQ$10:$BS$10, 0))), "")</f>
        <v/>
      </c>
      <c r="BV345" s="19" t="str">
        <f t="shared" si="83"/>
        <v/>
      </c>
      <c r="BX345" s="19" t="str">
        <f t="shared" si="75"/>
        <v/>
      </c>
      <c r="BZ345" s="42" t="str">
        <f t="shared" si="74"/>
        <v/>
      </c>
      <c r="CA345" s="13" t="str">
        <f t="shared" si="74"/>
        <v/>
      </c>
      <c r="CB345" s="13" t="str">
        <f t="shared" si="74"/>
        <v/>
      </c>
      <c r="CC345" s="13" t="str">
        <f t="shared" si="74"/>
        <v/>
      </c>
      <c r="CD345" s="33" t="str">
        <f t="shared" si="74"/>
        <v/>
      </c>
      <c r="CF345" s="44" t="str">
        <f t="shared" si="84"/>
        <v/>
      </c>
      <c r="CH345" s="19" t="str">
        <f>IF($CF345="", "", COUNTIF($CF$12:$CF$511, "&gt;"&amp;$CF345)+1+COUNTIF($CF$12:$CF345, $CF345)-1)</f>
        <v/>
      </c>
      <c r="CJ345" s="19" t="str">
        <f t="shared" si="85"/>
        <v/>
      </c>
      <c r="CL345" s="45" t="str">
        <f t="shared" si="86"/>
        <v/>
      </c>
      <c r="CN345" s="41" t="str" cm="1">
        <f t="array" ref="CN345">IF($BV345="", "", IF(IFERROR(INDEX($B345:$AE345, $BK345, MATCH(BI$10, $B$11:$AE$11, 0)), "")="", "", IFERROR(INDEX($B345:$AE345, $BK345, MATCH(BI$10, $B$11:$AE$11, 0)), "")))</f>
        <v/>
      </c>
      <c r="CP345" s="19" t="str">
        <f>IF(OR($BL$7=FALSE, $BI345=""), "", IF(COUNTIF('LinkedIn Posts'!$AV$11:$AV$510, $BI345)=0, MAX($CP$11:$CP344)+1, ""))</f>
        <v/>
      </c>
      <c r="CR345" s="19">
        <v>334</v>
      </c>
      <c r="CT345" s="65" t="str">
        <f t="shared" si="87"/>
        <v/>
      </c>
    </row>
    <row r="346" spans="1:98" x14ac:dyDescent="0.25">
      <c r="A346" s="24"/>
      <c r="B346" s="29"/>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1"/>
      <c r="AF346" s="24"/>
      <c r="AG346" s="11"/>
      <c r="AH346" s="11"/>
      <c r="AI346" s="11"/>
      <c r="AJ346" s="11"/>
      <c r="AK346" s="11"/>
      <c r="AL346" s="11"/>
      <c r="AM346" s="11"/>
      <c r="AN346" s="11"/>
      <c r="AO346" s="11"/>
      <c r="AP346" s="11"/>
      <c r="AQ346" s="11"/>
      <c r="AR346" s="11"/>
      <c r="AS346" s="11"/>
      <c r="AT346" s="11"/>
      <c r="AU346" s="11"/>
      <c r="AV346" s="11"/>
      <c r="AW346" s="11"/>
      <c r="AX346" s="11"/>
      <c r="AY346" s="11"/>
      <c r="AZ346" s="32" t="str">
        <f t="shared" si="76"/>
        <v/>
      </c>
      <c r="BA346" s="13" t="str" cm="1">
        <f t="array" ref="BA346">IF(BA$10="", "", IF(IFERROR(INDEX($B346:$AE346, $BK346, MATCH(BA$10, $B$11:$AE$11, 0)), "")="", "", IFERROR(VALUE(INDEX($B346:$AE346, $BK346, MATCH(BA$10, $B$11:$AE$11, 0))), "")))</f>
        <v/>
      </c>
      <c r="BB346" s="13" t="str" cm="1">
        <f t="array" ref="BB346">IF(BB$10="", "", IF(IFERROR(INDEX($B346:$AE346, $BK346, MATCH(BB$10, $B$11:$AE$11, 0)), "")="", "", IFERROR(VALUE(INDEX($B346:$AE346, $BK346, MATCH(BB$10, $B$11:$AE$11, 0))), "")))</f>
        <v/>
      </c>
      <c r="BC346" s="13" t="str" cm="1">
        <f t="array" ref="BC346">IF(BC$10="", "", IF(IFERROR(INDEX($B346:$AE346, $BK346, MATCH(BC$10, $B$11:$AE$11, 0)), "")="", "", IFERROR(VALUE(INDEX($B346:$AE346, $BK346, MATCH(BC$10, $B$11:$AE$11, 0))), "")))</f>
        <v/>
      </c>
      <c r="BD346" s="13" t="str" cm="1">
        <f t="array" ref="BD346">IF(BD$10="", "", IF(IFERROR(INDEX($B346:$AE346, $BK346, MATCH(BD$10, $B$11:$AE$11, 0)), "")="", "", IFERROR(VALUE(INDEX($B346:$AE346, $BK346, MATCH(BD$10, $B$11:$AE$11, 0))), "")))</f>
        <v/>
      </c>
      <c r="BE346" s="33" t="str" cm="1">
        <f t="array" ref="BE346">IF(BE$10="", "", IF(IFERROR(INDEX($B346:$AE346, $BK346, MATCH(BE$10, $B$11:$AE$11, 0)), "")="", "", IFERROR(VALUE(INDEX($B346:$AE346, $BK346, MATCH(BE$10, $B$11:$AE$11, 0))), "")))</f>
        <v/>
      </c>
      <c r="BF346" s="11"/>
      <c r="BG346" s="41" t="str" cm="1">
        <f t="array" ref="BG346">IF(BG$10="", "", IF(IFERROR(INDEX($B346:$AE346, $BK346, MATCH(BG$10, $B$11:$AE$11, 0)), "")="", "", IFERROR(LEFT(INDEX($B346:$AE346, $BK346, MATCH(BG$10, $B$11:$AE$11, 0)), 70), "")))</f>
        <v/>
      </c>
      <c r="BH346" s="11"/>
      <c r="BI346" s="65" t="str">
        <f t="shared" si="77"/>
        <v/>
      </c>
      <c r="BJ346" s="11"/>
      <c r="BN346" s="19" t="str" cm="1">
        <f t="array" ref="BN346">IF($AZ$10="", "", IF(IFERROR(INDEX($B346:$AE346, $BK346, MATCH($AZ$10, $B$11:$AE$11, 0)), "")="", "", IFERROR(INDEX($B346:$AE346, $BK346, MATCH($AZ$10, $B$11:$AE$11, 0)), "")))</f>
        <v/>
      </c>
      <c r="BO346" s="19" t="str">
        <f t="shared" si="78"/>
        <v/>
      </c>
      <c r="BP346" s="19" t="str">
        <f t="shared" si="79"/>
        <v/>
      </c>
      <c r="BQ346" s="19" t="str">
        <f t="shared" si="80"/>
        <v/>
      </c>
      <c r="BR346" s="42" t="str">
        <f t="shared" si="81"/>
        <v/>
      </c>
      <c r="BS346" s="19" t="str">
        <f t="shared" si="82"/>
        <v/>
      </c>
      <c r="BT346" s="43" t="str" cm="1">
        <f t="array" ref="BT346">IFERROR(DATE(INDEX($BQ346:$BS346, $BK346, MATCH($BN$5, $BQ$10:$BS$10, 0)), INDEX($BQ346:$BS346, $BK346, MATCH($BN$4, $BQ$10:$BS$10, 0)), INDEX($BQ346:$BS346, $BK346, MATCH($BN$3, $BQ$10:$BS$10, 0))), "")</f>
        <v/>
      </c>
      <c r="BV346" s="19" t="str">
        <f t="shared" si="83"/>
        <v/>
      </c>
      <c r="BX346" s="19" t="str">
        <f t="shared" si="75"/>
        <v/>
      </c>
      <c r="BZ346" s="42" t="str">
        <f t="shared" si="74"/>
        <v/>
      </c>
      <c r="CA346" s="13" t="str">
        <f t="shared" si="74"/>
        <v/>
      </c>
      <c r="CB346" s="13" t="str">
        <f t="shared" si="74"/>
        <v/>
      </c>
      <c r="CC346" s="13" t="str">
        <f t="shared" si="74"/>
        <v/>
      </c>
      <c r="CD346" s="33" t="str">
        <f t="shared" si="74"/>
        <v/>
      </c>
      <c r="CF346" s="44" t="str">
        <f t="shared" si="84"/>
        <v/>
      </c>
      <c r="CH346" s="19" t="str">
        <f>IF($CF346="", "", COUNTIF($CF$12:$CF$511, "&gt;"&amp;$CF346)+1+COUNTIF($CF$12:$CF346, $CF346)-1)</f>
        <v/>
      </c>
      <c r="CJ346" s="19" t="str">
        <f t="shared" si="85"/>
        <v/>
      </c>
      <c r="CL346" s="45" t="str">
        <f t="shared" si="86"/>
        <v/>
      </c>
      <c r="CN346" s="41" t="str" cm="1">
        <f t="array" ref="CN346">IF($BV346="", "", IF(IFERROR(INDEX($B346:$AE346, $BK346, MATCH(BI$10, $B$11:$AE$11, 0)), "")="", "", IFERROR(INDEX($B346:$AE346, $BK346, MATCH(BI$10, $B$11:$AE$11, 0)), "")))</f>
        <v/>
      </c>
      <c r="CP346" s="19" t="str">
        <f>IF(OR($BL$7=FALSE, $BI346=""), "", IF(COUNTIF('LinkedIn Posts'!$AV$11:$AV$510, $BI346)=0, MAX($CP$11:$CP345)+1, ""))</f>
        <v/>
      </c>
      <c r="CR346" s="19">
        <v>335</v>
      </c>
      <c r="CT346" s="65" t="str">
        <f t="shared" si="87"/>
        <v/>
      </c>
    </row>
    <row r="347" spans="1:98" x14ac:dyDescent="0.25">
      <c r="A347" s="24"/>
      <c r="B347" s="29"/>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1"/>
      <c r="AF347" s="24"/>
      <c r="AG347" s="11"/>
      <c r="AH347" s="11"/>
      <c r="AI347" s="11"/>
      <c r="AJ347" s="11"/>
      <c r="AK347" s="11"/>
      <c r="AL347" s="11"/>
      <c r="AM347" s="11"/>
      <c r="AN347" s="11"/>
      <c r="AO347" s="11"/>
      <c r="AP347" s="11"/>
      <c r="AQ347" s="11"/>
      <c r="AR347" s="11"/>
      <c r="AS347" s="11"/>
      <c r="AT347" s="11"/>
      <c r="AU347" s="11"/>
      <c r="AV347" s="11"/>
      <c r="AW347" s="11"/>
      <c r="AX347" s="11"/>
      <c r="AY347" s="11"/>
      <c r="AZ347" s="32" t="str">
        <f t="shared" si="76"/>
        <v/>
      </c>
      <c r="BA347" s="13" t="str" cm="1">
        <f t="array" ref="BA347">IF(BA$10="", "", IF(IFERROR(INDEX($B347:$AE347, $BK347, MATCH(BA$10, $B$11:$AE$11, 0)), "")="", "", IFERROR(VALUE(INDEX($B347:$AE347, $BK347, MATCH(BA$10, $B$11:$AE$11, 0))), "")))</f>
        <v/>
      </c>
      <c r="BB347" s="13" t="str" cm="1">
        <f t="array" ref="BB347">IF(BB$10="", "", IF(IFERROR(INDEX($B347:$AE347, $BK347, MATCH(BB$10, $B$11:$AE$11, 0)), "")="", "", IFERROR(VALUE(INDEX($B347:$AE347, $BK347, MATCH(BB$10, $B$11:$AE$11, 0))), "")))</f>
        <v/>
      </c>
      <c r="BC347" s="13" t="str" cm="1">
        <f t="array" ref="BC347">IF(BC$10="", "", IF(IFERROR(INDEX($B347:$AE347, $BK347, MATCH(BC$10, $B$11:$AE$11, 0)), "")="", "", IFERROR(VALUE(INDEX($B347:$AE347, $BK347, MATCH(BC$10, $B$11:$AE$11, 0))), "")))</f>
        <v/>
      </c>
      <c r="BD347" s="13" t="str" cm="1">
        <f t="array" ref="BD347">IF(BD$10="", "", IF(IFERROR(INDEX($B347:$AE347, $BK347, MATCH(BD$10, $B$11:$AE$11, 0)), "")="", "", IFERROR(VALUE(INDEX($B347:$AE347, $BK347, MATCH(BD$10, $B$11:$AE$11, 0))), "")))</f>
        <v/>
      </c>
      <c r="BE347" s="33" t="str" cm="1">
        <f t="array" ref="BE347">IF(BE$10="", "", IF(IFERROR(INDEX($B347:$AE347, $BK347, MATCH(BE$10, $B$11:$AE$11, 0)), "")="", "", IFERROR(VALUE(INDEX($B347:$AE347, $BK347, MATCH(BE$10, $B$11:$AE$11, 0))), "")))</f>
        <v/>
      </c>
      <c r="BF347" s="11"/>
      <c r="BG347" s="41" t="str" cm="1">
        <f t="array" ref="BG347">IF(BG$10="", "", IF(IFERROR(INDEX($B347:$AE347, $BK347, MATCH(BG$10, $B$11:$AE$11, 0)), "")="", "", IFERROR(LEFT(INDEX($B347:$AE347, $BK347, MATCH(BG$10, $B$11:$AE$11, 0)), 70), "")))</f>
        <v/>
      </c>
      <c r="BH347" s="11"/>
      <c r="BI347" s="65" t="str">
        <f t="shared" si="77"/>
        <v/>
      </c>
      <c r="BJ347" s="11"/>
      <c r="BN347" s="19" t="str" cm="1">
        <f t="array" ref="BN347">IF($AZ$10="", "", IF(IFERROR(INDEX($B347:$AE347, $BK347, MATCH($AZ$10, $B$11:$AE$11, 0)), "")="", "", IFERROR(INDEX($B347:$AE347, $BK347, MATCH($AZ$10, $B$11:$AE$11, 0)), "")))</f>
        <v/>
      </c>
      <c r="BO347" s="19" t="str">
        <f t="shared" si="78"/>
        <v/>
      </c>
      <c r="BP347" s="19" t="str">
        <f t="shared" si="79"/>
        <v/>
      </c>
      <c r="BQ347" s="19" t="str">
        <f t="shared" si="80"/>
        <v/>
      </c>
      <c r="BR347" s="42" t="str">
        <f t="shared" si="81"/>
        <v/>
      </c>
      <c r="BS347" s="19" t="str">
        <f t="shared" si="82"/>
        <v/>
      </c>
      <c r="BT347" s="43" t="str" cm="1">
        <f t="array" ref="BT347">IFERROR(DATE(INDEX($BQ347:$BS347, $BK347, MATCH($BN$5, $BQ$10:$BS$10, 0)), INDEX($BQ347:$BS347, $BK347, MATCH($BN$4, $BQ$10:$BS$10, 0)), INDEX($BQ347:$BS347, $BK347, MATCH($BN$3, $BQ$10:$BS$10, 0))), "")</f>
        <v/>
      </c>
      <c r="BV347" s="19" t="str">
        <f t="shared" si="83"/>
        <v/>
      </c>
      <c r="BX347" s="19" t="str">
        <f t="shared" si="75"/>
        <v/>
      </c>
      <c r="BZ347" s="42" t="str">
        <f t="shared" si="74"/>
        <v/>
      </c>
      <c r="CA347" s="13" t="str">
        <f t="shared" si="74"/>
        <v/>
      </c>
      <c r="CB347" s="13" t="str">
        <f t="shared" si="74"/>
        <v/>
      </c>
      <c r="CC347" s="13" t="str">
        <f t="shared" si="74"/>
        <v/>
      </c>
      <c r="CD347" s="33" t="str">
        <f t="shared" si="74"/>
        <v/>
      </c>
      <c r="CF347" s="44" t="str">
        <f t="shared" si="84"/>
        <v/>
      </c>
      <c r="CH347" s="19" t="str">
        <f>IF($CF347="", "", COUNTIF($CF$12:$CF$511, "&gt;"&amp;$CF347)+1+COUNTIF($CF$12:$CF347, $CF347)-1)</f>
        <v/>
      </c>
      <c r="CJ347" s="19" t="str">
        <f t="shared" si="85"/>
        <v/>
      </c>
      <c r="CL347" s="45" t="str">
        <f t="shared" si="86"/>
        <v/>
      </c>
      <c r="CN347" s="41" t="str" cm="1">
        <f t="array" ref="CN347">IF($BV347="", "", IF(IFERROR(INDEX($B347:$AE347, $BK347, MATCH(BI$10, $B$11:$AE$11, 0)), "")="", "", IFERROR(INDEX($B347:$AE347, $BK347, MATCH(BI$10, $B$11:$AE$11, 0)), "")))</f>
        <v/>
      </c>
      <c r="CP347" s="19" t="str">
        <f>IF(OR($BL$7=FALSE, $BI347=""), "", IF(COUNTIF('LinkedIn Posts'!$AV$11:$AV$510, $BI347)=0, MAX($CP$11:$CP346)+1, ""))</f>
        <v/>
      </c>
      <c r="CR347" s="19">
        <v>336</v>
      </c>
      <c r="CT347" s="65" t="str">
        <f t="shared" si="87"/>
        <v/>
      </c>
    </row>
    <row r="348" spans="1:98" x14ac:dyDescent="0.25">
      <c r="A348" s="24"/>
      <c r="B348" s="29"/>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1"/>
      <c r="AF348" s="24"/>
      <c r="AG348" s="11"/>
      <c r="AH348" s="11"/>
      <c r="AI348" s="11"/>
      <c r="AJ348" s="11"/>
      <c r="AK348" s="11"/>
      <c r="AL348" s="11"/>
      <c r="AM348" s="11"/>
      <c r="AN348" s="11"/>
      <c r="AO348" s="11"/>
      <c r="AP348" s="11"/>
      <c r="AQ348" s="11"/>
      <c r="AR348" s="11"/>
      <c r="AS348" s="11"/>
      <c r="AT348" s="11"/>
      <c r="AU348" s="11"/>
      <c r="AV348" s="11"/>
      <c r="AW348" s="11"/>
      <c r="AX348" s="11"/>
      <c r="AY348" s="11"/>
      <c r="AZ348" s="32" t="str">
        <f t="shared" si="76"/>
        <v/>
      </c>
      <c r="BA348" s="13" t="str" cm="1">
        <f t="array" ref="BA348">IF(BA$10="", "", IF(IFERROR(INDEX($B348:$AE348, $BK348, MATCH(BA$10, $B$11:$AE$11, 0)), "")="", "", IFERROR(VALUE(INDEX($B348:$AE348, $BK348, MATCH(BA$10, $B$11:$AE$11, 0))), "")))</f>
        <v/>
      </c>
      <c r="BB348" s="13" t="str" cm="1">
        <f t="array" ref="BB348">IF(BB$10="", "", IF(IFERROR(INDEX($B348:$AE348, $BK348, MATCH(BB$10, $B$11:$AE$11, 0)), "")="", "", IFERROR(VALUE(INDEX($B348:$AE348, $BK348, MATCH(BB$10, $B$11:$AE$11, 0))), "")))</f>
        <v/>
      </c>
      <c r="BC348" s="13" t="str" cm="1">
        <f t="array" ref="BC348">IF(BC$10="", "", IF(IFERROR(INDEX($B348:$AE348, $BK348, MATCH(BC$10, $B$11:$AE$11, 0)), "")="", "", IFERROR(VALUE(INDEX($B348:$AE348, $BK348, MATCH(BC$10, $B$11:$AE$11, 0))), "")))</f>
        <v/>
      </c>
      <c r="BD348" s="13" t="str" cm="1">
        <f t="array" ref="BD348">IF(BD$10="", "", IF(IFERROR(INDEX($B348:$AE348, $BK348, MATCH(BD$10, $B$11:$AE$11, 0)), "")="", "", IFERROR(VALUE(INDEX($B348:$AE348, $BK348, MATCH(BD$10, $B$11:$AE$11, 0))), "")))</f>
        <v/>
      </c>
      <c r="BE348" s="33" t="str" cm="1">
        <f t="array" ref="BE348">IF(BE$10="", "", IF(IFERROR(INDEX($B348:$AE348, $BK348, MATCH(BE$10, $B$11:$AE$11, 0)), "")="", "", IFERROR(VALUE(INDEX($B348:$AE348, $BK348, MATCH(BE$10, $B$11:$AE$11, 0))), "")))</f>
        <v/>
      </c>
      <c r="BF348" s="11"/>
      <c r="BG348" s="41" t="str" cm="1">
        <f t="array" ref="BG348">IF(BG$10="", "", IF(IFERROR(INDEX($B348:$AE348, $BK348, MATCH(BG$10, $B$11:$AE$11, 0)), "")="", "", IFERROR(LEFT(INDEX($B348:$AE348, $BK348, MATCH(BG$10, $B$11:$AE$11, 0)), 70), "")))</f>
        <v/>
      </c>
      <c r="BH348" s="11"/>
      <c r="BI348" s="65" t="str">
        <f t="shared" si="77"/>
        <v/>
      </c>
      <c r="BJ348" s="11"/>
      <c r="BN348" s="19" t="str" cm="1">
        <f t="array" ref="BN348">IF($AZ$10="", "", IF(IFERROR(INDEX($B348:$AE348, $BK348, MATCH($AZ$10, $B$11:$AE$11, 0)), "")="", "", IFERROR(INDEX($B348:$AE348, $BK348, MATCH($AZ$10, $B$11:$AE$11, 0)), "")))</f>
        <v/>
      </c>
      <c r="BO348" s="19" t="str">
        <f t="shared" si="78"/>
        <v/>
      </c>
      <c r="BP348" s="19" t="str">
        <f t="shared" si="79"/>
        <v/>
      </c>
      <c r="BQ348" s="19" t="str">
        <f t="shared" si="80"/>
        <v/>
      </c>
      <c r="BR348" s="42" t="str">
        <f t="shared" si="81"/>
        <v/>
      </c>
      <c r="BS348" s="19" t="str">
        <f t="shared" si="82"/>
        <v/>
      </c>
      <c r="BT348" s="43" t="str" cm="1">
        <f t="array" ref="BT348">IFERROR(DATE(INDEX($BQ348:$BS348, $BK348, MATCH($BN$5, $BQ$10:$BS$10, 0)), INDEX($BQ348:$BS348, $BK348, MATCH($BN$4, $BQ$10:$BS$10, 0)), INDEX($BQ348:$BS348, $BK348, MATCH($BN$3, $BQ$10:$BS$10, 0))), "")</f>
        <v/>
      </c>
      <c r="BV348" s="19" t="str">
        <f t="shared" si="83"/>
        <v/>
      </c>
      <c r="BX348" s="19" t="str">
        <f t="shared" si="75"/>
        <v/>
      </c>
      <c r="BZ348" s="42" t="str">
        <f t="shared" si="74"/>
        <v/>
      </c>
      <c r="CA348" s="13" t="str">
        <f t="shared" si="74"/>
        <v/>
      </c>
      <c r="CB348" s="13" t="str">
        <f t="shared" si="74"/>
        <v/>
      </c>
      <c r="CC348" s="13" t="str">
        <f t="shared" si="74"/>
        <v/>
      </c>
      <c r="CD348" s="33" t="str">
        <f t="shared" si="74"/>
        <v/>
      </c>
      <c r="CF348" s="44" t="str">
        <f t="shared" si="84"/>
        <v/>
      </c>
      <c r="CH348" s="19" t="str">
        <f>IF($CF348="", "", COUNTIF($CF$12:$CF$511, "&gt;"&amp;$CF348)+1+COUNTIF($CF$12:$CF348, $CF348)-1)</f>
        <v/>
      </c>
      <c r="CJ348" s="19" t="str">
        <f t="shared" si="85"/>
        <v/>
      </c>
      <c r="CL348" s="45" t="str">
        <f t="shared" si="86"/>
        <v/>
      </c>
      <c r="CN348" s="41" t="str" cm="1">
        <f t="array" ref="CN348">IF($BV348="", "", IF(IFERROR(INDEX($B348:$AE348, $BK348, MATCH(BI$10, $B$11:$AE$11, 0)), "")="", "", IFERROR(INDEX($B348:$AE348, $BK348, MATCH(BI$10, $B$11:$AE$11, 0)), "")))</f>
        <v/>
      </c>
      <c r="CP348" s="19" t="str">
        <f>IF(OR($BL$7=FALSE, $BI348=""), "", IF(COUNTIF('LinkedIn Posts'!$AV$11:$AV$510, $BI348)=0, MAX($CP$11:$CP347)+1, ""))</f>
        <v/>
      </c>
      <c r="CR348" s="19">
        <v>337</v>
      </c>
      <c r="CT348" s="65" t="str">
        <f t="shared" si="87"/>
        <v/>
      </c>
    </row>
    <row r="349" spans="1:98" x14ac:dyDescent="0.25">
      <c r="A349" s="24"/>
      <c r="B349" s="29"/>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1"/>
      <c r="AF349" s="24"/>
      <c r="AG349" s="11"/>
      <c r="AH349" s="11"/>
      <c r="AI349" s="11"/>
      <c r="AJ349" s="11"/>
      <c r="AK349" s="11"/>
      <c r="AL349" s="11"/>
      <c r="AM349" s="11"/>
      <c r="AN349" s="11"/>
      <c r="AO349" s="11"/>
      <c r="AP349" s="11"/>
      <c r="AQ349" s="11"/>
      <c r="AR349" s="11"/>
      <c r="AS349" s="11"/>
      <c r="AT349" s="11"/>
      <c r="AU349" s="11"/>
      <c r="AV349" s="11"/>
      <c r="AW349" s="11"/>
      <c r="AX349" s="11"/>
      <c r="AY349" s="11"/>
      <c r="AZ349" s="32" t="str">
        <f t="shared" si="76"/>
        <v/>
      </c>
      <c r="BA349" s="13" t="str" cm="1">
        <f t="array" ref="BA349">IF(BA$10="", "", IF(IFERROR(INDEX($B349:$AE349, $BK349, MATCH(BA$10, $B$11:$AE$11, 0)), "")="", "", IFERROR(VALUE(INDEX($B349:$AE349, $BK349, MATCH(BA$10, $B$11:$AE$11, 0))), "")))</f>
        <v/>
      </c>
      <c r="BB349" s="13" t="str" cm="1">
        <f t="array" ref="BB349">IF(BB$10="", "", IF(IFERROR(INDEX($B349:$AE349, $BK349, MATCH(BB$10, $B$11:$AE$11, 0)), "")="", "", IFERROR(VALUE(INDEX($B349:$AE349, $BK349, MATCH(BB$10, $B$11:$AE$11, 0))), "")))</f>
        <v/>
      </c>
      <c r="BC349" s="13" t="str" cm="1">
        <f t="array" ref="BC349">IF(BC$10="", "", IF(IFERROR(INDEX($B349:$AE349, $BK349, MATCH(BC$10, $B$11:$AE$11, 0)), "")="", "", IFERROR(VALUE(INDEX($B349:$AE349, $BK349, MATCH(BC$10, $B$11:$AE$11, 0))), "")))</f>
        <v/>
      </c>
      <c r="BD349" s="13" t="str" cm="1">
        <f t="array" ref="BD349">IF(BD$10="", "", IF(IFERROR(INDEX($B349:$AE349, $BK349, MATCH(BD$10, $B$11:$AE$11, 0)), "")="", "", IFERROR(VALUE(INDEX($B349:$AE349, $BK349, MATCH(BD$10, $B$11:$AE$11, 0))), "")))</f>
        <v/>
      </c>
      <c r="BE349" s="33" t="str" cm="1">
        <f t="array" ref="BE349">IF(BE$10="", "", IF(IFERROR(INDEX($B349:$AE349, $BK349, MATCH(BE$10, $B$11:$AE$11, 0)), "")="", "", IFERROR(VALUE(INDEX($B349:$AE349, $BK349, MATCH(BE$10, $B$11:$AE$11, 0))), "")))</f>
        <v/>
      </c>
      <c r="BF349" s="11"/>
      <c r="BG349" s="41" t="str" cm="1">
        <f t="array" ref="BG349">IF(BG$10="", "", IF(IFERROR(INDEX($B349:$AE349, $BK349, MATCH(BG$10, $B$11:$AE$11, 0)), "")="", "", IFERROR(LEFT(INDEX($B349:$AE349, $BK349, MATCH(BG$10, $B$11:$AE$11, 0)), 70), "")))</f>
        <v/>
      </c>
      <c r="BH349" s="11"/>
      <c r="BI349" s="65" t="str">
        <f t="shared" si="77"/>
        <v/>
      </c>
      <c r="BJ349" s="11"/>
      <c r="BN349" s="19" t="str" cm="1">
        <f t="array" ref="BN349">IF($AZ$10="", "", IF(IFERROR(INDEX($B349:$AE349, $BK349, MATCH($AZ$10, $B$11:$AE$11, 0)), "")="", "", IFERROR(INDEX($B349:$AE349, $BK349, MATCH($AZ$10, $B$11:$AE$11, 0)), "")))</f>
        <v/>
      </c>
      <c r="BO349" s="19" t="str">
        <f t="shared" si="78"/>
        <v/>
      </c>
      <c r="BP349" s="19" t="str">
        <f t="shared" si="79"/>
        <v/>
      </c>
      <c r="BQ349" s="19" t="str">
        <f t="shared" si="80"/>
        <v/>
      </c>
      <c r="BR349" s="42" t="str">
        <f t="shared" si="81"/>
        <v/>
      </c>
      <c r="BS349" s="19" t="str">
        <f t="shared" si="82"/>
        <v/>
      </c>
      <c r="BT349" s="43" t="str" cm="1">
        <f t="array" ref="BT349">IFERROR(DATE(INDEX($BQ349:$BS349, $BK349, MATCH($BN$5, $BQ$10:$BS$10, 0)), INDEX($BQ349:$BS349, $BK349, MATCH($BN$4, $BQ$10:$BS$10, 0)), INDEX($BQ349:$BS349, $BK349, MATCH($BN$3, $BQ$10:$BS$10, 0))), "")</f>
        <v/>
      </c>
      <c r="BV349" s="19" t="str">
        <f t="shared" si="83"/>
        <v/>
      </c>
      <c r="BX349" s="19" t="str">
        <f t="shared" si="75"/>
        <v/>
      </c>
      <c r="BZ349" s="42" t="str">
        <f t="shared" si="74"/>
        <v/>
      </c>
      <c r="CA349" s="13" t="str">
        <f t="shared" si="74"/>
        <v/>
      </c>
      <c r="CB349" s="13" t="str">
        <f t="shared" si="74"/>
        <v/>
      </c>
      <c r="CC349" s="13" t="str">
        <f t="shared" si="74"/>
        <v/>
      </c>
      <c r="CD349" s="33" t="str">
        <f t="shared" si="74"/>
        <v/>
      </c>
      <c r="CF349" s="44" t="str">
        <f t="shared" si="84"/>
        <v/>
      </c>
      <c r="CH349" s="19" t="str">
        <f>IF($CF349="", "", COUNTIF($CF$12:$CF$511, "&gt;"&amp;$CF349)+1+COUNTIF($CF$12:$CF349, $CF349)-1)</f>
        <v/>
      </c>
      <c r="CJ349" s="19" t="str">
        <f t="shared" si="85"/>
        <v/>
      </c>
      <c r="CL349" s="45" t="str">
        <f t="shared" si="86"/>
        <v/>
      </c>
      <c r="CN349" s="41" t="str" cm="1">
        <f t="array" ref="CN349">IF($BV349="", "", IF(IFERROR(INDEX($B349:$AE349, $BK349, MATCH(BI$10, $B$11:$AE$11, 0)), "")="", "", IFERROR(INDEX($B349:$AE349, $BK349, MATCH(BI$10, $B$11:$AE$11, 0)), "")))</f>
        <v/>
      </c>
      <c r="CP349" s="19" t="str">
        <f>IF(OR($BL$7=FALSE, $BI349=""), "", IF(COUNTIF('LinkedIn Posts'!$AV$11:$AV$510, $BI349)=0, MAX($CP$11:$CP348)+1, ""))</f>
        <v/>
      </c>
      <c r="CR349" s="19">
        <v>338</v>
      </c>
      <c r="CT349" s="65" t="str">
        <f t="shared" si="87"/>
        <v/>
      </c>
    </row>
    <row r="350" spans="1:98" x14ac:dyDescent="0.25">
      <c r="A350" s="24"/>
      <c r="B350" s="29"/>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1"/>
      <c r="AF350" s="24"/>
      <c r="AG350" s="11"/>
      <c r="AH350" s="11"/>
      <c r="AI350" s="11"/>
      <c r="AJ350" s="11"/>
      <c r="AK350" s="11"/>
      <c r="AL350" s="11"/>
      <c r="AM350" s="11"/>
      <c r="AN350" s="11"/>
      <c r="AO350" s="11"/>
      <c r="AP350" s="11"/>
      <c r="AQ350" s="11"/>
      <c r="AR350" s="11"/>
      <c r="AS350" s="11"/>
      <c r="AT350" s="11"/>
      <c r="AU350" s="11"/>
      <c r="AV350" s="11"/>
      <c r="AW350" s="11"/>
      <c r="AX350" s="11"/>
      <c r="AY350" s="11"/>
      <c r="AZ350" s="32" t="str">
        <f t="shared" si="76"/>
        <v/>
      </c>
      <c r="BA350" s="13" t="str" cm="1">
        <f t="array" ref="BA350">IF(BA$10="", "", IF(IFERROR(INDEX($B350:$AE350, $BK350, MATCH(BA$10, $B$11:$AE$11, 0)), "")="", "", IFERROR(VALUE(INDEX($B350:$AE350, $BK350, MATCH(BA$10, $B$11:$AE$11, 0))), "")))</f>
        <v/>
      </c>
      <c r="BB350" s="13" t="str" cm="1">
        <f t="array" ref="BB350">IF(BB$10="", "", IF(IFERROR(INDEX($B350:$AE350, $BK350, MATCH(BB$10, $B$11:$AE$11, 0)), "")="", "", IFERROR(VALUE(INDEX($B350:$AE350, $BK350, MATCH(BB$10, $B$11:$AE$11, 0))), "")))</f>
        <v/>
      </c>
      <c r="BC350" s="13" t="str" cm="1">
        <f t="array" ref="BC350">IF(BC$10="", "", IF(IFERROR(INDEX($B350:$AE350, $BK350, MATCH(BC$10, $B$11:$AE$11, 0)), "")="", "", IFERROR(VALUE(INDEX($B350:$AE350, $BK350, MATCH(BC$10, $B$11:$AE$11, 0))), "")))</f>
        <v/>
      </c>
      <c r="BD350" s="13" t="str" cm="1">
        <f t="array" ref="BD350">IF(BD$10="", "", IF(IFERROR(INDEX($B350:$AE350, $BK350, MATCH(BD$10, $B$11:$AE$11, 0)), "")="", "", IFERROR(VALUE(INDEX($B350:$AE350, $BK350, MATCH(BD$10, $B$11:$AE$11, 0))), "")))</f>
        <v/>
      </c>
      <c r="BE350" s="33" t="str" cm="1">
        <f t="array" ref="BE350">IF(BE$10="", "", IF(IFERROR(INDEX($B350:$AE350, $BK350, MATCH(BE$10, $B$11:$AE$11, 0)), "")="", "", IFERROR(VALUE(INDEX($B350:$AE350, $BK350, MATCH(BE$10, $B$11:$AE$11, 0))), "")))</f>
        <v/>
      </c>
      <c r="BF350" s="11"/>
      <c r="BG350" s="41" t="str" cm="1">
        <f t="array" ref="BG350">IF(BG$10="", "", IF(IFERROR(INDEX($B350:$AE350, $BK350, MATCH(BG$10, $B$11:$AE$11, 0)), "")="", "", IFERROR(LEFT(INDEX($B350:$AE350, $BK350, MATCH(BG$10, $B$11:$AE$11, 0)), 70), "")))</f>
        <v/>
      </c>
      <c r="BH350" s="11"/>
      <c r="BI350" s="65" t="str">
        <f t="shared" si="77"/>
        <v/>
      </c>
      <c r="BJ350" s="11"/>
      <c r="BN350" s="19" t="str" cm="1">
        <f t="array" ref="BN350">IF($AZ$10="", "", IF(IFERROR(INDEX($B350:$AE350, $BK350, MATCH($AZ$10, $B$11:$AE$11, 0)), "")="", "", IFERROR(INDEX($B350:$AE350, $BK350, MATCH($AZ$10, $B$11:$AE$11, 0)), "")))</f>
        <v/>
      </c>
      <c r="BO350" s="19" t="str">
        <f t="shared" si="78"/>
        <v/>
      </c>
      <c r="BP350" s="19" t="str">
        <f t="shared" si="79"/>
        <v/>
      </c>
      <c r="BQ350" s="19" t="str">
        <f t="shared" si="80"/>
        <v/>
      </c>
      <c r="BR350" s="42" t="str">
        <f t="shared" si="81"/>
        <v/>
      </c>
      <c r="BS350" s="19" t="str">
        <f t="shared" si="82"/>
        <v/>
      </c>
      <c r="BT350" s="43" t="str" cm="1">
        <f t="array" ref="BT350">IFERROR(DATE(INDEX($BQ350:$BS350, $BK350, MATCH($BN$5, $BQ$10:$BS$10, 0)), INDEX($BQ350:$BS350, $BK350, MATCH($BN$4, $BQ$10:$BS$10, 0)), INDEX($BQ350:$BS350, $BK350, MATCH($BN$3, $BQ$10:$BS$10, 0))), "")</f>
        <v/>
      </c>
      <c r="BV350" s="19" t="str">
        <f t="shared" si="83"/>
        <v/>
      </c>
      <c r="BX350" s="19" t="str">
        <f t="shared" si="75"/>
        <v/>
      </c>
      <c r="BZ350" s="42" t="str">
        <f t="shared" si="74"/>
        <v/>
      </c>
      <c r="CA350" s="13" t="str">
        <f t="shared" si="74"/>
        <v/>
      </c>
      <c r="CB350" s="13" t="str">
        <f t="shared" si="74"/>
        <v/>
      </c>
      <c r="CC350" s="13" t="str">
        <f t="shared" si="74"/>
        <v/>
      </c>
      <c r="CD350" s="33" t="str">
        <f t="shared" si="74"/>
        <v/>
      </c>
      <c r="CF350" s="44" t="str">
        <f t="shared" si="84"/>
        <v/>
      </c>
      <c r="CH350" s="19" t="str">
        <f>IF($CF350="", "", COUNTIF($CF$12:$CF$511, "&gt;"&amp;$CF350)+1+COUNTIF($CF$12:$CF350, $CF350)-1)</f>
        <v/>
      </c>
      <c r="CJ350" s="19" t="str">
        <f t="shared" si="85"/>
        <v/>
      </c>
      <c r="CL350" s="45" t="str">
        <f t="shared" si="86"/>
        <v/>
      </c>
      <c r="CN350" s="41" t="str" cm="1">
        <f t="array" ref="CN350">IF($BV350="", "", IF(IFERROR(INDEX($B350:$AE350, $BK350, MATCH(BI$10, $B$11:$AE$11, 0)), "")="", "", IFERROR(INDEX($B350:$AE350, $BK350, MATCH(BI$10, $B$11:$AE$11, 0)), "")))</f>
        <v/>
      </c>
      <c r="CP350" s="19" t="str">
        <f>IF(OR($BL$7=FALSE, $BI350=""), "", IF(COUNTIF('LinkedIn Posts'!$AV$11:$AV$510, $BI350)=0, MAX($CP$11:$CP349)+1, ""))</f>
        <v/>
      </c>
      <c r="CR350" s="19">
        <v>339</v>
      </c>
      <c r="CT350" s="65" t="str">
        <f t="shared" si="87"/>
        <v/>
      </c>
    </row>
    <row r="351" spans="1:98" x14ac:dyDescent="0.25">
      <c r="A351" s="24"/>
      <c r="B351" s="29"/>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1"/>
      <c r="AF351" s="24"/>
      <c r="AG351" s="11"/>
      <c r="AH351" s="11"/>
      <c r="AI351" s="11"/>
      <c r="AJ351" s="11"/>
      <c r="AK351" s="11"/>
      <c r="AL351" s="11"/>
      <c r="AM351" s="11"/>
      <c r="AN351" s="11"/>
      <c r="AO351" s="11"/>
      <c r="AP351" s="11"/>
      <c r="AQ351" s="11"/>
      <c r="AR351" s="11"/>
      <c r="AS351" s="11"/>
      <c r="AT351" s="11"/>
      <c r="AU351" s="11"/>
      <c r="AV351" s="11"/>
      <c r="AW351" s="11"/>
      <c r="AX351" s="11"/>
      <c r="AY351" s="11"/>
      <c r="AZ351" s="32" t="str">
        <f t="shared" si="76"/>
        <v/>
      </c>
      <c r="BA351" s="13" t="str" cm="1">
        <f t="array" ref="BA351">IF(BA$10="", "", IF(IFERROR(INDEX($B351:$AE351, $BK351, MATCH(BA$10, $B$11:$AE$11, 0)), "")="", "", IFERROR(VALUE(INDEX($B351:$AE351, $BK351, MATCH(BA$10, $B$11:$AE$11, 0))), "")))</f>
        <v/>
      </c>
      <c r="BB351" s="13" t="str" cm="1">
        <f t="array" ref="BB351">IF(BB$10="", "", IF(IFERROR(INDEX($B351:$AE351, $BK351, MATCH(BB$10, $B$11:$AE$11, 0)), "")="", "", IFERROR(VALUE(INDEX($B351:$AE351, $BK351, MATCH(BB$10, $B$11:$AE$11, 0))), "")))</f>
        <v/>
      </c>
      <c r="BC351" s="13" t="str" cm="1">
        <f t="array" ref="BC351">IF(BC$10="", "", IF(IFERROR(INDEX($B351:$AE351, $BK351, MATCH(BC$10, $B$11:$AE$11, 0)), "")="", "", IFERROR(VALUE(INDEX($B351:$AE351, $BK351, MATCH(BC$10, $B$11:$AE$11, 0))), "")))</f>
        <v/>
      </c>
      <c r="BD351" s="13" t="str" cm="1">
        <f t="array" ref="BD351">IF(BD$10="", "", IF(IFERROR(INDEX($B351:$AE351, $BK351, MATCH(BD$10, $B$11:$AE$11, 0)), "")="", "", IFERROR(VALUE(INDEX($B351:$AE351, $BK351, MATCH(BD$10, $B$11:$AE$11, 0))), "")))</f>
        <v/>
      </c>
      <c r="BE351" s="33" t="str" cm="1">
        <f t="array" ref="BE351">IF(BE$10="", "", IF(IFERROR(INDEX($B351:$AE351, $BK351, MATCH(BE$10, $B$11:$AE$11, 0)), "")="", "", IFERROR(VALUE(INDEX($B351:$AE351, $BK351, MATCH(BE$10, $B$11:$AE$11, 0))), "")))</f>
        <v/>
      </c>
      <c r="BF351" s="11"/>
      <c r="BG351" s="41" t="str" cm="1">
        <f t="array" ref="BG351">IF(BG$10="", "", IF(IFERROR(INDEX($B351:$AE351, $BK351, MATCH(BG$10, $B$11:$AE$11, 0)), "")="", "", IFERROR(LEFT(INDEX($B351:$AE351, $BK351, MATCH(BG$10, $B$11:$AE$11, 0)), 70), "")))</f>
        <v/>
      </c>
      <c r="BH351" s="11"/>
      <c r="BI351" s="65" t="str">
        <f t="shared" si="77"/>
        <v/>
      </c>
      <c r="BJ351" s="11"/>
      <c r="BN351" s="19" t="str" cm="1">
        <f t="array" ref="BN351">IF($AZ$10="", "", IF(IFERROR(INDEX($B351:$AE351, $BK351, MATCH($AZ$10, $B$11:$AE$11, 0)), "")="", "", IFERROR(INDEX($B351:$AE351, $BK351, MATCH($AZ$10, $B$11:$AE$11, 0)), "")))</f>
        <v/>
      </c>
      <c r="BO351" s="19" t="str">
        <f t="shared" si="78"/>
        <v/>
      </c>
      <c r="BP351" s="19" t="str">
        <f t="shared" si="79"/>
        <v/>
      </c>
      <c r="BQ351" s="19" t="str">
        <f t="shared" si="80"/>
        <v/>
      </c>
      <c r="BR351" s="42" t="str">
        <f t="shared" si="81"/>
        <v/>
      </c>
      <c r="BS351" s="19" t="str">
        <f t="shared" si="82"/>
        <v/>
      </c>
      <c r="BT351" s="43" t="str" cm="1">
        <f t="array" ref="BT351">IFERROR(DATE(INDEX($BQ351:$BS351, $BK351, MATCH($BN$5, $BQ$10:$BS$10, 0)), INDEX($BQ351:$BS351, $BK351, MATCH($BN$4, $BQ$10:$BS$10, 0)), INDEX($BQ351:$BS351, $BK351, MATCH($BN$3, $BQ$10:$BS$10, 0))), "")</f>
        <v/>
      </c>
      <c r="BV351" s="19" t="str">
        <f t="shared" si="83"/>
        <v/>
      </c>
      <c r="BX351" s="19" t="str">
        <f t="shared" si="75"/>
        <v/>
      </c>
      <c r="BZ351" s="42" t="str">
        <f t="shared" si="74"/>
        <v/>
      </c>
      <c r="CA351" s="13" t="str">
        <f t="shared" si="74"/>
        <v/>
      </c>
      <c r="CB351" s="13" t="str">
        <f t="shared" si="74"/>
        <v/>
      </c>
      <c r="CC351" s="13" t="str">
        <f t="shared" si="74"/>
        <v/>
      </c>
      <c r="CD351" s="33" t="str">
        <f t="shared" si="74"/>
        <v/>
      </c>
      <c r="CF351" s="44" t="str">
        <f t="shared" si="84"/>
        <v/>
      </c>
      <c r="CH351" s="19" t="str">
        <f>IF($CF351="", "", COUNTIF($CF$12:$CF$511, "&gt;"&amp;$CF351)+1+COUNTIF($CF$12:$CF351, $CF351)-1)</f>
        <v/>
      </c>
      <c r="CJ351" s="19" t="str">
        <f t="shared" si="85"/>
        <v/>
      </c>
      <c r="CL351" s="45" t="str">
        <f t="shared" si="86"/>
        <v/>
      </c>
      <c r="CN351" s="41" t="str" cm="1">
        <f t="array" ref="CN351">IF($BV351="", "", IF(IFERROR(INDEX($B351:$AE351, $BK351, MATCH(BI$10, $B$11:$AE$11, 0)), "")="", "", IFERROR(INDEX($B351:$AE351, $BK351, MATCH(BI$10, $B$11:$AE$11, 0)), "")))</f>
        <v/>
      </c>
      <c r="CP351" s="19" t="str">
        <f>IF(OR($BL$7=FALSE, $BI351=""), "", IF(COUNTIF('LinkedIn Posts'!$AV$11:$AV$510, $BI351)=0, MAX($CP$11:$CP350)+1, ""))</f>
        <v/>
      </c>
      <c r="CR351" s="19">
        <v>340</v>
      </c>
      <c r="CT351" s="65" t="str">
        <f t="shared" si="87"/>
        <v/>
      </c>
    </row>
    <row r="352" spans="1:98" x14ac:dyDescent="0.25">
      <c r="A352" s="24"/>
      <c r="B352" s="29"/>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1"/>
      <c r="AF352" s="24"/>
      <c r="AG352" s="11"/>
      <c r="AH352" s="11"/>
      <c r="AI352" s="11"/>
      <c r="AJ352" s="11"/>
      <c r="AK352" s="11"/>
      <c r="AL352" s="11"/>
      <c r="AM352" s="11"/>
      <c r="AN352" s="11"/>
      <c r="AO352" s="11"/>
      <c r="AP352" s="11"/>
      <c r="AQ352" s="11"/>
      <c r="AR352" s="11"/>
      <c r="AS352" s="11"/>
      <c r="AT352" s="11"/>
      <c r="AU352" s="11"/>
      <c r="AV352" s="11"/>
      <c r="AW352" s="11"/>
      <c r="AX352" s="11"/>
      <c r="AY352" s="11"/>
      <c r="AZ352" s="32" t="str">
        <f t="shared" si="76"/>
        <v/>
      </c>
      <c r="BA352" s="13" t="str" cm="1">
        <f t="array" ref="BA352">IF(BA$10="", "", IF(IFERROR(INDEX($B352:$AE352, $BK352, MATCH(BA$10, $B$11:$AE$11, 0)), "")="", "", IFERROR(VALUE(INDEX($B352:$AE352, $BK352, MATCH(BA$10, $B$11:$AE$11, 0))), "")))</f>
        <v/>
      </c>
      <c r="BB352" s="13" t="str" cm="1">
        <f t="array" ref="BB352">IF(BB$10="", "", IF(IFERROR(INDEX($B352:$AE352, $BK352, MATCH(BB$10, $B$11:$AE$11, 0)), "")="", "", IFERROR(VALUE(INDEX($B352:$AE352, $BK352, MATCH(BB$10, $B$11:$AE$11, 0))), "")))</f>
        <v/>
      </c>
      <c r="BC352" s="13" t="str" cm="1">
        <f t="array" ref="BC352">IF(BC$10="", "", IF(IFERROR(INDEX($B352:$AE352, $BK352, MATCH(BC$10, $B$11:$AE$11, 0)), "")="", "", IFERROR(VALUE(INDEX($B352:$AE352, $BK352, MATCH(BC$10, $B$11:$AE$11, 0))), "")))</f>
        <v/>
      </c>
      <c r="BD352" s="13" t="str" cm="1">
        <f t="array" ref="BD352">IF(BD$10="", "", IF(IFERROR(INDEX($B352:$AE352, $BK352, MATCH(BD$10, $B$11:$AE$11, 0)), "")="", "", IFERROR(VALUE(INDEX($B352:$AE352, $BK352, MATCH(BD$10, $B$11:$AE$11, 0))), "")))</f>
        <v/>
      </c>
      <c r="BE352" s="33" t="str" cm="1">
        <f t="array" ref="BE352">IF(BE$10="", "", IF(IFERROR(INDEX($B352:$AE352, $BK352, MATCH(BE$10, $B$11:$AE$11, 0)), "")="", "", IFERROR(VALUE(INDEX($B352:$AE352, $BK352, MATCH(BE$10, $B$11:$AE$11, 0))), "")))</f>
        <v/>
      </c>
      <c r="BF352" s="11"/>
      <c r="BG352" s="41" t="str" cm="1">
        <f t="array" ref="BG352">IF(BG$10="", "", IF(IFERROR(INDEX($B352:$AE352, $BK352, MATCH(BG$10, $B$11:$AE$11, 0)), "")="", "", IFERROR(LEFT(INDEX($B352:$AE352, $BK352, MATCH(BG$10, $B$11:$AE$11, 0)), 70), "")))</f>
        <v/>
      </c>
      <c r="BH352" s="11"/>
      <c r="BI352" s="65" t="str">
        <f t="shared" si="77"/>
        <v/>
      </c>
      <c r="BJ352" s="11"/>
      <c r="BN352" s="19" t="str" cm="1">
        <f t="array" ref="BN352">IF($AZ$10="", "", IF(IFERROR(INDEX($B352:$AE352, $BK352, MATCH($AZ$10, $B$11:$AE$11, 0)), "")="", "", IFERROR(INDEX($B352:$AE352, $BK352, MATCH($AZ$10, $B$11:$AE$11, 0)), "")))</f>
        <v/>
      </c>
      <c r="BO352" s="19" t="str">
        <f t="shared" si="78"/>
        <v/>
      </c>
      <c r="BP352" s="19" t="str">
        <f t="shared" si="79"/>
        <v/>
      </c>
      <c r="BQ352" s="19" t="str">
        <f t="shared" si="80"/>
        <v/>
      </c>
      <c r="BR352" s="42" t="str">
        <f t="shared" si="81"/>
        <v/>
      </c>
      <c r="BS352" s="19" t="str">
        <f t="shared" si="82"/>
        <v/>
      </c>
      <c r="BT352" s="43" t="str" cm="1">
        <f t="array" ref="BT352">IFERROR(DATE(INDEX($BQ352:$BS352, $BK352, MATCH($BN$5, $BQ$10:$BS$10, 0)), INDEX($BQ352:$BS352, $BK352, MATCH($BN$4, $BQ$10:$BS$10, 0)), INDEX($BQ352:$BS352, $BK352, MATCH($BN$3, $BQ$10:$BS$10, 0))), "")</f>
        <v/>
      </c>
      <c r="BV352" s="19" t="str">
        <f t="shared" si="83"/>
        <v/>
      </c>
      <c r="BX352" s="19" t="str">
        <f t="shared" si="75"/>
        <v/>
      </c>
      <c r="BZ352" s="42" t="str">
        <f t="shared" si="74"/>
        <v/>
      </c>
      <c r="CA352" s="13" t="str">
        <f t="shared" si="74"/>
        <v/>
      </c>
      <c r="CB352" s="13" t="str">
        <f t="shared" si="74"/>
        <v/>
      </c>
      <c r="CC352" s="13" t="str">
        <f t="shared" si="74"/>
        <v/>
      </c>
      <c r="CD352" s="33" t="str">
        <f t="shared" si="74"/>
        <v/>
      </c>
      <c r="CF352" s="44" t="str">
        <f t="shared" si="84"/>
        <v/>
      </c>
      <c r="CH352" s="19" t="str">
        <f>IF($CF352="", "", COUNTIF($CF$12:$CF$511, "&gt;"&amp;$CF352)+1+COUNTIF($CF$12:$CF352, $CF352)-1)</f>
        <v/>
      </c>
      <c r="CJ352" s="19" t="str">
        <f t="shared" si="85"/>
        <v/>
      </c>
      <c r="CL352" s="45" t="str">
        <f t="shared" si="86"/>
        <v/>
      </c>
      <c r="CN352" s="41" t="str" cm="1">
        <f t="array" ref="CN352">IF($BV352="", "", IF(IFERROR(INDEX($B352:$AE352, $BK352, MATCH(BI$10, $B$11:$AE$11, 0)), "")="", "", IFERROR(INDEX($B352:$AE352, $BK352, MATCH(BI$10, $B$11:$AE$11, 0)), "")))</f>
        <v/>
      </c>
      <c r="CP352" s="19" t="str">
        <f>IF(OR($BL$7=FALSE, $BI352=""), "", IF(COUNTIF('LinkedIn Posts'!$AV$11:$AV$510, $BI352)=0, MAX($CP$11:$CP351)+1, ""))</f>
        <v/>
      </c>
      <c r="CR352" s="19">
        <v>341</v>
      </c>
      <c r="CT352" s="65" t="str">
        <f t="shared" si="87"/>
        <v/>
      </c>
    </row>
    <row r="353" spans="1:98" x14ac:dyDescent="0.25">
      <c r="A353" s="24"/>
      <c r="B353" s="29"/>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1"/>
      <c r="AF353" s="24"/>
      <c r="AG353" s="11"/>
      <c r="AH353" s="11"/>
      <c r="AI353" s="11"/>
      <c r="AJ353" s="11"/>
      <c r="AK353" s="11"/>
      <c r="AL353" s="11"/>
      <c r="AM353" s="11"/>
      <c r="AN353" s="11"/>
      <c r="AO353" s="11"/>
      <c r="AP353" s="11"/>
      <c r="AQ353" s="11"/>
      <c r="AR353" s="11"/>
      <c r="AS353" s="11"/>
      <c r="AT353" s="11"/>
      <c r="AU353" s="11"/>
      <c r="AV353" s="11"/>
      <c r="AW353" s="11"/>
      <c r="AX353" s="11"/>
      <c r="AY353" s="11"/>
      <c r="AZ353" s="32" t="str">
        <f t="shared" si="76"/>
        <v/>
      </c>
      <c r="BA353" s="13" t="str" cm="1">
        <f t="array" ref="BA353">IF(BA$10="", "", IF(IFERROR(INDEX($B353:$AE353, $BK353, MATCH(BA$10, $B$11:$AE$11, 0)), "")="", "", IFERROR(VALUE(INDEX($B353:$AE353, $BK353, MATCH(BA$10, $B$11:$AE$11, 0))), "")))</f>
        <v/>
      </c>
      <c r="BB353" s="13" t="str" cm="1">
        <f t="array" ref="BB353">IF(BB$10="", "", IF(IFERROR(INDEX($B353:$AE353, $BK353, MATCH(BB$10, $B$11:$AE$11, 0)), "")="", "", IFERROR(VALUE(INDEX($B353:$AE353, $BK353, MATCH(BB$10, $B$11:$AE$11, 0))), "")))</f>
        <v/>
      </c>
      <c r="BC353" s="13" t="str" cm="1">
        <f t="array" ref="BC353">IF(BC$10="", "", IF(IFERROR(INDEX($B353:$AE353, $BK353, MATCH(BC$10, $B$11:$AE$11, 0)), "")="", "", IFERROR(VALUE(INDEX($B353:$AE353, $BK353, MATCH(BC$10, $B$11:$AE$11, 0))), "")))</f>
        <v/>
      </c>
      <c r="BD353" s="13" t="str" cm="1">
        <f t="array" ref="BD353">IF(BD$10="", "", IF(IFERROR(INDEX($B353:$AE353, $BK353, MATCH(BD$10, $B$11:$AE$11, 0)), "")="", "", IFERROR(VALUE(INDEX($B353:$AE353, $BK353, MATCH(BD$10, $B$11:$AE$11, 0))), "")))</f>
        <v/>
      </c>
      <c r="BE353" s="33" t="str" cm="1">
        <f t="array" ref="BE353">IF(BE$10="", "", IF(IFERROR(INDEX($B353:$AE353, $BK353, MATCH(BE$10, $B$11:$AE$11, 0)), "")="", "", IFERROR(VALUE(INDEX($B353:$AE353, $BK353, MATCH(BE$10, $B$11:$AE$11, 0))), "")))</f>
        <v/>
      </c>
      <c r="BF353" s="11"/>
      <c r="BG353" s="41" t="str" cm="1">
        <f t="array" ref="BG353">IF(BG$10="", "", IF(IFERROR(INDEX($B353:$AE353, $BK353, MATCH(BG$10, $B$11:$AE$11, 0)), "")="", "", IFERROR(LEFT(INDEX($B353:$AE353, $BK353, MATCH(BG$10, $B$11:$AE$11, 0)), 70), "")))</f>
        <v/>
      </c>
      <c r="BH353" s="11"/>
      <c r="BI353" s="65" t="str">
        <f t="shared" si="77"/>
        <v/>
      </c>
      <c r="BJ353" s="11"/>
      <c r="BN353" s="19" t="str" cm="1">
        <f t="array" ref="BN353">IF($AZ$10="", "", IF(IFERROR(INDEX($B353:$AE353, $BK353, MATCH($AZ$10, $B$11:$AE$11, 0)), "")="", "", IFERROR(INDEX($B353:$AE353, $BK353, MATCH($AZ$10, $B$11:$AE$11, 0)), "")))</f>
        <v/>
      </c>
      <c r="BO353" s="19" t="str">
        <f t="shared" si="78"/>
        <v/>
      </c>
      <c r="BP353" s="19" t="str">
        <f t="shared" si="79"/>
        <v/>
      </c>
      <c r="BQ353" s="19" t="str">
        <f t="shared" si="80"/>
        <v/>
      </c>
      <c r="BR353" s="42" t="str">
        <f t="shared" si="81"/>
        <v/>
      </c>
      <c r="BS353" s="19" t="str">
        <f t="shared" si="82"/>
        <v/>
      </c>
      <c r="BT353" s="43" t="str" cm="1">
        <f t="array" ref="BT353">IFERROR(DATE(INDEX($BQ353:$BS353, $BK353, MATCH($BN$5, $BQ$10:$BS$10, 0)), INDEX($BQ353:$BS353, $BK353, MATCH($BN$4, $BQ$10:$BS$10, 0)), INDEX($BQ353:$BS353, $BK353, MATCH($BN$3, $BQ$10:$BS$10, 0))), "")</f>
        <v/>
      </c>
      <c r="BV353" s="19" t="str">
        <f t="shared" si="83"/>
        <v/>
      </c>
      <c r="BX353" s="19" t="str">
        <f t="shared" si="75"/>
        <v/>
      </c>
      <c r="BZ353" s="42" t="str">
        <f t="shared" si="74"/>
        <v/>
      </c>
      <c r="CA353" s="13" t="str">
        <f t="shared" si="74"/>
        <v/>
      </c>
      <c r="CB353" s="13" t="str">
        <f t="shared" si="74"/>
        <v/>
      </c>
      <c r="CC353" s="13" t="str">
        <f t="shared" si="74"/>
        <v/>
      </c>
      <c r="CD353" s="33" t="str">
        <f t="shared" si="74"/>
        <v/>
      </c>
      <c r="CF353" s="44" t="str">
        <f t="shared" si="84"/>
        <v/>
      </c>
      <c r="CH353" s="19" t="str">
        <f>IF($CF353="", "", COUNTIF($CF$12:$CF$511, "&gt;"&amp;$CF353)+1+COUNTIF($CF$12:$CF353, $CF353)-1)</f>
        <v/>
      </c>
      <c r="CJ353" s="19" t="str">
        <f t="shared" si="85"/>
        <v/>
      </c>
      <c r="CL353" s="45" t="str">
        <f t="shared" si="86"/>
        <v/>
      </c>
      <c r="CN353" s="41" t="str" cm="1">
        <f t="array" ref="CN353">IF($BV353="", "", IF(IFERROR(INDEX($B353:$AE353, $BK353, MATCH(BI$10, $B$11:$AE$11, 0)), "")="", "", IFERROR(INDEX($B353:$AE353, $BK353, MATCH(BI$10, $B$11:$AE$11, 0)), "")))</f>
        <v/>
      </c>
      <c r="CP353" s="19" t="str">
        <f>IF(OR($BL$7=FALSE, $BI353=""), "", IF(COUNTIF('LinkedIn Posts'!$AV$11:$AV$510, $BI353)=0, MAX($CP$11:$CP352)+1, ""))</f>
        <v/>
      </c>
      <c r="CR353" s="19">
        <v>342</v>
      </c>
      <c r="CT353" s="65" t="str">
        <f t="shared" si="87"/>
        <v/>
      </c>
    </row>
    <row r="354" spans="1:98" x14ac:dyDescent="0.25">
      <c r="A354" s="24"/>
      <c r="B354" s="29"/>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1"/>
      <c r="AF354" s="24"/>
      <c r="AG354" s="11"/>
      <c r="AH354" s="11"/>
      <c r="AI354" s="11"/>
      <c r="AJ354" s="11"/>
      <c r="AK354" s="11"/>
      <c r="AL354" s="11"/>
      <c r="AM354" s="11"/>
      <c r="AN354" s="11"/>
      <c r="AO354" s="11"/>
      <c r="AP354" s="11"/>
      <c r="AQ354" s="11"/>
      <c r="AR354" s="11"/>
      <c r="AS354" s="11"/>
      <c r="AT354" s="11"/>
      <c r="AU354" s="11"/>
      <c r="AV354" s="11"/>
      <c r="AW354" s="11"/>
      <c r="AX354" s="11"/>
      <c r="AY354" s="11"/>
      <c r="AZ354" s="32" t="str">
        <f t="shared" si="76"/>
        <v/>
      </c>
      <c r="BA354" s="13" t="str" cm="1">
        <f t="array" ref="BA354">IF(BA$10="", "", IF(IFERROR(INDEX($B354:$AE354, $BK354, MATCH(BA$10, $B$11:$AE$11, 0)), "")="", "", IFERROR(VALUE(INDEX($B354:$AE354, $BK354, MATCH(BA$10, $B$11:$AE$11, 0))), "")))</f>
        <v/>
      </c>
      <c r="BB354" s="13" t="str" cm="1">
        <f t="array" ref="BB354">IF(BB$10="", "", IF(IFERROR(INDEX($B354:$AE354, $BK354, MATCH(BB$10, $B$11:$AE$11, 0)), "")="", "", IFERROR(VALUE(INDEX($B354:$AE354, $BK354, MATCH(BB$10, $B$11:$AE$11, 0))), "")))</f>
        <v/>
      </c>
      <c r="BC354" s="13" t="str" cm="1">
        <f t="array" ref="BC354">IF(BC$10="", "", IF(IFERROR(INDEX($B354:$AE354, $BK354, MATCH(BC$10, $B$11:$AE$11, 0)), "")="", "", IFERROR(VALUE(INDEX($B354:$AE354, $BK354, MATCH(BC$10, $B$11:$AE$11, 0))), "")))</f>
        <v/>
      </c>
      <c r="BD354" s="13" t="str" cm="1">
        <f t="array" ref="BD354">IF(BD$10="", "", IF(IFERROR(INDEX($B354:$AE354, $BK354, MATCH(BD$10, $B$11:$AE$11, 0)), "")="", "", IFERROR(VALUE(INDEX($B354:$AE354, $BK354, MATCH(BD$10, $B$11:$AE$11, 0))), "")))</f>
        <v/>
      </c>
      <c r="BE354" s="33" t="str" cm="1">
        <f t="array" ref="BE354">IF(BE$10="", "", IF(IFERROR(INDEX($B354:$AE354, $BK354, MATCH(BE$10, $B$11:$AE$11, 0)), "")="", "", IFERROR(VALUE(INDEX($B354:$AE354, $BK354, MATCH(BE$10, $B$11:$AE$11, 0))), "")))</f>
        <v/>
      </c>
      <c r="BF354" s="11"/>
      <c r="BG354" s="41" t="str" cm="1">
        <f t="array" ref="BG354">IF(BG$10="", "", IF(IFERROR(INDEX($B354:$AE354, $BK354, MATCH(BG$10, $B$11:$AE$11, 0)), "")="", "", IFERROR(LEFT(INDEX($B354:$AE354, $BK354, MATCH(BG$10, $B$11:$AE$11, 0)), 70), "")))</f>
        <v/>
      </c>
      <c r="BH354" s="11"/>
      <c r="BI354" s="65" t="str">
        <f t="shared" si="77"/>
        <v/>
      </c>
      <c r="BJ354" s="11"/>
      <c r="BN354" s="19" t="str" cm="1">
        <f t="array" ref="BN354">IF($AZ$10="", "", IF(IFERROR(INDEX($B354:$AE354, $BK354, MATCH($AZ$10, $B$11:$AE$11, 0)), "")="", "", IFERROR(INDEX($B354:$AE354, $BK354, MATCH($AZ$10, $B$11:$AE$11, 0)), "")))</f>
        <v/>
      </c>
      <c r="BO354" s="19" t="str">
        <f t="shared" si="78"/>
        <v/>
      </c>
      <c r="BP354" s="19" t="str">
        <f t="shared" si="79"/>
        <v/>
      </c>
      <c r="BQ354" s="19" t="str">
        <f t="shared" si="80"/>
        <v/>
      </c>
      <c r="BR354" s="42" t="str">
        <f t="shared" si="81"/>
        <v/>
      </c>
      <c r="BS354" s="19" t="str">
        <f t="shared" si="82"/>
        <v/>
      </c>
      <c r="BT354" s="43" t="str" cm="1">
        <f t="array" ref="BT354">IFERROR(DATE(INDEX($BQ354:$BS354, $BK354, MATCH($BN$5, $BQ$10:$BS$10, 0)), INDEX($BQ354:$BS354, $BK354, MATCH($BN$4, $BQ$10:$BS$10, 0)), INDEX($BQ354:$BS354, $BK354, MATCH($BN$3, $BQ$10:$BS$10, 0))), "")</f>
        <v/>
      </c>
      <c r="BV354" s="19" t="str">
        <f t="shared" si="83"/>
        <v/>
      </c>
      <c r="BX354" s="19" t="str">
        <f t="shared" si="75"/>
        <v/>
      </c>
      <c r="BZ354" s="42" t="str">
        <f t="shared" si="74"/>
        <v/>
      </c>
      <c r="CA354" s="13" t="str">
        <f t="shared" si="74"/>
        <v/>
      </c>
      <c r="CB354" s="13" t="str">
        <f t="shared" si="74"/>
        <v/>
      </c>
      <c r="CC354" s="13" t="str">
        <f t="shared" si="74"/>
        <v/>
      </c>
      <c r="CD354" s="33" t="str">
        <f t="shared" si="74"/>
        <v/>
      </c>
      <c r="CF354" s="44" t="str">
        <f t="shared" si="84"/>
        <v/>
      </c>
      <c r="CH354" s="19" t="str">
        <f>IF($CF354="", "", COUNTIF($CF$12:$CF$511, "&gt;"&amp;$CF354)+1+COUNTIF($CF$12:$CF354, $CF354)-1)</f>
        <v/>
      </c>
      <c r="CJ354" s="19" t="str">
        <f t="shared" si="85"/>
        <v/>
      </c>
      <c r="CL354" s="45" t="str">
        <f t="shared" si="86"/>
        <v/>
      </c>
      <c r="CN354" s="41" t="str" cm="1">
        <f t="array" ref="CN354">IF($BV354="", "", IF(IFERROR(INDEX($B354:$AE354, $BK354, MATCH(BI$10, $B$11:$AE$11, 0)), "")="", "", IFERROR(INDEX($B354:$AE354, $BK354, MATCH(BI$10, $B$11:$AE$11, 0)), "")))</f>
        <v/>
      </c>
      <c r="CP354" s="19" t="str">
        <f>IF(OR($BL$7=FALSE, $BI354=""), "", IF(COUNTIF('LinkedIn Posts'!$AV$11:$AV$510, $BI354)=0, MAX($CP$11:$CP353)+1, ""))</f>
        <v/>
      </c>
      <c r="CR354" s="19">
        <v>343</v>
      </c>
      <c r="CT354" s="65" t="str">
        <f t="shared" si="87"/>
        <v/>
      </c>
    </row>
    <row r="355" spans="1:98" x14ac:dyDescent="0.25">
      <c r="A355" s="24"/>
      <c r="B355" s="29"/>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1"/>
      <c r="AF355" s="24"/>
      <c r="AG355" s="11"/>
      <c r="AH355" s="11"/>
      <c r="AI355" s="11"/>
      <c r="AJ355" s="11"/>
      <c r="AK355" s="11"/>
      <c r="AL355" s="11"/>
      <c r="AM355" s="11"/>
      <c r="AN355" s="11"/>
      <c r="AO355" s="11"/>
      <c r="AP355" s="11"/>
      <c r="AQ355" s="11"/>
      <c r="AR355" s="11"/>
      <c r="AS355" s="11"/>
      <c r="AT355" s="11"/>
      <c r="AU355" s="11"/>
      <c r="AV355" s="11"/>
      <c r="AW355" s="11"/>
      <c r="AX355" s="11"/>
      <c r="AY355" s="11"/>
      <c r="AZ355" s="32" t="str">
        <f t="shared" si="76"/>
        <v/>
      </c>
      <c r="BA355" s="13" t="str" cm="1">
        <f t="array" ref="BA355">IF(BA$10="", "", IF(IFERROR(INDEX($B355:$AE355, $BK355, MATCH(BA$10, $B$11:$AE$11, 0)), "")="", "", IFERROR(VALUE(INDEX($B355:$AE355, $BK355, MATCH(BA$10, $B$11:$AE$11, 0))), "")))</f>
        <v/>
      </c>
      <c r="BB355" s="13" t="str" cm="1">
        <f t="array" ref="BB355">IF(BB$10="", "", IF(IFERROR(INDEX($B355:$AE355, $BK355, MATCH(BB$10, $B$11:$AE$11, 0)), "")="", "", IFERROR(VALUE(INDEX($B355:$AE355, $BK355, MATCH(BB$10, $B$11:$AE$11, 0))), "")))</f>
        <v/>
      </c>
      <c r="BC355" s="13" t="str" cm="1">
        <f t="array" ref="BC355">IF(BC$10="", "", IF(IFERROR(INDEX($B355:$AE355, $BK355, MATCH(BC$10, $B$11:$AE$11, 0)), "")="", "", IFERROR(VALUE(INDEX($B355:$AE355, $BK355, MATCH(BC$10, $B$11:$AE$11, 0))), "")))</f>
        <v/>
      </c>
      <c r="BD355" s="13" t="str" cm="1">
        <f t="array" ref="BD355">IF(BD$10="", "", IF(IFERROR(INDEX($B355:$AE355, $BK355, MATCH(BD$10, $B$11:$AE$11, 0)), "")="", "", IFERROR(VALUE(INDEX($B355:$AE355, $BK355, MATCH(BD$10, $B$11:$AE$11, 0))), "")))</f>
        <v/>
      </c>
      <c r="BE355" s="33" t="str" cm="1">
        <f t="array" ref="BE355">IF(BE$10="", "", IF(IFERROR(INDEX($B355:$AE355, $BK355, MATCH(BE$10, $B$11:$AE$11, 0)), "")="", "", IFERROR(VALUE(INDEX($B355:$AE355, $BK355, MATCH(BE$10, $B$11:$AE$11, 0))), "")))</f>
        <v/>
      </c>
      <c r="BF355" s="11"/>
      <c r="BG355" s="41" t="str" cm="1">
        <f t="array" ref="BG355">IF(BG$10="", "", IF(IFERROR(INDEX($B355:$AE355, $BK355, MATCH(BG$10, $B$11:$AE$11, 0)), "")="", "", IFERROR(LEFT(INDEX($B355:$AE355, $BK355, MATCH(BG$10, $B$11:$AE$11, 0)), 70), "")))</f>
        <v/>
      </c>
      <c r="BH355" s="11"/>
      <c r="BI355" s="65" t="str">
        <f t="shared" si="77"/>
        <v/>
      </c>
      <c r="BJ355" s="11"/>
      <c r="BN355" s="19" t="str" cm="1">
        <f t="array" ref="BN355">IF($AZ$10="", "", IF(IFERROR(INDEX($B355:$AE355, $BK355, MATCH($AZ$10, $B$11:$AE$11, 0)), "")="", "", IFERROR(INDEX($B355:$AE355, $BK355, MATCH($AZ$10, $B$11:$AE$11, 0)), "")))</f>
        <v/>
      </c>
      <c r="BO355" s="19" t="str">
        <f t="shared" si="78"/>
        <v/>
      </c>
      <c r="BP355" s="19" t="str">
        <f t="shared" si="79"/>
        <v/>
      </c>
      <c r="BQ355" s="19" t="str">
        <f t="shared" si="80"/>
        <v/>
      </c>
      <c r="BR355" s="42" t="str">
        <f t="shared" si="81"/>
        <v/>
      </c>
      <c r="BS355" s="19" t="str">
        <f t="shared" si="82"/>
        <v/>
      </c>
      <c r="BT355" s="43" t="str" cm="1">
        <f t="array" ref="BT355">IFERROR(DATE(INDEX($BQ355:$BS355, $BK355, MATCH($BN$5, $BQ$10:$BS$10, 0)), INDEX($BQ355:$BS355, $BK355, MATCH($BN$4, $BQ$10:$BS$10, 0)), INDEX($BQ355:$BS355, $BK355, MATCH($BN$3, $BQ$10:$BS$10, 0))), "")</f>
        <v/>
      </c>
      <c r="BV355" s="19" t="str">
        <f t="shared" si="83"/>
        <v/>
      </c>
      <c r="BX355" s="19" t="str">
        <f t="shared" si="75"/>
        <v/>
      </c>
      <c r="BZ355" s="42" t="str">
        <f t="shared" si="74"/>
        <v/>
      </c>
      <c r="CA355" s="13" t="str">
        <f t="shared" si="74"/>
        <v/>
      </c>
      <c r="CB355" s="13" t="str">
        <f t="shared" si="74"/>
        <v/>
      </c>
      <c r="CC355" s="13" t="str">
        <f t="shared" si="74"/>
        <v/>
      </c>
      <c r="CD355" s="33" t="str">
        <f t="shared" si="74"/>
        <v/>
      </c>
      <c r="CF355" s="44" t="str">
        <f t="shared" si="84"/>
        <v/>
      </c>
      <c r="CH355" s="19" t="str">
        <f>IF($CF355="", "", COUNTIF($CF$12:$CF$511, "&gt;"&amp;$CF355)+1+COUNTIF($CF$12:$CF355, $CF355)-1)</f>
        <v/>
      </c>
      <c r="CJ355" s="19" t="str">
        <f t="shared" si="85"/>
        <v/>
      </c>
      <c r="CL355" s="45" t="str">
        <f t="shared" si="86"/>
        <v/>
      </c>
      <c r="CN355" s="41" t="str" cm="1">
        <f t="array" ref="CN355">IF($BV355="", "", IF(IFERROR(INDEX($B355:$AE355, $BK355, MATCH(BI$10, $B$11:$AE$11, 0)), "")="", "", IFERROR(INDEX($B355:$AE355, $BK355, MATCH(BI$10, $B$11:$AE$11, 0)), "")))</f>
        <v/>
      </c>
      <c r="CP355" s="19" t="str">
        <f>IF(OR($BL$7=FALSE, $BI355=""), "", IF(COUNTIF('LinkedIn Posts'!$AV$11:$AV$510, $BI355)=0, MAX($CP$11:$CP354)+1, ""))</f>
        <v/>
      </c>
      <c r="CR355" s="19">
        <v>344</v>
      </c>
      <c r="CT355" s="65" t="str">
        <f t="shared" si="87"/>
        <v/>
      </c>
    </row>
    <row r="356" spans="1:98" x14ac:dyDescent="0.25">
      <c r="A356" s="24"/>
      <c r="B356" s="29"/>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1"/>
      <c r="AF356" s="24"/>
      <c r="AG356" s="11"/>
      <c r="AH356" s="11"/>
      <c r="AI356" s="11"/>
      <c r="AJ356" s="11"/>
      <c r="AK356" s="11"/>
      <c r="AL356" s="11"/>
      <c r="AM356" s="11"/>
      <c r="AN356" s="11"/>
      <c r="AO356" s="11"/>
      <c r="AP356" s="11"/>
      <c r="AQ356" s="11"/>
      <c r="AR356" s="11"/>
      <c r="AS356" s="11"/>
      <c r="AT356" s="11"/>
      <c r="AU356" s="11"/>
      <c r="AV356" s="11"/>
      <c r="AW356" s="11"/>
      <c r="AX356" s="11"/>
      <c r="AY356" s="11"/>
      <c r="AZ356" s="32" t="str">
        <f t="shared" si="76"/>
        <v/>
      </c>
      <c r="BA356" s="13" t="str" cm="1">
        <f t="array" ref="BA356">IF(BA$10="", "", IF(IFERROR(INDEX($B356:$AE356, $BK356, MATCH(BA$10, $B$11:$AE$11, 0)), "")="", "", IFERROR(VALUE(INDEX($B356:$AE356, $BK356, MATCH(BA$10, $B$11:$AE$11, 0))), "")))</f>
        <v/>
      </c>
      <c r="BB356" s="13" t="str" cm="1">
        <f t="array" ref="BB356">IF(BB$10="", "", IF(IFERROR(INDEX($B356:$AE356, $BK356, MATCH(BB$10, $B$11:$AE$11, 0)), "")="", "", IFERROR(VALUE(INDEX($B356:$AE356, $BK356, MATCH(BB$10, $B$11:$AE$11, 0))), "")))</f>
        <v/>
      </c>
      <c r="BC356" s="13" t="str" cm="1">
        <f t="array" ref="BC356">IF(BC$10="", "", IF(IFERROR(INDEX($B356:$AE356, $BK356, MATCH(BC$10, $B$11:$AE$11, 0)), "")="", "", IFERROR(VALUE(INDEX($B356:$AE356, $BK356, MATCH(BC$10, $B$11:$AE$11, 0))), "")))</f>
        <v/>
      </c>
      <c r="BD356" s="13" t="str" cm="1">
        <f t="array" ref="BD356">IF(BD$10="", "", IF(IFERROR(INDEX($B356:$AE356, $BK356, MATCH(BD$10, $B$11:$AE$11, 0)), "")="", "", IFERROR(VALUE(INDEX($B356:$AE356, $BK356, MATCH(BD$10, $B$11:$AE$11, 0))), "")))</f>
        <v/>
      </c>
      <c r="BE356" s="33" t="str" cm="1">
        <f t="array" ref="BE356">IF(BE$10="", "", IF(IFERROR(INDEX($B356:$AE356, $BK356, MATCH(BE$10, $B$11:$AE$11, 0)), "")="", "", IFERROR(VALUE(INDEX($B356:$AE356, $BK356, MATCH(BE$10, $B$11:$AE$11, 0))), "")))</f>
        <v/>
      </c>
      <c r="BF356" s="11"/>
      <c r="BG356" s="41" t="str" cm="1">
        <f t="array" ref="BG356">IF(BG$10="", "", IF(IFERROR(INDEX($B356:$AE356, $BK356, MATCH(BG$10, $B$11:$AE$11, 0)), "")="", "", IFERROR(LEFT(INDEX($B356:$AE356, $BK356, MATCH(BG$10, $B$11:$AE$11, 0)), 70), "")))</f>
        <v/>
      </c>
      <c r="BH356" s="11"/>
      <c r="BI356" s="65" t="str">
        <f t="shared" si="77"/>
        <v/>
      </c>
      <c r="BJ356" s="11"/>
      <c r="BN356" s="19" t="str" cm="1">
        <f t="array" ref="BN356">IF($AZ$10="", "", IF(IFERROR(INDEX($B356:$AE356, $BK356, MATCH($AZ$10, $B$11:$AE$11, 0)), "")="", "", IFERROR(INDEX($B356:$AE356, $BK356, MATCH($AZ$10, $B$11:$AE$11, 0)), "")))</f>
        <v/>
      </c>
      <c r="BO356" s="19" t="str">
        <f t="shared" si="78"/>
        <v/>
      </c>
      <c r="BP356" s="19" t="str">
        <f t="shared" si="79"/>
        <v/>
      </c>
      <c r="BQ356" s="19" t="str">
        <f t="shared" si="80"/>
        <v/>
      </c>
      <c r="BR356" s="42" t="str">
        <f t="shared" si="81"/>
        <v/>
      </c>
      <c r="BS356" s="19" t="str">
        <f t="shared" si="82"/>
        <v/>
      </c>
      <c r="BT356" s="43" t="str" cm="1">
        <f t="array" ref="BT356">IFERROR(DATE(INDEX($BQ356:$BS356, $BK356, MATCH($BN$5, $BQ$10:$BS$10, 0)), INDEX($BQ356:$BS356, $BK356, MATCH($BN$4, $BQ$10:$BS$10, 0)), INDEX($BQ356:$BS356, $BK356, MATCH($BN$3, $BQ$10:$BS$10, 0))), "")</f>
        <v/>
      </c>
      <c r="BV356" s="19" t="str">
        <f t="shared" si="83"/>
        <v/>
      </c>
      <c r="BX356" s="19" t="str">
        <f t="shared" si="75"/>
        <v/>
      </c>
      <c r="BZ356" s="42" t="str">
        <f t="shared" si="74"/>
        <v/>
      </c>
      <c r="CA356" s="13" t="str">
        <f t="shared" si="74"/>
        <v/>
      </c>
      <c r="CB356" s="13" t="str">
        <f t="shared" si="74"/>
        <v/>
      </c>
      <c r="CC356" s="13" t="str">
        <f t="shared" si="74"/>
        <v/>
      </c>
      <c r="CD356" s="33" t="str">
        <f t="shared" si="74"/>
        <v/>
      </c>
      <c r="CF356" s="44" t="str">
        <f t="shared" si="84"/>
        <v/>
      </c>
      <c r="CH356" s="19" t="str">
        <f>IF($CF356="", "", COUNTIF($CF$12:$CF$511, "&gt;"&amp;$CF356)+1+COUNTIF($CF$12:$CF356, $CF356)-1)</f>
        <v/>
      </c>
      <c r="CJ356" s="19" t="str">
        <f t="shared" si="85"/>
        <v/>
      </c>
      <c r="CL356" s="45" t="str">
        <f t="shared" si="86"/>
        <v/>
      </c>
      <c r="CN356" s="41" t="str" cm="1">
        <f t="array" ref="CN356">IF($BV356="", "", IF(IFERROR(INDEX($B356:$AE356, $BK356, MATCH(BI$10, $B$11:$AE$11, 0)), "")="", "", IFERROR(INDEX($B356:$AE356, $BK356, MATCH(BI$10, $B$11:$AE$11, 0)), "")))</f>
        <v/>
      </c>
      <c r="CP356" s="19" t="str">
        <f>IF(OR($BL$7=FALSE, $BI356=""), "", IF(COUNTIF('LinkedIn Posts'!$AV$11:$AV$510, $BI356)=0, MAX($CP$11:$CP355)+1, ""))</f>
        <v/>
      </c>
      <c r="CR356" s="19">
        <v>345</v>
      </c>
      <c r="CT356" s="65" t="str">
        <f t="shared" si="87"/>
        <v/>
      </c>
    </row>
    <row r="357" spans="1:98" x14ac:dyDescent="0.25">
      <c r="A357" s="24"/>
      <c r="B357" s="29"/>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1"/>
      <c r="AF357" s="24"/>
      <c r="AG357" s="11"/>
      <c r="AH357" s="11"/>
      <c r="AI357" s="11"/>
      <c r="AJ357" s="11"/>
      <c r="AK357" s="11"/>
      <c r="AL357" s="11"/>
      <c r="AM357" s="11"/>
      <c r="AN357" s="11"/>
      <c r="AO357" s="11"/>
      <c r="AP357" s="11"/>
      <c r="AQ357" s="11"/>
      <c r="AR357" s="11"/>
      <c r="AS357" s="11"/>
      <c r="AT357" s="11"/>
      <c r="AU357" s="11"/>
      <c r="AV357" s="11"/>
      <c r="AW357" s="11"/>
      <c r="AX357" s="11"/>
      <c r="AY357" s="11"/>
      <c r="AZ357" s="32" t="str">
        <f t="shared" si="76"/>
        <v/>
      </c>
      <c r="BA357" s="13" t="str" cm="1">
        <f t="array" ref="BA357">IF(BA$10="", "", IF(IFERROR(INDEX($B357:$AE357, $BK357, MATCH(BA$10, $B$11:$AE$11, 0)), "")="", "", IFERROR(VALUE(INDEX($B357:$AE357, $BK357, MATCH(BA$10, $B$11:$AE$11, 0))), "")))</f>
        <v/>
      </c>
      <c r="BB357" s="13" t="str" cm="1">
        <f t="array" ref="BB357">IF(BB$10="", "", IF(IFERROR(INDEX($B357:$AE357, $BK357, MATCH(BB$10, $B$11:$AE$11, 0)), "")="", "", IFERROR(VALUE(INDEX($B357:$AE357, $BK357, MATCH(BB$10, $B$11:$AE$11, 0))), "")))</f>
        <v/>
      </c>
      <c r="BC357" s="13" t="str" cm="1">
        <f t="array" ref="BC357">IF(BC$10="", "", IF(IFERROR(INDEX($B357:$AE357, $BK357, MATCH(BC$10, $B$11:$AE$11, 0)), "")="", "", IFERROR(VALUE(INDEX($B357:$AE357, $BK357, MATCH(BC$10, $B$11:$AE$11, 0))), "")))</f>
        <v/>
      </c>
      <c r="BD357" s="13" t="str" cm="1">
        <f t="array" ref="BD357">IF(BD$10="", "", IF(IFERROR(INDEX($B357:$AE357, $BK357, MATCH(BD$10, $B$11:$AE$11, 0)), "")="", "", IFERROR(VALUE(INDEX($B357:$AE357, $BK357, MATCH(BD$10, $B$11:$AE$11, 0))), "")))</f>
        <v/>
      </c>
      <c r="BE357" s="33" t="str" cm="1">
        <f t="array" ref="BE357">IF(BE$10="", "", IF(IFERROR(INDEX($B357:$AE357, $BK357, MATCH(BE$10, $B$11:$AE$11, 0)), "")="", "", IFERROR(VALUE(INDEX($B357:$AE357, $BK357, MATCH(BE$10, $B$11:$AE$11, 0))), "")))</f>
        <v/>
      </c>
      <c r="BF357" s="11"/>
      <c r="BG357" s="41" t="str" cm="1">
        <f t="array" ref="BG357">IF(BG$10="", "", IF(IFERROR(INDEX($B357:$AE357, $BK357, MATCH(BG$10, $B$11:$AE$11, 0)), "")="", "", IFERROR(LEFT(INDEX($B357:$AE357, $BK357, MATCH(BG$10, $B$11:$AE$11, 0)), 70), "")))</f>
        <v/>
      </c>
      <c r="BH357" s="11"/>
      <c r="BI357" s="65" t="str">
        <f t="shared" si="77"/>
        <v/>
      </c>
      <c r="BJ357" s="11"/>
      <c r="BN357" s="19" t="str" cm="1">
        <f t="array" ref="BN357">IF($AZ$10="", "", IF(IFERROR(INDEX($B357:$AE357, $BK357, MATCH($AZ$10, $B$11:$AE$11, 0)), "")="", "", IFERROR(INDEX($B357:$AE357, $BK357, MATCH($AZ$10, $B$11:$AE$11, 0)), "")))</f>
        <v/>
      </c>
      <c r="BO357" s="19" t="str">
        <f t="shared" si="78"/>
        <v/>
      </c>
      <c r="BP357" s="19" t="str">
        <f t="shared" si="79"/>
        <v/>
      </c>
      <c r="BQ357" s="19" t="str">
        <f t="shared" si="80"/>
        <v/>
      </c>
      <c r="BR357" s="42" t="str">
        <f t="shared" si="81"/>
        <v/>
      </c>
      <c r="BS357" s="19" t="str">
        <f t="shared" si="82"/>
        <v/>
      </c>
      <c r="BT357" s="43" t="str" cm="1">
        <f t="array" ref="BT357">IFERROR(DATE(INDEX($BQ357:$BS357, $BK357, MATCH($BN$5, $BQ$10:$BS$10, 0)), INDEX($BQ357:$BS357, $BK357, MATCH($BN$4, $BQ$10:$BS$10, 0)), INDEX($BQ357:$BS357, $BK357, MATCH($BN$3, $BQ$10:$BS$10, 0))), "")</f>
        <v/>
      </c>
      <c r="BV357" s="19" t="str">
        <f t="shared" si="83"/>
        <v/>
      </c>
      <c r="BX357" s="19" t="str">
        <f t="shared" si="75"/>
        <v/>
      </c>
      <c r="BZ357" s="42" t="str">
        <f t="shared" si="74"/>
        <v/>
      </c>
      <c r="CA357" s="13" t="str">
        <f t="shared" si="74"/>
        <v/>
      </c>
      <c r="CB357" s="13" t="str">
        <f t="shared" si="74"/>
        <v/>
      </c>
      <c r="CC357" s="13" t="str">
        <f t="shared" si="74"/>
        <v/>
      </c>
      <c r="CD357" s="33" t="str">
        <f t="shared" si="74"/>
        <v/>
      </c>
      <c r="CF357" s="44" t="str">
        <f t="shared" si="84"/>
        <v/>
      </c>
      <c r="CH357" s="19" t="str">
        <f>IF($CF357="", "", COUNTIF($CF$12:$CF$511, "&gt;"&amp;$CF357)+1+COUNTIF($CF$12:$CF357, $CF357)-1)</f>
        <v/>
      </c>
      <c r="CJ357" s="19" t="str">
        <f t="shared" si="85"/>
        <v/>
      </c>
      <c r="CL357" s="45" t="str">
        <f t="shared" si="86"/>
        <v/>
      </c>
      <c r="CN357" s="41" t="str" cm="1">
        <f t="array" ref="CN357">IF($BV357="", "", IF(IFERROR(INDEX($B357:$AE357, $BK357, MATCH(BI$10, $B$11:$AE$11, 0)), "")="", "", IFERROR(INDEX($B357:$AE357, $BK357, MATCH(BI$10, $B$11:$AE$11, 0)), "")))</f>
        <v/>
      </c>
      <c r="CP357" s="19" t="str">
        <f>IF(OR($BL$7=FALSE, $BI357=""), "", IF(COUNTIF('LinkedIn Posts'!$AV$11:$AV$510, $BI357)=0, MAX($CP$11:$CP356)+1, ""))</f>
        <v/>
      </c>
      <c r="CR357" s="19">
        <v>346</v>
      </c>
      <c r="CT357" s="65" t="str">
        <f t="shared" si="87"/>
        <v/>
      </c>
    </row>
    <row r="358" spans="1:98" x14ac:dyDescent="0.25">
      <c r="A358" s="24"/>
      <c r="B358" s="29"/>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1"/>
      <c r="AF358" s="24"/>
      <c r="AG358" s="11"/>
      <c r="AH358" s="11"/>
      <c r="AI358" s="11"/>
      <c r="AJ358" s="11"/>
      <c r="AK358" s="11"/>
      <c r="AL358" s="11"/>
      <c r="AM358" s="11"/>
      <c r="AN358" s="11"/>
      <c r="AO358" s="11"/>
      <c r="AP358" s="11"/>
      <c r="AQ358" s="11"/>
      <c r="AR358" s="11"/>
      <c r="AS358" s="11"/>
      <c r="AT358" s="11"/>
      <c r="AU358" s="11"/>
      <c r="AV358" s="11"/>
      <c r="AW358" s="11"/>
      <c r="AX358" s="11"/>
      <c r="AY358" s="11"/>
      <c r="AZ358" s="32" t="str">
        <f t="shared" si="76"/>
        <v/>
      </c>
      <c r="BA358" s="13" t="str" cm="1">
        <f t="array" ref="BA358">IF(BA$10="", "", IF(IFERROR(INDEX($B358:$AE358, $BK358, MATCH(BA$10, $B$11:$AE$11, 0)), "")="", "", IFERROR(VALUE(INDEX($B358:$AE358, $BK358, MATCH(BA$10, $B$11:$AE$11, 0))), "")))</f>
        <v/>
      </c>
      <c r="BB358" s="13" t="str" cm="1">
        <f t="array" ref="BB358">IF(BB$10="", "", IF(IFERROR(INDEX($B358:$AE358, $BK358, MATCH(BB$10, $B$11:$AE$11, 0)), "")="", "", IFERROR(VALUE(INDEX($B358:$AE358, $BK358, MATCH(BB$10, $B$11:$AE$11, 0))), "")))</f>
        <v/>
      </c>
      <c r="BC358" s="13" t="str" cm="1">
        <f t="array" ref="BC358">IF(BC$10="", "", IF(IFERROR(INDEX($B358:$AE358, $BK358, MATCH(BC$10, $B$11:$AE$11, 0)), "")="", "", IFERROR(VALUE(INDEX($B358:$AE358, $BK358, MATCH(BC$10, $B$11:$AE$11, 0))), "")))</f>
        <v/>
      </c>
      <c r="BD358" s="13" t="str" cm="1">
        <f t="array" ref="BD358">IF(BD$10="", "", IF(IFERROR(INDEX($B358:$AE358, $BK358, MATCH(BD$10, $B$11:$AE$11, 0)), "")="", "", IFERROR(VALUE(INDEX($B358:$AE358, $BK358, MATCH(BD$10, $B$11:$AE$11, 0))), "")))</f>
        <v/>
      </c>
      <c r="BE358" s="33" t="str" cm="1">
        <f t="array" ref="BE358">IF(BE$10="", "", IF(IFERROR(INDEX($B358:$AE358, $BK358, MATCH(BE$10, $B$11:$AE$11, 0)), "")="", "", IFERROR(VALUE(INDEX($B358:$AE358, $BK358, MATCH(BE$10, $B$11:$AE$11, 0))), "")))</f>
        <v/>
      </c>
      <c r="BF358" s="11"/>
      <c r="BG358" s="41" t="str" cm="1">
        <f t="array" ref="BG358">IF(BG$10="", "", IF(IFERROR(INDEX($B358:$AE358, $BK358, MATCH(BG$10, $B$11:$AE$11, 0)), "")="", "", IFERROR(LEFT(INDEX($B358:$AE358, $BK358, MATCH(BG$10, $B$11:$AE$11, 0)), 70), "")))</f>
        <v/>
      </c>
      <c r="BH358" s="11"/>
      <c r="BI358" s="65" t="str">
        <f t="shared" si="77"/>
        <v/>
      </c>
      <c r="BJ358" s="11"/>
      <c r="BN358" s="19" t="str" cm="1">
        <f t="array" ref="BN358">IF($AZ$10="", "", IF(IFERROR(INDEX($B358:$AE358, $BK358, MATCH($AZ$10, $B$11:$AE$11, 0)), "")="", "", IFERROR(INDEX($B358:$AE358, $BK358, MATCH($AZ$10, $B$11:$AE$11, 0)), "")))</f>
        <v/>
      </c>
      <c r="BO358" s="19" t="str">
        <f t="shared" si="78"/>
        <v/>
      </c>
      <c r="BP358" s="19" t="str">
        <f t="shared" si="79"/>
        <v/>
      </c>
      <c r="BQ358" s="19" t="str">
        <f t="shared" si="80"/>
        <v/>
      </c>
      <c r="BR358" s="42" t="str">
        <f t="shared" si="81"/>
        <v/>
      </c>
      <c r="BS358" s="19" t="str">
        <f t="shared" si="82"/>
        <v/>
      </c>
      <c r="BT358" s="43" t="str" cm="1">
        <f t="array" ref="BT358">IFERROR(DATE(INDEX($BQ358:$BS358, $BK358, MATCH($BN$5, $BQ$10:$BS$10, 0)), INDEX($BQ358:$BS358, $BK358, MATCH($BN$4, $BQ$10:$BS$10, 0)), INDEX($BQ358:$BS358, $BK358, MATCH($BN$3, $BQ$10:$BS$10, 0))), "")</f>
        <v/>
      </c>
      <c r="BV358" s="19" t="str">
        <f t="shared" si="83"/>
        <v/>
      </c>
      <c r="BX358" s="19" t="str">
        <f t="shared" si="75"/>
        <v/>
      </c>
      <c r="BZ358" s="42" t="str">
        <f t="shared" si="74"/>
        <v/>
      </c>
      <c r="CA358" s="13" t="str">
        <f t="shared" si="74"/>
        <v/>
      </c>
      <c r="CB358" s="13" t="str">
        <f t="shared" si="74"/>
        <v/>
      </c>
      <c r="CC358" s="13" t="str">
        <f t="shared" si="74"/>
        <v/>
      </c>
      <c r="CD358" s="33" t="str">
        <f t="shared" si="74"/>
        <v/>
      </c>
      <c r="CF358" s="44" t="str">
        <f t="shared" si="84"/>
        <v/>
      </c>
      <c r="CH358" s="19" t="str">
        <f>IF($CF358="", "", COUNTIF($CF$12:$CF$511, "&gt;"&amp;$CF358)+1+COUNTIF($CF$12:$CF358, $CF358)-1)</f>
        <v/>
      </c>
      <c r="CJ358" s="19" t="str">
        <f t="shared" si="85"/>
        <v/>
      </c>
      <c r="CL358" s="45" t="str">
        <f t="shared" si="86"/>
        <v/>
      </c>
      <c r="CN358" s="41" t="str" cm="1">
        <f t="array" ref="CN358">IF($BV358="", "", IF(IFERROR(INDEX($B358:$AE358, $BK358, MATCH(BI$10, $B$11:$AE$11, 0)), "")="", "", IFERROR(INDEX($B358:$AE358, $BK358, MATCH(BI$10, $B$11:$AE$11, 0)), "")))</f>
        <v/>
      </c>
      <c r="CP358" s="19" t="str">
        <f>IF(OR($BL$7=FALSE, $BI358=""), "", IF(COUNTIF('LinkedIn Posts'!$AV$11:$AV$510, $BI358)=0, MAX($CP$11:$CP357)+1, ""))</f>
        <v/>
      </c>
      <c r="CR358" s="19">
        <v>347</v>
      </c>
      <c r="CT358" s="65" t="str">
        <f t="shared" si="87"/>
        <v/>
      </c>
    </row>
    <row r="359" spans="1:98" x14ac:dyDescent="0.25">
      <c r="A359" s="24"/>
      <c r="B359" s="29"/>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1"/>
      <c r="AF359" s="24"/>
      <c r="AG359" s="11"/>
      <c r="AH359" s="11"/>
      <c r="AI359" s="11"/>
      <c r="AJ359" s="11"/>
      <c r="AK359" s="11"/>
      <c r="AL359" s="11"/>
      <c r="AM359" s="11"/>
      <c r="AN359" s="11"/>
      <c r="AO359" s="11"/>
      <c r="AP359" s="11"/>
      <c r="AQ359" s="11"/>
      <c r="AR359" s="11"/>
      <c r="AS359" s="11"/>
      <c r="AT359" s="11"/>
      <c r="AU359" s="11"/>
      <c r="AV359" s="11"/>
      <c r="AW359" s="11"/>
      <c r="AX359" s="11"/>
      <c r="AY359" s="11"/>
      <c r="AZ359" s="32" t="str">
        <f t="shared" si="76"/>
        <v/>
      </c>
      <c r="BA359" s="13" t="str" cm="1">
        <f t="array" ref="BA359">IF(BA$10="", "", IF(IFERROR(INDEX($B359:$AE359, $BK359, MATCH(BA$10, $B$11:$AE$11, 0)), "")="", "", IFERROR(VALUE(INDEX($B359:$AE359, $BK359, MATCH(BA$10, $B$11:$AE$11, 0))), "")))</f>
        <v/>
      </c>
      <c r="BB359" s="13" t="str" cm="1">
        <f t="array" ref="BB359">IF(BB$10="", "", IF(IFERROR(INDEX($B359:$AE359, $BK359, MATCH(BB$10, $B$11:$AE$11, 0)), "")="", "", IFERROR(VALUE(INDEX($B359:$AE359, $BK359, MATCH(BB$10, $B$11:$AE$11, 0))), "")))</f>
        <v/>
      </c>
      <c r="BC359" s="13" t="str" cm="1">
        <f t="array" ref="BC359">IF(BC$10="", "", IF(IFERROR(INDEX($B359:$AE359, $BK359, MATCH(BC$10, $B$11:$AE$11, 0)), "")="", "", IFERROR(VALUE(INDEX($B359:$AE359, $BK359, MATCH(BC$10, $B$11:$AE$11, 0))), "")))</f>
        <v/>
      </c>
      <c r="BD359" s="13" t="str" cm="1">
        <f t="array" ref="BD359">IF(BD$10="", "", IF(IFERROR(INDEX($B359:$AE359, $BK359, MATCH(BD$10, $B$11:$AE$11, 0)), "")="", "", IFERROR(VALUE(INDEX($B359:$AE359, $BK359, MATCH(BD$10, $B$11:$AE$11, 0))), "")))</f>
        <v/>
      </c>
      <c r="BE359" s="33" t="str" cm="1">
        <f t="array" ref="BE359">IF(BE$10="", "", IF(IFERROR(INDEX($B359:$AE359, $BK359, MATCH(BE$10, $B$11:$AE$11, 0)), "")="", "", IFERROR(VALUE(INDEX($B359:$AE359, $BK359, MATCH(BE$10, $B$11:$AE$11, 0))), "")))</f>
        <v/>
      </c>
      <c r="BF359" s="11"/>
      <c r="BG359" s="41" t="str" cm="1">
        <f t="array" ref="BG359">IF(BG$10="", "", IF(IFERROR(INDEX($B359:$AE359, $BK359, MATCH(BG$10, $B$11:$AE$11, 0)), "")="", "", IFERROR(LEFT(INDEX($B359:$AE359, $BK359, MATCH(BG$10, $B$11:$AE$11, 0)), 70), "")))</f>
        <v/>
      </c>
      <c r="BH359" s="11"/>
      <c r="BI359" s="65" t="str">
        <f t="shared" si="77"/>
        <v/>
      </c>
      <c r="BJ359" s="11"/>
      <c r="BN359" s="19" t="str" cm="1">
        <f t="array" ref="BN359">IF($AZ$10="", "", IF(IFERROR(INDEX($B359:$AE359, $BK359, MATCH($AZ$10, $B$11:$AE$11, 0)), "")="", "", IFERROR(INDEX($B359:$AE359, $BK359, MATCH($AZ$10, $B$11:$AE$11, 0)), "")))</f>
        <v/>
      </c>
      <c r="BO359" s="19" t="str">
        <f t="shared" si="78"/>
        <v/>
      </c>
      <c r="BP359" s="19" t="str">
        <f t="shared" si="79"/>
        <v/>
      </c>
      <c r="BQ359" s="19" t="str">
        <f t="shared" si="80"/>
        <v/>
      </c>
      <c r="BR359" s="42" t="str">
        <f t="shared" si="81"/>
        <v/>
      </c>
      <c r="BS359" s="19" t="str">
        <f t="shared" si="82"/>
        <v/>
      </c>
      <c r="BT359" s="43" t="str" cm="1">
        <f t="array" ref="BT359">IFERROR(DATE(INDEX($BQ359:$BS359, $BK359, MATCH($BN$5, $BQ$10:$BS$10, 0)), INDEX($BQ359:$BS359, $BK359, MATCH($BN$4, $BQ$10:$BS$10, 0)), INDEX($BQ359:$BS359, $BK359, MATCH($BN$3, $BQ$10:$BS$10, 0))), "")</f>
        <v/>
      </c>
      <c r="BV359" s="19" t="str">
        <f t="shared" si="83"/>
        <v/>
      </c>
      <c r="BX359" s="19" t="str">
        <f t="shared" si="75"/>
        <v/>
      </c>
      <c r="BZ359" s="42" t="str">
        <f t="shared" si="74"/>
        <v/>
      </c>
      <c r="CA359" s="13" t="str">
        <f t="shared" si="74"/>
        <v/>
      </c>
      <c r="CB359" s="13" t="str">
        <f t="shared" si="74"/>
        <v/>
      </c>
      <c r="CC359" s="13" t="str">
        <f t="shared" si="74"/>
        <v/>
      </c>
      <c r="CD359" s="33" t="str">
        <f t="shared" si="74"/>
        <v/>
      </c>
      <c r="CF359" s="44" t="str">
        <f t="shared" si="84"/>
        <v/>
      </c>
      <c r="CH359" s="19" t="str">
        <f>IF($CF359="", "", COUNTIF($CF$12:$CF$511, "&gt;"&amp;$CF359)+1+COUNTIF($CF$12:$CF359, $CF359)-1)</f>
        <v/>
      </c>
      <c r="CJ359" s="19" t="str">
        <f t="shared" si="85"/>
        <v/>
      </c>
      <c r="CL359" s="45" t="str">
        <f t="shared" si="86"/>
        <v/>
      </c>
      <c r="CN359" s="41" t="str" cm="1">
        <f t="array" ref="CN359">IF($BV359="", "", IF(IFERROR(INDEX($B359:$AE359, $BK359, MATCH(BI$10, $B$11:$AE$11, 0)), "")="", "", IFERROR(INDEX($B359:$AE359, $BK359, MATCH(BI$10, $B$11:$AE$11, 0)), "")))</f>
        <v/>
      </c>
      <c r="CP359" s="19" t="str">
        <f>IF(OR($BL$7=FALSE, $BI359=""), "", IF(COUNTIF('LinkedIn Posts'!$AV$11:$AV$510, $BI359)=0, MAX($CP$11:$CP358)+1, ""))</f>
        <v/>
      </c>
      <c r="CR359" s="19">
        <v>348</v>
      </c>
      <c r="CT359" s="65" t="str">
        <f t="shared" si="87"/>
        <v/>
      </c>
    </row>
    <row r="360" spans="1:98" x14ac:dyDescent="0.25">
      <c r="A360" s="24"/>
      <c r="B360" s="29"/>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1"/>
      <c r="AF360" s="24"/>
      <c r="AG360" s="11"/>
      <c r="AH360" s="11"/>
      <c r="AI360" s="11"/>
      <c r="AJ360" s="11"/>
      <c r="AK360" s="11"/>
      <c r="AL360" s="11"/>
      <c r="AM360" s="11"/>
      <c r="AN360" s="11"/>
      <c r="AO360" s="11"/>
      <c r="AP360" s="11"/>
      <c r="AQ360" s="11"/>
      <c r="AR360" s="11"/>
      <c r="AS360" s="11"/>
      <c r="AT360" s="11"/>
      <c r="AU360" s="11"/>
      <c r="AV360" s="11"/>
      <c r="AW360" s="11"/>
      <c r="AX360" s="11"/>
      <c r="AY360" s="11"/>
      <c r="AZ360" s="32" t="str">
        <f t="shared" si="76"/>
        <v/>
      </c>
      <c r="BA360" s="13" t="str" cm="1">
        <f t="array" ref="BA360">IF(BA$10="", "", IF(IFERROR(INDEX($B360:$AE360, $BK360, MATCH(BA$10, $B$11:$AE$11, 0)), "")="", "", IFERROR(VALUE(INDEX($B360:$AE360, $BK360, MATCH(BA$10, $B$11:$AE$11, 0))), "")))</f>
        <v/>
      </c>
      <c r="BB360" s="13" t="str" cm="1">
        <f t="array" ref="BB360">IF(BB$10="", "", IF(IFERROR(INDEX($B360:$AE360, $BK360, MATCH(BB$10, $B$11:$AE$11, 0)), "")="", "", IFERROR(VALUE(INDEX($B360:$AE360, $BK360, MATCH(BB$10, $B$11:$AE$11, 0))), "")))</f>
        <v/>
      </c>
      <c r="BC360" s="13" t="str" cm="1">
        <f t="array" ref="BC360">IF(BC$10="", "", IF(IFERROR(INDEX($B360:$AE360, $BK360, MATCH(BC$10, $B$11:$AE$11, 0)), "")="", "", IFERROR(VALUE(INDEX($B360:$AE360, $BK360, MATCH(BC$10, $B$11:$AE$11, 0))), "")))</f>
        <v/>
      </c>
      <c r="BD360" s="13" t="str" cm="1">
        <f t="array" ref="BD360">IF(BD$10="", "", IF(IFERROR(INDEX($B360:$AE360, $BK360, MATCH(BD$10, $B$11:$AE$11, 0)), "")="", "", IFERROR(VALUE(INDEX($B360:$AE360, $BK360, MATCH(BD$10, $B$11:$AE$11, 0))), "")))</f>
        <v/>
      </c>
      <c r="BE360" s="33" t="str" cm="1">
        <f t="array" ref="BE360">IF(BE$10="", "", IF(IFERROR(INDEX($B360:$AE360, $BK360, MATCH(BE$10, $B$11:$AE$11, 0)), "")="", "", IFERROR(VALUE(INDEX($B360:$AE360, $BK360, MATCH(BE$10, $B$11:$AE$11, 0))), "")))</f>
        <v/>
      </c>
      <c r="BF360" s="11"/>
      <c r="BG360" s="41" t="str" cm="1">
        <f t="array" ref="BG360">IF(BG$10="", "", IF(IFERROR(INDEX($B360:$AE360, $BK360, MATCH(BG$10, $B$11:$AE$11, 0)), "")="", "", IFERROR(LEFT(INDEX($B360:$AE360, $BK360, MATCH(BG$10, $B$11:$AE$11, 0)), 70), "")))</f>
        <v/>
      </c>
      <c r="BH360" s="11"/>
      <c r="BI360" s="65" t="str">
        <f t="shared" si="77"/>
        <v/>
      </c>
      <c r="BJ360" s="11"/>
      <c r="BN360" s="19" t="str" cm="1">
        <f t="array" ref="BN360">IF($AZ$10="", "", IF(IFERROR(INDEX($B360:$AE360, $BK360, MATCH($AZ$10, $B$11:$AE$11, 0)), "")="", "", IFERROR(INDEX($B360:$AE360, $BK360, MATCH($AZ$10, $B$11:$AE$11, 0)), "")))</f>
        <v/>
      </c>
      <c r="BO360" s="19" t="str">
        <f t="shared" si="78"/>
        <v/>
      </c>
      <c r="BP360" s="19" t="str">
        <f t="shared" si="79"/>
        <v/>
      </c>
      <c r="BQ360" s="19" t="str">
        <f t="shared" si="80"/>
        <v/>
      </c>
      <c r="BR360" s="42" t="str">
        <f t="shared" si="81"/>
        <v/>
      </c>
      <c r="BS360" s="19" t="str">
        <f t="shared" si="82"/>
        <v/>
      </c>
      <c r="BT360" s="43" t="str" cm="1">
        <f t="array" ref="BT360">IFERROR(DATE(INDEX($BQ360:$BS360, $BK360, MATCH($BN$5, $BQ$10:$BS$10, 0)), INDEX($BQ360:$BS360, $BK360, MATCH($BN$4, $BQ$10:$BS$10, 0)), INDEX($BQ360:$BS360, $BK360, MATCH($BN$3, $BQ$10:$BS$10, 0))), "")</f>
        <v/>
      </c>
      <c r="BV360" s="19" t="str">
        <f t="shared" si="83"/>
        <v/>
      </c>
      <c r="BX360" s="19" t="str">
        <f t="shared" si="75"/>
        <v/>
      </c>
      <c r="BZ360" s="42" t="str">
        <f t="shared" si="74"/>
        <v/>
      </c>
      <c r="CA360" s="13" t="str">
        <f t="shared" si="74"/>
        <v/>
      </c>
      <c r="CB360" s="13" t="str">
        <f t="shared" si="74"/>
        <v/>
      </c>
      <c r="CC360" s="13" t="str">
        <f t="shared" si="74"/>
        <v/>
      </c>
      <c r="CD360" s="33" t="str">
        <f t="shared" si="74"/>
        <v/>
      </c>
      <c r="CF360" s="44" t="str">
        <f t="shared" si="84"/>
        <v/>
      </c>
      <c r="CH360" s="19" t="str">
        <f>IF($CF360="", "", COUNTIF($CF$12:$CF$511, "&gt;"&amp;$CF360)+1+COUNTIF($CF$12:$CF360, $CF360)-1)</f>
        <v/>
      </c>
      <c r="CJ360" s="19" t="str">
        <f t="shared" si="85"/>
        <v/>
      </c>
      <c r="CL360" s="45" t="str">
        <f t="shared" si="86"/>
        <v/>
      </c>
      <c r="CN360" s="41" t="str" cm="1">
        <f t="array" ref="CN360">IF($BV360="", "", IF(IFERROR(INDEX($B360:$AE360, $BK360, MATCH(BI$10, $B$11:$AE$11, 0)), "")="", "", IFERROR(INDEX($B360:$AE360, $BK360, MATCH(BI$10, $B$11:$AE$11, 0)), "")))</f>
        <v/>
      </c>
      <c r="CP360" s="19" t="str">
        <f>IF(OR($BL$7=FALSE, $BI360=""), "", IF(COUNTIF('LinkedIn Posts'!$AV$11:$AV$510, $BI360)=0, MAX($CP$11:$CP359)+1, ""))</f>
        <v/>
      </c>
      <c r="CR360" s="19">
        <v>349</v>
      </c>
      <c r="CT360" s="65" t="str">
        <f t="shared" si="87"/>
        <v/>
      </c>
    </row>
    <row r="361" spans="1:98" x14ac:dyDescent="0.25">
      <c r="A361" s="24"/>
      <c r="B361" s="29"/>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1"/>
      <c r="AF361" s="24"/>
      <c r="AG361" s="11"/>
      <c r="AH361" s="11"/>
      <c r="AI361" s="11"/>
      <c r="AJ361" s="11"/>
      <c r="AK361" s="11"/>
      <c r="AL361" s="11"/>
      <c r="AM361" s="11"/>
      <c r="AN361" s="11"/>
      <c r="AO361" s="11"/>
      <c r="AP361" s="11"/>
      <c r="AQ361" s="11"/>
      <c r="AR361" s="11"/>
      <c r="AS361" s="11"/>
      <c r="AT361" s="11"/>
      <c r="AU361" s="11"/>
      <c r="AV361" s="11"/>
      <c r="AW361" s="11"/>
      <c r="AX361" s="11"/>
      <c r="AY361" s="11"/>
      <c r="AZ361" s="32" t="str">
        <f t="shared" si="76"/>
        <v/>
      </c>
      <c r="BA361" s="13" t="str" cm="1">
        <f t="array" ref="BA361">IF(BA$10="", "", IF(IFERROR(INDEX($B361:$AE361, $BK361, MATCH(BA$10, $B$11:$AE$11, 0)), "")="", "", IFERROR(VALUE(INDEX($B361:$AE361, $BK361, MATCH(BA$10, $B$11:$AE$11, 0))), "")))</f>
        <v/>
      </c>
      <c r="BB361" s="13" t="str" cm="1">
        <f t="array" ref="BB361">IF(BB$10="", "", IF(IFERROR(INDEX($B361:$AE361, $BK361, MATCH(BB$10, $B$11:$AE$11, 0)), "")="", "", IFERROR(VALUE(INDEX($B361:$AE361, $BK361, MATCH(BB$10, $B$11:$AE$11, 0))), "")))</f>
        <v/>
      </c>
      <c r="BC361" s="13" t="str" cm="1">
        <f t="array" ref="BC361">IF(BC$10="", "", IF(IFERROR(INDEX($B361:$AE361, $BK361, MATCH(BC$10, $B$11:$AE$11, 0)), "")="", "", IFERROR(VALUE(INDEX($B361:$AE361, $BK361, MATCH(BC$10, $B$11:$AE$11, 0))), "")))</f>
        <v/>
      </c>
      <c r="BD361" s="13" t="str" cm="1">
        <f t="array" ref="BD361">IF(BD$10="", "", IF(IFERROR(INDEX($B361:$AE361, $BK361, MATCH(BD$10, $B$11:$AE$11, 0)), "")="", "", IFERROR(VALUE(INDEX($B361:$AE361, $BK361, MATCH(BD$10, $B$11:$AE$11, 0))), "")))</f>
        <v/>
      </c>
      <c r="BE361" s="33" t="str" cm="1">
        <f t="array" ref="BE361">IF(BE$10="", "", IF(IFERROR(INDEX($B361:$AE361, $BK361, MATCH(BE$10, $B$11:$AE$11, 0)), "")="", "", IFERROR(VALUE(INDEX($B361:$AE361, $BK361, MATCH(BE$10, $B$11:$AE$11, 0))), "")))</f>
        <v/>
      </c>
      <c r="BF361" s="11"/>
      <c r="BG361" s="41" t="str" cm="1">
        <f t="array" ref="BG361">IF(BG$10="", "", IF(IFERROR(INDEX($B361:$AE361, $BK361, MATCH(BG$10, $B$11:$AE$11, 0)), "")="", "", IFERROR(LEFT(INDEX($B361:$AE361, $BK361, MATCH(BG$10, $B$11:$AE$11, 0)), 70), "")))</f>
        <v/>
      </c>
      <c r="BH361" s="11"/>
      <c r="BI361" s="65" t="str">
        <f t="shared" si="77"/>
        <v/>
      </c>
      <c r="BJ361" s="11"/>
      <c r="BN361" s="19" t="str" cm="1">
        <f t="array" ref="BN361">IF($AZ$10="", "", IF(IFERROR(INDEX($B361:$AE361, $BK361, MATCH($AZ$10, $B$11:$AE$11, 0)), "")="", "", IFERROR(INDEX($B361:$AE361, $BK361, MATCH($AZ$10, $B$11:$AE$11, 0)), "")))</f>
        <v/>
      </c>
      <c r="BO361" s="19" t="str">
        <f t="shared" si="78"/>
        <v/>
      </c>
      <c r="BP361" s="19" t="str">
        <f t="shared" si="79"/>
        <v/>
      </c>
      <c r="BQ361" s="19" t="str">
        <f t="shared" si="80"/>
        <v/>
      </c>
      <c r="BR361" s="42" t="str">
        <f t="shared" si="81"/>
        <v/>
      </c>
      <c r="BS361" s="19" t="str">
        <f t="shared" si="82"/>
        <v/>
      </c>
      <c r="BT361" s="43" t="str" cm="1">
        <f t="array" ref="BT361">IFERROR(DATE(INDEX($BQ361:$BS361, $BK361, MATCH($BN$5, $BQ$10:$BS$10, 0)), INDEX($BQ361:$BS361, $BK361, MATCH($BN$4, $BQ$10:$BS$10, 0)), INDEX($BQ361:$BS361, $BK361, MATCH($BN$3, $BQ$10:$BS$10, 0))), "")</f>
        <v/>
      </c>
      <c r="BV361" s="19" t="str">
        <f t="shared" si="83"/>
        <v/>
      </c>
      <c r="BX361" s="19" t="str">
        <f t="shared" si="75"/>
        <v/>
      </c>
      <c r="BZ361" s="42" t="str">
        <f t="shared" si="74"/>
        <v/>
      </c>
      <c r="CA361" s="13" t="str">
        <f t="shared" si="74"/>
        <v/>
      </c>
      <c r="CB361" s="13" t="str">
        <f t="shared" si="74"/>
        <v/>
      </c>
      <c r="CC361" s="13" t="str">
        <f t="shared" si="74"/>
        <v/>
      </c>
      <c r="CD361" s="33" t="str">
        <f t="shared" si="74"/>
        <v/>
      </c>
      <c r="CF361" s="44" t="str">
        <f t="shared" si="84"/>
        <v/>
      </c>
      <c r="CH361" s="19" t="str">
        <f>IF($CF361="", "", COUNTIF($CF$12:$CF$511, "&gt;"&amp;$CF361)+1+COUNTIF($CF$12:$CF361, $CF361)-1)</f>
        <v/>
      </c>
      <c r="CJ361" s="19" t="str">
        <f t="shared" si="85"/>
        <v/>
      </c>
      <c r="CL361" s="45" t="str">
        <f t="shared" si="86"/>
        <v/>
      </c>
      <c r="CN361" s="41" t="str" cm="1">
        <f t="array" ref="CN361">IF($BV361="", "", IF(IFERROR(INDEX($B361:$AE361, $BK361, MATCH(BI$10, $B$11:$AE$11, 0)), "")="", "", IFERROR(INDEX($B361:$AE361, $BK361, MATCH(BI$10, $B$11:$AE$11, 0)), "")))</f>
        <v/>
      </c>
      <c r="CP361" s="19" t="str">
        <f>IF(OR($BL$7=FALSE, $BI361=""), "", IF(COUNTIF('LinkedIn Posts'!$AV$11:$AV$510, $BI361)=0, MAX($CP$11:$CP360)+1, ""))</f>
        <v/>
      </c>
      <c r="CR361" s="19">
        <v>350</v>
      </c>
      <c r="CT361" s="65" t="str">
        <f t="shared" si="87"/>
        <v/>
      </c>
    </row>
    <row r="362" spans="1:98" x14ac:dyDescent="0.25">
      <c r="A362" s="24"/>
      <c r="B362" s="29"/>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1"/>
      <c r="AF362" s="24"/>
      <c r="AG362" s="11"/>
      <c r="AH362" s="11"/>
      <c r="AI362" s="11"/>
      <c r="AJ362" s="11"/>
      <c r="AK362" s="11"/>
      <c r="AL362" s="11"/>
      <c r="AM362" s="11"/>
      <c r="AN362" s="11"/>
      <c r="AO362" s="11"/>
      <c r="AP362" s="11"/>
      <c r="AQ362" s="11"/>
      <c r="AR362" s="11"/>
      <c r="AS362" s="11"/>
      <c r="AT362" s="11"/>
      <c r="AU362" s="11"/>
      <c r="AV362" s="11"/>
      <c r="AW362" s="11"/>
      <c r="AX362" s="11"/>
      <c r="AY362" s="11"/>
      <c r="AZ362" s="32" t="str">
        <f t="shared" si="76"/>
        <v/>
      </c>
      <c r="BA362" s="13" t="str" cm="1">
        <f t="array" ref="BA362">IF(BA$10="", "", IF(IFERROR(INDEX($B362:$AE362, $BK362, MATCH(BA$10, $B$11:$AE$11, 0)), "")="", "", IFERROR(VALUE(INDEX($B362:$AE362, $BK362, MATCH(BA$10, $B$11:$AE$11, 0))), "")))</f>
        <v/>
      </c>
      <c r="BB362" s="13" t="str" cm="1">
        <f t="array" ref="BB362">IF(BB$10="", "", IF(IFERROR(INDEX($B362:$AE362, $BK362, MATCH(BB$10, $B$11:$AE$11, 0)), "")="", "", IFERROR(VALUE(INDEX($B362:$AE362, $BK362, MATCH(BB$10, $B$11:$AE$11, 0))), "")))</f>
        <v/>
      </c>
      <c r="BC362" s="13" t="str" cm="1">
        <f t="array" ref="BC362">IF(BC$10="", "", IF(IFERROR(INDEX($B362:$AE362, $BK362, MATCH(BC$10, $B$11:$AE$11, 0)), "")="", "", IFERROR(VALUE(INDEX($B362:$AE362, $BK362, MATCH(BC$10, $B$11:$AE$11, 0))), "")))</f>
        <v/>
      </c>
      <c r="BD362" s="13" t="str" cm="1">
        <f t="array" ref="BD362">IF(BD$10="", "", IF(IFERROR(INDEX($B362:$AE362, $BK362, MATCH(BD$10, $B$11:$AE$11, 0)), "")="", "", IFERROR(VALUE(INDEX($B362:$AE362, $BK362, MATCH(BD$10, $B$11:$AE$11, 0))), "")))</f>
        <v/>
      </c>
      <c r="BE362" s="33" t="str" cm="1">
        <f t="array" ref="BE362">IF(BE$10="", "", IF(IFERROR(INDEX($B362:$AE362, $BK362, MATCH(BE$10, $B$11:$AE$11, 0)), "")="", "", IFERROR(VALUE(INDEX($B362:$AE362, $BK362, MATCH(BE$10, $B$11:$AE$11, 0))), "")))</f>
        <v/>
      </c>
      <c r="BF362" s="11"/>
      <c r="BG362" s="41" t="str" cm="1">
        <f t="array" ref="BG362">IF(BG$10="", "", IF(IFERROR(INDEX($B362:$AE362, $BK362, MATCH(BG$10, $B$11:$AE$11, 0)), "")="", "", IFERROR(LEFT(INDEX($B362:$AE362, $BK362, MATCH(BG$10, $B$11:$AE$11, 0)), 70), "")))</f>
        <v/>
      </c>
      <c r="BH362" s="11"/>
      <c r="BI362" s="65" t="str">
        <f t="shared" si="77"/>
        <v/>
      </c>
      <c r="BJ362" s="11"/>
      <c r="BN362" s="19" t="str" cm="1">
        <f t="array" ref="BN362">IF($AZ$10="", "", IF(IFERROR(INDEX($B362:$AE362, $BK362, MATCH($AZ$10, $B$11:$AE$11, 0)), "")="", "", IFERROR(INDEX($B362:$AE362, $BK362, MATCH($AZ$10, $B$11:$AE$11, 0)), "")))</f>
        <v/>
      </c>
      <c r="BO362" s="19" t="str">
        <f t="shared" si="78"/>
        <v/>
      </c>
      <c r="BP362" s="19" t="str">
        <f t="shared" si="79"/>
        <v/>
      </c>
      <c r="BQ362" s="19" t="str">
        <f t="shared" si="80"/>
        <v/>
      </c>
      <c r="BR362" s="42" t="str">
        <f t="shared" si="81"/>
        <v/>
      </c>
      <c r="BS362" s="19" t="str">
        <f t="shared" si="82"/>
        <v/>
      </c>
      <c r="BT362" s="43" t="str" cm="1">
        <f t="array" ref="BT362">IFERROR(DATE(INDEX($BQ362:$BS362, $BK362, MATCH($BN$5, $BQ$10:$BS$10, 0)), INDEX($BQ362:$BS362, $BK362, MATCH($BN$4, $BQ$10:$BS$10, 0)), INDEX($BQ362:$BS362, $BK362, MATCH($BN$3, $BQ$10:$BS$10, 0))), "")</f>
        <v/>
      </c>
      <c r="BV362" s="19" t="str">
        <f t="shared" si="83"/>
        <v/>
      </c>
      <c r="BX362" s="19" t="str">
        <f t="shared" si="75"/>
        <v/>
      </c>
      <c r="BZ362" s="42" t="str">
        <f t="shared" si="74"/>
        <v/>
      </c>
      <c r="CA362" s="13" t="str">
        <f t="shared" si="74"/>
        <v/>
      </c>
      <c r="CB362" s="13" t="str">
        <f t="shared" si="74"/>
        <v/>
      </c>
      <c r="CC362" s="13" t="str">
        <f t="shared" si="74"/>
        <v/>
      </c>
      <c r="CD362" s="33" t="str">
        <f t="shared" si="74"/>
        <v/>
      </c>
      <c r="CF362" s="44" t="str">
        <f t="shared" si="84"/>
        <v/>
      </c>
      <c r="CH362" s="19" t="str">
        <f>IF($CF362="", "", COUNTIF($CF$12:$CF$511, "&gt;"&amp;$CF362)+1+COUNTIF($CF$12:$CF362, $CF362)-1)</f>
        <v/>
      </c>
      <c r="CJ362" s="19" t="str">
        <f t="shared" si="85"/>
        <v/>
      </c>
      <c r="CL362" s="45" t="str">
        <f t="shared" si="86"/>
        <v/>
      </c>
      <c r="CN362" s="41" t="str" cm="1">
        <f t="array" ref="CN362">IF($BV362="", "", IF(IFERROR(INDEX($B362:$AE362, $BK362, MATCH(BI$10, $B$11:$AE$11, 0)), "")="", "", IFERROR(INDEX($B362:$AE362, $BK362, MATCH(BI$10, $B$11:$AE$11, 0)), "")))</f>
        <v/>
      </c>
      <c r="CP362" s="19" t="str">
        <f>IF(OR($BL$7=FALSE, $BI362=""), "", IF(COUNTIF('LinkedIn Posts'!$AV$11:$AV$510, $BI362)=0, MAX($CP$11:$CP361)+1, ""))</f>
        <v/>
      </c>
      <c r="CR362" s="19">
        <v>351</v>
      </c>
      <c r="CT362" s="65" t="str">
        <f t="shared" si="87"/>
        <v/>
      </c>
    </row>
    <row r="363" spans="1:98" x14ac:dyDescent="0.25">
      <c r="A363" s="24"/>
      <c r="B363" s="29"/>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1"/>
      <c r="AF363" s="24"/>
      <c r="AG363" s="11"/>
      <c r="AH363" s="11"/>
      <c r="AI363" s="11"/>
      <c r="AJ363" s="11"/>
      <c r="AK363" s="11"/>
      <c r="AL363" s="11"/>
      <c r="AM363" s="11"/>
      <c r="AN363" s="11"/>
      <c r="AO363" s="11"/>
      <c r="AP363" s="11"/>
      <c r="AQ363" s="11"/>
      <c r="AR363" s="11"/>
      <c r="AS363" s="11"/>
      <c r="AT363" s="11"/>
      <c r="AU363" s="11"/>
      <c r="AV363" s="11"/>
      <c r="AW363" s="11"/>
      <c r="AX363" s="11"/>
      <c r="AY363" s="11"/>
      <c r="AZ363" s="32" t="str">
        <f t="shared" si="76"/>
        <v/>
      </c>
      <c r="BA363" s="13" t="str" cm="1">
        <f t="array" ref="BA363">IF(BA$10="", "", IF(IFERROR(INDEX($B363:$AE363, $BK363, MATCH(BA$10, $B$11:$AE$11, 0)), "")="", "", IFERROR(VALUE(INDEX($B363:$AE363, $BK363, MATCH(BA$10, $B$11:$AE$11, 0))), "")))</f>
        <v/>
      </c>
      <c r="BB363" s="13" t="str" cm="1">
        <f t="array" ref="BB363">IF(BB$10="", "", IF(IFERROR(INDEX($B363:$AE363, $BK363, MATCH(BB$10, $B$11:$AE$11, 0)), "")="", "", IFERROR(VALUE(INDEX($B363:$AE363, $BK363, MATCH(BB$10, $B$11:$AE$11, 0))), "")))</f>
        <v/>
      </c>
      <c r="BC363" s="13" t="str" cm="1">
        <f t="array" ref="BC363">IF(BC$10="", "", IF(IFERROR(INDEX($B363:$AE363, $BK363, MATCH(BC$10, $B$11:$AE$11, 0)), "")="", "", IFERROR(VALUE(INDEX($B363:$AE363, $BK363, MATCH(BC$10, $B$11:$AE$11, 0))), "")))</f>
        <v/>
      </c>
      <c r="BD363" s="13" t="str" cm="1">
        <f t="array" ref="BD363">IF(BD$10="", "", IF(IFERROR(INDEX($B363:$AE363, $BK363, MATCH(BD$10, $B$11:$AE$11, 0)), "")="", "", IFERROR(VALUE(INDEX($B363:$AE363, $BK363, MATCH(BD$10, $B$11:$AE$11, 0))), "")))</f>
        <v/>
      </c>
      <c r="BE363" s="33" t="str" cm="1">
        <f t="array" ref="BE363">IF(BE$10="", "", IF(IFERROR(INDEX($B363:$AE363, $BK363, MATCH(BE$10, $B$11:$AE$11, 0)), "")="", "", IFERROR(VALUE(INDEX($B363:$AE363, $BK363, MATCH(BE$10, $B$11:$AE$11, 0))), "")))</f>
        <v/>
      </c>
      <c r="BF363" s="11"/>
      <c r="BG363" s="41" t="str" cm="1">
        <f t="array" ref="BG363">IF(BG$10="", "", IF(IFERROR(INDEX($B363:$AE363, $BK363, MATCH(BG$10, $B$11:$AE$11, 0)), "")="", "", IFERROR(LEFT(INDEX($B363:$AE363, $BK363, MATCH(BG$10, $B$11:$AE$11, 0)), 70), "")))</f>
        <v/>
      </c>
      <c r="BH363" s="11"/>
      <c r="BI363" s="65" t="str">
        <f t="shared" si="77"/>
        <v/>
      </c>
      <c r="BJ363" s="11"/>
      <c r="BN363" s="19" t="str" cm="1">
        <f t="array" ref="BN363">IF($AZ$10="", "", IF(IFERROR(INDEX($B363:$AE363, $BK363, MATCH($AZ$10, $B$11:$AE$11, 0)), "")="", "", IFERROR(INDEX($B363:$AE363, $BK363, MATCH($AZ$10, $B$11:$AE$11, 0)), "")))</f>
        <v/>
      </c>
      <c r="BO363" s="19" t="str">
        <f t="shared" si="78"/>
        <v/>
      </c>
      <c r="BP363" s="19" t="str">
        <f t="shared" si="79"/>
        <v/>
      </c>
      <c r="BQ363" s="19" t="str">
        <f t="shared" si="80"/>
        <v/>
      </c>
      <c r="BR363" s="42" t="str">
        <f t="shared" si="81"/>
        <v/>
      </c>
      <c r="BS363" s="19" t="str">
        <f t="shared" si="82"/>
        <v/>
      </c>
      <c r="BT363" s="43" t="str" cm="1">
        <f t="array" ref="BT363">IFERROR(DATE(INDEX($BQ363:$BS363, $BK363, MATCH($BN$5, $BQ$10:$BS$10, 0)), INDEX($BQ363:$BS363, $BK363, MATCH($BN$4, $BQ$10:$BS$10, 0)), INDEX($BQ363:$BS363, $BK363, MATCH($BN$3, $BQ$10:$BS$10, 0))), "")</f>
        <v/>
      </c>
      <c r="BV363" s="19" t="str">
        <f t="shared" si="83"/>
        <v/>
      </c>
      <c r="BX363" s="19" t="str">
        <f t="shared" si="75"/>
        <v/>
      </c>
      <c r="BZ363" s="42" t="str">
        <f t="shared" si="74"/>
        <v/>
      </c>
      <c r="CA363" s="13" t="str">
        <f t="shared" si="74"/>
        <v/>
      </c>
      <c r="CB363" s="13" t="str">
        <f t="shared" si="74"/>
        <v/>
      </c>
      <c r="CC363" s="13" t="str">
        <f t="shared" si="74"/>
        <v/>
      </c>
      <c r="CD363" s="33" t="str">
        <f t="shared" si="74"/>
        <v/>
      </c>
      <c r="CF363" s="44" t="str">
        <f t="shared" si="84"/>
        <v/>
      </c>
      <c r="CH363" s="19" t="str">
        <f>IF($CF363="", "", COUNTIF($CF$12:$CF$511, "&gt;"&amp;$CF363)+1+COUNTIF($CF$12:$CF363, $CF363)-1)</f>
        <v/>
      </c>
      <c r="CJ363" s="19" t="str">
        <f t="shared" si="85"/>
        <v/>
      </c>
      <c r="CL363" s="45" t="str">
        <f t="shared" si="86"/>
        <v/>
      </c>
      <c r="CN363" s="41" t="str" cm="1">
        <f t="array" ref="CN363">IF($BV363="", "", IF(IFERROR(INDEX($B363:$AE363, $BK363, MATCH(BI$10, $B$11:$AE$11, 0)), "")="", "", IFERROR(INDEX($B363:$AE363, $BK363, MATCH(BI$10, $B$11:$AE$11, 0)), "")))</f>
        <v/>
      </c>
      <c r="CP363" s="19" t="str">
        <f>IF(OR($BL$7=FALSE, $BI363=""), "", IF(COUNTIF('LinkedIn Posts'!$AV$11:$AV$510, $BI363)=0, MAX($CP$11:$CP362)+1, ""))</f>
        <v/>
      </c>
      <c r="CR363" s="19">
        <v>352</v>
      </c>
      <c r="CT363" s="65" t="str">
        <f t="shared" si="87"/>
        <v/>
      </c>
    </row>
    <row r="364" spans="1:98" x14ac:dyDescent="0.25">
      <c r="A364" s="24"/>
      <c r="B364" s="29"/>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1"/>
      <c r="AF364" s="24"/>
      <c r="AG364" s="11"/>
      <c r="AH364" s="11"/>
      <c r="AI364" s="11"/>
      <c r="AJ364" s="11"/>
      <c r="AK364" s="11"/>
      <c r="AL364" s="11"/>
      <c r="AM364" s="11"/>
      <c r="AN364" s="11"/>
      <c r="AO364" s="11"/>
      <c r="AP364" s="11"/>
      <c r="AQ364" s="11"/>
      <c r="AR364" s="11"/>
      <c r="AS364" s="11"/>
      <c r="AT364" s="11"/>
      <c r="AU364" s="11"/>
      <c r="AV364" s="11"/>
      <c r="AW364" s="11"/>
      <c r="AX364" s="11"/>
      <c r="AY364" s="11"/>
      <c r="AZ364" s="32" t="str">
        <f t="shared" si="76"/>
        <v/>
      </c>
      <c r="BA364" s="13" t="str" cm="1">
        <f t="array" ref="BA364">IF(BA$10="", "", IF(IFERROR(INDEX($B364:$AE364, $BK364, MATCH(BA$10, $B$11:$AE$11, 0)), "")="", "", IFERROR(VALUE(INDEX($B364:$AE364, $BK364, MATCH(BA$10, $B$11:$AE$11, 0))), "")))</f>
        <v/>
      </c>
      <c r="BB364" s="13" t="str" cm="1">
        <f t="array" ref="BB364">IF(BB$10="", "", IF(IFERROR(INDEX($B364:$AE364, $BK364, MATCH(BB$10, $B$11:$AE$11, 0)), "")="", "", IFERROR(VALUE(INDEX($B364:$AE364, $BK364, MATCH(BB$10, $B$11:$AE$11, 0))), "")))</f>
        <v/>
      </c>
      <c r="BC364" s="13" t="str" cm="1">
        <f t="array" ref="BC364">IF(BC$10="", "", IF(IFERROR(INDEX($B364:$AE364, $BK364, MATCH(BC$10, $B$11:$AE$11, 0)), "")="", "", IFERROR(VALUE(INDEX($B364:$AE364, $BK364, MATCH(BC$10, $B$11:$AE$11, 0))), "")))</f>
        <v/>
      </c>
      <c r="BD364" s="13" t="str" cm="1">
        <f t="array" ref="BD364">IF(BD$10="", "", IF(IFERROR(INDEX($B364:$AE364, $BK364, MATCH(BD$10, $B$11:$AE$11, 0)), "")="", "", IFERROR(VALUE(INDEX($B364:$AE364, $BK364, MATCH(BD$10, $B$11:$AE$11, 0))), "")))</f>
        <v/>
      </c>
      <c r="BE364" s="33" t="str" cm="1">
        <f t="array" ref="BE364">IF(BE$10="", "", IF(IFERROR(INDEX($B364:$AE364, $BK364, MATCH(BE$10, $B$11:$AE$11, 0)), "")="", "", IFERROR(VALUE(INDEX($B364:$AE364, $BK364, MATCH(BE$10, $B$11:$AE$11, 0))), "")))</f>
        <v/>
      </c>
      <c r="BF364" s="11"/>
      <c r="BG364" s="41" t="str" cm="1">
        <f t="array" ref="BG364">IF(BG$10="", "", IF(IFERROR(INDEX($B364:$AE364, $BK364, MATCH(BG$10, $B$11:$AE$11, 0)), "")="", "", IFERROR(LEFT(INDEX($B364:$AE364, $BK364, MATCH(BG$10, $B$11:$AE$11, 0)), 70), "")))</f>
        <v/>
      </c>
      <c r="BH364" s="11"/>
      <c r="BI364" s="65" t="str">
        <f t="shared" si="77"/>
        <v/>
      </c>
      <c r="BJ364" s="11"/>
      <c r="BN364" s="19" t="str" cm="1">
        <f t="array" ref="BN364">IF($AZ$10="", "", IF(IFERROR(INDEX($B364:$AE364, $BK364, MATCH($AZ$10, $B$11:$AE$11, 0)), "")="", "", IFERROR(INDEX($B364:$AE364, $BK364, MATCH($AZ$10, $B$11:$AE$11, 0)), "")))</f>
        <v/>
      </c>
      <c r="BO364" s="19" t="str">
        <f t="shared" si="78"/>
        <v/>
      </c>
      <c r="BP364" s="19" t="str">
        <f t="shared" si="79"/>
        <v/>
      </c>
      <c r="BQ364" s="19" t="str">
        <f t="shared" si="80"/>
        <v/>
      </c>
      <c r="BR364" s="42" t="str">
        <f t="shared" si="81"/>
        <v/>
      </c>
      <c r="BS364" s="19" t="str">
        <f t="shared" si="82"/>
        <v/>
      </c>
      <c r="BT364" s="43" t="str" cm="1">
        <f t="array" ref="BT364">IFERROR(DATE(INDEX($BQ364:$BS364, $BK364, MATCH($BN$5, $BQ$10:$BS$10, 0)), INDEX($BQ364:$BS364, $BK364, MATCH($BN$4, $BQ$10:$BS$10, 0)), INDEX($BQ364:$BS364, $BK364, MATCH($BN$3, $BQ$10:$BS$10, 0))), "")</f>
        <v/>
      </c>
      <c r="BV364" s="19" t="str">
        <f t="shared" si="83"/>
        <v/>
      </c>
      <c r="BX364" s="19" t="str">
        <f t="shared" si="75"/>
        <v/>
      </c>
      <c r="BZ364" s="42" t="str">
        <f t="shared" si="74"/>
        <v/>
      </c>
      <c r="CA364" s="13" t="str">
        <f t="shared" si="74"/>
        <v/>
      </c>
      <c r="CB364" s="13" t="str">
        <f t="shared" si="74"/>
        <v/>
      </c>
      <c r="CC364" s="13" t="str">
        <f t="shared" si="74"/>
        <v/>
      </c>
      <c r="CD364" s="33" t="str">
        <f t="shared" si="74"/>
        <v/>
      </c>
      <c r="CF364" s="44" t="str">
        <f t="shared" si="84"/>
        <v/>
      </c>
      <c r="CH364" s="19" t="str">
        <f>IF($CF364="", "", COUNTIF($CF$12:$CF$511, "&gt;"&amp;$CF364)+1+COUNTIF($CF$12:$CF364, $CF364)-1)</f>
        <v/>
      </c>
      <c r="CJ364" s="19" t="str">
        <f t="shared" si="85"/>
        <v/>
      </c>
      <c r="CL364" s="45" t="str">
        <f t="shared" si="86"/>
        <v/>
      </c>
      <c r="CN364" s="41" t="str" cm="1">
        <f t="array" ref="CN364">IF($BV364="", "", IF(IFERROR(INDEX($B364:$AE364, $BK364, MATCH(BI$10, $B$11:$AE$11, 0)), "")="", "", IFERROR(INDEX($B364:$AE364, $BK364, MATCH(BI$10, $B$11:$AE$11, 0)), "")))</f>
        <v/>
      </c>
      <c r="CP364" s="19" t="str">
        <f>IF(OR($BL$7=FALSE, $BI364=""), "", IF(COUNTIF('LinkedIn Posts'!$AV$11:$AV$510, $BI364)=0, MAX($CP$11:$CP363)+1, ""))</f>
        <v/>
      </c>
      <c r="CR364" s="19">
        <v>353</v>
      </c>
      <c r="CT364" s="65" t="str">
        <f t="shared" si="87"/>
        <v/>
      </c>
    </row>
    <row r="365" spans="1:98" x14ac:dyDescent="0.25">
      <c r="A365" s="24"/>
      <c r="B365" s="29"/>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1"/>
      <c r="AF365" s="24"/>
      <c r="AG365" s="11"/>
      <c r="AH365" s="11"/>
      <c r="AI365" s="11"/>
      <c r="AJ365" s="11"/>
      <c r="AK365" s="11"/>
      <c r="AL365" s="11"/>
      <c r="AM365" s="11"/>
      <c r="AN365" s="11"/>
      <c r="AO365" s="11"/>
      <c r="AP365" s="11"/>
      <c r="AQ365" s="11"/>
      <c r="AR365" s="11"/>
      <c r="AS365" s="11"/>
      <c r="AT365" s="11"/>
      <c r="AU365" s="11"/>
      <c r="AV365" s="11"/>
      <c r="AW365" s="11"/>
      <c r="AX365" s="11"/>
      <c r="AY365" s="11"/>
      <c r="AZ365" s="32" t="str">
        <f t="shared" si="76"/>
        <v/>
      </c>
      <c r="BA365" s="13" t="str" cm="1">
        <f t="array" ref="BA365">IF(BA$10="", "", IF(IFERROR(INDEX($B365:$AE365, $BK365, MATCH(BA$10, $B$11:$AE$11, 0)), "")="", "", IFERROR(VALUE(INDEX($B365:$AE365, $BK365, MATCH(BA$10, $B$11:$AE$11, 0))), "")))</f>
        <v/>
      </c>
      <c r="BB365" s="13" t="str" cm="1">
        <f t="array" ref="BB365">IF(BB$10="", "", IF(IFERROR(INDEX($B365:$AE365, $BK365, MATCH(BB$10, $B$11:$AE$11, 0)), "")="", "", IFERROR(VALUE(INDEX($B365:$AE365, $BK365, MATCH(BB$10, $B$11:$AE$11, 0))), "")))</f>
        <v/>
      </c>
      <c r="BC365" s="13" t="str" cm="1">
        <f t="array" ref="BC365">IF(BC$10="", "", IF(IFERROR(INDEX($B365:$AE365, $BK365, MATCH(BC$10, $B$11:$AE$11, 0)), "")="", "", IFERROR(VALUE(INDEX($B365:$AE365, $BK365, MATCH(BC$10, $B$11:$AE$11, 0))), "")))</f>
        <v/>
      </c>
      <c r="BD365" s="13" t="str" cm="1">
        <f t="array" ref="BD365">IF(BD$10="", "", IF(IFERROR(INDEX($B365:$AE365, $BK365, MATCH(BD$10, $B$11:$AE$11, 0)), "")="", "", IFERROR(VALUE(INDEX($B365:$AE365, $BK365, MATCH(BD$10, $B$11:$AE$11, 0))), "")))</f>
        <v/>
      </c>
      <c r="BE365" s="33" t="str" cm="1">
        <f t="array" ref="BE365">IF(BE$10="", "", IF(IFERROR(INDEX($B365:$AE365, $BK365, MATCH(BE$10, $B$11:$AE$11, 0)), "")="", "", IFERROR(VALUE(INDEX($B365:$AE365, $BK365, MATCH(BE$10, $B$11:$AE$11, 0))), "")))</f>
        <v/>
      </c>
      <c r="BF365" s="11"/>
      <c r="BG365" s="41" t="str" cm="1">
        <f t="array" ref="BG365">IF(BG$10="", "", IF(IFERROR(INDEX($B365:$AE365, $BK365, MATCH(BG$10, $B$11:$AE$11, 0)), "")="", "", IFERROR(LEFT(INDEX($B365:$AE365, $BK365, MATCH(BG$10, $B$11:$AE$11, 0)), 70), "")))</f>
        <v/>
      </c>
      <c r="BH365" s="11"/>
      <c r="BI365" s="65" t="str">
        <f t="shared" si="77"/>
        <v/>
      </c>
      <c r="BJ365" s="11"/>
      <c r="BN365" s="19" t="str" cm="1">
        <f t="array" ref="BN365">IF($AZ$10="", "", IF(IFERROR(INDEX($B365:$AE365, $BK365, MATCH($AZ$10, $B$11:$AE$11, 0)), "")="", "", IFERROR(INDEX($B365:$AE365, $BK365, MATCH($AZ$10, $B$11:$AE$11, 0)), "")))</f>
        <v/>
      </c>
      <c r="BO365" s="19" t="str">
        <f t="shared" si="78"/>
        <v/>
      </c>
      <c r="BP365" s="19" t="str">
        <f t="shared" si="79"/>
        <v/>
      </c>
      <c r="BQ365" s="19" t="str">
        <f t="shared" si="80"/>
        <v/>
      </c>
      <c r="BR365" s="42" t="str">
        <f t="shared" si="81"/>
        <v/>
      </c>
      <c r="BS365" s="19" t="str">
        <f t="shared" si="82"/>
        <v/>
      </c>
      <c r="BT365" s="43" t="str" cm="1">
        <f t="array" ref="BT365">IFERROR(DATE(INDEX($BQ365:$BS365, $BK365, MATCH($BN$5, $BQ$10:$BS$10, 0)), INDEX($BQ365:$BS365, $BK365, MATCH($BN$4, $BQ$10:$BS$10, 0)), INDEX($BQ365:$BS365, $BK365, MATCH($BN$3, $BQ$10:$BS$10, 0))), "")</f>
        <v/>
      </c>
      <c r="BV365" s="19" t="str">
        <f t="shared" si="83"/>
        <v/>
      </c>
      <c r="BX365" s="19" t="str">
        <f t="shared" si="75"/>
        <v/>
      </c>
      <c r="BZ365" s="42" t="str">
        <f t="shared" si="74"/>
        <v/>
      </c>
      <c r="CA365" s="13" t="str">
        <f t="shared" si="74"/>
        <v/>
      </c>
      <c r="CB365" s="13" t="str">
        <f t="shared" si="74"/>
        <v/>
      </c>
      <c r="CC365" s="13" t="str">
        <f t="shared" si="74"/>
        <v/>
      </c>
      <c r="CD365" s="33" t="str">
        <f t="shared" si="74"/>
        <v/>
      </c>
      <c r="CF365" s="44" t="str">
        <f t="shared" si="84"/>
        <v/>
      </c>
      <c r="CH365" s="19" t="str">
        <f>IF($CF365="", "", COUNTIF($CF$12:$CF$511, "&gt;"&amp;$CF365)+1+COUNTIF($CF$12:$CF365, $CF365)-1)</f>
        <v/>
      </c>
      <c r="CJ365" s="19" t="str">
        <f t="shared" si="85"/>
        <v/>
      </c>
      <c r="CL365" s="45" t="str">
        <f t="shared" si="86"/>
        <v/>
      </c>
      <c r="CN365" s="41" t="str" cm="1">
        <f t="array" ref="CN365">IF($BV365="", "", IF(IFERROR(INDEX($B365:$AE365, $BK365, MATCH(BI$10, $B$11:$AE$11, 0)), "")="", "", IFERROR(INDEX($B365:$AE365, $BK365, MATCH(BI$10, $B$11:$AE$11, 0)), "")))</f>
        <v/>
      </c>
      <c r="CP365" s="19" t="str">
        <f>IF(OR($BL$7=FALSE, $BI365=""), "", IF(COUNTIF('LinkedIn Posts'!$AV$11:$AV$510, $BI365)=0, MAX($CP$11:$CP364)+1, ""))</f>
        <v/>
      </c>
      <c r="CR365" s="19">
        <v>354</v>
      </c>
      <c r="CT365" s="65" t="str">
        <f t="shared" si="87"/>
        <v/>
      </c>
    </row>
    <row r="366" spans="1:98" x14ac:dyDescent="0.25">
      <c r="A366" s="24"/>
      <c r="B366" s="29"/>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1"/>
      <c r="AF366" s="24"/>
      <c r="AG366" s="11"/>
      <c r="AH366" s="11"/>
      <c r="AI366" s="11"/>
      <c r="AJ366" s="11"/>
      <c r="AK366" s="11"/>
      <c r="AL366" s="11"/>
      <c r="AM366" s="11"/>
      <c r="AN366" s="11"/>
      <c r="AO366" s="11"/>
      <c r="AP366" s="11"/>
      <c r="AQ366" s="11"/>
      <c r="AR366" s="11"/>
      <c r="AS366" s="11"/>
      <c r="AT366" s="11"/>
      <c r="AU366" s="11"/>
      <c r="AV366" s="11"/>
      <c r="AW366" s="11"/>
      <c r="AX366" s="11"/>
      <c r="AY366" s="11"/>
      <c r="AZ366" s="32" t="str">
        <f t="shared" si="76"/>
        <v/>
      </c>
      <c r="BA366" s="13" t="str" cm="1">
        <f t="array" ref="BA366">IF(BA$10="", "", IF(IFERROR(INDEX($B366:$AE366, $BK366, MATCH(BA$10, $B$11:$AE$11, 0)), "")="", "", IFERROR(VALUE(INDEX($B366:$AE366, $BK366, MATCH(BA$10, $B$11:$AE$11, 0))), "")))</f>
        <v/>
      </c>
      <c r="BB366" s="13" t="str" cm="1">
        <f t="array" ref="BB366">IF(BB$10="", "", IF(IFERROR(INDEX($B366:$AE366, $BK366, MATCH(BB$10, $B$11:$AE$11, 0)), "")="", "", IFERROR(VALUE(INDEX($B366:$AE366, $BK366, MATCH(BB$10, $B$11:$AE$11, 0))), "")))</f>
        <v/>
      </c>
      <c r="BC366" s="13" t="str" cm="1">
        <f t="array" ref="BC366">IF(BC$10="", "", IF(IFERROR(INDEX($B366:$AE366, $BK366, MATCH(BC$10, $B$11:$AE$11, 0)), "")="", "", IFERROR(VALUE(INDEX($B366:$AE366, $BK366, MATCH(BC$10, $B$11:$AE$11, 0))), "")))</f>
        <v/>
      </c>
      <c r="BD366" s="13" t="str" cm="1">
        <f t="array" ref="BD366">IF(BD$10="", "", IF(IFERROR(INDEX($B366:$AE366, $BK366, MATCH(BD$10, $B$11:$AE$11, 0)), "")="", "", IFERROR(VALUE(INDEX($B366:$AE366, $BK366, MATCH(BD$10, $B$11:$AE$11, 0))), "")))</f>
        <v/>
      </c>
      <c r="BE366" s="33" t="str" cm="1">
        <f t="array" ref="BE366">IF(BE$10="", "", IF(IFERROR(INDEX($B366:$AE366, $BK366, MATCH(BE$10, $B$11:$AE$11, 0)), "")="", "", IFERROR(VALUE(INDEX($B366:$AE366, $BK366, MATCH(BE$10, $B$11:$AE$11, 0))), "")))</f>
        <v/>
      </c>
      <c r="BF366" s="11"/>
      <c r="BG366" s="41" t="str" cm="1">
        <f t="array" ref="BG366">IF(BG$10="", "", IF(IFERROR(INDEX($B366:$AE366, $BK366, MATCH(BG$10, $B$11:$AE$11, 0)), "")="", "", IFERROR(LEFT(INDEX($B366:$AE366, $BK366, MATCH(BG$10, $B$11:$AE$11, 0)), 70), "")))</f>
        <v/>
      </c>
      <c r="BH366" s="11"/>
      <c r="BI366" s="65" t="str">
        <f t="shared" si="77"/>
        <v/>
      </c>
      <c r="BJ366" s="11"/>
      <c r="BN366" s="19" t="str" cm="1">
        <f t="array" ref="BN366">IF($AZ$10="", "", IF(IFERROR(INDEX($B366:$AE366, $BK366, MATCH($AZ$10, $B$11:$AE$11, 0)), "")="", "", IFERROR(INDEX($B366:$AE366, $BK366, MATCH($AZ$10, $B$11:$AE$11, 0)), "")))</f>
        <v/>
      </c>
      <c r="BO366" s="19" t="str">
        <f t="shared" si="78"/>
        <v/>
      </c>
      <c r="BP366" s="19" t="str">
        <f t="shared" si="79"/>
        <v/>
      </c>
      <c r="BQ366" s="19" t="str">
        <f t="shared" si="80"/>
        <v/>
      </c>
      <c r="BR366" s="42" t="str">
        <f t="shared" si="81"/>
        <v/>
      </c>
      <c r="BS366" s="19" t="str">
        <f t="shared" si="82"/>
        <v/>
      </c>
      <c r="BT366" s="43" t="str" cm="1">
        <f t="array" ref="BT366">IFERROR(DATE(INDEX($BQ366:$BS366, $BK366, MATCH($BN$5, $BQ$10:$BS$10, 0)), INDEX($BQ366:$BS366, $BK366, MATCH($BN$4, $BQ$10:$BS$10, 0)), INDEX($BQ366:$BS366, $BK366, MATCH($BN$3, $BQ$10:$BS$10, 0))), "")</f>
        <v/>
      </c>
      <c r="BV366" s="19" t="str">
        <f t="shared" si="83"/>
        <v/>
      </c>
      <c r="BX366" s="19" t="str">
        <f t="shared" si="75"/>
        <v/>
      </c>
      <c r="BZ366" s="42" t="str">
        <f t="shared" si="74"/>
        <v/>
      </c>
      <c r="CA366" s="13" t="str">
        <f t="shared" si="74"/>
        <v/>
      </c>
      <c r="CB366" s="13" t="str">
        <f t="shared" si="74"/>
        <v/>
      </c>
      <c r="CC366" s="13" t="str">
        <f t="shared" si="74"/>
        <v/>
      </c>
      <c r="CD366" s="33" t="str">
        <f t="shared" si="74"/>
        <v/>
      </c>
      <c r="CF366" s="44" t="str">
        <f t="shared" si="84"/>
        <v/>
      </c>
      <c r="CH366" s="19" t="str">
        <f>IF($CF366="", "", COUNTIF($CF$12:$CF$511, "&gt;"&amp;$CF366)+1+COUNTIF($CF$12:$CF366, $CF366)-1)</f>
        <v/>
      </c>
      <c r="CJ366" s="19" t="str">
        <f t="shared" si="85"/>
        <v/>
      </c>
      <c r="CL366" s="45" t="str">
        <f t="shared" si="86"/>
        <v/>
      </c>
      <c r="CN366" s="41" t="str" cm="1">
        <f t="array" ref="CN366">IF($BV366="", "", IF(IFERROR(INDEX($B366:$AE366, $BK366, MATCH(BI$10, $B$11:$AE$11, 0)), "")="", "", IFERROR(INDEX($B366:$AE366, $BK366, MATCH(BI$10, $B$11:$AE$11, 0)), "")))</f>
        <v/>
      </c>
      <c r="CP366" s="19" t="str">
        <f>IF(OR($BL$7=FALSE, $BI366=""), "", IF(COUNTIF('LinkedIn Posts'!$AV$11:$AV$510, $BI366)=0, MAX($CP$11:$CP365)+1, ""))</f>
        <v/>
      </c>
      <c r="CR366" s="19">
        <v>355</v>
      </c>
      <c r="CT366" s="65" t="str">
        <f t="shared" si="87"/>
        <v/>
      </c>
    </row>
    <row r="367" spans="1:98" x14ac:dyDescent="0.25">
      <c r="A367" s="24"/>
      <c r="B367" s="29"/>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1"/>
      <c r="AF367" s="24"/>
      <c r="AG367" s="11"/>
      <c r="AH367" s="11"/>
      <c r="AI367" s="11"/>
      <c r="AJ367" s="11"/>
      <c r="AK367" s="11"/>
      <c r="AL367" s="11"/>
      <c r="AM367" s="11"/>
      <c r="AN367" s="11"/>
      <c r="AO367" s="11"/>
      <c r="AP367" s="11"/>
      <c r="AQ367" s="11"/>
      <c r="AR367" s="11"/>
      <c r="AS367" s="11"/>
      <c r="AT367" s="11"/>
      <c r="AU367" s="11"/>
      <c r="AV367" s="11"/>
      <c r="AW367" s="11"/>
      <c r="AX367" s="11"/>
      <c r="AY367" s="11"/>
      <c r="AZ367" s="32" t="str">
        <f t="shared" si="76"/>
        <v/>
      </c>
      <c r="BA367" s="13" t="str" cm="1">
        <f t="array" ref="BA367">IF(BA$10="", "", IF(IFERROR(INDEX($B367:$AE367, $BK367, MATCH(BA$10, $B$11:$AE$11, 0)), "")="", "", IFERROR(VALUE(INDEX($B367:$AE367, $BK367, MATCH(BA$10, $B$11:$AE$11, 0))), "")))</f>
        <v/>
      </c>
      <c r="BB367" s="13" t="str" cm="1">
        <f t="array" ref="BB367">IF(BB$10="", "", IF(IFERROR(INDEX($B367:$AE367, $BK367, MATCH(BB$10, $B$11:$AE$11, 0)), "")="", "", IFERROR(VALUE(INDEX($B367:$AE367, $BK367, MATCH(BB$10, $B$11:$AE$11, 0))), "")))</f>
        <v/>
      </c>
      <c r="BC367" s="13" t="str" cm="1">
        <f t="array" ref="BC367">IF(BC$10="", "", IF(IFERROR(INDEX($B367:$AE367, $BK367, MATCH(BC$10, $B$11:$AE$11, 0)), "")="", "", IFERROR(VALUE(INDEX($B367:$AE367, $BK367, MATCH(BC$10, $B$11:$AE$11, 0))), "")))</f>
        <v/>
      </c>
      <c r="BD367" s="13" t="str" cm="1">
        <f t="array" ref="BD367">IF(BD$10="", "", IF(IFERROR(INDEX($B367:$AE367, $BK367, MATCH(BD$10, $B$11:$AE$11, 0)), "")="", "", IFERROR(VALUE(INDEX($B367:$AE367, $BK367, MATCH(BD$10, $B$11:$AE$11, 0))), "")))</f>
        <v/>
      </c>
      <c r="BE367" s="33" t="str" cm="1">
        <f t="array" ref="BE367">IF(BE$10="", "", IF(IFERROR(INDEX($B367:$AE367, $BK367, MATCH(BE$10, $B$11:$AE$11, 0)), "")="", "", IFERROR(VALUE(INDEX($B367:$AE367, $BK367, MATCH(BE$10, $B$11:$AE$11, 0))), "")))</f>
        <v/>
      </c>
      <c r="BF367" s="11"/>
      <c r="BG367" s="41" t="str" cm="1">
        <f t="array" ref="BG367">IF(BG$10="", "", IF(IFERROR(INDEX($B367:$AE367, $BK367, MATCH(BG$10, $B$11:$AE$11, 0)), "")="", "", IFERROR(LEFT(INDEX($B367:$AE367, $BK367, MATCH(BG$10, $B$11:$AE$11, 0)), 70), "")))</f>
        <v/>
      </c>
      <c r="BH367" s="11"/>
      <c r="BI367" s="65" t="str">
        <f t="shared" si="77"/>
        <v/>
      </c>
      <c r="BJ367" s="11"/>
      <c r="BN367" s="19" t="str" cm="1">
        <f t="array" ref="BN367">IF($AZ$10="", "", IF(IFERROR(INDEX($B367:$AE367, $BK367, MATCH($AZ$10, $B$11:$AE$11, 0)), "")="", "", IFERROR(INDEX($B367:$AE367, $BK367, MATCH($AZ$10, $B$11:$AE$11, 0)), "")))</f>
        <v/>
      </c>
      <c r="BO367" s="19" t="str">
        <f t="shared" si="78"/>
        <v/>
      </c>
      <c r="BP367" s="19" t="str">
        <f t="shared" si="79"/>
        <v/>
      </c>
      <c r="BQ367" s="19" t="str">
        <f t="shared" si="80"/>
        <v/>
      </c>
      <c r="BR367" s="42" t="str">
        <f t="shared" si="81"/>
        <v/>
      </c>
      <c r="BS367" s="19" t="str">
        <f t="shared" si="82"/>
        <v/>
      </c>
      <c r="BT367" s="43" t="str" cm="1">
        <f t="array" ref="BT367">IFERROR(DATE(INDEX($BQ367:$BS367, $BK367, MATCH($BN$5, $BQ$10:$BS$10, 0)), INDEX($BQ367:$BS367, $BK367, MATCH($BN$4, $BQ$10:$BS$10, 0)), INDEX($BQ367:$BS367, $BK367, MATCH($BN$3, $BQ$10:$BS$10, 0))), "")</f>
        <v/>
      </c>
      <c r="BV367" s="19" t="str">
        <f t="shared" si="83"/>
        <v/>
      </c>
      <c r="BX367" s="19" t="str">
        <f t="shared" si="75"/>
        <v/>
      </c>
      <c r="BZ367" s="42" t="str">
        <f t="shared" si="74"/>
        <v/>
      </c>
      <c r="CA367" s="13" t="str">
        <f t="shared" si="74"/>
        <v/>
      </c>
      <c r="CB367" s="13" t="str">
        <f t="shared" si="74"/>
        <v/>
      </c>
      <c r="CC367" s="13" t="str">
        <f t="shared" si="74"/>
        <v/>
      </c>
      <c r="CD367" s="33" t="str">
        <f t="shared" si="74"/>
        <v/>
      </c>
      <c r="CF367" s="44" t="str">
        <f t="shared" si="84"/>
        <v/>
      </c>
      <c r="CH367" s="19" t="str">
        <f>IF($CF367="", "", COUNTIF($CF$12:$CF$511, "&gt;"&amp;$CF367)+1+COUNTIF($CF$12:$CF367, $CF367)-1)</f>
        <v/>
      </c>
      <c r="CJ367" s="19" t="str">
        <f t="shared" si="85"/>
        <v/>
      </c>
      <c r="CL367" s="45" t="str">
        <f t="shared" si="86"/>
        <v/>
      </c>
      <c r="CN367" s="41" t="str" cm="1">
        <f t="array" ref="CN367">IF($BV367="", "", IF(IFERROR(INDEX($B367:$AE367, $BK367, MATCH(BI$10, $B$11:$AE$11, 0)), "")="", "", IFERROR(INDEX($B367:$AE367, $BK367, MATCH(BI$10, $B$11:$AE$11, 0)), "")))</f>
        <v/>
      </c>
      <c r="CP367" s="19" t="str">
        <f>IF(OR($BL$7=FALSE, $BI367=""), "", IF(COUNTIF('LinkedIn Posts'!$AV$11:$AV$510, $BI367)=0, MAX($CP$11:$CP366)+1, ""))</f>
        <v/>
      </c>
      <c r="CR367" s="19">
        <v>356</v>
      </c>
      <c r="CT367" s="65" t="str">
        <f t="shared" si="87"/>
        <v/>
      </c>
    </row>
    <row r="368" spans="1:98" x14ac:dyDescent="0.25">
      <c r="A368" s="24"/>
      <c r="B368" s="29"/>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1"/>
      <c r="AF368" s="24"/>
      <c r="AG368" s="11"/>
      <c r="AH368" s="11"/>
      <c r="AI368" s="11"/>
      <c r="AJ368" s="11"/>
      <c r="AK368" s="11"/>
      <c r="AL368" s="11"/>
      <c r="AM368" s="11"/>
      <c r="AN368" s="11"/>
      <c r="AO368" s="11"/>
      <c r="AP368" s="11"/>
      <c r="AQ368" s="11"/>
      <c r="AR368" s="11"/>
      <c r="AS368" s="11"/>
      <c r="AT368" s="11"/>
      <c r="AU368" s="11"/>
      <c r="AV368" s="11"/>
      <c r="AW368" s="11"/>
      <c r="AX368" s="11"/>
      <c r="AY368" s="11"/>
      <c r="AZ368" s="32" t="str">
        <f t="shared" si="76"/>
        <v/>
      </c>
      <c r="BA368" s="13" t="str" cm="1">
        <f t="array" ref="BA368">IF(BA$10="", "", IF(IFERROR(INDEX($B368:$AE368, $BK368, MATCH(BA$10, $B$11:$AE$11, 0)), "")="", "", IFERROR(VALUE(INDEX($B368:$AE368, $BK368, MATCH(BA$10, $B$11:$AE$11, 0))), "")))</f>
        <v/>
      </c>
      <c r="BB368" s="13" t="str" cm="1">
        <f t="array" ref="BB368">IF(BB$10="", "", IF(IFERROR(INDEX($B368:$AE368, $BK368, MATCH(BB$10, $B$11:$AE$11, 0)), "")="", "", IFERROR(VALUE(INDEX($B368:$AE368, $BK368, MATCH(BB$10, $B$11:$AE$11, 0))), "")))</f>
        <v/>
      </c>
      <c r="BC368" s="13" t="str" cm="1">
        <f t="array" ref="BC368">IF(BC$10="", "", IF(IFERROR(INDEX($B368:$AE368, $BK368, MATCH(BC$10, $B$11:$AE$11, 0)), "")="", "", IFERROR(VALUE(INDEX($B368:$AE368, $BK368, MATCH(BC$10, $B$11:$AE$11, 0))), "")))</f>
        <v/>
      </c>
      <c r="BD368" s="13" t="str" cm="1">
        <f t="array" ref="BD368">IF(BD$10="", "", IF(IFERROR(INDEX($B368:$AE368, $BK368, MATCH(BD$10, $B$11:$AE$11, 0)), "")="", "", IFERROR(VALUE(INDEX($B368:$AE368, $BK368, MATCH(BD$10, $B$11:$AE$11, 0))), "")))</f>
        <v/>
      </c>
      <c r="BE368" s="33" t="str" cm="1">
        <f t="array" ref="BE368">IF(BE$10="", "", IF(IFERROR(INDEX($B368:$AE368, $BK368, MATCH(BE$10, $B$11:$AE$11, 0)), "")="", "", IFERROR(VALUE(INDEX($B368:$AE368, $BK368, MATCH(BE$10, $B$11:$AE$11, 0))), "")))</f>
        <v/>
      </c>
      <c r="BF368" s="11"/>
      <c r="BG368" s="41" t="str" cm="1">
        <f t="array" ref="BG368">IF(BG$10="", "", IF(IFERROR(INDEX($B368:$AE368, $BK368, MATCH(BG$10, $B$11:$AE$11, 0)), "")="", "", IFERROR(LEFT(INDEX($B368:$AE368, $BK368, MATCH(BG$10, $B$11:$AE$11, 0)), 70), "")))</f>
        <v/>
      </c>
      <c r="BH368" s="11"/>
      <c r="BI368" s="65" t="str">
        <f t="shared" si="77"/>
        <v/>
      </c>
      <c r="BJ368" s="11"/>
      <c r="BN368" s="19" t="str" cm="1">
        <f t="array" ref="BN368">IF($AZ$10="", "", IF(IFERROR(INDEX($B368:$AE368, $BK368, MATCH($AZ$10, $B$11:$AE$11, 0)), "")="", "", IFERROR(INDEX($B368:$AE368, $BK368, MATCH($AZ$10, $B$11:$AE$11, 0)), "")))</f>
        <v/>
      </c>
      <c r="BO368" s="19" t="str">
        <f t="shared" si="78"/>
        <v/>
      </c>
      <c r="BP368" s="19" t="str">
        <f t="shared" si="79"/>
        <v/>
      </c>
      <c r="BQ368" s="19" t="str">
        <f t="shared" si="80"/>
        <v/>
      </c>
      <c r="BR368" s="42" t="str">
        <f t="shared" si="81"/>
        <v/>
      </c>
      <c r="BS368" s="19" t="str">
        <f t="shared" si="82"/>
        <v/>
      </c>
      <c r="BT368" s="43" t="str" cm="1">
        <f t="array" ref="BT368">IFERROR(DATE(INDEX($BQ368:$BS368, $BK368, MATCH($BN$5, $BQ$10:$BS$10, 0)), INDEX($BQ368:$BS368, $BK368, MATCH($BN$4, $BQ$10:$BS$10, 0)), INDEX($BQ368:$BS368, $BK368, MATCH($BN$3, $BQ$10:$BS$10, 0))), "")</f>
        <v/>
      </c>
      <c r="BV368" s="19" t="str">
        <f t="shared" si="83"/>
        <v/>
      </c>
      <c r="BX368" s="19" t="str">
        <f t="shared" si="75"/>
        <v/>
      </c>
      <c r="BZ368" s="42" t="str">
        <f t="shared" si="74"/>
        <v/>
      </c>
      <c r="CA368" s="13" t="str">
        <f t="shared" si="74"/>
        <v/>
      </c>
      <c r="CB368" s="13" t="str">
        <f t="shared" si="74"/>
        <v/>
      </c>
      <c r="CC368" s="13" t="str">
        <f t="shared" si="74"/>
        <v/>
      </c>
      <c r="CD368" s="33" t="str">
        <f t="shared" si="74"/>
        <v/>
      </c>
      <c r="CF368" s="44" t="str">
        <f t="shared" si="84"/>
        <v/>
      </c>
      <c r="CH368" s="19" t="str">
        <f>IF($CF368="", "", COUNTIF($CF$12:$CF$511, "&gt;"&amp;$CF368)+1+COUNTIF($CF$12:$CF368, $CF368)-1)</f>
        <v/>
      </c>
      <c r="CJ368" s="19" t="str">
        <f t="shared" si="85"/>
        <v/>
      </c>
      <c r="CL368" s="45" t="str">
        <f t="shared" si="86"/>
        <v/>
      </c>
      <c r="CN368" s="41" t="str" cm="1">
        <f t="array" ref="CN368">IF($BV368="", "", IF(IFERROR(INDEX($B368:$AE368, $BK368, MATCH(BI$10, $B$11:$AE$11, 0)), "")="", "", IFERROR(INDEX($B368:$AE368, $BK368, MATCH(BI$10, $B$11:$AE$11, 0)), "")))</f>
        <v/>
      </c>
      <c r="CP368" s="19" t="str">
        <f>IF(OR($BL$7=FALSE, $BI368=""), "", IF(COUNTIF('LinkedIn Posts'!$AV$11:$AV$510, $BI368)=0, MAX($CP$11:$CP367)+1, ""))</f>
        <v/>
      </c>
      <c r="CR368" s="19">
        <v>357</v>
      </c>
      <c r="CT368" s="65" t="str">
        <f t="shared" si="87"/>
        <v/>
      </c>
    </row>
    <row r="369" spans="1:98" x14ac:dyDescent="0.25">
      <c r="A369" s="24"/>
      <c r="B369" s="29"/>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1"/>
      <c r="AF369" s="24"/>
      <c r="AG369" s="11"/>
      <c r="AH369" s="11"/>
      <c r="AI369" s="11"/>
      <c r="AJ369" s="11"/>
      <c r="AK369" s="11"/>
      <c r="AL369" s="11"/>
      <c r="AM369" s="11"/>
      <c r="AN369" s="11"/>
      <c r="AO369" s="11"/>
      <c r="AP369" s="11"/>
      <c r="AQ369" s="11"/>
      <c r="AR369" s="11"/>
      <c r="AS369" s="11"/>
      <c r="AT369" s="11"/>
      <c r="AU369" s="11"/>
      <c r="AV369" s="11"/>
      <c r="AW369" s="11"/>
      <c r="AX369" s="11"/>
      <c r="AY369" s="11"/>
      <c r="AZ369" s="32" t="str">
        <f t="shared" si="76"/>
        <v/>
      </c>
      <c r="BA369" s="13" t="str" cm="1">
        <f t="array" ref="BA369">IF(BA$10="", "", IF(IFERROR(INDEX($B369:$AE369, $BK369, MATCH(BA$10, $B$11:$AE$11, 0)), "")="", "", IFERROR(VALUE(INDEX($B369:$AE369, $BK369, MATCH(BA$10, $B$11:$AE$11, 0))), "")))</f>
        <v/>
      </c>
      <c r="BB369" s="13" t="str" cm="1">
        <f t="array" ref="BB369">IF(BB$10="", "", IF(IFERROR(INDEX($B369:$AE369, $BK369, MATCH(BB$10, $B$11:$AE$11, 0)), "")="", "", IFERROR(VALUE(INDEX($B369:$AE369, $BK369, MATCH(BB$10, $B$11:$AE$11, 0))), "")))</f>
        <v/>
      </c>
      <c r="BC369" s="13" t="str" cm="1">
        <f t="array" ref="BC369">IF(BC$10="", "", IF(IFERROR(INDEX($B369:$AE369, $BK369, MATCH(BC$10, $B$11:$AE$11, 0)), "")="", "", IFERROR(VALUE(INDEX($B369:$AE369, $BK369, MATCH(BC$10, $B$11:$AE$11, 0))), "")))</f>
        <v/>
      </c>
      <c r="BD369" s="13" t="str" cm="1">
        <f t="array" ref="BD369">IF(BD$10="", "", IF(IFERROR(INDEX($B369:$AE369, $BK369, MATCH(BD$10, $B$11:$AE$11, 0)), "")="", "", IFERROR(VALUE(INDEX($B369:$AE369, $BK369, MATCH(BD$10, $B$11:$AE$11, 0))), "")))</f>
        <v/>
      </c>
      <c r="BE369" s="33" t="str" cm="1">
        <f t="array" ref="BE369">IF(BE$10="", "", IF(IFERROR(INDEX($B369:$AE369, $BK369, MATCH(BE$10, $B$11:$AE$11, 0)), "")="", "", IFERROR(VALUE(INDEX($B369:$AE369, $BK369, MATCH(BE$10, $B$11:$AE$11, 0))), "")))</f>
        <v/>
      </c>
      <c r="BF369" s="11"/>
      <c r="BG369" s="41" t="str" cm="1">
        <f t="array" ref="BG369">IF(BG$10="", "", IF(IFERROR(INDEX($B369:$AE369, $BK369, MATCH(BG$10, $B$11:$AE$11, 0)), "")="", "", IFERROR(LEFT(INDEX($B369:$AE369, $BK369, MATCH(BG$10, $B$11:$AE$11, 0)), 70), "")))</f>
        <v/>
      </c>
      <c r="BH369" s="11"/>
      <c r="BI369" s="65" t="str">
        <f t="shared" si="77"/>
        <v/>
      </c>
      <c r="BJ369" s="11"/>
      <c r="BN369" s="19" t="str" cm="1">
        <f t="array" ref="BN369">IF($AZ$10="", "", IF(IFERROR(INDEX($B369:$AE369, $BK369, MATCH($AZ$10, $B$11:$AE$11, 0)), "")="", "", IFERROR(INDEX($B369:$AE369, $BK369, MATCH($AZ$10, $B$11:$AE$11, 0)), "")))</f>
        <v/>
      </c>
      <c r="BO369" s="19" t="str">
        <f t="shared" si="78"/>
        <v/>
      </c>
      <c r="BP369" s="19" t="str">
        <f t="shared" si="79"/>
        <v/>
      </c>
      <c r="BQ369" s="19" t="str">
        <f t="shared" si="80"/>
        <v/>
      </c>
      <c r="BR369" s="42" t="str">
        <f t="shared" si="81"/>
        <v/>
      </c>
      <c r="BS369" s="19" t="str">
        <f t="shared" si="82"/>
        <v/>
      </c>
      <c r="BT369" s="43" t="str" cm="1">
        <f t="array" ref="BT369">IFERROR(DATE(INDEX($BQ369:$BS369, $BK369, MATCH($BN$5, $BQ$10:$BS$10, 0)), INDEX($BQ369:$BS369, $BK369, MATCH($BN$4, $BQ$10:$BS$10, 0)), INDEX($BQ369:$BS369, $BK369, MATCH($BN$3, $BQ$10:$BS$10, 0))), "")</f>
        <v/>
      </c>
      <c r="BV369" s="19" t="str">
        <f t="shared" si="83"/>
        <v/>
      </c>
      <c r="BX369" s="19" t="str">
        <f t="shared" si="75"/>
        <v/>
      </c>
      <c r="BZ369" s="42" t="str">
        <f t="shared" si="74"/>
        <v/>
      </c>
      <c r="CA369" s="13" t="str">
        <f t="shared" si="74"/>
        <v/>
      </c>
      <c r="CB369" s="13" t="str">
        <f t="shared" si="74"/>
        <v/>
      </c>
      <c r="CC369" s="13" t="str">
        <f t="shared" si="74"/>
        <v/>
      </c>
      <c r="CD369" s="33" t="str">
        <f t="shared" si="74"/>
        <v/>
      </c>
      <c r="CF369" s="44" t="str">
        <f t="shared" si="84"/>
        <v/>
      </c>
      <c r="CH369" s="19" t="str">
        <f>IF($CF369="", "", COUNTIF($CF$12:$CF$511, "&gt;"&amp;$CF369)+1+COUNTIF($CF$12:$CF369, $CF369)-1)</f>
        <v/>
      </c>
      <c r="CJ369" s="19" t="str">
        <f t="shared" si="85"/>
        <v/>
      </c>
      <c r="CL369" s="45" t="str">
        <f t="shared" si="86"/>
        <v/>
      </c>
      <c r="CN369" s="41" t="str" cm="1">
        <f t="array" ref="CN369">IF($BV369="", "", IF(IFERROR(INDEX($B369:$AE369, $BK369, MATCH(BI$10, $B$11:$AE$11, 0)), "")="", "", IFERROR(INDEX($B369:$AE369, $BK369, MATCH(BI$10, $B$11:$AE$11, 0)), "")))</f>
        <v/>
      </c>
      <c r="CP369" s="19" t="str">
        <f>IF(OR($BL$7=FALSE, $BI369=""), "", IF(COUNTIF('LinkedIn Posts'!$AV$11:$AV$510, $BI369)=0, MAX($CP$11:$CP368)+1, ""))</f>
        <v/>
      </c>
      <c r="CR369" s="19">
        <v>358</v>
      </c>
      <c r="CT369" s="65" t="str">
        <f t="shared" si="87"/>
        <v/>
      </c>
    </row>
    <row r="370" spans="1:98" x14ac:dyDescent="0.25">
      <c r="A370" s="24"/>
      <c r="B370" s="29"/>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1"/>
      <c r="AF370" s="24"/>
      <c r="AG370" s="11"/>
      <c r="AH370" s="11"/>
      <c r="AI370" s="11"/>
      <c r="AJ370" s="11"/>
      <c r="AK370" s="11"/>
      <c r="AL370" s="11"/>
      <c r="AM370" s="11"/>
      <c r="AN370" s="11"/>
      <c r="AO370" s="11"/>
      <c r="AP370" s="11"/>
      <c r="AQ370" s="11"/>
      <c r="AR370" s="11"/>
      <c r="AS370" s="11"/>
      <c r="AT370" s="11"/>
      <c r="AU370" s="11"/>
      <c r="AV370" s="11"/>
      <c r="AW370" s="11"/>
      <c r="AX370" s="11"/>
      <c r="AY370" s="11"/>
      <c r="AZ370" s="32" t="str">
        <f t="shared" si="76"/>
        <v/>
      </c>
      <c r="BA370" s="13" t="str" cm="1">
        <f t="array" ref="BA370">IF(BA$10="", "", IF(IFERROR(INDEX($B370:$AE370, $BK370, MATCH(BA$10, $B$11:$AE$11, 0)), "")="", "", IFERROR(VALUE(INDEX($B370:$AE370, $BK370, MATCH(BA$10, $B$11:$AE$11, 0))), "")))</f>
        <v/>
      </c>
      <c r="BB370" s="13" t="str" cm="1">
        <f t="array" ref="BB370">IF(BB$10="", "", IF(IFERROR(INDEX($B370:$AE370, $BK370, MATCH(BB$10, $B$11:$AE$11, 0)), "")="", "", IFERROR(VALUE(INDEX($B370:$AE370, $BK370, MATCH(BB$10, $B$11:$AE$11, 0))), "")))</f>
        <v/>
      </c>
      <c r="BC370" s="13" t="str" cm="1">
        <f t="array" ref="BC370">IF(BC$10="", "", IF(IFERROR(INDEX($B370:$AE370, $BK370, MATCH(BC$10, $B$11:$AE$11, 0)), "")="", "", IFERROR(VALUE(INDEX($B370:$AE370, $BK370, MATCH(BC$10, $B$11:$AE$11, 0))), "")))</f>
        <v/>
      </c>
      <c r="BD370" s="13" t="str" cm="1">
        <f t="array" ref="BD370">IF(BD$10="", "", IF(IFERROR(INDEX($B370:$AE370, $BK370, MATCH(BD$10, $B$11:$AE$11, 0)), "")="", "", IFERROR(VALUE(INDEX($B370:$AE370, $BK370, MATCH(BD$10, $B$11:$AE$11, 0))), "")))</f>
        <v/>
      </c>
      <c r="BE370" s="33" t="str" cm="1">
        <f t="array" ref="BE370">IF(BE$10="", "", IF(IFERROR(INDEX($B370:$AE370, $BK370, MATCH(BE$10, $B$11:$AE$11, 0)), "")="", "", IFERROR(VALUE(INDEX($B370:$AE370, $BK370, MATCH(BE$10, $B$11:$AE$11, 0))), "")))</f>
        <v/>
      </c>
      <c r="BF370" s="11"/>
      <c r="BG370" s="41" t="str" cm="1">
        <f t="array" ref="BG370">IF(BG$10="", "", IF(IFERROR(INDEX($B370:$AE370, $BK370, MATCH(BG$10, $B$11:$AE$11, 0)), "")="", "", IFERROR(LEFT(INDEX($B370:$AE370, $BK370, MATCH(BG$10, $B$11:$AE$11, 0)), 70), "")))</f>
        <v/>
      </c>
      <c r="BH370" s="11"/>
      <c r="BI370" s="65" t="str">
        <f t="shared" si="77"/>
        <v/>
      </c>
      <c r="BJ370" s="11"/>
      <c r="BN370" s="19" t="str" cm="1">
        <f t="array" ref="BN370">IF($AZ$10="", "", IF(IFERROR(INDEX($B370:$AE370, $BK370, MATCH($AZ$10, $B$11:$AE$11, 0)), "")="", "", IFERROR(INDEX($B370:$AE370, $BK370, MATCH($AZ$10, $B$11:$AE$11, 0)), "")))</f>
        <v/>
      </c>
      <c r="BO370" s="19" t="str">
        <f t="shared" si="78"/>
        <v/>
      </c>
      <c r="BP370" s="19" t="str">
        <f t="shared" si="79"/>
        <v/>
      </c>
      <c r="BQ370" s="19" t="str">
        <f t="shared" si="80"/>
        <v/>
      </c>
      <c r="BR370" s="42" t="str">
        <f t="shared" si="81"/>
        <v/>
      </c>
      <c r="BS370" s="19" t="str">
        <f t="shared" si="82"/>
        <v/>
      </c>
      <c r="BT370" s="43" t="str" cm="1">
        <f t="array" ref="BT370">IFERROR(DATE(INDEX($BQ370:$BS370, $BK370, MATCH($BN$5, $BQ$10:$BS$10, 0)), INDEX($BQ370:$BS370, $BK370, MATCH($BN$4, $BQ$10:$BS$10, 0)), INDEX($BQ370:$BS370, $BK370, MATCH($BN$3, $BQ$10:$BS$10, 0))), "")</f>
        <v/>
      </c>
      <c r="BV370" s="19" t="str">
        <f t="shared" si="83"/>
        <v/>
      </c>
      <c r="BX370" s="19" t="str">
        <f t="shared" si="75"/>
        <v/>
      </c>
      <c r="BZ370" s="42" t="str">
        <f t="shared" si="74"/>
        <v/>
      </c>
      <c r="CA370" s="13" t="str">
        <f t="shared" si="74"/>
        <v/>
      </c>
      <c r="CB370" s="13" t="str">
        <f t="shared" si="74"/>
        <v/>
      </c>
      <c r="CC370" s="13" t="str">
        <f t="shared" si="74"/>
        <v/>
      </c>
      <c r="CD370" s="33" t="str">
        <f t="shared" si="74"/>
        <v/>
      </c>
      <c r="CF370" s="44" t="str">
        <f t="shared" si="84"/>
        <v/>
      </c>
      <c r="CH370" s="19" t="str">
        <f>IF($CF370="", "", COUNTIF($CF$12:$CF$511, "&gt;"&amp;$CF370)+1+COUNTIF($CF$12:$CF370, $CF370)-1)</f>
        <v/>
      </c>
      <c r="CJ370" s="19" t="str">
        <f t="shared" si="85"/>
        <v/>
      </c>
      <c r="CL370" s="45" t="str">
        <f t="shared" si="86"/>
        <v/>
      </c>
      <c r="CN370" s="41" t="str" cm="1">
        <f t="array" ref="CN370">IF($BV370="", "", IF(IFERROR(INDEX($B370:$AE370, $BK370, MATCH(BI$10, $B$11:$AE$11, 0)), "")="", "", IFERROR(INDEX($B370:$AE370, $BK370, MATCH(BI$10, $B$11:$AE$11, 0)), "")))</f>
        <v/>
      </c>
      <c r="CP370" s="19" t="str">
        <f>IF(OR($BL$7=FALSE, $BI370=""), "", IF(COUNTIF('LinkedIn Posts'!$AV$11:$AV$510, $BI370)=0, MAX($CP$11:$CP369)+1, ""))</f>
        <v/>
      </c>
      <c r="CR370" s="19">
        <v>359</v>
      </c>
      <c r="CT370" s="65" t="str">
        <f t="shared" si="87"/>
        <v/>
      </c>
    </row>
    <row r="371" spans="1:98" x14ac:dyDescent="0.25">
      <c r="A371" s="24"/>
      <c r="B371" s="29"/>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1"/>
      <c r="AF371" s="24"/>
      <c r="AG371" s="11"/>
      <c r="AH371" s="11"/>
      <c r="AI371" s="11"/>
      <c r="AJ371" s="11"/>
      <c r="AK371" s="11"/>
      <c r="AL371" s="11"/>
      <c r="AM371" s="11"/>
      <c r="AN371" s="11"/>
      <c r="AO371" s="11"/>
      <c r="AP371" s="11"/>
      <c r="AQ371" s="11"/>
      <c r="AR371" s="11"/>
      <c r="AS371" s="11"/>
      <c r="AT371" s="11"/>
      <c r="AU371" s="11"/>
      <c r="AV371" s="11"/>
      <c r="AW371" s="11"/>
      <c r="AX371" s="11"/>
      <c r="AY371" s="11"/>
      <c r="AZ371" s="32" t="str">
        <f t="shared" si="76"/>
        <v/>
      </c>
      <c r="BA371" s="13" t="str" cm="1">
        <f t="array" ref="BA371">IF(BA$10="", "", IF(IFERROR(INDEX($B371:$AE371, $BK371, MATCH(BA$10, $B$11:$AE$11, 0)), "")="", "", IFERROR(VALUE(INDEX($B371:$AE371, $BK371, MATCH(BA$10, $B$11:$AE$11, 0))), "")))</f>
        <v/>
      </c>
      <c r="BB371" s="13" t="str" cm="1">
        <f t="array" ref="BB371">IF(BB$10="", "", IF(IFERROR(INDEX($B371:$AE371, $BK371, MATCH(BB$10, $B$11:$AE$11, 0)), "")="", "", IFERROR(VALUE(INDEX($B371:$AE371, $BK371, MATCH(BB$10, $B$11:$AE$11, 0))), "")))</f>
        <v/>
      </c>
      <c r="BC371" s="13" t="str" cm="1">
        <f t="array" ref="BC371">IF(BC$10="", "", IF(IFERROR(INDEX($B371:$AE371, $BK371, MATCH(BC$10, $B$11:$AE$11, 0)), "")="", "", IFERROR(VALUE(INDEX($B371:$AE371, $BK371, MATCH(BC$10, $B$11:$AE$11, 0))), "")))</f>
        <v/>
      </c>
      <c r="BD371" s="13" t="str" cm="1">
        <f t="array" ref="BD371">IF(BD$10="", "", IF(IFERROR(INDEX($B371:$AE371, $BK371, MATCH(BD$10, $B$11:$AE$11, 0)), "")="", "", IFERROR(VALUE(INDEX($B371:$AE371, $BK371, MATCH(BD$10, $B$11:$AE$11, 0))), "")))</f>
        <v/>
      </c>
      <c r="BE371" s="33" t="str" cm="1">
        <f t="array" ref="BE371">IF(BE$10="", "", IF(IFERROR(INDEX($B371:$AE371, $BK371, MATCH(BE$10, $B$11:$AE$11, 0)), "")="", "", IFERROR(VALUE(INDEX($B371:$AE371, $BK371, MATCH(BE$10, $B$11:$AE$11, 0))), "")))</f>
        <v/>
      </c>
      <c r="BF371" s="11"/>
      <c r="BG371" s="41" t="str" cm="1">
        <f t="array" ref="BG371">IF(BG$10="", "", IF(IFERROR(INDEX($B371:$AE371, $BK371, MATCH(BG$10, $B$11:$AE$11, 0)), "")="", "", IFERROR(LEFT(INDEX($B371:$AE371, $BK371, MATCH(BG$10, $B$11:$AE$11, 0)), 70), "")))</f>
        <v/>
      </c>
      <c r="BH371" s="11"/>
      <c r="BI371" s="65" t="str">
        <f t="shared" si="77"/>
        <v/>
      </c>
      <c r="BJ371" s="11"/>
      <c r="BN371" s="19" t="str" cm="1">
        <f t="array" ref="BN371">IF($AZ$10="", "", IF(IFERROR(INDEX($B371:$AE371, $BK371, MATCH($AZ$10, $B$11:$AE$11, 0)), "")="", "", IFERROR(INDEX($B371:$AE371, $BK371, MATCH($AZ$10, $B$11:$AE$11, 0)), "")))</f>
        <v/>
      </c>
      <c r="BO371" s="19" t="str">
        <f t="shared" si="78"/>
        <v/>
      </c>
      <c r="BP371" s="19" t="str">
        <f t="shared" si="79"/>
        <v/>
      </c>
      <c r="BQ371" s="19" t="str">
        <f t="shared" si="80"/>
        <v/>
      </c>
      <c r="BR371" s="42" t="str">
        <f t="shared" si="81"/>
        <v/>
      </c>
      <c r="BS371" s="19" t="str">
        <f t="shared" si="82"/>
        <v/>
      </c>
      <c r="BT371" s="43" t="str" cm="1">
        <f t="array" ref="BT371">IFERROR(DATE(INDEX($BQ371:$BS371, $BK371, MATCH($BN$5, $BQ$10:$BS$10, 0)), INDEX($BQ371:$BS371, $BK371, MATCH($BN$4, $BQ$10:$BS$10, 0)), INDEX($BQ371:$BS371, $BK371, MATCH($BN$3, $BQ$10:$BS$10, 0))), "")</f>
        <v/>
      </c>
      <c r="BV371" s="19" t="str">
        <f t="shared" si="83"/>
        <v/>
      </c>
      <c r="BX371" s="19" t="str">
        <f t="shared" si="75"/>
        <v/>
      </c>
      <c r="BZ371" s="42" t="str">
        <f t="shared" si="74"/>
        <v/>
      </c>
      <c r="CA371" s="13" t="str">
        <f t="shared" si="74"/>
        <v/>
      </c>
      <c r="CB371" s="13" t="str">
        <f t="shared" si="74"/>
        <v/>
      </c>
      <c r="CC371" s="13" t="str">
        <f t="shared" si="74"/>
        <v/>
      </c>
      <c r="CD371" s="33" t="str">
        <f t="shared" si="74"/>
        <v/>
      </c>
      <c r="CF371" s="44" t="str">
        <f t="shared" si="84"/>
        <v/>
      </c>
      <c r="CH371" s="19" t="str">
        <f>IF($CF371="", "", COUNTIF($CF$12:$CF$511, "&gt;"&amp;$CF371)+1+COUNTIF($CF$12:$CF371, $CF371)-1)</f>
        <v/>
      </c>
      <c r="CJ371" s="19" t="str">
        <f t="shared" si="85"/>
        <v/>
      </c>
      <c r="CL371" s="45" t="str">
        <f t="shared" si="86"/>
        <v/>
      </c>
      <c r="CN371" s="41" t="str" cm="1">
        <f t="array" ref="CN371">IF($BV371="", "", IF(IFERROR(INDEX($B371:$AE371, $BK371, MATCH(BI$10, $B$11:$AE$11, 0)), "")="", "", IFERROR(INDEX($B371:$AE371, $BK371, MATCH(BI$10, $B$11:$AE$11, 0)), "")))</f>
        <v/>
      </c>
      <c r="CP371" s="19" t="str">
        <f>IF(OR($BL$7=FALSE, $BI371=""), "", IF(COUNTIF('LinkedIn Posts'!$AV$11:$AV$510, $BI371)=0, MAX($CP$11:$CP370)+1, ""))</f>
        <v/>
      </c>
      <c r="CR371" s="19">
        <v>360</v>
      </c>
      <c r="CT371" s="65" t="str">
        <f t="shared" si="87"/>
        <v/>
      </c>
    </row>
    <row r="372" spans="1:98" x14ac:dyDescent="0.25">
      <c r="A372" s="24"/>
      <c r="B372" s="29"/>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1"/>
      <c r="AF372" s="24"/>
      <c r="AG372" s="11"/>
      <c r="AH372" s="11"/>
      <c r="AI372" s="11"/>
      <c r="AJ372" s="11"/>
      <c r="AK372" s="11"/>
      <c r="AL372" s="11"/>
      <c r="AM372" s="11"/>
      <c r="AN372" s="11"/>
      <c r="AO372" s="11"/>
      <c r="AP372" s="11"/>
      <c r="AQ372" s="11"/>
      <c r="AR372" s="11"/>
      <c r="AS372" s="11"/>
      <c r="AT372" s="11"/>
      <c r="AU372" s="11"/>
      <c r="AV372" s="11"/>
      <c r="AW372" s="11"/>
      <c r="AX372" s="11"/>
      <c r="AY372" s="11"/>
      <c r="AZ372" s="32" t="str">
        <f t="shared" si="76"/>
        <v/>
      </c>
      <c r="BA372" s="13" t="str" cm="1">
        <f t="array" ref="BA372">IF(BA$10="", "", IF(IFERROR(INDEX($B372:$AE372, $BK372, MATCH(BA$10, $B$11:$AE$11, 0)), "")="", "", IFERROR(VALUE(INDEX($B372:$AE372, $BK372, MATCH(BA$10, $B$11:$AE$11, 0))), "")))</f>
        <v/>
      </c>
      <c r="BB372" s="13" t="str" cm="1">
        <f t="array" ref="BB372">IF(BB$10="", "", IF(IFERROR(INDEX($B372:$AE372, $BK372, MATCH(BB$10, $B$11:$AE$11, 0)), "")="", "", IFERROR(VALUE(INDEX($B372:$AE372, $BK372, MATCH(BB$10, $B$11:$AE$11, 0))), "")))</f>
        <v/>
      </c>
      <c r="BC372" s="13" t="str" cm="1">
        <f t="array" ref="BC372">IF(BC$10="", "", IF(IFERROR(INDEX($B372:$AE372, $BK372, MATCH(BC$10, $B$11:$AE$11, 0)), "")="", "", IFERROR(VALUE(INDEX($B372:$AE372, $BK372, MATCH(BC$10, $B$11:$AE$11, 0))), "")))</f>
        <v/>
      </c>
      <c r="BD372" s="13" t="str" cm="1">
        <f t="array" ref="BD372">IF(BD$10="", "", IF(IFERROR(INDEX($B372:$AE372, $BK372, MATCH(BD$10, $B$11:$AE$11, 0)), "")="", "", IFERROR(VALUE(INDEX($B372:$AE372, $BK372, MATCH(BD$10, $B$11:$AE$11, 0))), "")))</f>
        <v/>
      </c>
      <c r="BE372" s="33" t="str" cm="1">
        <f t="array" ref="BE372">IF(BE$10="", "", IF(IFERROR(INDEX($B372:$AE372, $BK372, MATCH(BE$10, $B$11:$AE$11, 0)), "")="", "", IFERROR(VALUE(INDEX($B372:$AE372, $BK372, MATCH(BE$10, $B$11:$AE$11, 0))), "")))</f>
        <v/>
      </c>
      <c r="BF372" s="11"/>
      <c r="BG372" s="41" t="str" cm="1">
        <f t="array" ref="BG372">IF(BG$10="", "", IF(IFERROR(INDEX($B372:$AE372, $BK372, MATCH(BG$10, $B$11:$AE$11, 0)), "")="", "", IFERROR(LEFT(INDEX($B372:$AE372, $BK372, MATCH(BG$10, $B$11:$AE$11, 0)), 70), "")))</f>
        <v/>
      </c>
      <c r="BH372" s="11"/>
      <c r="BI372" s="65" t="str">
        <f t="shared" si="77"/>
        <v/>
      </c>
      <c r="BJ372" s="11"/>
      <c r="BN372" s="19" t="str" cm="1">
        <f t="array" ref="BN372">IF($AZ$10="", "", IF(IFERROR(INDEX($B372:$AE372, $BK372, MATCH($AZ$10, $B$11:$AE$11, 0)), "")="", "", IFERROR(INDEX($B372:$AE372, $BK372, MATCH($AZ$10, $B$11:$AE$11, 0)), "")))</f>
        <v/>
      </c>
      <c r="BO372" s="19" t="str">
        <f t="shared" si="78"/>
        <v/>
      </c>
      <c r="BP372" s="19" t="str">
        <f t="shared" si="79"/>
        <v/>
      </c>
      <c r="BQ372" s="19" t="str">
        <f t="shared" si="80"/>
        <v/>
      </c>
      <c r="BR372" s="42" t="str">
        <f t="shared" si="81"/>
        <v/>
      </c>
      <c r="BS372" s="19" t="str">
        <f t="shared" si="82"/>
        <v/>
      </c>
      <c r="BT372" s="43" t="str" cm="1">
        <f t="array" ref="BT372">IFERROR(DATE(INDEX($BQ372:$BS372, $BK372, MATCH($BN$5, $BQ$10:$BS$10, 0)), INDEX($BQ372:$BS372, $BK372, MATCH($BN$4, $BQ$10:$BS$10, 0)), INDEX($BQ372:$BS372, $BK372, MATCH($BN$3, $BQ$10:$BS$10, 0))), "")</f>
        <v/>
      </c>
      <c r="BV372" s="19" t="str">
        <f t="shared" si="83"/>
        <v/>
      </c>
      <c r="BX372" s="19" t="str">
        <f t="shared" si="75"/>
        <v/>
      </c>
      <c r="BZ372" s="42" t="str">
        <f t="shared" si="74"/>
        <v/>
      </c>
      <c r="CA372" s="13" t="str">
        <f t="shared" si="74"/>
        <v/>
      </c>
      <c r="CB372" s="13" t="str">
        <f t="shared" si="74"/>
        <v/>
      </c>
      <c r="CC372" s="13" t="str">
        <f t="shared" si="74"/>
        <v/>
      </c>
      <c r="CD372" s="33" t="str">
        <f t="shared" si="74"/>
        <v/>
      </c>
      <c r="CF372" s="44" t="str">
        <f t="shared" si="84"/>
        <v/>
      </c>
      <c r="CH372" s="19" t="str">
        <f>IF($CF372="", "", COUNTIF($CF$12:$CF$511, "&gt;"&amp;$CF372)+1+COUNTIF($CF$12:$CF372, $CF372)-1)</f>
        <v/>
      </c>
      <c r="CJ372" s="19" t="str">
        <f t="shared" si="85"/>
        <v/>
      </c>
      <c r="CL372" s="45" t="str">
        <f t="shared" si="86"/>
        <v/>
      </c>
      <c r="CN372" s="41" t="str" cm="1">
        <f t="array" ref="CN372">IF($BV372="", "", IF(IFERROR(INDEX($B372:$AE372, $BK372, MATCH(BI$10, $B$11:$AE$11, 0)), "")="", "", IFERROR(INDEX($B372:$AE372, $BK372, MATCH(BI$10, $B$11:$AE$11, 0)), "")))</f>
        <v/>
      </c>
      <c r="CP372" s="19" t="str">
        <f>IF(OR($BL$7=FALSE, $BI372=""), "", IF(COUNTIF('LinkedIn Posts'!$AV$11:$AV$510, $BI372)=0, MAX($CP$11:$CP371)+1, ""))</f>
        <v/>
      </c>
      <c r="CR372" s="19">
        <v>361</v>
      </c>
      <c r="CT372" s="65" t="str">
        <f t="shared" si="87"/>
        <v/>
      </c>
    </row>
    <row r="373" spans="1:98" x14ac:dyDescent="0.25">
      <c r="A373" s="24"/>
      <c r="B373" s="29"/>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1"/>
      <c r="AF373" s="24"/>
      <c r="AG373" s="11"/>
      <c r="AH373" s="11"/>
      <c r="AI373" s="11"/>
      <c r="AJ373" s="11"/>
      <c r="AK373" s="11"/>
      <c r="AL373" s="11"/>
      <c r="AM373" s="11"/>
      <c r="AN373" s="11"/>
      <c r="AO373" s="11"/>
      <c r="AP373" s="11"/>
      <c r="AQ373" s="11"/>
      <c r="AR373" s="11"/>
      <c r="AS373" s="11"/>
      <c r="AT373" s="11"/>
      <c r="AU373" s="11"/>
      <c r="AV373" s="11"/>
      <c r="AW373" s="11"/>
      <c r="AX373" s="11"/>
      <c r="AY373" s="11"/>
      <c r="AZ373" s="32" t="str">
        <f t="shared" si="76"/>
        <v/>
      </c>
      <c r="BA373" s="13" t="str" cm="1">
        <f t="array" ref="BA373">IF(BA$10="", "", IF(IFERROR(INDEX($B373:$AE373, $BK373, MATCH(BA$10, $B$11:$AE$11, 0)), "")="", "", IFERROR(VALUE(INDEX($B373:$AE373, $BK373, MATCH(BA$10, $B$11:$AE$11, 0))), "")))</f>
        <v/>
      </c>
      <c r="BB373" s="13" t="str" cm="1">
        <f t="array" ref="BB373">IF(BB$10="", "", IF(IFERROR(INDEX($B373:$AE373, $BK373, MATCH(BB$10, $B$11:$AE$11, 0)), "")="", "", IFERROR(VALUE(INDEX($B373:$AE373, $BK373, MATCH(BB$10, $B$11:$AE$11, 0))), "")))</f>
        <v/>
      </c>
      <c r="BC373" s="13" t="str" cm="1">
        <f t="array" ref="BC373">IF(BC$10="", "", IF(IFERROR(INDEX($B373:$AE373, $BK373, MATCH(BC$10, $B$11:$AE$11, 0)), "")="", "", IFERROR(VALUE(INDEX($B373:$AE373, $BK373, MATCH(BC$10, $B$11:$AE$11, 0))), "")))</f>
        <v/>
      </c>
      <c r="BD373" s="13" t="str" cm="1">
        <f t="array" ref="BD373">IF(BD$10="", "", IF(IFERROR(INDEX($B373:$AE373, $BK373, MATCH(BD$10, $B$11:$AE$11, 0)), "")="", "", IFERROR(VALUE(INDEX($B373:$AE373, $BK373, MATCH(BD$10, $B$11:$AE$11, 0))), "")))</f>
        <v/>
      </c>
      <c r="BE373" s="33" t="str" cm="1">
        <f t="array" ref="BE373">IF(BE$10="", "", IF(IFERROR(INDEX($B373:$AE373, $BK373, MATCH(BE$10, $B$11:$AE$11, 0)), "")="", "", IFERROR(VALUE(INDEX($B373:$AE373, $BK373, MATCH(BE$10, $B$11:$AE$11, 0))), "")))</f>
        <v/>
      </c>
      <c r="BF373" s="11"/>
      <c r="BG373" s="41" t="str" cm="1">
        <f t="array" ref="BG373">IF(BG$10="", "", IF(IFERROR(INDEX($B373:$AE373, $BK373, MATCH(BG$10, $B$11:$AE$11, 0)), "")="", "", IFERROR(LEFT(INDEX($B373:$AE373, $BK373, MATCH(BG$10, $B$11:$AE$11, 0)), 70), "")))</f>
        <v/>
      </c>
      <c r="BH373" s="11"/>
      <c r="BI373" s="65" t="str">
        <f t="shared" si="77"/>
        <v/>
      </c>
      <c r="BJ373" s="11"/>
      <c r="BN373" s="19" t="str" cm="1">
        <f t="array" ref="BN373">IF($AZ$10="", "", IF(IFERROR(INDEX($B373:$AE373, $BK373, MATCH($AZ$10, $B$11:$AE$11, 0)), "")="", "", IFERROR(INDEX($B373:$AE373, $BK373, MATCH($AZ$10, $B$11:$AE$11, 0)), "")))</f>
        <v/>
      </c>
      <c r="BO373" s="19" t="str">
        <f t="shared" si="78"/>
        <v/>
      </c>
      <c r="BP373" s="19" t="str">
        <f t="shared" si="79"/>
        <v/>
      </c>
      <c r="BQ373" s="19" t="str">
        <f t="shared" si="80"/>
        <v/>
      </c>
      <c r="BR373" s="42" t="str">
        <f t="shared" si="81"/>
        <v/>
      </c>
      <c r="BS373" s="19" t="str">
        <f t="shared" si="82"/>
        <v/>
      </c>
      <c r="BT373" s="43" t="str" cm="1">
        <f t="array" ref="BT373">IFERROR(DATE(INDEX($BQ373:$BS373, $BK373, MATCH($BN$5, $BQ$10:$BS$10, 0)), INDEX($BQ373:$BS373, $BK373, MATCH($BN$4, $BQ$10:$BS$10, 0)), INDEX($BQ373:$BS373, $BK373, MATCH($BN$3, $BQ$10:$BS$10, 0))), "")</f>
        <v/>
      </c>
      <c r="BV373" s="19" t="str">
        <f t="shared" si="83"/>
        <v/>
      </c>
      <c r="BX373" s="19" t="str">
        <f t="shared" si="75"/>
        <v/>
      </c>
      <c r="BZ373" s="42" t="str">
        <f t="shared" si="74"/>
        <v/>
      </c>
      <c r="CA373" s="13" t="str">
        <f t="shared" si="74"/>
        <v/>
      </c>
      <c r="CB373" s="13" t="str">
        <f t="shared" si="74"/>
        <v/>
      </c>
      <c r="CC373" s="13" t="str">
        <f t="shared" si="74"/>
        <v/>
      </c>
      <c r="CD373" s="33" t="str">
        <f t="shared" si="74"/>
        <v/>
      </c>
      <c r="CF373" s="44" t="str">
        <f t="shared" si="84"/>
        <v/>
      </c>
      <c r="CH373" s="19" t="str">
        <f>IF($CF373="", "", COUNTIF($CF$12:$CF$511, "&gt;"&amp;$CF373)+1+COUNTIF($CF$12:$CF373, $CF373)-1)</f>
        <v/>
      </c>
      <c r="CJ373" s="19" t="str">
        <f t="shared" si="85"/>
        <v/>
      </c>
      <c r="CL373" s="45" t="str">
        <f t="shared" si="86"/>
        <v/>
      </c>
      <c r="CN373" s="41" t="str" cm="1">
        <f t="array" ref="CN373">IF($BV373="", "", IF(IFERROR(INDEX($B373:$AE373, $BK373, MATCH(BI$10, $B$11:$AE$11, 0)), "")="", "", IFERROR(INDEX($B373:$AE373, $BK373, MATCH(BI$10, $B$11:$AE$11, 0)), "")))</f>
        <v/>
      </c>
      <c r="CP373" s="19" t="str">
        <f>IF(OR($BL$7=FALSE, $BI373=""), "", IF(COUNTIF('LinkedIn Posts'!$AV$11:$AV$510, $BI373)=0, MAX($CP$11:$CP372)+1, ""))</f>
        <v/>
      </c>
      <c r="CR373" s="19">
        <v>362</v>
      </c>
      <c r="CT373" s="65" t="str">
        <f t="shared" si="87"/>
        <v/>
      </c>
    </row>
    <row r="374" spans="1:98" x14ac:dyDescent="0.25">
      <c r="A374" s="24"/>
      <c r="B374" s="29"/>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1"/>
      <c r="AF374" s="24"/>
      <c r="AG374" s="11"/>
      <c r="AH374" s="11"/>
      <c r="AI374" s="11"/>
      <c r="AJ374" s="11"/>
      <c r="AK374" s="11"/>
      <c r="AL374" s="11"/>
      <c r="AM374" s="11"/>
      <c r="AN374" s="11"/>
      <c r="AO374" s="11"/>
      <c r="AP374" s="11"/>
      <c r="AQ374" s="11"/>
      <c r="AR374" s="11"/>
      <c r="AS374" s="11"/>
      <c r="AT374" s="11"/>
      <c r="AU374" s="11"/>
      <c r="AV374" s="11"/>
      <c r="AW374" s="11"/>
      <c r="AX374" s="11"/>
      <c r="AY374" s="11"/>
      <c r="AZ374" s="32" t="str">
        <f t="shared" si="76"/>
        <v/>
      </c>
      <c r="BA374" s="13" t="str" cm="1">
        <f t="array" ref="BA374">IF(BA$10="", "", IF(IFERROR(INDEX($B374:$AE374, $BK374, MATCH(BA$10, $B$11:$AE$11, 0)), "")="", "", IFERROR(VALUE(INDEX($B374:$AE374, $BK374, MATCH(BA$10, $B$11:$AE$11, 0))), "")))</f>
        <v/>
      </c>
      <c r="BB374" s="13" t="str" cm="1">
        <f t="array" ref="BB374">IF(BB$10="", "", IF(IFERROR(INDEX($B374:$AE374, $BK374, MATCH(BB$10, $B$11:$AE$11, 0)), "")="", "", IFERROR(VALUE(INDEX($B374:$AE374, $BK374, MATCH(BB$10, $B$11:$AE$11, 0))), "")))</f>
        <v/>
      </c>
      <c r="BC374" s="13" t="str" cm="1">
        <f t="array" ref="BC374">IF(BC$10="", "", IF(IFERROR(INDEX($B374:$AE374, $BK374, MATCH(BC$10, $B$11:$AE$11, 0)), "")="", "", IFERROR(VALUE(INDEX($B374:$AE374, $BK374, MATCH(BC$10, $B$11:$AE$11, 0))), "")))</f>
        <v/>
      </c>
      <c r="BD374" s="13" t="str" cm="1">
        <f t="array" ref="BD374">IF(BD$10="", "", IF(IFERROR(INDEX($B374:$AE374, $BK374, MATCH(BD$10, $B$11:$AE$11, 0)), "")="", "", IFERROR(VALUE(INDEX($B374:$AE374, $BK374, MATCH(BD$10, $B$11:$AE$11, 0))), "")))</f>
        <v/>
      </c>
      <c r="BE374" s="33" t="str" cm="1">
        <f t="array" ref="BE374">IF(BE$10="", "", IF(IFERROR(INDEX($B374:$AE374, $BK374, MATCH(BE$10, $B$11:$AE$11, 0)), "")="", "", IFERROR(VALUE(INDEX($B374:$AE374, $BK374, MATCH(BE$10, $B$11:$AE$11, 0))), "")))</f>
        <v/>
      </c>
      <c r="BF374" s="11"/>
      <c r="BG374" s="41" t="str" cm="1">
        <f t="array" ref="BG374">IF(BG$10="", "", IF(IFERROR(INDEX($B374:$AE374, $BK374, MATCH(BG$10, $B$11:$AE$11, 0)), "")="", "", IFERROR(LEFT(INDEX($B374:$AE374, $BK374, MATCH(BG$10, $B$11:$AE$11, 0)), 70), "")))</f>
        <v/>
      </c>
      <c r="BH374" s="11"/>
      <c r="BI374" s="65" t="str">
        <f t="shared" si="77"/>
        <v/>
      </c>
      <c r="BJ374" s="11"/>
      <c r="BN374" s="19" t="str" cm="1">
        <f t="array" ref="BN374">IF($AZ$10="", "", IF(IFERROR(INDEX($B374:$AE374, $BK374, MATCH($AZ$10, $B$11:$AE$11, 0)), "")="", "", IFERROR(INDEX($B374:$AE374, $BK374, MATCH($AZ$10, $B$11:$AE$11, 0)), "")))</f>
        <v/>
      </c>
      <c r="BO374" s="19" t="str">
        <f t="shared" si="78"/>
        <v/>
      </c>
      <c r="BP374" s="19" t="str">
        <f t="shared" si="79"/>
        <v/>
      </c>
      <c r="BQ374" s="19" t="str">
        <f t="shared" si="80"/>
        <v/>
      </c>
      <c r="BR374" s="42" t="str">
        <f t="shared" si="81"/>
        <v/>
      </c>
      <c r="BS374" s="19" t="str">
        <f t="shared" si="82"/>
        <v/>
      </c>
      <c r="BT374" s="43" t="str" cm="1">
        <f t="array" ref="BT374">IFERROR(DATE(INDEX($BQ374:$BS374, $BK374, MATCH($BN$5, $BQ$10:$BS$10, 0)), INDEX($BQ374:$BS374, $BK374, MATCH($BN$4, $BQ$10:$BS$10, 0)), INDEX($BQ374:$BS374, $BK374, MATCH($BN$3, $BQ$10:$BS$10, 0))), "")</f>
        <v/>
      </c>
      <c r="BV374" s="19" t="str">
        <f t="shared" si="83"/>
        <v/>
      </c>
      <c r="BX374" s="19" t="str">
        <f t="shared" si="75"/>
        <v/>
      </c>
      <c r="BZ374" s="42" t="str">
        <f t="shared" ref="BZ374:CD424" si="88">IF(BA374="", "", IFERROR(ROUNDDOWN(BA374/BZ$9, 0)*BZ$8, ""))</f>
        <v/>
      </c>
      <c r="CA374" s="13" t="str">
        <f t="shared" si="88"/>
        <v/>
      </c>
      <c r="CB374" s="13" t="str">
        <f t="shared" si="88"/>
        <v/>
      </c>
      <c r="CC374" s="13" t="str">
        <f t="shared" si="88"/>
        <v/>
      </c>
      <c r="CD374" s="33" t="str">
        <f t="shared" si="88"/>
        <v/>
      </c>
      <c r="CF374" s="44" t="str">
        <f t="shared" si="84"/>
        <v/>
      </c>
      <c r="CH374" s="19" t="str">
        <f>IF($CF374="", "", COUNTIF($CF$12:$CF$511, "&gt;"&amp;$CF374)+1+COUNTIF($CF$12:$CF374, $CF374)-1)</f>
        <v/>
      </c>
      <c r="CJ374" s="19" t="str">
        <f t="shared" si="85"/>
        <v/>
      </c>
      <c r="CL374" s="45" t="str">
        <f t="shared" si="86"/>
        <v/>
      </c>
      <c r="CN374" s="41" t="str" cm="1">
        <f t="array" ref="CN374">IF($BV374="", "", IF(IFERROR(INDEX($B374:$AE374, $BK374, MATCH(BI$10, $B$11:$AE$11, 0)), "")="", "", IFERROR(INDEX($B374:$AE374, $BK374, MATCH(BI$10, $B$11:$AE$11, 0)), "")))</f>
        <v/>
      </c>
      <c r="CP374" s="19" t="str">
        <f>IF(OR($BL$7=FALSE, $BI374=""), "", IF(COUNTIF('LinkedIn Posts'!$AV$11:$AV$510, $BI374)=0, MAX($CP$11:$CP373)+1, ""))</f>
        <v/>
      </c>
      <c r="CR374" s="19">
        <v>363</v>
      </c>
      <c r="CT374" s="65" t="str">
        <f t="shared" si="87"/>
        <v/>
      </c>
    </row>
    <row r="375" spans="1:98" x14ac:dyDescent="0.25">
      <c r="A375" s="24"/>
      <c r="B375" s="29"/>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1"/>
      <c r="AF375" s="24"/>
      <c r="AG375" s="11"/>
      <c r="AH375" s="11"/>
      <c r="AI375" s="11"/>
      <c r="AJ375" s="11"/>
      <c r="AK375" s="11"/>
      <c r="AL375" s="11"/>
      <c r="AM375" s="11"/>
      <c r="AN375" s="11"/>
      <c r="AO375" s="11"/>
      <c r="AP375" s="11"/>
      <c r="AQ375" s="11"/>
      <c r="AR375" s="11"/>
      <c r="AS375" s="11"/>
      <c r="AT375" s="11"/>
      <c r="AU375" s="11"/>
      <c r="AV375" s="11"/>
      <c r="AW375" s="11"/>
      <c r="AX375" s="11"/>
      <c r="AY375" s="11"/>
      <c r="AZ375" s="32" t="str">
        <f t="shared" si="76"/>
        <v/>
      </c>
      <c r="BA375" s="13" t="str" cm="1">
        <f t="array" ref="BA375">IF(BA$10="", "", IF(IFERROR(INDEX($B375:$AE375, $BK375, MATCH(BA$10, $B$11:$AE$11, 0)), "")="", "", IFERROR(VALUE(INDEX($B375:$AE375, $BK375, MATCH(BA$10, $B$11:$AE$11, 0))), "")))</f>
        <v/>
      </c>
      <c r="BB375" s="13" t="str" cm="1">
        <f t="array" ref="BB375">IF(BB$10="", "", IF(IFERROR(INDEX($B375:$AE375, $BK375, MATCH(BB$10, $B$11:$AE$11, 0)), "")="", "", IFERROR(VALUE(INDEX($B375:$AE375, $BK375, MATCH(BB$10, $B$11:$AE$11, 0))), "")))</f>
        <v/>
      </c>
      <c r="BC375" s="13" t="str" cm="1">
        <f t="array" ref="BC375">IF(BC$10="", "", IF(IFERROR(INDEX($B375:$AE375, $BK375, MATCH(BC$10, $B$11:$AE$11, 0)), "")="", "", IFERROR(VALUE(INDEX($B375:$AE375, $BK375, MATCH(BC$10, $B$11:$AE$11, 0))), "")))</f>
        <v/>
      </c>
      <c r="BD375" s="13" t="str" cm="1">
        <f t="array" ref="BD375">IF(BD$10="", "", IF(IFERROR(INDEX($B375:$AE375, $BK375, MATCH(BD$10, $B$11:$AE$11, 0)), "")="", "", IFERROR(VALUE(INDEX($B375:$AE375, $BK375, MATCH(BD$10, $B$11:$AE$11, 0))), "")))</f>
        <v/>
      </c>
      <c r="BE375" s="33" t="str" cm="1">
        <f t="array" ref="BE375">IF(BE$10="", "", IF(IFERROR(INDEX($B375:$AE375, $BK375, MATCH(BE$10, $B$11:$AE$11, 0)), "")="", "", IFERROR(VALUE(INDEX($B375:$AE375, $BK375, MATCH(BE$10, $B$11:$AE$11, 0))), "")))</f>
        <v/>
      </c>
      <c r="BF375" s="11"/>
      <c r="BG375" s="41" t="str" cm="1">
        <f t="array" ref="BG375">IF(BG$10="", "", IF(IFERROR(INDEX($B375:$AE375, $BK375, MATCH(BG$10, $B$11:$AE$11, 0)), "")="", "", IFERROR(LEFT(INDEX($B375:$AE375, $BK375, MATCH(BG$10, $B$11:$AE$11, 0)), 70), "")))</f>
        <v/>
      </c>
      <c r="BH375" s="11"/>
      <c r="BI375" s="65" t="str">
        <f t="shared" si="77"/>
        <v/>
      </c>
      <c r="BJ375" s="11"/>
      <c r="BN375" s="19" t="str" cm="1">
        <f t="array" ref="BN375">IF($AZ$10="", "", IF(IFERROR(INDEX($B375:$AE375, $BK375, MATCH($AZ$10, $B$11:$AE$11, 0)), "")="", "", IFERROR(INDEX($B375:$AE375, $BK375, MATCH($AZ$10, $B$11:$AE$11, 0)), "")))</f>
        <v/>
      </c>
      <c r="BO375" s="19" t="str">
        <f t="shared" si="78"/>
        <v/>
      </c>
      <c r="BP375" s="19" t="str">
        <f t="shared" si="79"/>
        <v/>
      </c>
      <c r="BQ375" s="19" t="str">
        <f t="shared" si="80"/>
        <v/>
      </c>
      <c r="BR375" s="42" t="str">
        <f t="shared" si="81"/>
        <v/>
      </c>
      <c r="BS375" s="19" t="str">
        <f t="shared" si="82"/>
        <v/>
      </c>
      <c r="BT375" s="43" t="str" cm="1">
        <f t="array" ref="BT375">IFERROR(DATE(INDEX($BQ375:$BS375, $BK375, MATCH($BN$5, $BQ$10:$BS$10, 0)), INDEX($BQ375:$BS375, $BK375, MATCH($BN$4, $BQ$10:$BS$10, 0)), INDEX($BQ375:$BS375, $BK375, MATCH($BN$3, $BQ$10:$BS$10, 0))), "")</f>
        <v/>
      </c>
      <c r="BV375" s="19" t="str">
        <f t="shared" si="83"/>
        <v/>
      </c>
      <c r="BX375" s="19" t="str">
        <f t="shared" si="75"/>
        <v/>
      </c>
      <c r="BZ375" s="42" t="str">
        <f t="shared" si="88"/>
        <v/>
      </c>
      <c r="CA375" s="13" t="str">
        <f t="shared" si="88"/>
        <v/>
      </c>
      <c r="CB375" s="13" t="str">
        <f t="shared" si="88"/>
        <v/>
      </c>
      <c r="CC375" s="13" t="str">
        <f t="shared" si="88"/>
        <v/>
      </c>
      <c r="CD375" s="33" t="str">
        <f t="shared" si="88"/>
        <v/>
      </c>
      <c r="CF375" s="44" t="str">
        <f t="shared" si="84"/>
        <v/>
      </c>
      <c r="CH375" s="19" t="str">
        <f>IF($CF375="", "", COUNTIF($CF$12:$CF$511, "&gt;"&amp;$CF375)+1+COUNTIF($CF$12:$CF375, $CF375)-1)</f>
        <v/>
      </c>
      <c r="CJ375" s="19" t="str">
        <f t="shared" si="85"/>
        <v/>
      </c>
      <c r="CL375" s="45" t="str">
        <f t="shared" si="86"/>
        <v/>
      </c>
      <c r="CN375" s="41" t="str" cm="1">
        <f t="array" ref="CN375">IF($BV375="", "", IF(IFERROR(INDEX($B375:$AE375, $BK375, MATCH(BI$10, $B$11:$AE$11, 0)), "")="", "", IFERROR(INDEX($B375:$AE375, $BK375, MATCH(BI$10, $B$11:$AE$11, 0)), "")))</f>
        <v/>
      </c>
      <c r="CP375" s="19" t="str">
        <f>IF(OR($BL$7=FALSE, $BI375=""), "", IF(COUNTIF('LinkedIn Posts'!$AV$11:$AV$510, $BI375)=0, MAX($CP$11:$CP374)+1, ""))</f>
        <v/>
      </c>
      <c r="CR375" s="19">
        <v>364</v>
      </c>
      <c r="CT375" s="65" t="str">
        <f t="shared" si="87"/>
        <v/>
      </c>
    </row>
    <row r="376" spans="1:98" x14ac:dyDescent="0.25">
      <c r="A376" s="24"/>
      <c r="B376" s="29"/>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1"/>
      <c r="AF376" s="24"/>
      <c r="AG376" s="11"/>
      <c r="AH376" s="11"/>
      <c r="AI376" s="11"/>
      <c r="AJ376" s="11"/>
      <c r="AK376" s="11"/>
      <c r="AL376" s="11"/>
      <c r="AM376" s="11"/>
      <c r="AN376" s="11"/>
      <c r="AO376" s="11"/>
      <c r="AP376" s="11"/>
      <c r="AQ376" s="11"/>
      <c r="AR376" s="11"/>
      <c r="AS376" s="11"/>
      <c r="AT376" s="11"/>
      <c r="AU376" s="11"/>
      <c r="AV376" s="11"/>
      <c r="AW376" s="11"/>
      <c r="AX376" s="11"/>
      <c r="AY376" s="11"/>
      <c r="AZ376" s="32" t="str">
        <f t="shared" si="76"/>
        <v/>
      </c>
      <c r="BA376" s="13" t="str" cm="1">
        <f t="array" ref="BA376">IF(BA$10="", "", IF(IFERROR(INDEX($B376:$AE376, $BK376, MATCH(BA$10, $B$11:$AE$11, 0)), "")="", "", IFERROR(VALUE(INDEX($B376:$AE376, $BK376, MATCH(BA$10, $B$11:$AE$11, 0))), "")))</f>
        <v/>
      </c>
      <c r="BB376" s="13" t="str" cm="1">
        <f t="array" ref="BB376">IF(BB$10="", "", IF(IFERROR(INDEX($B376:$AE376, $BK376, MATCH(BB$10, $B$11:$AE$11, 0)), "")="", "", IFERROR(VALUE(INDEX($B376:$AE376, $BK376, MATCH(BB$10, $B$11:$AE$11, 0))), "")))</f>
        <v/>
      </c>
      <c r="BC376" s="13" t="str" cm="1">
        <f t="array" ref="BC376">IF(BC$10="", "", IF(IFERROR(INDEX($B376:$AE376, $BK376, MATCH(BC$10, $B$11:$AE$11, 0)), "")="", "", IFERROR(VALUE(INDEX($B376:$AE376, $BK376, MATCH(BC$10, $B$11:$AE$11, 0))), "")))</f>
        <v/>
      </c>
      <c r="BD376" s="13" t="str" cm="1">
        <f t="array" ref="BD376">IF(BD$10="", "", IF(IFERROR(INDEX($B376:$AE376, $BK376, MATCH(BD$10, $B$11:$AE$11, 0)), "")="", "", IFERROR(VALUE(INDEX($B376:$AE376, $BK376, MATCH(BD$10, $B$11:$AE$11, 0))), "")))</f>
        <v/>
      </c>
      <c r="BE376" s="33" t="str" cm="1">
        <f t="array" ref="BE376">IF(BE$10="", "", IF(IFERROR(INDEX($B376:$AE376, $BK376, MATCH(BE$10, $B$11:$AE$11, 0)), "")="", "", IFERROR(VALUE(INDEX($B376:$AE376, $BK376, MATCH(BE$10, $B$11:$AE$11, 0))), "")))</f>
        <v/>
      </c>
      <c r="BF376" s="11"/>
      <c r="BG376" s="41" t="str" cm="1">
        <f t="array" ref="BG376">IF(BG$10="", "", IF(IFERROR(INDEX($B376:$AE376, $BK376, MATCH(BG$10, $B$11:$AE$11, 0)), "")="", "", IFERROR(LEFT(INDEX($B376:$AE376, $BK376, MATCH(BG$10, $B$11:$AE$11, 0)), 70), "")))</f>
        <v/>
      </c>
      <c r="BH376" s="11"/>
      <c r="BI376" s="65" t="str">
        <f t="shared" si="77"/>
        <v/>
      </c>
      <c r="BJ376" s="11"/>
      <c r="BN376" s="19" t="str" cm="1">
        <f t="array" ref="BN376">IF($AZ$10="", "", IF(IFERROR(INDEX($B376:$AE376, $BK376, MATCH($AZ$10, $B$11:$AE$11, 0)), "")="", "", IFERROR(INDEX($B376:$AE376, $BK376, MATCH($AZ$10, $B$11:$AE$11, 0)), "")))</f>
        <v/>
      </c>
      <c r="BO376" s="19" t="str">
        <f t="shared" si="78"/>
        <v/>
      </c>
      <c r="BP376" s="19" t="str">
        <f t="shared" si="79"/>
        <v/>
      </c>
      <c r="BQ376" s="19" t="str">
        <f t="shared" si="80"/>
        <v/>
      </c>
      <c r="BR376" s="42" t="str">
        <f t="shared" si="81"/>
        <v/>
      </c>
      <c r="BS376" s="19" t="str">
        <f t="shared" si="82"/>
        <v/>
      </c>
      <c r="BT376" s="43" t="str" cm="1">
        <f t="array" ref="BT376">IFERROR(DATE(INDEX($BQ376:$BS376, $BK376, MATCH($BN$5, $BQ$10:$BS$10, 0)), INDEX($BQ376:$BS376, $BK376, MATCH($BN$4, $BQ$10:$BS$10, 0)), INDEX($BQ376:$BS376, $BK376, MATCH($BN$3, $BQ$10:$BS$10, 0))), "")</f>
        <v/>
      </c>
      <c r="BV376" s="19" t="str">
        <f t="shared" si="83"/>
        <v/>
      </c>
      <c r="BX376" s="19" t="str">
        <f t="shared" si="75"/>
        <v/>
      </c>
      <c r="BZ376" s="42" t="str">
        <f t="shared" si="88"/>
        <v/>
      </c>
      <c r="CA376" s="13" t="str">
        <f t="shared" si="88"/>
        <v/>
      </c>
      <c r="CB376" s="13" t="str">
        <f t="shared" si="88"/>
        <v/>
      </c>
      <c r="CC376" s="13" t="str">
        <f t="shared" si="88"/>
        <v/>
      </c>
      <c r="CD376" s="33" t="str">
        <f t="shared" si="88"/>
        <v/>
      </c>
      <c r="CF376" s="44" t="str">
        <f t="shared" si="84"/>
        <v/>
      </c>
      <c r="CH376" s="19" t="str">
        <f>IF($CF376="", "", COUNTIF($CF$12:$CF$511, "&gt;"&amp;$CF376)+1+COUNTIF($CF$12:$CF376, $CF376)-1)</f>
        <v/>
      </c>
      <c r="CJ376" s="19" t="str">
        <f t="shared" si="85"/>
        <v/>
      </c>
      <c r="CL376" s="45" t="str">
        <f t="shared" si="86"/>
        <v/>
      </c>
      <c r="CN376" s="41" t="str" cm="1">
        <f t="array" ref="CN376">IF($BV376="", "", IF(IFERROR(INDEX($B376:$AE376, $BK376, MATCH(BI$10, $B$11:$AE$11, 0)), "")="", "", IFERROR(INDEX($B376:$AE376, $BK376, MATCH(BI$10, $B$11:$AE$11, 0)), "")))</f>
        <v/>
      </c>
      <c r="CP376" s="19" t="str">
        <f>IF(OR($BL$7=FALSE, $BI376=""), "", IF(COUNTIF('LinkedIn Posts'!$AV$11:$AV$510, $BI376)=0, MAX($CP$11:$CP375)+1, ""))</f>
        <v/>
      </c>
      <c r="CR376" s="19">
        <v>365</v>
      </c>
      <c r="CT376" s="65" t="str">
        <f t="shared" si="87"/>
        <v/>
      </c>
    </row>
    <row r="377" spans="1:98" x14ac:dyDescent="0.25">
      <c r="A377" s="24"/>
      <c r="B377" s="29"/>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1"/>
      <c r="AF377" s="24"/>
      <c r="AG377" s="11"/>
      <c r="AH377" s="11"/>
      <c r="AI377" s="11"/>
      <c r="AJ377" s="11"/>
      <c r="AK377" s="11"/>
      <c r="AL377" s="11"/>
      <c r="AM377" s="11"/>
      <c r="AN377" s="11"/>
      <c r="AO377" s="11"/>
      <c r="AP377" s="11"/>
      <c r="AQ377" s="11"/>
      <c r="AR377" s="11"/>
      <c r="AS377" s="11"/>
      <c r="AT377" s="11"/>
      <c r="AU377" s="11"/>
      <c r="AV377" s="11"/>
      <c r="AW377" s="11"/>
      <c r="AX377" s="11"/>
      <c r="AY377" s="11"/>
      <c r="AZ377" s="32" t="str">
        <f t="shared" si="76"/>
        <v/>
      </c>
      <c r="BA377" s="13" t="str" cm="1">
        <f t="array" ref="BA377">IF(BA$10="", "", IF(IFERROR(INDEX($B377:$AE377, $BK377, MATCH(BA$10, $B$11:$AE$11, 0)), "")="", "", IFERROR(VALUE(INDEX($B377:$AE377, $BK377, MATCH(BA$10, $B$11:$AE$11, 0))), "")))</f>
        <v/>
      </c>
      <c r="BB377" s="13" t="str" cm="1">
        <f t="array" ref="BB377">IF(BB$10="", "", IF(IFERROR(INDEX($B377:$AE377, $BK377, MATCH(BB$10, $B$11:$AE$11, 0)), "")="", "", IFERROR(VALUE(INDEX($B377:$AE377, $BK377, MATCH(BB$10, $B$11:$AE$11, 0))), "")))</f>
        <v/>
      </c>
      <c r="BC377" s="13" t="str" cm="1">
        <f t="array" ref="BC377">IF(BC$10="", "", IF(IFERROR(INDEX($B377:$AE377, $BK377, MATCH(BC$10, $B$11:$AE$11, 0)), "")="", "", IFERROR(VALUE(INDEX($B377:$AE377, $BK377, MATCH(BC$10, $B$11:$AE$11, 0))), "")))</f>
        <v/>
      </c>
      <c r="BD377" s="13" t="str" cm="1">
        <f t="array" ref="BD377">IF(BD$10="", "", IF(IFERROR(INDEX($B377:$AE377, $BK377, MATCH(BD$10, $B$11:$AE$11, 0)), "")="", "", IFERROR(VALUE(INDEX($B377:$AE377, $BK377, MATCH(BD$10, $B$11:$AE$11, 0))), "")))</f>
        <v/>
      </c>
      <c r="BE377" s="33" t="str" cm="1">
        <f t="array" ref="BE377">IF(BE$10="", "", IF(IFERROR(INDEX($B377:$AE377, $BK377, MATCH(BE$10, $B$11:$AE$11, 0)), "")="", "", IFERROR(VALUE(INDEX($B377:$AE377, $BK377, MATCH(BE$10, $B$11:$AE$11, 0))), "")))</f>
        <v/>
      </c>
      <c r="BF377" s="11"/>
      <c r="BG377" s="41" t="str" cm="1">
        <f t="array" ref="BG377">IF(BG$10="", "", IF(IFERROR(INDEX($B377:$AE377, $BK377, MATCH(BG$10, $B$11:$AE$11, 0)), "")="", "", IFERROR(LEFT(INDEX($B377:$AE377, $BK377, MATCH(BG$10, $B$11:$AE$11, 0)), 70), "")))</f>
        <v/>
      </c>
      <c r="BH377" s="11"/>
      <c r="BI377" s="65" t="str">
        <f t="shared" si="77"/>
        <v/>
      </c>
      <c r="BJ377" s="11"/>
      <c r="BN377" s="19" t="str" cm="1">
        <f t="array" ref="BN377">IF($AZ$10="", "", IF(IFERROR(INDEX($B377:$AE377, $BK377, MATCH($AZ$10, $B$11:$AE$11, 0)), "")="", "", IFERROR(INDEX($B377:$AE377, $BK377, MATCH($AZ$10, $B$11:$AE$11, 0)), "")))</f>
        <v/>
      </c>
      <c r="BO377" s="19" t="str">
        <f t="shared" si="78"/>
        <v/>
      </c>
      <c r="BP377" s="19" t="str">
        <f t="shared" si="79"/>
        <v/>
      </c>
      <c r="BQ377" s="19" t="str">
        <f t="shared" si="80"/>
        <v/>
      </c>
      <c r="BR377" s="42" t="str">
        <f t="shared" si="81"/>
        <v/>
      </c>
      <c r="BS377" s="19" t="str">
        <f t="shared" si="82"/>
        <v/>
      </c>
      <c r="BT377" s="43" t="str" cm="1">
        <f t="array" ref="BT377">IFERROR(DATE(INDEX($BQ377:$BS377, $BK377, MATCH($BN$5, $BQ$10:$BS$10, 0)), INDEX($BQ377:$BS377, $BK377, MATCH($BN$4, $BQ$10:$BS$10, 0)), INDEX($BQ377:$BS377, $BK377, MATCH($BN$3, $BQ$10:$BS$10, 0))), "")</f>
        <v/>
      </c>
      <c r="BV377" s="19" t="str">
        <f t="shared" si="83"/>
        <v/>
      </c>
      <c r="BX377" s="19" t="str">
        <f t="shared" si="75"/>
        <v/>
      </c>
      <c r="BZ377" s="42" t="str">
        <f t="shared" si="88"/>
        <v/>
      </c>
      <c r="CA377" s="13" t="str">
        <f t="shared" si="88"/>
        <v/>
      </c>
      <c r="CB377" s="13" t="str">
        <f t="shared" si="88"/>
        <v/>
      </c>
      <c r="CC377" s="13" t="str">
        <f t="shared" si="88"/>
        <v/>
      </c>
      <c r="CD377" s="33" t="str">
        <f t="shared" si="88"/>
        <v/>
      </c>
      <c r="CF377" s="44" t="str">
        <f t="shared" si="84"/>
        <v/>
      </c>
      <c r="CH377" s="19" t="str">
        <f>IF($CF377="", "", COUNTIF($CF$12:$CF$511, "&gt;"&amp;$CF377)+1+COUNTIF($CF$12:$CF377, $CF377)-1)</f>
        <v/>
      </c>
      <c r="CJ377" s="19" t="str">
        <f t="shared" si="85"/>
        <v/>
      </c>
      <c r="CL377" s="45" t="str">
        <f t="shared" si="86"/>
        <v/>
      </c>
      <c r="CN377" s="41" t="str" cm="1">
        <f t="array" ref="CN377">IF($BV377="", "", IF(IFERROR(INDEX($B377:$AE377, $BK377, MATCH(BI$10, $B$11:$AE$11, 0)), "")="", "", IFERROR(INDEX($B377:$AE377, $BK377, MATCH(BI$10, $B$11:$AE$11, 0)), "")))</f>
        <v/>
      </c>
      <c r="CP377" s="19" t="str">
        <f>IF(OR($BL$7=FALSE, $BI377=""), "", IF(COUNTIF('LinkedIn Posts'!$AV$11:$AV$510, $BI377)=0, MAX($CP$11:$CP376)+1, ""))</f>
        <v/>
      </c>
      <c r="CR377" s="19">
        <v>366</v>
      </c>
      <c r="CT377" s="65" t="str">
        <f t="shared" si="87"/>
        <v/>
      </c>
    </row>
    <row r="378" spans="1:98" x14ac:dyDescent="0.25">
      <c r="A378" s="24"/>
      <c r="B378" s="29"/>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1"/>
      <c r="AF378" s="24"/>
      <c r="AG378" s="11"/>
      <c r="AH378" s="11"/>
      <c r="AI378" s="11"/>
      <c r="AJ378" s="11"/>
      <c r="AK378" s="11"/>
      <c r="AL378" s="11"/>
      <c r="AM378" s="11"/>
      <c r="AN378" s="11"/>
      <c r="AO378" s="11"/>
      <c r="AP378" s="11"/>
      <c r="AQ378" s="11"/>
      <c r="AR378" s="11"/>
      <c r="AS378" s="11"/>
      <c r="AT378" s="11"/>
      <c r="AU378" s="11"/>
      <c r="AV378" s="11"/>
      <c r="AW378" s="11"/>
      <c r="AX378" s="11"/>
      <c r="AY378" s="11"/>
      <c r="AZ378" s="32" t="str">
        <f t="shared" si="76"/>
        <v/>
      </c>
      <c r="BA378" s="13" t="str" cm="1">
        <f t="array" ref="BA378">IF(BA$10="", "", IF(IFERROR(INDEX($B378:$AE378, $BK378, MATCH(BA$10, $B$11:$AE$11, 0)), "")="", "", IFERROR(VALUE(INDEX($B378:$AE378, $BK378, MATCH(BA$10, $B$11:$AE$11, 0))), "")))</f>
        <v/>
      </c>
      <c r="BB378" s="13" t="str" cm="1">
        <f t="array" ref="BB378">IF(BB$10="", "", IF(IFERROR(INDEX($B378:$AE378, $BK378, MATCH(BB$10, $B$11:$AE$11, 0)), "")="", "", IFERROR(VALUE(INDEX($B378:$AE378, $BK378, MATCH(BB$10, $B$11:$AE$11, 0))), "")))</f>
        <v/>
      </c>
      <c r="BC378" s="13" t="str" cm="1">
        <f t="array" ref="BC378">IF(BC$10="", "", IF(IFERROR(INDEX($B378:$AE378, $BK378, MATCH(BC$10, $B$11:$AE$11, 0)), "")="", "", IFERROR(VALUE(INDEX($B378:$AE378, $BK378, MATCH(BC$10, $B$11:$AE$11, 0))), "")))</f>
        <v/>
      </c>
      <c r="BD378" s="13" t="str" cm="1">
        <f t="array" ref="BD378">IF(BD$10="", "", IF(IFERROR(INDEX($B378:$AE378, $BK378, MATCH(BD$10, $B$11:$AE$11, 0)), "")="", "", IFERROR(VALUE(INDEX($B378:$AE378, $BK378, MATCH(BD$10, $B$11:$AE$11, 0))), "")))</f>
        <v/>
      </c>
      <c r="BE378" s="33" t="str" cm="1">
        <f t="array" ref="BE378">IF(BE$10="", "", IF(IFERROR(INDEX($B378:$AE378, $BK378, MATCH(BE$10, $B$11:$AE$11, 0)), "")="", "", IFERROR(VALUE(INDEX($B378:$AE378, $BK378, MATCH(BE$10, $B$11:$AE$11, 0))), "")))</f>
        <v/>
      </c>
      <c r="BF378" s="11"/>
      <c r="BG378" s="41" t="str" cm="1">
        <f t="array" ref="BG378">IF(BG$10="", "", IF(IFERROR(INDEX($B378:$AE378, $BK378, MATCH(BG$10, $B$11:$AE$11, 0)), "")="", "", IFERROR(LEFT(INDEX($B378:$AE378, $BK378, MATCH(BG$10, $B$11:$AE$11, 0)), 70), "")))</f>
        <v/>
      </c>
      <c r="BH378" s="11"/>
      <c r="BI378" s="65" t="str">
        <f t="shared" si="77"/>
        <v/>
      </c>
      <c r="BJ378" s="11"/>
      <c r="BN378" s="19" t="str" cm="1">
        <f t="array" ref="BN378">IF($AZ$10="", "", IF(IFERROR(INDEX($B378:$AE378, $BK378, MATCH($AZ$10, $B$11:$AE$11, 0)), "")="", "", IFERROR(INDEX($B378:$AE378, $BK378, MATCH($AZ$10, $B$11:$AE$11, 0)), "")))</f>
        <v/>
      </c>
      <c r="BO378" s="19" t="str">
        <f t="shared" si="78"/>
        <v/>
      </c>
      <c r="BP378" s="19" t="str">
        <f t="shared" si="79"/>
        <v/>
      </c>
      <c r="BQ378" s="19" t="str">
        <f t="shared" si="80"/>
        <v/>
      </c>
      <c r="BR378" s="42" t="str">
        <f t="shared" si="81"/>
        <v/>
      </c>
      <c r="BS378" s="19" t="str">
        <f t="shared" si="82"/>
        <v/>
      </c>
      <c r="BT378" s="43" t="str" cm="1">
        <f t="array" ref="BT378">IFERROR(DATE(INDEX($BQ378:$BS378, $BK378, MATCH($BN$5, $BQ$10:$BS$10, 0)), INDEX($BQ378:$BS378, $BK378, MATCH($BN$4, $BQ$10:$BS$10, 0)), INDEX($BQ378:$BS378, $BK378, MATCH($BN$3, $BQ$10:$BS$10, 0))), "")</f>
        <v/>
      </c>
      <c r="BV378" s="19" t="str">
        <f t="shared" si="83"/>
        <v/>
      </c>
      <c r="BX378" s="19" t="str">
        <f t="shared" si="75"/>
        <v/>
      </c>
      <c r="BZ378" s="42" t="str">
        <f t="shared" si="88"/>
        <v/>
      </c>
      <c r="CA378" s="13" t="str">
        <f t="shared" si="88"/>
        <v/>
      </c>
      <c r="CB378" s="13" t="str">
        <f t="shared" si="88"/>
        <v/>
      </c>
      <c r="CC378" s="13" t="str">
        <f t="shared" si="88"/>
        <v/>
      </c>
      <c r="CD378" s="33" t="str">
        <f t="shared" si="88"/>
        <v/>
      </c>
      <c r="CF378" s="44" t="str">
        <f t="shared" si="84"/>
        <v/>
      </c>
      <c r="CH378" s="19" t="str">
        <f>IF($CF378="", "", COUNTIF($CF$12:$CF$511, "&gt;"&amp;$CF378)+1+COUNTIF($CF$12:$CF378, $CF378)-1)</f>
        <v/>
      </c>
      <c r="CJ378" s="19" t="str">
        <f t="shared" si="85"/>
        <v/>
      </c>
      <c r="CL378" s="45" t="str">
        <f t="shared" si="86"/>
        <v/>
      </c>
      <c r="CN378" s="41" t="str" cm="1">
        <f t="array" ref="CN378">IF($BV378="", "", IF(IFERROR(INDEX($B378:$AE378, $BK378, MATCH(BI$10, $B$11:$AE$11, 0)), "")="", "", IFERROR(INDEX($B378:$AE378, $BK378, MATCH(BI$10, $B$11:$AE$11, 0)), "")))</f>
        <v/>
      </c>
      <c r="CP378" s="19" t="str">
        <f>IF(OR($BL$7=FALSE, $BI378=""), "", IF(COUNTIF('LinkedIn Posts'!$AV$11:$AV$510, $BI378)=0, MAX($CP$11:$CP377)+1, ""))</f>
        <v/>
      </c>
      <c r="CR378" s="19">
        <v>367</v>
      </c>
      <c r="CT378" s="65" t="str">
        <f t="shared" si="87"/>
        <v/>
      </c>
    </row>
    <row r="379" spans="1:98" x14ac:dyDescent="0.25">
      <c r="A379" s="24"/>
      <c r="B379" s="29"/>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1"/>
      <c r="AF379" s="24"/>
      <c r="AG379" s="11"/>
      <c r="AH379" s="11"/>
      <c r="AI379" s="11"/>
      <c r="AJ379" s="11"/>
      <c r="AK379" s="11"/>
      <c r="AL379" s="11"/>
      <c r="AM379" s="11"/>
      <c r="AN379" s="11"/>
      <c r="AO379" s="11"/>
      <c r="AP379" s="11"/>
      <c r="AQ379" s="11"/>
      <c r="AR379" s="11"/>
      <c r="AS379" s="11"/>
      <c r="AT379" s="11"/>
      <c r="AU379" s="11"/>
      <c r="AV379" s="11"/>
      <c r="AW379" s="11"/>
      <c r="AX379" s="11"/>
      <c r="AY379" s="11"/>
      <c r="AZ379" s="32" t="str">
        <f t="shared" si="76"/>
        <v/>
      </c>
      <c r="BA379" s="13" t="str" cm="1">
        <f t="array" ref="BA379">IF(BA$10="", "", IF(IFERROR(INDEX($B379:$AE379, $BK379, MATCH(BA$10, $B$11:$AE$11, 0)), "")="", "", IFERROR(VALUE(INDEX($B379:$AE379, $BK379, MATCH(BA$10, $B$11:$AE$11, 0))), "")))</f>
        <v/>
      </c>
      <c r="BB379" s="13" t="str" cm="1">
        <f t="array" ref="BB379">IF(BB$10="", "", IF(IFERROR(INDEX($B379:$AE379, $BK379, MATCH(BB$10, $B$11:$AE$11, 0)), "")="", "", IFERROR(VALUE(INDEX($B379:$AE379, $BK379, MATCH(BB$10, $B$11:$AE$11, 0))), "")))</f>
        <v/>
      </c>
      <c r="BC379" s="13" t="str" cm="1">
        <f t="array" ref="BC379">IF(BC$10="", "", IF(IFERROR(INDEX($B379:$AE379, $BK379, MATCH(BC$10, $B$11:$AE$11, 0)), "")="", "", IFERROR(VALUE(INDEX($B379:$AE379, $BK379, MATCH(BC$10, $B$11:$AE$11, 0))), "")))</f>
        <v/>
      </c>
      <c r="BD379" s="13" t="str" cm="1">
        <f t="array" ref="BD379">IF(BD$10="", "", IF(IFERROR(INDEX($B379:$AE379, $BK379, MATCH(BD$10, $B$11:$AE$11, 0)), "")="", "", IFERROR(VALUE(INDEX($B379:$AE379, $BK379, MATCH(BD$10, $B$11:$AE$11, 0))), "")))</f>
        <v/>
      </c>
      <c r="BE379" s="33" t="str" cm="1">
        <f t="array" ref="BE379">IF(BE$10="", "", IF(IFERROR(INDEX($B379:$AE379, $BK379, MATCH(BE$10, $B$11:$AE$11, 0)), "")="", "", IFERROR(VALUE(INDEX($B379:$AE379, $BK379, MATCH(BE$10, $B$11:$AE$11, 0))), "")))</f>
        <v/>
      </c>
      <c r="BF379" s="11"/>
      <c r="BG379" s="41" t="str" cm="1">
        <f t="array" ref="BG379">IF(BG$10="", "", IF(IFERROR(INDEX($B379:$AE379, $BK379, MATCH(BG$10, $B$11:$AE$11, 0)), "")="", "", IFERROR(LEFT(INDEX($B379:$AE379, $BK379, MATCH(BG$10, $B$11:$AE$11, 0)), 70), "")))</f>
        <v/>
      </c>
      <c r="BH379" s="11"/>
      <c r="BI379" s="65" t="str">
        <f t="shared" si="77"/>
        <v/>
      </c>
      <c r="BJ379" s="11"/>
      <c r="BN379" s="19" t="str" cm="1">
        <f t="array" ref="BN379">IF($AZ$10="", "", IF(IFERROR(INDEX($B379:$AE379, $BK379, MATCH($AZ$10, $B$11:$AE$11, 0)), "")="", "", IFERROR(INDEX($B379:$AE379, $BK379, MATCH($AZ$10, $B$11:$AE$11, 0)), "")))</f>
        <v/>
      </c>
      <c r="BO379" s="19" t="str">
        <f t="shared" si="78"/>
        <v/>
      </c>
      <c r="BP379" s="19" t="str">
        <f t="shared" si="79"/>
        <v/>
      </c>
      <c r="BQ379" s="19" t="str">
        <f t="shared" si="80"/>
        <v/>
      </c>
      <c r="BR379" s="42" t="str">
        <f t="shared" si="81"/>
        <v/>
      </c>
      <c r="BS379" s="19" t="str">
        <f t="shared" si="82"/>
        <v/>
      </c>
      <c r="BT379" s="43" t="str" cm="1">
        <f t="array" ref="BT379">IFERROR(DATE(INDEX($BQ379:$BS379, $BK379, MATCH($BN$5, $BQ$10:$BS$10, 0)), INDEX($BQ379:$BS379, $BK379, MATCH($BN$4, $BQ$10:$BS$10, 0)), INDEX($BQ379:$BS379, $BK379, MATCH($BN$3, $BQ$10:$BS$10, 0))), "")</f>
        <v/>
      </c>
      <c r="BV379" s="19" t="str">
        <f t="shared" si="83"/>
        <v/>
      </c>
      <c r="BX379" s="19" t="str">
        <f t="shared" si="75"/>
        <v/>
      </c>
      <c r="BZ379" s="42" t="str">
        <f t="shared" si="88"/>
        <v/>
      </c>
      <c r="CA379" s="13" t="str">
        <f t="shared" si="88"/>
        <v/>
      </c>
      <c r="CB379" s="13" t="str">
        <f t="shared" si="88"/>
        <v/>
      </c>
      <c r="CC379" s="13" t="str">
        <f t="shared" si="88"/>
        <v/>
      </c>
      <c r="CD379" s="33" t="str">
        <f t="shared" si="88"/>
        <v/>
      </c>
      <c r="CF379" s="44" t="str">
        <f t="shared" si="84"/>
        <v/>
      </c>
      <c r="CH379" s="19" t="str">
        <f>IF($CF379="", "", COUNTIF($CF$12:$CF$511, "&gt;"&amp;$CF379)+1+COUNTIF($CF$12:$CF379, $CF379)-1)</f>
        <v/>
      </c>
      <c r="CJ379" s="19" t="str">
        <f t="shared" si="85"/>
        <v/>
      </c>
      <c r="CL379" s="45" t="str">
        <f t="shared" si="86"/>
        <v/>
      </c>
      <c r="CN379" s="41" t="str" cm="1">
        <f t="array" ref="CN379">IF($BV379="", "", IF(IFERROR(INDEX($B379:$AE379, $BK379, MATCH(BI$10, $B$11:$AE$11, 0)), "")="", "", IFERROR(INDEX($B379:$AE379, $BK379, MATCH(BI$10, $B$11:$AE$11, 0)), "")))</f>
        <v/>
      </c>
      <c r="CP379" s="19" t="str">
        <f>IF(OR($BL$7=FALSE, $BI379=""), "", IF(COUNTIF('LinkedIn Posts'!$AV$11:$AV$510, $BI379)=0, MAX($CP$11:$CP378)+1, ""))</f>
        <v/>
      </c>
      <c r="CR379" s="19">
        <v>368</v>
      </c>
      <c r="CT379" s="65" t="str">
        <f t="shared" si="87"/>
        <v/>
      </c>
    </row>
    <row r="380" spans="1:98" x14ac:dyDescent="0.25">
      <c r="A380" s="24"/>
      <c r="B380" s="29"/>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1"/>
      <c r="AF380" s="24"/>
      <c r="AG380" s="11"/>
      <c r="AH380" s="11"/>
      <c r="AI380" s="11"/>
      <c r="AJ380" s="11"/>
      <c r="AK380" s="11"/>
      <c r="AL380" s="11"/>
      <c r="AM380" s="11"/>
      <c r="AN380" s="11"/>
      <c r="AO380" s="11"/>
      <c r="AP380" s="11"/>
      <c r="AQ380" s="11"/>
      <c r="AR380" s="11"/>
      <c r="AS380" s="11"/>
      <c r="AT380" s="11"/>
      <c r="AU380" s="11"/>
      <c r="AV380" s="11"/>
      <c r="AW380" s="11"/>
      <c r="AX380" s="11"/>
      <c r="AY380" s="11"/>
      <c r="AZ380" s="32" t="str">
        <f t="shared" si="76"/>
        <v/>
      </c>
      <c r="BA380" s="13" t="str" cm="1">
        <f t="array" ref="BA380">IF(BA$10="", "", IF(IFERROR(INDEX($B380:$AE380, $BK380, MATCH(BA$10, $B$11:$AE$11, 0)), "")="", "", IFERROR(VALUE(INDEX($B380:$AE380, $BK380, MATCH(BA$10, $B$11:$AE$11, 0))), "")))</f>
        <v/>
      </c>
      <c r="BB380" s="13" t="str" cm="1">
        <f t="array" ref="BB380">IF(BB$10="", "", IF(IFERROR(INDEX($B380:$AE380, $BK380, MATCH(BB$10, $B$11:$AE$11, 0)), "")="", "", IFERROR(VALUE(INDEX($B380:$AE380, $BK380, MATCH(BB$10, $B$11:$AE$11, 0))), "")))</f>
        <v/>
      </c>
      <c r="BC380" s="13" t="str" cm="1">
        <f t="array" ref="BC380">IF(BC$10="", "", IF(IFERROR(INDEX($B380:$AE380, $BK380, MATCH(BC$10, $B$11:$AE$11, 0)), "")="", "", IFERROR(VALUE(INDEX($B380:$AE380, $BK380, MATCH(BC$10, $B$11:$AE$11, 0))), "")))</f>
        <v/>
      </c>
      <c r="BD380" s="13" t="str" cm="1">
        <f t="array" ref="BD380">IF(BD$10="", "", IF(IFERROR(INDEX($B380:$AE380, $BK380, MATCH(BD$10, $B$11:$AE$11, 0)), "")="", "", IFERROR(VALUE(INDEX($B380:$AE380, $BK380, MATCH(BD$10, $B$11:$AE$11, 0))), "")))</f>
        <v/>
      </c>
      <c r="BE380" s="33" t="str" cm="1">
        <f t="array" ref="BE380">IF(BE$10="", "", IF(IFERROR(INDEX($B380:$AE380, $BK380, MATCH(BE$10, $B$11:$AE$11, 0)), "")="", "", IFERROR(VALUE(INDEX($B380:$AE380, $BK380, MATCH(BE$10, $B$11:$AE$11, 0))), "")))</f>
        <v/>
      </c>
      <c r="BF380" s="11"/>
      <c r="BG380" s="41" t="str" cm="1">
        <f t="array" ref="BG380">IF(BG$10="", "", IF(IFERROR(INDEX($B380:$AE380, $BK380, MATCH(BG$10, $B$11:$AE$11, 0)), "")="", "", IFERROR(LEFT(INDEX($B380:$AE380, $BK380, MATCH(BG$10, $B$11:$AE$11, 0)), 70), "")))</f>
        <v/>
      </c>
      <c r="BH380" s="11"/>
      <c r="BI380" s="65" t="str">
        <f t="shared" si="77"/>
        <v/>
      </c>
      <c r="BJ380" s="11"/>
      <c r="BN380" s="19" t="str" cm="1">
        <f t="array" ref="BN380">IF($AZ$10="", "", IF(IFERROR(INDEX($B380:$AE380, $BK380, MATCH($AZ$10, $B$11:$AE$11, 0)), "")="", "", IFERROR(INDEX($B380:$AE380, $BK380, MATCH($AZ$10, $B$11:$AE$11, 0)), "")))</f>
        <v/>
      </c>
      <c r="BO380" s="19" t="str">
        <f t="shared" si="78"/>
        <v/>
      </c>
      <c r="BP380" s="19" t="str">
        <f t="shared" si="79"/>
        <v/>
      </c>
      <c r="BQ380" s="19" t="str">
        <f t="shared" si="80"/>
        <v/>
      </c>
      <c r="BR380" s="42" t="str">
        <f t="shared" si="81"/>
        <v/>
      </c>
      <c r="BS380" s="19" t="str">
        <f t="shared" si="82"/>
        <v/>
      </c>
      <c r="BT380" s="43" t="str" cm="1">
        <f t="array" ref="BT380">IFERROR(DATE(INDEX($BQ380:$BS380, $BK380, MATCH($BN$5, $BQ$10:$BS$10, 0)), INDEX($BQ380:$BS380, $BK380, MATCH($BN$4, $BQ$10:$BS$10, 0)), INDEX($BQ380:$BS380, $BK380, MATCH($BN$3, $BQ$10:$BS$10, 0))), "")</f>
        <v/>
      </c>
      <c r="BV380" s="19" t="str">
        <f t="shared" si="83"/>
        <v/>
      </c>
      <c r="BX380" s="19" t="str">
        <f t="shared" si="75"/>
        <v/>
      </c>
      <c r="BZ380" s="42" t="str">
        <f t="shared" si="88"/>
        <v/>
      </c>
      <c r="CA380" s="13" t="str">
        <f t="shared" si="88"/>
        <v/>
      </c>
      <c r="CB380" s="13" t="str">
        <f t="shared" si="88"/>
        <v/>
      </c>
      <c r="CC380" s="13" t="str">
        <f t="shared" si="88"/>
        <v/>
      </c>
      <c r="CD380" s="33" t="str">
        <f t="shared" si="88"/>
        <v/>
      </c>
      <c r="CF380" s="44" t="str">
        <f t="shared" si="84"/>
        <v/>
      </c>
      <c r="CH380" s="19" t="str">
        <f>IF($CF380="", "", COUNTIF($CF$12:$CF$511, "&gt;"&amp;$CF380)+1+COUNTIF($CF$12:$CF380, $CF380)-1)</f>
        <v/>
      </c>
      <c r="CJ380" s="19" t="str">
        <f t="shared" si="85"/>
        <v/>
      </c>
      <c r="CL380" s="45" t="str">
        <f t="shared" si="86"/>
        <v/>
      </c>
      <c r="CN380" s="41" t="str" cm="1">
        <f t="array" ref="CN380">IF($BV380="", "", IF(IFERROR(INDEX($B380:$AE380, $BK380, MATCH(BI$10, $B$11:$AE$11, 0)), "")="", "", IFERROR(INDEX($B380:$AE380, $BK380, MATCH(BI$10, $B$11:$AE$11, 0)), "")))</f>
        <v/>
      </c>
      <c r="CP380" s="19" t="str">
        <f>IF(OR($BL$7=FALSE, $BI380=""), "", IF(COUNTIF('LinkedIn Posts'!$AV$11:$AV$510, $BI380)=0, MAX($CP$11:$CP379)+1, ""))</f>
        <v/>
      </c>
      <c r="CR380" s="19">
        <v>369</v>
      </c>
      <c r="CT380" s="65" t="str">
        <f t="shared" si="87"/>
        <v/>
      </c>
    </row>
    <row r="381" spans="1:98" x14ac:dyDescent="0.25">
      <c r="A381" s="24"/>
      <c r="B381" s="29"/>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1"/>
      <c r="AF381" s="24"/>
      <c r="AG381" s="11"/>
      <c r="AH381" s="11"/>
      <c r="AI381" s="11"/>
      <c r="AJ381" s="11"/>
      <c r="AK381" s="11"/>
      <c r="AL381" s="11"/>
      <c r="AM381" s="11"/>
      <c r="AN381" s="11"/>
      <c r="AO381" s="11"/>
      <c r="AP381" s="11"/>
      <c r="AQ381" s="11"/>
      <c r="AR381" s="11"/>
      <c r="AS381" s="11"/>
      <c r="AT381" s="11"/>
      <c r="AU381" s="11"/>
      <c r="AV381" s="11"/>
      <c r="AW381" s="11"/>
      <c r="AX381" s="11"/>
      <c r="AY381" s="11"/>
      <c r="AZ381" s="32" t="str">
        <f t="shared" si="76"/>
        <v/>
      </c>
      <c r="BA381" s="13" t="str" cm="1">
        <f t="array" ref="BA381">IF(BA$10="", "", IF(IFERROR(INDEX($B381:$AE381, $BK381, MATCH(BA$10, $B$11:$AE$11, 0)), "")="", "", IFERROR(VALUE(INDEX($B381:$AE381, $BK381, MATCH(BA$10, $B$11:$AE$11, 0))), "")))</f>
        <v/>
      </c>
      <c r="BB381" s="13" t="str" cm="1">
        <f t="array" ref="BB381">IF(BB$10="", "", IF(IFERROR(INDEX($B381:$AE381, $BK381, MATCH(BB$10, $B$11:$AE$11, 0)), "")="", "", IFERROR(VALUE(INDEX($B381:$AE381, $BK381, MATCH(BB$10, $B$11:$AE$11, 0))), "")))</f>
        <v/>
      </c>
      <c r="BC381" s="13" t="str" cm="1">
        <f t="array" ref="BC381">IF(BC$10="", "", IF(IFERROR(INDEX($B381:$AE381, $BK381, MATCH(BC$10, $B$11:$AE$11, 0)), "")="", "", IFERROR(VALUE(INDEX($B381:$AE381, $BK381, MATCH(BC$10, $B$11:$AE$11, 0))), "")))</f>
        <v/>
      </c>
      <c r="BD381" s="13" t="str" cm="1">
        <f t="array" ref="BD381">IF(BD$10="", "", IF(IFERROR(INDEX($B381:$AE381, $BK381, MATCH(BD$10, $B$11:$AE$11, 0)), "")="", "", IFERROR(VALUE(INDEX($B381:$AE381, $BK381, MATCH(BD$10, $B$11:$AE$11, 0))), "")))</f>
        <v/>
      </c>
      <c r="BE381" s="33" t="str" cm="1">
        <f t="array" ref="BE381">IF(BE$10="", "", IF(IFERROR(INDEX($B381:$AE381, $BK381, MATCH(BE$10, $B$11:$AE$11, 0)), "")="", "", IFERROR(VALUE(INDEX($B381:$AE381, $BK381, MATCH(BE$10, $B$11:$AE$11, 0))), "")))</f>
        <v/>
      </c>
      <c r="BF381" s="11"/>
      <c r="BG381" s="41" t="str" cm="1">
        <f t="array" ref="BG381">IF(BG$10="", "", IF(IFERROR(INDEX($B381:$AE381, $BK381, MATCH(BG$10, $B$11:$AE$11, 0)), "")="", "", IFERROR(LEFT(INDEX($B381:$AE381, $BK381, MATCH(BG$10, $B$11:$AE$11, 0)), 70), "")))</f>
        <v/>
      </c>
      <c r="BH381" s="11"/>
      <c r="BI381" s="65" t="str">
        <f t="shared" si="77"/>
        <v/>
      </c>
      <c r="BJ381" s="11"/>
      <c r="BN381" s="19" t="str" cm="1">
        <f t="array" ref="BN381">IF($AZ$10="", "", IF(IFERROR(INDEX($B381:$AE381, $BK381, MATCH($AZ$10, $B$11:$AE$11, 0)), "")="", "", IFERROR(INDEX($B381:$AE381, $BK381, MATCH($AZ$10, $B$11:$AE$11, 0)), "")))</f>
        <v/>
      </c>
      <c r="BO381" s="19" t="str">
        <f t="shared" si="78"/>
        <v/>
      </c>
      <c r="BP381" s="19" t="str">
        <f t="shared" si="79"/>
        <v/>
      </c>
      <c r="BQ381" s="19" t="str">
        <f t="shared" si="80"/>
        <v/>
      </c>
      <c r="BR381" s="42" t="str">
        <f t="shared" si="81"/>
        <v/>
      </c>
      <c r="BS381" s="19" t="str">
        <f t="shared" si="82"/>
        <v/>
      </c>
      <c r="BT381" s="43" t="str" cm="1">
        <f t="array" ref="BT381">IFERROR(DATE(INDEX($BQ381:$BS381, $BK381, MATCH($BN$5, $BQ$10:$BS$10, 0)), INDEX($BQ381:$BS381, $BK381, MATCH($BN$4, $BQ$10:$BS$10, 0)), INDEX($BQ381:$BS381, $BK381, MATCH($BN$3, $BQ$10:$BS$10, 0))), "")</f>
        <v/>
      </c>
      <c r="BV381" s="19" t="str">
        <f t="shared" si="83"/>
        <v/>
      </c>
      <c r="BX381" s="19" t="str">
        <f t="shared" si="75"/>
        <v/>
      </c>
      <c r="BZ381" s="42" t="str">
        <f t="shared" si="88"/>
        <v/>
      </c>
      <c r="CA381" s="13" t="str">
        <f t="shared" si="88"/>
        <v/>
      </c>
      <c r="CB381" s="13" t="str">
        <f t="shared" si="88"/>
        <v/>
      </c>
      <c r="CC381" s="13" t="str">
        <f t="shared" si="88"/>
        <v/>
      </c>
      <c r="CD381" s="33" t="str">
        <f t="shared" si="88"/>
        <v/>
      </c>
      <c r="CF381" s="44" t="str">
        <f t="shared" si="84"/>
        <v/>
      </c>
      <c r="CH381" s="19" t="str">
        <f>IF($CF381="", "", COUNTIF($CF$12:$CF$511, "&gt;"&amp;$CF381)+1+COUNTIF($CF$12:$CF381, $CF381)-1)</f>
        <v/>
      </c>
      <c r="CJ381" s="19" t="str">
        <f t="shared" si="85"/>
        <v/>
      </c>
      <c r="CL381" s="45" t="str">
        <f t="shared" si="86"/>
        <v/>
      </c>
      <c r="CN381" s="41" t="str" cm="1">
        <f t="array" ref="CN381">IF($BV381="", "", IF(IFERROR(INDEX($B381:$AE381, $BK381, MATCH(BI$10, $B$11:$AE$11, 0)), "")="", "", IFERROR(INDEX($B381:$AE381, $BK381, MATCH(BI$10, $B$11:$AE$11, 0)), "")))</f>
        <v/>
      </c>
      <c r="CP381" s="19" t="str">
        <f>IF(OR($BL$7=FALSE, $BI381=""), "", IF(COUNTIF('LinkedIn Posts'!$AV$11:$AV$510, $BI381)=0, MAX($CP$11:$CP380)+1, ""))</f>
        <v/>
      </c>
      <c r="CR381" s="19">
        <v>370</v>
      </c>
      <c r="CT381" s="65" t="str">
        <f t="shared" si="87"/>
        <v/>
      </c>
    </row>
    <row r="382" spans="1:98" x14ac:dyDescent="0.25">
      <c r="A382" s="24"/>
      <c r="B382" s="29"/>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1"/>
      <c r="AF382" s="24"/>
      <c r="AG382" s="11"/>
      <c r="AH382" s="11"/>
      <c r="AI382" s="11"/>
      <c r="AJ382" s="11"/>
      <c r="AK382" s="11"/>
      <c r="AL382" s="11"/>
      <c r="AM382" s="11"/>
      <c r="AN382" s="11"/>
      <c r="AO382" s="11"/>
      <c r="AP382" s="11"/>
      <c r="AQ382" s="11"/>
      <c r="AR382" s="11"/>
      <c r="AS382" s="11"/>
      <c r="AT382" s="11"/>
      <c r="AU382" s="11"/>
      <c r="AV382" s="11"/>
      <c r="AW382" s="11"/>
      <c r="AX382" s="11"/>
      <c r="AY382" s="11"/>
      <c r="AZ382" s="32" t="str">
        <f t="shared" si="76"/>
        <v/>
      </c>
      <c r="BA382" s="13" t="str" cm="1">
        <f t="array" ref="BA382">IF(BA$10="", "", IF(IFERROR(INDEX($B382:$AE382, $BK382, MATCH(BA$10, $B$11:$AE$11, 0)), "")="", "", IFERROR(VALUE(INDEX($B382:$AE382, $BK382, MATCH(BA$10, $B$11:$AE$11, 0))), "")))</f>
        <v/>
      </c>
      <c r="BB382" s="13" t="str" cm="1">
        <f t="array" ref="BB382">IF(BB$10="", "", IF(IFERROR(INDEX($B382:$AE382, $BK382, MATCH(BB$10, $B$11:$AE$11, 0)), "")="", "", IFERROR(VALUE(INDEX($B382:$AE382, $BK382, MATCH(BB$10, $B$11:$AE$11, 0))), "")))</f>
        <v/>
      </c>
      <c r="BC382" s="13" t="str" cm="1">
        <f t="array" ref="BC382">IF(BC$10="", "", IF(IFERROR(INDEX($B382:$AE382, $BK382, MATCH(BC$10, $B$11:$AE$11, 0)), "")="", "", IFERROR(VALUE(INDEX($B382:$AE382, $BK382, MATCH(BC$10, $B$11:$AE$11, 0))), "")))</f>
        <v/>
      </c>
      <c r="BD382" s="13" t="str" cm="1">
        <f t="array" ref="BD382">IF(BD$10="", "", IF(IFERROR(INDEX($B382:$AE382, $BK382, MATCH(BD$10, $B$11:$AE$11, 0)), "")="", "", IFERROR(VALUE(INDEX($B382:$AE382, $BK382, MATCH(BD$10, $B$11:$AE$11, 0))), "")))</f>
        <v/>
      </c>
      <c r="BE382" s="33" t="str" cm="1">
        <f t="array" ref="BE382">IF(BE$10="", "", IF(IFERROR(INDEX($B382:$AE382, $BK382, MATCH(BE$10, $B$11:$AE$11, 0)), "")="", "", IFERROR(VALUE(INDEX($B382:$AE382, $BK382, MATCH(BE$10, $B$11:$AE$11, 0))), "")))</f>
        <v/>
      </c>
      <c r="BF382" s="11"/>
      <c r="BG382" s="41" t="str" cm="1">
        <f t="array" ref="BG382">IF(BG$10="", "", IF(IFERROR(INDEX($B382:$AE382, $BK382, MATCH(BG$10, $B$11:$AE$11, 0)), "")="", "", IFERROR(LEFT(INDEX($B382:$AE382, $BK382, MATCH(BG$10, $B$11:$AE$11, 0)), 70), "")))</f>
        <v/>
      </c>
      <c r="BH382" s="11"/>
      <c r="BI382" s="65" t="str">
        <f t="shared" si="77"/>
        <v/>
      </c>
      <c r="BJ382" s="11"/>
      <c r="BN382" s="19" t="str" cm="1">
        <f t="array" ref="BN382">IF($AZ$10="", "", IF(IFERROR(INDEX($B382:$AE382, $BK382, MATCH($AZ$10, $B$11:$AE$11, 0)), "")="", "", IFERROR(INDEX($B382:$AE382, $BK382, MATCH($AZ$10, $B$11:$AE$11, 0)), "")))</f>
        <v/>
      </c>
      <c r="BO382" s="19" t="str">
        <f t="shared" si="78"/>
        <v/>
      </c>
      <c r="BP382" s="19" t="str">
        <f t="shared" si="79"/>
        <v/>
      </c>
      <c r="BQ382" s="19" t="str">
        <f t="shared" si="80"/>
        <v/>
      </c>
      <c r="BR382" s="42" t="str">
        <f t="shared" si="81"/>
        <v/>
      </c>
      <c r="BS382" s="19" t="str">
        <f t="shared" si="82"/>
        <v/>
      </c>
      <c r="BT382" s="43" t="str" cm="1">
        <f t="array" ref="BT382">IFERROR(DATE(INDEX($BQ382:$BS382, $BK382, MATCH($BN$5, $BQ$10:$BS$10, 0)), INDEX($BQ382:$BS382, $BK382, MATCH($BN$4, $BQ$10:$BS$10, 0)), INDEX($BQ382:$BS382, $BK382, MATCH($BN$3, $BQ$10:$BS$10, 0))), "")</f>
        <v/>
      </c>
      <c r="BV382" s="19" t="str">
        <f t="shared" si="83"/>
        <v/>
      </c>
      <c r="BX382" s="19" t="str">
        <f t="shared" si="75"/>
        <v/>
      </c>
      <c r="BZ382" s="42" t="str">
        <f t="shared" si="88"/>
        <v/>
      </c>
      <c r="CA382" s="13" t="str">
        <f t="shared" si="88"/>
        <v/>
      </c>
      <c r="CB382" s="13" t="str">
        <f t="shared" si="88"/>
        <v/>
      </c>
      <c r="CC382" s="13" t="str">
        <f t="shared" si="88"/>
        <v/>
      </c>
      <c r="CD382" s="33" t="str">
        <f t="shared" si="88"/>
        <v/>
      </c>
      <c r="CF382" s="44" t="str">
        <f t="shared" si="84"/>
        <v/>
      </c>
      <c r="CH382" s="19" t="str">
        <f>IF($CF382="", "", COUNTIF($CF$12:$CF$511, "&gt;"&amp;$CF382)+1+COUNTIF($CF$12:$CF382, $CF382)-1)</f>
        <v/>
      </c>
      <c r="CJ382" s="19" t="str">
        <f t="shared" si="85"/>
        <v/>
      </c>
      <c r="CL382" s="45" t="str">
        <f t="shared" si="86"/>
        <v/>
      </c>
      <c r="CN382" s="41" t="str" cm="1">
        <f t="array" ref="CN382">IF($BV382="", "", IF(IFERROR(INDEX($B382:$AE382, $BK382, MATCH(BI$10, $B$11:$AE$11, 0)), "")="", "", IFERROR(INDEX($B382:$AE382, $BK382, MATCH(BI$10, $B$11:$AE$11, 0)), "")))</f>
        <v/>
      </c>
      <c r="CP382" s="19" t="str">
        <f>IF(OR($BL$7=FALSE, $BI382=""), "", IF(COUNTIF('LinkedIn Posts'!$AV$11:$AV$510, $BI382)=0, MAX($CP$11:$CP381)+1, ""))</f>
        <v/>
      </c>
      <c r="CR382" s="19">
        <v>371</v>
      </c>
      <c r="CT382" s="65" t="str">
        <f t="shared" si="87"/>
        <v/>
      </c>
    </row>
    <row r="383" spans="1:98" x14ac:dyDescent="0.25">
      <c r="A383" s="24"/>
      <c r="B383" s="29"/>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1"/>
      <c r="AF383" s="24"/>
      <c r="AG383" s="11"/>
      <c r="AH383" s="11"/>
      <c r="AI383" s="11"/>
      <c r="AJ383" s="11"/>
      <c r="AK383" s="11"/>
      <c r="AL383" s="11"/>
      <c r="AM383" s="11"/>
      <c r="AN383" s="11"/>
      <c r="AO383" s="11"/>
      <c r="AP383" s="11"/>
      <c r="AQ383" s="11"/>
      <c r="AR383" s="11"/>
      <c r="AS383" s="11"/>
      <c r="AT383" s="11"/>
      <c r="AU383" s="11"/>
      <c r="AV383" s="11"/>
      <c r="AW383" s="11"/>
      <c r="AX383" s="11"/>
      <c r="AY383" s="11"/>
      <c r="AZ383" s="32" t="str">
        <f t="shared" si="76"/>
        <v/>
      </c>
      <c r="BA383" s="13" t="str" cm="1">
        <f t="array" ref="BA383">IF(BA$10="", "", IF(IFERROR(INDEX($B383:$AE383, $BK383, MATCH(BA$10, $B$11:$AE$11, 0)), "")="", "", IFERROR(VALUE(INDEX($B383:$AE383, $BK383, MATCH(BA$10, $B$11:$AE$11, 0))), "")))</f>
        <v/>
      </c>
      <c r="BB383" s="13" t="str" cm="1">
        <f t="array" ref="BB383">IF(BB$10="", "", IF(IFERROR(INDEX($B383:$AE383, $BK383, MATCH(BB$10, $B$11:$AE$11, 0)), "")="", "", IFERROR(VALUE(INDEX($B383:$AE383, $BK383, MATCH(BB$10, $B$11:$AE$11, 0))), "")))</f>
        <v/>
      </c>
      <c r="BC383" s="13" t="str" cm="1">
        <f t="array" ref="BC383">IF(BC$10="", "", IF(IFERROR(INDEX($B383:$AE383, $BK383, MATCH(BC$10, $B$11:$AE$11, 0)), "")="", "", IFERROR(VALUE(INDEX($B383:$AE383, $BK383, MATCH(BC$10, $B$11:$AE$11, 0))), "")))</f>
        <v/>
      </c>
      <c r="BD383" s="13" t="str" cm="1">
        <f t="array" ref="BD383">IF(BD$10="", "", IF(IFERROR(INDEX($B383:$AE383, $BK383, MATCH(BD$10, $B$11:$AE$11, 0)), "")="", "", IFERROR(VALUE(INDEX($B383:$AE383, $BK383, MATCH(BD$10, $B$11:$AE$11, 0))), "")))</f>
        <v/>
      </c>
      <c r="BE383" s="33" t="str" cm="1">
        <f t="array" ref="BE383">IF(BE$10="", "", IF(IFERROR(INDEX($B383:$AE383, $BK383, MATCH(BE$10, $B$11:$AE$11, 0)), "")="", "", IFERROR(VALUE(INDEX($B383:$AE383, $BK383, MATCH(BE$10, $B$11:$AE$11, 0))), "")))</f>
        <v/>
      </c>
      <c r="BF383" s="11"/>
      <c r="BG383" s="41" t="str" cm="1">
        <f t="array" ref="BG383">IF(BG$10="", "", IF(IFERROR(INDEX($B383:$AE383, $BK383, MATCH(BG$10, $B$11:$AE$11, 0)), "")="", "", IFERROR(LEFT(INDEX($B383:$AE383, $BK383, MATCH(BG$10, $B$11:$AE$11, 0)), 70), "")))</f>
        <v/>
      </c>
      <c r="BH383" s="11"/>
      <c r="BI383" s="65" t="str">
        <f t="shared" si="77"/>
        <v/>
      </c>
      <c r="BJ383" s="11"/>
      <c r="BN383" s="19" t="str" cm="1">
        <f t="array" ref="BN383">IF($AZ$10="", "", IF(IFERROR(INDEX($B383:$AE383, $BK383, MATCH($AZ$10, $B$11:$AE$11, 0)), "")="", "", IFERROR(INDEX($B383:$AE383, $BK383, MATCH($AZ$10, $B$11:$AE$11, 0)), "")))</f>
        <v/>
      </c>
      <c r="BO383" s="19" t="str">
        <f t="shared" si="78"/>
        <v/>
      </c>
      <c r="BP383" s="19" t="str">
        <f t="shared" si="79"/>
        <v/>
      </c>
      <c r="BQ383" s="19" t="str">
        <f t="shared" si="80"/>
        <v/>
      </c>
      <c r="BR383" s="42" t="str">
        <f t="shared" si="81"/>
        <v/>
      </c>
      <c r="BS383" s="19" t="str">
        <f t="shared" si="82"/>
        <v/>
      </c>
      <c r="BT383" s="43" t="str" cm="1">
        <f t="array" ref="BT383">IFERROR(DATE(INDEX($BQ383:$BS383, $BK383, MATCH($BN$5, $BQ$10:$BS$10, 0)), INDEX($BQ383:$BS383, $BK383, MATCH($BN$4, $BQ$10:$BS$10, 0)), INDEX($BQ383:$BS383, $BK383, MATCH($BN$3, $BQ$10:$BS$10, 0))), "")</f>
        <v/>
      </c>
      <c r="BV383" s="19" t="str">
        <f t="shared" si="83"/>
        <v/>
      </c>
      <c r="BX383" s="19" t="str">
        <f t="shared" si="75"/>
        <v/>
      </c>
      <c r="BZ383" s="42" t="str">
        <f t="shared" si="88"/>
        <v/>
      </c>
      <c r="CA383" s="13" t="str">
        <f t="shared" si="88"/>
        <v/>
      </c>
      <c r="CB383" s="13" t="str">
        <f t="shared" si="88"/>
        <v/>
      </c>
      <c r="CC383" s="13" t="str">
        <f t="shared" si="88"/>
        <v/>
      </c>
      <c r="CD383" s="33" t="str">
        <f t="shared" si="88"/>
        <v/>
      </c>
      <c r="CF383" s="44" t="str">
        <f t="shared" si="84"/>
        <v/>
      </c>
      <c r="CH383" s="19" t="str">
        <f>IF($CF383="", "", COUNTIF($CF$12:$CF$511, "&gt;"&amp;$CF383)+1+COUNTIF($CF$12:$CF383, $CF383)-1)</f>
        <v/>
      </c>
      <c r="CJ383" s="19" t="str">
        <f t="shared" si="85"/>
        <v/>
      </c>
      <c r="CL383" s="45" t="str">
        <f t="shared" si="86"/>
        <v/>
      </c>
      <c r="CN383" s="41" t="str" cm="1">
        <f t="array" ref="CN383">IF($BV383="", "", IF(IFERROR(INDEX($B383:$AE383, $BK383, MATCH(BI$10, $B$11:$AE$11, 0)), "")="", "", IFERROR(INDEX($B383:$AE383, $BK383, MATCH(BI$10, $B$11:$AE$11, 0)), "")))</f>
        <v/>
      </c>
      <c r="CP383" s="19" t="str">
        <f>IF(OR($BL$7=FALSE, $BI383=""), "", IF(COUNTIF('LinkedIn Posts'!$AV$11:$AV$510, $BI383)=0, MAX($CP$11:$CP382)+1, ""))</f>
        <v/>
      </c>
      <c r="CR383" s="19">
        <v>372</v>
      </c>
      <c r="CT383" s="65" t="str">
        <f t="shared" si="87"/>
        <v/>
      </c>
    </row>
    <row r="384" spans="1:98" x14ac:dyDescent="0.25">
      <c r="A384" s="24"/>
      <c r="B384" s="29"/>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1"/>
      <c r="AF384" s="24"/>
      <c r="AG384" s="11"/>
      <c r="AH384" s="11"/>
      <c r="AI384" s="11"/>
      <c r="AJ384" s="11"/>
      <c r="AK384" s="11"/>
      <c r="AL384" s="11"/>
      <c r="AM384" s="11"/>
      <c r="AN384" s="11"/>
      <c r="AO384" s="11"/>
      <c r="AP384" s="11"/>
      <c r="AQ384" s="11"/>
      <c r="AR384" s="11"/>
      <c r="AS384" s="11"/>
      <c r="AT384" s="11"/>
      <c r="AU384" s="11"/>
      <c r="AV384" s="11"/>
      <c r="AW384" s="11"/>
      <c r="AX384" s="11"/>
      <c r="AY384" s="11"/>
      <c r="AZ384" s="32" t="str">
        <f t="shared" si="76"/>
        <v/>
      </c>
      <c r="BA384" s="13" t="str" cm="1">
        <f t="array" ref="BA384">IF(BA$10="", "", IF(IFERROR(INDEX($B384:$AE384, $BK384, MATCH(BA$10, $B$11:$AE$11, 0)), "")="", "", IFERROR(VALUE(INDEX($B384:$AE384, $BK384, MATCH(BA$10, $B$11:$AE$11, 0))), "")))</f>
        <v/>
      </c>
      <c r="BB384" s="13" t="str" cm="1">
        <f t="array" ref="BB384">IF(BB$10="", "", IF(IFERROR(INDEX($B384:$AE384, $BK384, MATCH(BB$10, $B$11:$AE$11, 0)), "")="", "", IFERROR(VALUE(INDEX($B384:$AE384, $BK384, MATCH(BB$10, $B$11:$AE$11, 0))), "")))</f>
        <v/>
      </c>
      <c r="BC384" s="13" t="str" cm="1">
        <f t="array" ref="BC384">IF(BC$10="", "", IF(IFERROR(INDEX($B384:$AE384, $BK384, MATCH(BC$10, $B$11:$AE$11, 0)), "")="", "", IFERROR(VALUE(INDEX($B384:$AE384, $BK384, MATCH(BC$10, $B$11:$AE$11, 0))), "")))</f>
        <v/>
      </c>
      <c r="BD384" s="13" t="str" cm="1">
        <f t="array" ref="BD384">IF(BD$10="", "", IF(IFERROR(INDEX($B384:$AE384, $BK384, MATCH(BD$10, $B$11:$AE$11, 0)), "")="", "", IFERROR(VALUE(INDEX($B384:$AE384, $BK384, MATCH(BD$10, $B$11:$AE$11, 0))), "")))</f>
        <v/>
      </c>
      <c r="BE384" s="33" t="str" cm="1">
        <f t="array" ref="BE384">IF(BE$10="", "", IF(IFERROR(INDEX($B384:$AE384, $BK384, MATCH(BE$10, $B$11:$AE$11, 0)), "")="", "", IFERROR(VALUE(INDEX($B384:$AE384, $BK384, MATCH(BE$10, $B$11:$AE$11, 0))), "")))</f>
        <v/>
      </c>
      <c r="BF384" s="11"/>
      <c r="BG384" s="41" t="str" cm="1">
        <f t="array" ref="BG384">IF(BG$10="", "", IF(IFERROR(INDEX($B384:$AE384, $BK384, MATCH(BG$10, $B$11:$AE$11, 0)), "")="", "", IFERROR(LEFT(INDEX($B384:$AE384, $BK384, MATCH(BG$10, $B$11:$AE$11, 0)), 70), "")))</f>
        <v/>
      </c>
      <c r="BH384" s="11"/>
      <c r="BI384" s="65" t="str">
        <f t="shared" si="77"/>
        <v/>
      </c>
      <c r="BJ384" s="11"/>
      <c r="BN384" s="19" t="str" cm="1">
        <f t="array" ref="BN384">IF($AZ$10="", "", IF(IFERROR(INDEX($B384:$AE384, $BK384, MATCH($AZ$10, $B$11:$AE$11, 0)), "")="", "", IFERROR(INDEX($B384:$AE384, $BK384, MATCH($AZ$10, $B$11:$AE$11, 0)), "")))</f>
        <v/>
      </c>
      <c r="BO384" s="19" t="str">
        <f t="shared" si="78"/>
        <v/>
      </c>
      <c r="BP384" s="19" t="str">
        <f t="shared" si="79"/>
        <v/>
      </c>
      <c r="BQ384" s="19" t="str">
        <f t="shared" si="80"/>
        <v/>
      </c>
      <c r="BR384" s="42" t="str">
        <f t="shared" si="81"/>
        <v/>
      </c>
      <c r="BS384" s="19" t="str">
        <f t="shared" si="82"/>
        <v/>
      </c>
      <c r="BT384" s="43" t="str" cm="1">
        <f t="array" ref="BT384">IFERROR(DATE(INDEX($BQ384:$BS384, $BK384, MATCH($BN$5, $BQ$10:$BS$10, 0)), INDEX($BQ384:$BS384, $BK384, MATCH($BN$4, $BQ$10:$BS$10, 0)), INDEX($BQ384:$BS384, $BK384, MATCH($BN$3, $BQ$10:$BS$10, 0))), "")</f>
        <v/>
      </c>
      <c r="BV384" s="19" t="str">
        <f t="shared" si="83"/>
        <v/>
      </c>
      <c r="BX384" s="19" t="str">
        <f t="shared" si="75"/>
        <v/>
      </c>
      <c r="BZ384" s="42" t="str">
        <f t="shared" si="88"/>
        <v/>
      </c>
      <c r="CA384" s="13" t="str">
        <f t="shared" si="88"/>
        <v/>
      </c>
      <c r="CB384" s="13" t="str">
        <f t="shared" si="88"/>
        <v/>
      </c>
      <c r="CC384" s="13" t="str">
        <f t="shared" si="88"/>
        <v/>
      </c>
      <c r="CD384" s="33" t="str">
        <f t="shared" si="88"/>
        <v/>
      </c>
      <c r="CF384" s="44" t="str">
        <f t="shared" si="84"/>
        <v/>
      </c>
      <c r="CH384" s="19" t="str">
        <f>IF($CF384="", "", COUNTIF($CF$12:$CF$511, "&gt;"&amp;$CF384)+1+COUNTIF($CF$12:$CF384, $CF384)-1)</f>
        <v/>
      </c>
      <c r="CJ384" s="19" t="str">
        <f t="shared" si="85"/>
        <v/>
      </c>
      <c r="CL384" s="45" t="str">
        <f t="shared" si="86"/>
        <v/>
      </c>
      <c r="CN384" s="41" t="str" cm="1">
        <f t="array" ref="CN384">IF($BV384="", "", IF(IFERROR(INDEX($B384:$AE384, $BK384, MATCH(BI$10, $B$11:$AE$11, 0)), "")="", "", IFERROR(INDEX($B384:$AE384, $BK384, MATCH(BI$10, $B$11:$AE$11, 0)), "")))</f>
        <v/>
      </c>
      <c r="CP384" s="19" t="str">
        <f>IF(OR($BL$7=FALSE, $BI384=""), "", IF(COUNTIF('LinkedIn Posts'!$AV$11:$AV$510, $BI384)=0, MAX($CP$11:$CP383)+1, ""))</f>
        <v/>
      </c>
      <c r="CR384" s="19">
        <v>373</v>
      </c>
      <c r="CT384" s="65" t="str">
        <f t="shared" si="87"/>
        <v/>
      </c>
    </row>
    <row r="385" spans="1:98" x14ac:dyDescent="0.25">
      <c r="A385" s="24"/>
      <c r="B385" s="29"/>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1"/>
      <c r="AF385" s="24"/>
      <c r="AG385" s="11"/>
      <c r="AH385" s="11"/>
      <c r="AI385" s="11"/>
      <c r="AJ385" s="11"/>
      <c r="AK385" s="11"/>
      <c r="AL385" s="11"/>
      <c r="AM385" s="11"/>
      <c r="AN385" s="11"/>
      <c r="AO385" s="11"/>
      <c r="AP385" s="11"/>
      <c r="AQ385" s="11"/>
      <c r="AR385" s="11"/>
      <c r="AS385" s="11"/>
      <c r="AT385" s="11"/>
      <c r="AU385" s="11"/>
      <c r="AV385" s="11"/>
      <c r="AW385" s="11"/>
      <c r="AX385" s="11"/>
      <c r="AY385" s="11"/>
      <c r="AZ385" s="32" t="str">
        <f t="shared" si="76"/>
        <v/>
      </c>
      <c r="BA385" s="13" t="str" cm="1">
        <f t="array" ref="BA385">IF(BA$10="", "", IF(IFERROR(INDEX($B385:$AE385, $BK385, MATCH(BA$10, $B$11:$AE$11, 0)), "")="", "", IFERROR(VALUE(INDEX($B385:$AE385, $BK385, MATCH(BA$10, $B$11:$AE$11, 0))), "")))</f>
        <v/>
      </c>
      <c r="BB385" s="13" t="str" cm="1">
        <f t="array" ref="BB385">IF(BB$10="", "", IF(IFERROR(INDEX($B385:$AE385, $BK385, MATCH(BB$10, $B$11:$AE$11, 0)), "")="", "", IFERROR(VALUE(INDEX($B385:$AE385, $BK385, MATCH(BB$10, $B$11:$AE$11, 0))), "")))</f>
        <v/>
      </c>
      <c r="BC385" s="13" t="str" cm="1">
        <f t="array" ref="BC385">IF(BC$10="", "", IF(IFERROR(INDEX($B385:$AE385, $BK385, MATCH(BC$10, $B$11:$AE$11, 0)), "")="", "", IFERROR(VALUE(INDEX($B385:$AE385, $BK385, MATCH(BC$10, $B$11:$AE$11, 0))), "")))</f>
        <v/>
      </c>
      <c r="BD385" s="13" t="str" cm="1">
        <f t="array" ref="BD385">IF(BD$10="", "", IF(IFERROR(INDEX($B385:$AE385, $BK385, MATCH(BD$10, $B$11:$AE$11, 0)), "")="", "", IFERROR(VALUE(INDEX($B385:$AE385, $BK385, MATCH(BD$10, $B$11:$AE$11, 0))), "")))</f>
        <v/>
      </c>
      <c r="BE385" s="33" t="str" cm="1">
        <f t="array" ref="BE385">IF(BE$10="", "", IF(IFERROR(INDEX($B385:$AE385, $BK385, MATCH(BE$10, $B$11:$AE$11, 0)), "")="", "", IFERROR(VALUE(INDEX($B385:$AE385, $BK385, MATCH(BE$10, $B$11:$AE$11, 0))), "")))</f>
        <v/>
      </c>
      <c r="BF385" s="11"/>
      <c r="BG385" s="41" t="str" cm="1">
        <f t="array" ref="BG385">IF(BG$10="", "", IF(IFERROR(INDEX($B385:$AE385, $BK385, MATCH(BG$10, $B$11:$AE$11, 0)), "")="", "", IFERROR(LEFT(INDEX($B385:$AE385, $BK385, MATCH(BG$10, $B$11:$AE$11, 0)), 70), "")))</f>
        <v/>
      </c>
      <c r="BH385" s="11"/>
      <c r="BI385" s="65" t="str">
        <f t="shared" si="77"/>
        <v/>
      </c>
      <c r="BJ385" s="11"/>
      <c r="BN385" s="19" t="str" cm="1">
        <f t="array" ref="BN385">IF($AZ$10="", "", IF(IFERROR(INDEX($B385:$AE385, $BK385, MATCH($AZ$10, $B$11:$AE$11, 0)), "")="", "", IFERROR(INDEX($B385:$AE385, $BK385, MATCH($AZ$10, $B$11:$AE$11, 0)), "")))</f>
        <v/>
      </c>
      <c r="BO385" s="19" t="str">
        <f t="shared" si="78"/>
        <v/>
      </c>
      <c r="BP385" s="19" t="str">
        <f t="shared" si="79"/>
        <v/>
      </c>
      <c r="BQ385" s="19" t="str">
        <f t="shared" si="80"/>
        <v/>
      </c>
      <c r="BR385" s="42" t="str">
        <f t="shared" si="81"/>
        <v/>
      </c>
      <c r="BS385" s="19" t="str">
        <f t="shared" si="82"/>
        <v/>
      </c>
      <c r="BT385" s="43" t="str" cm="1">
        <f t="array" ref="BT385">IFERROR(DATE(INDEX($BQ385:$BS385, $BK385, MATCH($BN$5, $BQ$10:$BS$10, 0)), INDEX($BQ385:$BS385, $BK385, MATCH($BN$4, $BQ$10:$BS$10, 0)), INDEX($BQ385:$BS385, $BK385, MATCH($BN$3, $BQ$10:$BS$10, 0))), "")</f>
        <v/>
      </c>
      <c r="BV385" s="19" t="str">
        <f t="shared" si="83"/>
        <v/>
      </c>
      <c r="BX385" s="19" t="str">
        <f t="shared" si="75"/>
        <v/>
      </c>
      <c r="BZ385" s="42" t="str">
        <f t="shared" si="88"/>
        <v/>
      </c>
      <c r="CA385" s="13" t="str">
        <f t="shared" si="88"/>
        <v/>
      </c>
      <c r="CB385" s="13" t="str">
        <f t="shared" si="88"/>
        <v/>
      </c>
      <c r="CC385" s="13" t="str">
        <f t="shared" si="88"/>
        <v/>
      </c>
      <c r="CD385" s="33" t="str">
        <f t="shared" si="88"/>
        <v/>
      </c>
      <c r="CF385" s="44" t="str">
        <f t="shared" si="84"/>
        <v/>
      </c>
      <c r="CH385" s="19" t="str">
        <f>IF($CF385="", "", COUNTIF($CF$12:$CF$511, "&gt;"&amp;$CF385)+1+COUNTIF($CF$12:$CF385, $CF385)-1)</f>
        <v/>
      </c>
      <c r="CJ385" s="19" t="str">
        <f t="shared" si="85"/>
        <v/>
      </c>
      <c r="CL385" s="45" t="str">
        <f t="shared" si="86"/>
        <v/>
      </c>
      <c r="CN385" s="41" t="str" cm="1">
        <f t="array" ref="CN385">IF($BV385="", "", IF(IFERROR(INDEX($B385:$AE385, $BK385, MATCH(BI$10, $B$11:$AE$11, 0)), "")="", "", IFERROR(INDEX($B385:$AE385, $BK385, MATCH(BI$10, $B$11:$AE$11, 0)), "")))</f>
        <v/>
      </c>
      <c r="CP385" s="19" t="str">
        <f>IF(OR($BL$7=FALSE, $BI385=""), "", IF(COUNTIF('LinkedIn Posts'!$AV$11:$AV$510, $BI385)=0, MAX($CP$11:$CP384)+1, ""))</f>
        <v/>
      </c>
      <c r="CR385" s="19">
        <v>374</v>
      </c>
      <c r="CT385" s="65" t="str">
        <f t="shared" si="87"/>
        <v/>
      </c>
    </row>
    <row r="386" spans="1:98" x14ac:dyDescent="0.25">
      <c r="A386" s="24"/>
      <c r="B386" s="29"/>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1"/>
      <c r="AF386" s="24"/>
      <c r="AG386" s="11"/>
      <c r="AH386" s="11"/>
      <c r="AI386" s="11"/>
      <c r="AJ386" s="11"/>
      <c r="AK386" s="11"/>
      <c r="AL386" s="11"/>
      <c r="AM386" s="11"/>
      <c r="AN386" s="11"/>
      <c r="AO386" s="11"/>
      <c r="AP386" s="11"/>
      <c r="AQ386" s="11"/>
      <c r="AR386" s="11"/>
      <c r="AS386" s="11"/>
      <c r="AT386" s="11"/>
      <c r="AU386" s="11"/>
      <c r="AV386" s="11"/>
      <c r="AW386" s="11"/>
      <c r="AX386" s="11"/>
      <c r="AY386" s="11"/>
      <c r="AZ386" s="32" t="str">
        <f t="shared" si="76"/>
        <v/>
      </c>
      <c r="BA386" s="13" t="str" cm="1">
        <f t="array" ref="BA386">IF(BA$10="", "", IF(IFERROR(INDEX($B386:$AE386, $BK386, MATCH(BA$10, $B$11:$AE$11, 0)), "")="", "", IFERROR(VALUE(INDEX($B386:$AE386, $BK386, MATCH(BA$10, $B$11:$AE$11, 0))), "")))</f>
        <v/>
      </c>
      <c r="BB386" s="13" t="str" cm="1">
        <f t="array" ref="BB386">IF(BB$10="", "", IF(IFERROR(INDEX($B386:$AE386, $BK386, MATCH(BB$10, $B$11:$AE$11, 0)), "")="", "", IFERROR(VALUE(INDEX($B386:$AE386, $BK386, MATCH(BB$10, $B$11:$AE$11, 0))), "")))</f>
        <v/>
      </c>
      <c r="BC386" s="13" t="str" cm="1">
        <f t="array" ref="BC386">IF(BC$10="", "", IF(IFERROR(INDEX($B386:$AE386, $BK386, MATCH(BC$10, $B$11:$AE$11, 0)), "")="", "", IFERROR(VALUE(INDEX($B386:$AE386, $BK386, MATCH(BC$10, $B$11:$AE$11, 0))), "")))</f>
        <v/>
      </c>
      <c r="BD386" s="13" t="str" cm="1">
        <f t="array" ref="BD386">IF(BD$10="", "", IF(IFERROR(INDEX($B386:$AE386, $BK386, MATCH(BD$10, $B$11:$AE$11, 0)), "")="", "", IFERROR(VALUE(INDEX($B386:$AE386, $BK386, MATCH(BD$10, $B$11:$AE$11, 0))), "")))</f>
        <v/>
      </c>
      <c r="BE386" s="33" t="str" cm="1">
        <f t="array" ref="BE386">IF(BE$10="", "", IF(IFERROR(INDEX($B386:$AE386, $BK386, MATCH(BE$10, $B$11:$AE$11, 0)), "")="", "", IFERROR(VALUE(INDEX($B386:$AE386, $BK386, MATCH(BE$10, $B$11:$AE$11, 0))), "")))</f>
        <v/>
      </c>
      <c r="BF386" s="11"/>
      <c r="BG386" s="41" t="str" cm="1">
        <f t="array" ref="BG386">IF(BG$10="", "", IF(IFERROR(INDEX($B386:$AE386, $BK386, MATCH(BG$10, $B$11:$AE$11, 0)), "")="", "", IFERROR(LEFT(INDEX($B386:$AE386, $BK386, MATCH(BG$10, $B$11:$AE$11, 0)), 70), "")))</f>
        <v/>
      </c>
      <c r="BH386" s="11"/>
      <c r="BI386" s="65" t="str">
        <f t="shared" si="77"/>
        <v/>
      </c>
      <c r="BJ386" s="11"/>
      <c r="BN386" s="19" t="str" cm="1">
        <f t="array" ref="BN386">IF($AZ$10="", "", IF(IFERROR(INDEX($B386:$AE386, $BK386, MATCH($AZ$10, $B$11:$AE$11, 0)), "")="", "", IFERROR(INDEX($B386:$AE386, $BK386, MATCH($AZ$10, $B$11:$AE$11, 0)), "")))</f>
        <v/>
      </c>
      <c r="BO386" s="19" t="str">
        <f t="shared" si="78"/>
        <v/>
      </c>
      <c r="BP386" s="19" t="str">
        <f t="shared" si="79"/>
        <v/>
      </c>
      <c r="BQ386" s="19" t="str">
        <f t="shared" si="80"/>
        <v/>
      </c>
      <c r="BR386" s="42" t="str">
        <f t="shared" si="81"/>
        <v/>
      </c>
      <c r="BS386" s="19" t="str">
        <f t="shared" si="82"/>
        <v/>
      </c>
      <c r="BT386" s="43" t="str" cm="1">
        <f t="array" ref="BT386">IFERROR(DATE(INDEX($BQ386:$BS386, $BK386, MATCH($BN$5, $BQ$10:$BS$10, 0)), INDEX($BQ386:$BS386, $BK386, MATCH($BN$4, $BQ$10:$BS$10, 0)), INDEX($BQ386:$BS386, $BK386, MATCH($BN$3, $BQ$10:$BS$10, 0))), "")</f>
        <v/>
      </c>
      <c r="BV386" s="19" t="str">
        <f t="shared" si="83"/>
        <v/>
      </c>
      <c r="BX386" s="19" t="str">
        <f t="shared" si="75"/>
        <v/>
      </c>
      <c r="BZ386" s="42" t="str">
        <f t="shared" si="88"/>
        <v/>
      </c>
      <c r="CA386" s="13" t="str">
        <f t="shared" si="88"/>
        <v/>
      </c>
      <c r="CB386" s="13" t="str">
        <f t="shared" si="88"/>
        <v/>
      </c>
      <c r="CC386" s="13" t="str">
        <f t="shared" si="88"/>
        <v/>
      </c>
      <c r="CD386" s="33" t="str">
        <f t="shared" si="88"/>
        <v/>
      </c>
      <c r="CF386" s="44" t="str">
        <f t="shared" si="84"/>
        <v/>
      </c>
      <c r="CH386" s="19" t="str">
        <f>IF($CF386="", "", COUNTIF($CF$12:$CF$511, "&gt;"&amp;$CF386)+1+COUNTIF($CF$12:$CF386, $CF386)-1)</f>
        <v/>
      </c>
      <c r="CJ386" s="19" t="str">
        <f t="shared" si="85"/>
        <v/>
      </c>
      <c r="CL386" s="45" t="str">
        <f t="shared" si="86"/>
        <v/>
      </c>
      <c r="CN386" s="41" t="str" cm="1">
        <f t="array" ref="CN386">IF($BV386="", "", IF(IFERROR(INDEX($B386:$AE386, $BK386, MATCH(BI$10, $B$11:$AE$11, 0)), "")="", "", IFERROR(INDEX($B386:$AE386, $BK386, MATCH(BI$10, $B$11:$AE$11, 0)), "")))</f>
        <v/>
      </c>
      <c r="CP386" s="19" t="str">
        <f>IF(OR($BL$7=FALSE, $BI386=""), "", IF(COUNTIF('LinkedIn Posts'!$AV$11:$AV$510, $BI386)=0, MAX($CP$11:$CP385)+1, ""))</f>
        <v/>
      </c>
      <c r="CR386" s="19">
        <v>375</v>
      </c>
      <c r="CT386" s="65" t="str">
        <f t="shared" si="87"/>
        <v/>
      </c>
    </row>
    <row r="387" spans="1:98" x14ac:dyDescent="0.25">
      <c r="A387" s="24"/>
      <c r="B387" s="29"/>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1"/>
      <c r="AF387" s="24"/>
      <c r="AG387" s="11"/>
      <c r="AH387" s="11"/>
      <c r="AI387" s="11"/>
      <c r="AJ387" s="11"/>
      <c r="AK387" s="11"/>
      <c r="AL387" s="11"/>
      <c r="AM387" s="11"/>
      <c r="AN387" s="11"/>
      <c r="AO387" s="11"/>
      <c r="AP387" s="11"/>
      <c r="AQ387" s="11"/>
      <c r="AR387" s="11"/>
      <c r="AS387" s="11"/>
      <c r="AT387" s="11"/>
      <c r="AU387" s="11"/>
      <c r="AV387" s="11"/>
      <c r="AW387" s="11"/>
      <c r="AX387" s="11"/>
      <c r="AY387" s="11"/>
      <c r="AZ387" s="32" t="str">
        <f t="shared" si="76"/>
        <v/>
      </c>
      <c r="BA387" s="13" t="str" cm="1">
        <f t="array" ref="BA387">IF(BA$10="", "", IF(IFERROR(INDEX($B387:$AE387, $BK387, MATCH(BA$10, $B$11:$AE$11, 0)), "")="", "", IFERROR(VALUE(INDEX($B387:$AE387, $BK387, MATCH(BA$10, $B$11:$AE$11, 0))), "")))</f>
        <v/>
      </c>
      <c r="BB387" s="13" t="str" cm="1">
        <f t="array" ref="BB387">IF(BB$10="", "", IF(IFERROR(INDEX($B387:$AE387, $BK387, MATCH(BB$10, $B$11:$AE$11, 0)), "")="", "", IFERROR(VALUE(INDEX($B387:$AE387, $BK387, MATCH(BB$10, $B$11:$AE$11, 0))), "")))</f>
        <v/>
      </c>
      <c r="BC387" s="13" t="str" cm="1">
        <f t="array" ref="BC387">IF(BC$10="", "", IF(IFERROR(INDEX($B387:$AE387, $BK387, MATCH(BC$10, $B$11:$AE$11, 0)), "")="", "", IFERROR(VALUE(INDEX($B387:$AE387, $BK387, MATCH(BC$10, $B$11:$AE$11, 0))), "")))</f>
        <v/>
      </c>
      <c r="BD387" s="13" t="str" cm="1">
        <f t="array" ref="BD387">IF(BD$10="", "", IF(IFERROR(INDEX($B387:$AE387, $BK387, MATCH(BD$10, $B$11:$AE$11, 0)), "")="", "", IFERROR(VALUE(INDEX($B387:$AE387, $BK387, MATCH(BD$10, $B$11:$AE$11, 0))), "")))</f>
        <v/>
      </c>
      <c r="BE387" s="33" t="str" cm="1">
        <f t="array" ref="BE387">IF(BE$10="", "", IF(IFERROR(INDEX($B387:$AE387, $BK387, MATCH(BE$10, $B$11:$AE$11, 0)), "")="", "", IFERROR(VALUE(INDEX($B387:$AE387, $BK387, MATCH(BE$10, $B$11:$AE$11, 0))), "")))</f>
        <v/>
      </c>
      <c r="BF387" s="11"/>
      <c r="BG387" s="41" t="str" cm="1">
        <f t="array" ref="BG387">IF(BG$10="", "", IF(IFERROR(INDEX($B387:$AE387, $BK387, MATCH(BG$10, $B$11:$AE$11, 0)), "")="", "", IFERROR(LEFT(INDEX($B387:$AE387, $BK387, MATCH(BG$10, $B$11:$AE$11, 0)), 70), "")))</f>
        <v/>
      </c>
      <c r="BH387" s="11"/>
      <c r="BI387" s="65" t="str">
        <f t="shared" si="77"/>
        <v/>
      </c>
      <c r="BJ387" s="11"/>
      <c r="BN387" s="19" t="str" cm="1">
        <f t="array" ref="BN387">IF($AZ$10="", "", IF(IFERROR(INDEX($B387:$AE387, $BK387, MATCH($AZ$10, $B$11:$AE$11, 0)), "")="", "", IFERROR(INDEX($B387:$AE387, $BK387, MATCH($AZ$10, $B$11:$AE$11, 0)), "")))</f>
        <v/>
      </c>
      <c r="BO387" s="19" t="str">
        <f t="shared" si="78"/>
        <v/>
      </c>
      <c r="BP387" s="19" t="str">
        <f t="shared" si="79"/>
        <v/>
      </c>
      <c r="BQ387" s="19" t="str">
        <f t="shared" si="80"/>
        <v/>
      </c>
      <c r="BR387" s="42" t="str">
        <f t="shared" si="81"/>
        <v/>
      </c>
      <c r="BS387" s="19" t="str">
        <f t="shared" si="82"/>
        <v/>
      </c>
      <c r="BT387" s="43" t="str" cm="1">
        <f t="array" ref="BT387">IFERROR(DATE(INDEX($BQ387:$BS387, $BK387, MATCH($BN$5, $BQ$10:$BS$10, 0)), INDEX($BQ387:$BS387, $BK387, MATCH($BN$4, $BQ$10:$BS$10, 0)), INDEX($BQ387:$BS387, $BK387, MATCH($BN$3, $BQ$10:$BS$10, 0))), "")</f>
        <v/>
      </c>
      <c r="BV387" s="19" t="str">
        <f t="shared" si="83"/>
        <v/>
      </c>
      <c r="BX387" s="19" t="str">
        <f t="shared" si="75"/>
        <v/>
      </c>
      <c r="BZ387" s="42" t="str">
        <f t="shared" si="88"/>
        <v/>
      </c>
      <c r="CA387" s="13" t="str">
        <f t="shared" si="88"/>
        <v/>
      </c>
      <c r="CB387" s="13" t="str">
        <f t="shared" si="88"/>
        <v/>
      </c>
      <c r="CC387" s="13" t="str">
        <f t="shared" si="88"/>
        <v/>
      </c>
      <c r="CD387" s="33" t="str">
        <f t="shared" si="88"/>
        <v/>
      </c>
      <c r="CF387" s="44" t="str">
        <f t="shared" si="84"/>
        <v/>
      </c>
      <c r="CH387" s="19" t="str">
        <f>IF($CF387="", "", COUNTIF($CF$12:$CF$511, "&gt;"&amp;$CF387)+1+COUNTIF($CF$12:$CF387, $CF387)-1)</f>
        <v/>
      </c>
      <c r="CJ387" s="19" t="str">
        <f t="shared" si="85"/>
        <v/>
      </c>
      <c r="CL387" s="45" t="str">
        <f t="shared" si="86"/>
        <v/>
      </c>
      <c r="CN387" s="41" t="str" cm="1">
        <f t="array" ref="CN387">IF($BV387="", "", IF(IFERROR(INDEX($B387:$AE387, $BK387, MATCH(BI$10, $B$11:$AE$11, 0)), "")="", "", IFERROR(INDEX($B387:$AE387, $BK387, MATCH(BI$10, $B$11:$AE$11, 0)), "")))</f>
        <v/>
      </c>
      <c r="CP387" s="19" t="str">
        <f>IF(OR($BL$7=FALSE, $BI387=""), "", IF(COUNTIF('LinkedIn Posts'!$AV$11:$AV$510, $BI387)=0, MAX($CP$11:$CP386)+1, ""))</f>
        <v/>
      </c>
      <c r="CR387" s="19">
        <v>376</v>
      </c>
      <c r="CT387" s="65" t="str">
        <f t="shared" si="87"/>
        <v/>
      </c>
    </row>
    <row r="388" spans="1:98" x14ac:dyDescent="0.25">
      <c r="A388" s="24"/>
      <c r="B388" s="29"/>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1"/>
      <c r="AF388" s="24"/>
      <c r="AG388" s="11"/>
      <c r="AH388" s="11"/>
      <c r="AI388" s="11"/>
      <c r="AJ388" s="11"/>
      <c r="AK388" s="11"/>
      <c r="AL388" s="11"/>
      <c r="AM388" s="11"/>
      <c r="AN388" s="11"/>
      <c r="AO388" s="11"/>
      <c r="AP388" s="11"/>
      <c r="AQ388" s="11"/>
      <c r="AR388" s="11"/>
      <c r="AS388" s="11"/>
      <c r="AT388" s="11"/>
      <c r="AU388" s="11"/>
      <c r="AV388" s="11"/>
      <c r="AW388" s="11"/>
      <c r="AX388" s="11"/>
      <c r="AY388" s="11"/>
      <c r="AZ388" s="32" t="str">
        <f t="shared" si="76"/>
        <v/>
      </c>
      <c r="BA388" s="13" t="str" cm="1">
        <f t="array" ref="BA388">IF(BA$10="", "", IF(IFERROR(INDEX($B388:$AE388, $BK388, MATCH(BA$10, $B$11:$AE$11, 0)), "")="", "", IFERROR(VALUE(INDEX($B388:$AE388, $BK388, MATCH(BA$10, $B$11:$AE$11, 0))), "")))</f>
        <v/>
      </c>
      <c r="BB388" s="13" t="str" cm="1">
        <f t="array" ref="BB388">IF(BB$10="", "", IF(IFERROR(INDEX($B388:$AE388, $BK388, MATCH(BB$10, $B$11:$AE$11, 0)), "")="", "", IFERROR(VALUE(INDEX($B388:$AE388, $BK388, MATCH(BB$10, $B$11:$AE$11, 0))), "")))</f>
        <v/>
      </c>
      <c r="BC388" s="13" t="str" cm="1">
        <f t="array" ref="BC388">IF(BC$10="", "", IF(IFERROR(INDEX($B388:$AE388, $BK388, MATCH(BC$10, $B$11:$AE$11, 0)), "")="", "", IFERROR(VALUE(INDEX($B388:$AE388, $BK388, MATCH(BC$10, $B$11:$AE$11, 0))), "")))</f>
        <v/>
      </c>
      <c r="BD388" s="13" t="str" cm="1">
        <f t="array" ref="BD388">IF(BD$10="", "", IF(IFERROR(INDEX($B388:$AE388, $BK388, MATCH(BD$10, $B$11:$AE$11, 0)), "")="", "", IFERROR(VALUE(INDEX($B388:$AE388, $BK388, MATCH(BD$10, $B$11:$AE$11, 0))), "")))</f>
        <v/>
      </c>
      <c r="BE388" s="33" t="str" cm="1">
        <f t="array" ref="BE388">IF(BE$10="", "", IF(IFERROR(INDEX($B388:$AE388, $BK388, MATCH(BE$10, $B$11:$AE$11, 0)), "")="", "", IFERROR(VALUE(INDEX($B388:$AE388, $BK388, MATCH(BE$10, $B$11:$AE$11, 0))), "")))</f>
        <v/>
      </c>
      <c r="BF388" s="11"/>
      <c r="BG388" s="41" t="str" cm="1">
        <f t="array" ref="BG388">IF(BG$10="", "", IF(IFERROR(INDEX($B388:$AE388, $BK388, MATCH(BG$10, $B$11:$AE$11, 0)), "")="", "", IFERROR(LEFT(INDEX($B388:$AE388, $BK388, MATCH(BG$10, $B$11:$AE$11, 0)), 70), "")))</f>
        <v/>
      </c>
      <c r="BH388" s="11"/>
      <c r="BI388" s="65" t="str">
        <f t="shared" si="77"/>
        <v/>
      </c>
      <c r="BJ388" s="11"/>
      <c r="BN388" s="19" t="str" cm="1">
        <f t="array" ref="BN388">IF($AZ$10="", "", IF(IFERROR(INDEX($B388:$AE388, $BK388, MATCH($AZ$10, $B$11:$AE$11, 0)), "")="", "", IFERROR(INDEX($B388:$AE388, $BK388, MATCH($AZ$10, $B$11:$AE$11, 0)), "")))</f>
        <v/>
      </c>
      <c r="BO388" s="19" t="str">
        <f t="shared" si="78"/>
        <v/>
      </c>
      <c r="BP388" s="19" t="str">
        <f t="shared" si="79"/>
        <v/>
      </c>
      <c r="BQ388" s="19" t="str">
        <f t="shared" si="80"/>
        <v/>
      </c>
      <c r="BR388" s="42" t="str">
        <f t="shared" si="81"/>
        <v/>
      </c>
      <c r="BS388" s="19" t="str">
        <f t="shared" si="82"/>
        <v/>
      </c>
      <c r="BT388" s="43" t="str" cm="1">
        <f t="array" ref="BT388">IFERROR(DATE(INDEX($BQ388:$BS388, $BK388, MATCH($BN$5, $BQ$10:$BS$10, 0)), INDEX($BQ388:$BS388, $BK388, MATCH($BN$4, $BQ$10:$BS$10, 0)), INDEX($BQ388:$BS388, $BK388, MATCH($BN$3, $BQ$10:$BS$10, 0))), "")</f>
        <v/>
      </c>
      <c r="BV388" s="19" t="str">
        <f t="shared" si="83"/>
        <v/>
      </c>
      <c r="BX388" s="19" t="str">
        <f t="shared" si="75"/>
        <v/>
      </c>
      <c r="BZ388" s="42" t="str">
        <f t="shared" si="88"/>
        <v/>
      </c>
      <c r="CA388" s="13" t="str">
        <f t="shared" si="88"/>
        <v/>
      </c>
      <c r="CB388" s="13" t="str">
        <f t="shared" si="88"/>
        <v/>
      </c>
      <c r="CC388" s="13" t="str">
        <f t="shared" si="88"/>
        <v/>
      </c>
      <c r="CD388" s="33" t="str">
        <f t="shared" si="88"/>
        <v/>
      </c>
      <c r="CF388" s="44" t="str">
        <f t="shared" si="84"/>
        <v/>
      </c>
      <c r="CH388" s="19" t="str">
        <f>IF($CF388="", "", COUNTIF($CF$12:$CF$511, "&gt;"&amp;$CF388)+1+COUNTIF($CF$12:$CF388, $CF388)-1)</f>
        <v/>
      </c>
      <c r="CJ388" s="19" t="str">
        <f t="shared" si="85"/>
        <v/>
      </c>
      <c r="CL388" s="45" t="str">
        <f t="shared" si="86"/>
        <v/>
      </c>
      <c r="CN388" s="41" t="str" cm="1">
        <f t="array" ref="CN388">IF($BV388="", "", IF(IFERROR(INDEX($B388:$AE388, $BK388, MATCH(BI$10, $B$11:$AE$11, 0)), "")="", "", IFERROR(INDEX($B388:$AE388, $BK388, MATCH(BI$10, $B$11:$AE$11, 0)), "")))</f>
        <v/>
      </c>
      <c r="CP388" s="19" t="str">
        <f>IF(OR($BL$7=FALSE, $BI388=""), "", IF(COUNTIF('LinkedIn Posts'!$AV$11:$AV$510, $BI388)=0, MAX($CP$11:$CP387)+1, ""))</f>
        <v/>
      </c>
      <c r="CR388" s="19">
        <v>377</v>
      </c>
      <c r="CT388" s="65" t="str">
        <f t="shared" si="87"/>
        <v/>
      </c>
    </row>
    <row r="389" spans="1:98" x14ac:dyDescent="0.25">
      <c r="A389" s="24"/>
      <c r="B389" s="29"/>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1"/>
      <c r="AF389" s="24"/>
      <c r="AG389" s="11"/>
      <c r="AH389" s="11"/>
      <c r="AI389" s="11"/>
      <c r="AJ389" s="11"/>
      <c r="AK389" s="11"/>
      <c r="AL389" s="11"/>
      <c r="AM389" s="11"/>
      <c r="AN389" s="11"/>
      <c r="AO389" s="11"/>
      <c r="AP389" s="11"/>
      <c r="AQ389" s="11"/>
      <c r="AR389" s="11"/>
      <c r="AS389" s="11"/>
      <c r="AT389" s="11"/>
      <c r="AU389" s="11"/>
      <c r="AV389" s="11"/>
      <c r="AW389" s="11"/>
      <c r="AX389" s="11"/>
      <c r="AY389" s="11"/>
      <c r="AZ389" s="32" t="str">
        <f t="shared" si="76"/>
        <v/>
      </c>
      <c r="BA389" s="13" t="str" cm="1">
        <f t="array" ref="BA389">IF(BA$10="", "", IF(IFERROR(INDEX($B389:$AE389, $BK389, MATCH(BA$10, $B$11:$AE$11, 0)), "")="", "", IFERROR(VALUE(INDEX($B389:$AE389, $BK389, MATCH(BA$10, $B$11:$AE$11, 0))), "")))</f>
        <v/>
      </c>
      <c r="BB389" s="13" t="str" cm="1">
        <f t="array" ref="BB389">IF(BB$10="", "", IF(IFERROR(INDEX($B389:$AE389, $BK389, MATCH(BB$10, $B$11:$AE$11, 0)), "")="", "", IFERROR(VALUE(INDEX($B389:$AE389, $BK389, MATCH(BB$10, $B$11:$AE$11, 0))), "")))</f>
        <v/>
      </c>
      <c r="BC389" s="13" t="str" cm="1">
        <f t="array" ref="BC389">IF(BC$10="", "", IF(IFERROR(INDEX($B389:$AE389, $BK389, MATCH(BC$10, $B$11:$AE$11, 0)), "")="", "", IFERROR(VALUE(INDEX($B389:$AE389, $BK389, MATCH(BC$10, $B$11:$AE$11, 0))), "")))</f>
        <v/>
      </c>
      <c r="BD389" s="13" t="str" cm="1">
        <f t="array" ref="BD389">IF(BD$10="", "", IF(IFERROR(INDEX($B389:$AE389, $BK389, MATCH(BD$10, $B$11:$AE$11, 0)), "")="", "", IFERROR(VALUE(INDEX($B389:$AE389, $BK389, MATCH(BD$10, $B$11:$AE$11, 0))), "")))</f>
        <v/>
      </c>
      <c r="BE389" s="33" t="str" cm="1">
        <f t="array" ref="BE389">IF(BE$10="", "", IF(IFERROR(INDEX($B389:$AE389, $BK389, MATCH(BE$10, $B$11:$AE$11, 0)), "")="", "", IFERROR(VALUE(INDEX($B389:$AE389, $BK389, MATCH(BE$10, $B$11:$AE$11, 0))), "")))</f>
        <v/>
      </c>
      <c r="BF389" s="11"/>
      <c r="BG389" s="41" t="str" cm="1">
        <f t="array" ref="BG389">IF(BG$10="", "", IF(IFERROR(INDEX($B389:$AE389, $BK389, MATCH(BG$10, $B$11:$AE$11, 0)), "")="", "", IFERROR(LEFT(INDEX($B389:$AE389, $BK389, MATCH(BG$10, $B$11:$AE$11, 0)), 70), "")))</f>
        <v/>
      </c>
      <c r="BH389" s="11"/>
      <c r="BI389" s="65" t="str">
        <f t="shared" si="77"/>
        <v/>
      </c>
      <c r="BJ389" s="11"/>
      <c r="BN389" s="19" t="str" cm="1">
        <f t="array" ref="BN389">IF($AZ$10="", "", IF(IFERROR(INDEX($B389:$AE389, $BK389, MATCH($AZ$10, $B$11:$AE$11, 0)), "")="", "", IFERROR(INDEX($B389:$AE389, $BK389, MATCH($AZ$10, $B$11:$AE$11, 0)), "")))</f>
        <v/>
      </c>
      <c r="BO389" s="19" t="str">
        <f t="shared" si="78"/>
        <v/>
      </c>
      <c r="BP389" s="19" t="str">
        <f t="shared" si="79"/>
        <v/>
      </c>
      <c r="BQ389" s="19" t="str">
        <f t="shared" si="80"/>
        <v/>
      </c>
      <c r="BR389" s="42" t="str">
        <f t="shared" si="81"/>
        <v/>
      </c>
      <c r="BS389" s="19" t="str">
        <f t="shared" si="82"/>
        <v/>
      </c>
      <c r="BT389" s="43" t="str" cm="1">
        <f t="array" ref="BT389">IFERROR(DATE(INDEX($BQ389:$BS389, $BK389, MATCH($BN$5, $BQ$10:$BS$10, 0)), INDEX($BQ389:$BS389, $BK389, MATCH($BN$4, $BQ$10:$BS$10, 0)), INDEX($BQ389:$BS389, $BK389, MATCH($BN$3, $BQ$10:$BS$10, 0))), "")</f>
        <v/>
      </c>
      <c r="BV389" s="19" t="str">
        <f t="shared" si="83"/>
        <v/>
      </c>
      <c r="BX389" s="19" t="str">
        <f t="shared" si="75"/>
        <v/>
      </c>
      <c r="BZ389" s="42" t="str">
        <f t="shared" si="88"/>
        <v/>
      </c>
      <c r="CA389" s="13" t="str">
        <f t="shared" si="88"/>
        <v/>
      </c>
      <c r="CB389" s="13" t="str">
        <f t="shared" si="88"/>
        <v/>
      </c>
      <c r="CC389" s="13" t="str">
        <f t="shared" si="88"/>
        <v/>
      </c>
      <c r="CD389" s="33" t="str">
        <f t="shared" si="88"/>
        <v/>
      </c>
      <c r="CF389" s="44" t="str">
        <f t="shared" si="84"/>
        <v/>
      </c>
      <c r="CH389" s="19" t="str">
        <f>IF($CF389="", "", COUNTIF($CF$12:$CF$511, "&gt;"&amp;$CF389)+1+COUNTIF($CF$12:$CF389, $CF389)-1)</f>
        <v/>
      </c>
      <c r="CJ389" s="19" t="str">
        <f t="shared" si="85"/>
        <v/>
      </c>
      <c r="CL389" s="45" t="str">
        <f t="shared" si="86"/>
        <v/>
      </c>
      <c r="CN389" s="41" t="str" cm="1">
        <f t="array" ref="CN389">IF($BV389="", "", IF(IFERROR(INDEX($B389:$AE389, $BK389, MATCH(BI$10, $B$11:$AE$11, 0)), "")="", "", IFERROR(INDEX($B389:$AE389, $BK389, MATCH(BI$10, $B$11:$AE$11, 0)), "")))</f>
        <v/>
      </c>
      <c r="CP389" s="19" t="str">
        <f>IF(OR($BL$7=FALSE, $BI389=""), "", IF(COUNTIF('LinkedIn Posts'!$AV$11:$AV$510, $BI389)=0, MAX($CP$11:$CP388)+1, ""))</f>
        <v/>
      </c>
      <c r="CR389" s="19">
        <v>378</v>
      </c>
      <c r="CT389" s="65" t="str">
        <f t="shared" si="87"/>
        <v/>
      </c>
    </row>
    <row r="390" spans="1:98" x14ac:dyDescent="0.25">
      <c r="A390" s="24"/>
      <c r="B390" s="29"/>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1"/>
      <c r="AF390" s="24"/>
      <c r="AG390" s="11"/>
      <c r="AH390" s="11"/>
      <c r="AI390" s="11"/>
      <c r="AJ390" s="11"/>
      <c r="AK390" s="11"/>
      <c r="AL390" s="11"/>
      <c r="AM390" s="11"/>
      <c r="AN390" s="11"/>
      <c r="AO390" s="11"/>
      <c r="AP390" s="11"/>
      <c r="AQ390" s="11"/>
      <c r="AR390" s="11"/>
      <c r="AS390" s="11"/>
      <c r="AT390" s="11"/>
      <c r="AU390" s="11"/>
      <c r="AV390" s="11"/>
      <c r="AW390" s="11"/>
      <c r="AX390" s="11"/>
      <c r="AY390" s="11"/>
      <c r="AZ390" s="32" t="str">
        <f t="shared" si="76"/>
        <v/>
      </c>
      <c r="BA390" s="13" t="str" cm="1">
        <f t="array" ref="BA390">IF(BA$10="", "", IF(IFERROR(INDEX($B390:$AE390, $BK390, MATCH(BA$10, $B$11:$AE$11, 0)), "")="", "", IFERROR(VALUE(INDEX($B390:$AE390, $BK390, MATCH(BA$10, $B$11:$AE$11, 0))), "")))</f>
        <v/>
      </c>
      <c r="BB390" s="13" t="str" cm="1">
        <f t="array" ref="BB390">IF(BB$10="", "", IF(IFERROR(INDEX($B390:$AE390, $BK390, MATCH(BB$10, $B$11:$AE$11, 0)), "")="", "", IFERROR(VALUE(INDEX($B390:$AE390, $BK390, MATCH(BB$10, $B$11:$AE$11, 0))), "")))</f>
        <v/>
      </c>
      <c r="BC390" s="13" t="str" cm="1">
        <f t="array" ref="BC390">IF(BC$10="", "", IF(IFERROR(INDEX($B390:$AE390, $BK390, MATCH(BC$10, $B$11:$AE$11, 0)), "")="", "", IFERROR(VALUE(INDEX($B390:$AE390, $BK390, MATCH(BC$10, $B$11:$AE$11, 0))), "")))</f>
        <v/>
      </c>
      <c r="BD390" s="13" t="str" cm="1">
        <f t="array" ref="BD390">IF(BD$10="", "", IF(IFERROR(INDEX($B390:$AE390, $BK390, MATCH(BD$10, $B$11:$AE$11, 0)), "")="", "", IFERROR(VALUE(INDEX($B390:$AE390, $BK390, MATCH(BD$10, $B$11:$AE$11, 0))), "")))</f>
        <v/>
      </c>
      <c r="BE390" s="33" t="str" cm="1">
        <f t="array" ref="BE390">IF(BE$10="", "", IF(IFERROR(INDEX($B390:$AE390, $BK390, MATCH(BE$10, $B$11:$AE$11, 0)), "")="", "", IFERROR(VALUE(INDEX($B390:$AE390, $BK390, MATCH(BE$10, $B$11:$AE$11, 0))), "")))</f>
        <v/>
      </c>
      <c r="BF390" s="11"/>
      <c r="BG390" s="41" t="str" cm="1">
        <f t="array" ref="BG390">IF(BG$10="", "", IF(IFERROR(INDEX($B390:$AE390, $BK390, MATCH(BG$10, $B$11:$AE$11, 0)), "")="", "", IFERROR(LEFT(INDEX($B390:$AE390, $BK390, MATCH(BG$10, $B$11:$AE$11, 0)), 70), "")))</f>
        <v/>
      </c>
      <c r="BH390" s="11"/>
      <c r="BI390" s="65" t="str">
        <f t="shared" si="77"/>
        <v/>
      </c>
      <c r="BJ390" s="11"/>
      <c r="BN390" s="19" t="str" cm="1">
        <f t="array" ref="BN390">IF($AZ$10="", "", IF(IFERROR(INDEX($B390:$AE390, $BK390, MATCH($AZ$10, $B$11:$AE$11, 0)), "")="", "", IFERROR(INDEX($B390:$AE390, $BK390, MATCH($AZ$10, $B$11:$AE$11, 0)), "")))</f>
        <v/>
      </c>
      <c r="BO390" s="19" t="str">
        <f t="shared" si="78"/>
        <v/>
      </c>
      <c r="BP390" s="19" t="str">
        <f t="shared" si="79"/>
        <v/>
      </c>
      <c r="BQ390" s="19" t="str">
        <f t="shared" si="80"/>
        <v/>
      </c>
      <c r="BR390" s="42" t="str">
        <f t="shared" si="81"/>
        <v/>
      </c>
      <c r="BS390" s="19" t="str">
        <f t="shared" si="82"/>
        <v/>
      </c>
      <c r="BT390" s="43" t="str" cm="1">
        <f t="array" ref="BT390">IFERROR(DATE(INDEX($BQ390:$BS390, $BK390, MATCH($BN$5, $BQ$10:$BS$10, 0)), INDEX($BQ390:$BS390, $BK390, MATCH($BN$4, $BQ$10:$BS$10, 0)), INDEX($BQ390:$BS390, $BK390, MATCH($BN$3, $BQ$10:$BS$10, 0))), "")</f>
        <v/>
      </c>
      <c r="BV390" s="19" t="str">
        <f t="shared" si="83"/>
        <v/>
      </c>
      <c r="BX390" s="19" t="str">
        <f t="shared" si="75"/>
        <v/>
      </c>
      <c r="BZ390" s="42" t="str">
        <f t="shared" si="88"/>
        <v/>
      </c>
      <c r="CA390" s="13" t="str">
        <f t="shared" si="88"/>
        <v/>
      </c>
      <c r="CB390" s="13" t="str">
        <f t="shared" si="88"/>
        <v/>
      </c>
      <c r="CC390" s="13" t="str">
        <f t="shared" si="88"/>
        <v/>
      </c>
      <c r="CD390" s="33" t="str">
        <f t="shared" si="88"/>
        <v/>
      </c>
      <c r="CF390" s="44" t="str">
        <f t="shared" si="84"/>
        <v/>
      </c>
      <c r="CH390" s="19" t="str">
        <f>IF($CF390="", "", COUNTIF($CF$12:$CF$511, "&gt;"&amp;$CF390)+1+COUNTIF($CF$12:$CF390, $CF390)-1)</f>
        <v/>
      </c>
      <c r="CJ390" s="19" t="str">
        <f t="shared" si="85"/>
        <v/>
      </c>
      <c r="CL390" s="45" t="str">
        <f t="shared" si="86"/>
        <v/>
      </c>
      <c r="CN390" s="41" t="str" cm="1">
        <f t="array" ref="CN390">IF($BV390="", "", IF(IFERROR(INDEX($B390:$AE390, $BK390, MATCH(BI$10, $B$11:$AE$11, 0)), "")="", "", IFERROR(INDEX($B390:$AE390, $BK390, MATCH(BI$10, $B$11:$AE$11, 0)), "")))</f>
        <v/>
      </c>
      <c r="CP390" s="19" t="str">
        <f>IF(OR($BL$7=FALSE, $BI390=""), "", IF(COUNTIF('LinkedIn Posts'!$AV$11:$AV$510, $BI390)=0, MAX($CP$11:$CP389)+1, ""))</f>
        <v/>
      </c>
      <c r="CR390" s="19">
        <v>379</v>
      </c>
      <c r="CT390" s="65" t="str">
        <f t="shared" si="87"/>
        <v/>
      </c>
    </row>
    <row r="391" spans="1:98" x14ac:dyDescent="0.25">
      <c r="A391" s="24"/>
      <c r="B391" s="29"/>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1"/>
      <c r="AF391" s="24"/>
      <c r="AG391" s="11"/>
      <c r="AH391" s="11"/>
      <c r="AI391" s="11"/>
      <c r="AJ391" s="11"/>
      <c r="AK391" s="11"/>
      <c r="AL391" s="11"/>
      <c r="AM391" s="11"/>
      <c r="AN391" s="11"/>
      <c r="AO391" s="11"/>
      <c r="AP391" s="11"/>
      <c r="AQ391" s="11"/>
      <c r="AR391" s="11"/>
      <c r="AS391" s="11"/>
      <c r="AT391" s="11"/>
      <c r="AU391" s="11"/>
      <c r="AV391" s="11"/>
      <c r="AW391" s="11"/>
      <c r="AX391" s="11"/>
      <c r="AY391" s="11"/>
      <c r="AZ391" s="32" t="str">
        <f t="shared" si="76"/>
        <v/>
      </c>
      <c r="BA391" s="13" t="str" cm="1">
        <f t="array" ref="BA391">IF(BA$10="", "", IF(IFERROR(INDEX($B391:$AE391, $BK391, MATCH(BA$10, $B$11:$AE$11, 0)), "")="", "", IFERROR(VALUE(INDEX($B391:$AE391, $BK391, MATCH(BA$10, $B$11:$AE$11, 0))), "")))</f>
        <v/>
      </c>
      <c r="BB391" s="13" t="str" cm="1">
        <f t="array" ref="BB391">IF(BB$10="", "", IF(IFERROR(INDEX($B391:$AE391, $BK391, MATCH(BB$10, $B$11:$AE$11, 0)), "")="", "", IFERROR(VALUE(INDEX($B391:$AE391, $BK391, MATCH(BB$10, $B$11:$AE$11, 0))), "")))</f>
        <v/>
      </c>
      <c r="BC391" s="13" t="str" cm="1">
        <f t="array" ref="BC391">IF(BC$10="", "", IF(IFERROR(INDEX($B391:$AE391, $BK391, MATCH(BC$10, $B$11:$AE$11, 0)), "")="", "", IFERROR(VALUE(INDEX($B391:$AE391, $BK391, MATCH(BC$10, $B$11:$AE$11, 0))), "")))</f>
        <v/>
      </c>
      <c r="BD391" s="13" t="str" cm="1">
        <f t="array" ref="BD391">IF(BD$10="", "", IF(IFERROR(INDEX($B391:$AE391, $BK391, MATCH(BD$10, $B$11:$AE$11, 0)), "")="", "", IFERROR(VALUE(INDEX($B391:$AE391, $BK391, MATCH(BD$10, $B$11:$AE$11, 0))), "")))</f>
        <v/>
      </c>
      <c r="BE391" s="33" t="str" cm="1">
        <f t="array" ref="BE391">IF(BE$10="", "", IF(IFERROR(INDEX($B391:$AE391, $BK391, MATCH(BE$10, $B$11:$AE$11, 0)), "")="", "", IFERROR(VALUE(INDEX($B391:$AE391, $BK391, MATCH(BE$10, $B$11:$AE$11, 0))), "")))</f>
        <v/>
      </c>
      <c r="BF391" s="11"/>
      <c r="BG391" s="41" t="str" cm="1">
        <f t="array" ref="BG391">IF(BG$10="", "", IF(IFERROR(INDEX($B391:$AE391, $BK391, MATCH(BG$10, $B$11:$AE$11, 0)), "")="", "", IFERROR(LEFT(INDEX($B391:$AE391, $BK391, MATCH(BG$10, $B$11:$AE$11, 0)), 70), "")))</f>
        <v/>
      </c>
      <c r="BH391" s="11"/>
      <c r="BI391" s="65" t="str">
        <f t="shared" si="77"/>
        <v/>
      </c>
      <c r="BJ391" s="11"/>
      <c r="BN391" s="19" t="str" cm="1">
        <f t="array" ref="BN391">IF($AZ$10="", "", IF(IFERROR(INDEX($B391:$AE391, $BK391, MATCH($AZ$10, $B$11:$AE$11, 0)), "")="", "", IFERROR(INDEX($B391:$AE391, $BK391, MATCH($AZ$10, $B$11:$AE$11, 0)), "")))</f>
        <v/>
      </c>
      <c r="BO391" s="19" t="str">
        <f t="shared" si="78"/>
        <v/>
      </c>
      <c r="BP391" s="19" t="str">
        <f t="shared" si="79"/>
        <v/>
      </c>
      <c r="BQ391" s="19" t="str">
        <f t="shared" si="80"/>
        <v/>
      </c>
      <c r="BR391" s="42" t="str">
        <f t="shared" si="81"/>
        <v/>
      </c>
      <c r="BS391" s="19" t="str">
        <f t="shared" si="82"/>
        <v/>
      </c>
      <c r="BT391" s="43" t="str" cm="1">
        <f t="array" ref="BT391">IFERROR(DATE(INDEX($BQ391:$BS391, $BK391, MATCH($BN$5, $BQ$10:$BS$10, 0)), INDEX($BQ391:$BS391, $BK391, MATCH($BN$4, $BQ$10:$BS$10, 0)), INDEX($BQ391:$BS391, $BK391, MATCH($BN$3, $BQ$10:$BS$10, 0))), "")</f>
        <v/>
      </c>
      <c r="BV391" s="19" t="str">
        <f t="shared" si="83"/>
        <v/>
      </c>
      <c r="BX391" s="19" t="str">
        <f t="shared" si="75"/>
        <v/>
      </c>
      <c r="BZ391" s="42" t="str">
        <f t="shared" si="88"/>
        <v/>
      </c>
      <c r="CA391" s="13" t="str">
        <f t="shared" si="88"/>
        <v/>
      </c>
      <c r="CB391" s="13" t="str">
        <f t="shared" si="88"/>
        <v/>
      </c>
      <c r="CC391" s="13" t="str">
        <f t="shared" si="88"/>
        <v/>
      </c>
      <c r="CD391" s="33" t="str">
        <f t="shared" si="88"/>
        <v/>
      </c>
      <c r="CF391" s="44" t="str">
        <f t="shared" si="84"/>
        <v/>
      </c>
      <c r="CH391" s="19" t="str">
        <f>IF($CF391="", "", COUNTIF($CF$12:$CF$511, "&gt;"&amp;$CF391)+1+COUNTIF($CF$12:$CF391, $CF391)-1)</f>
        <v/>
      </c>
      <c r="CJ391" s="19" t="str">
        <f t="shared" si="85"/>
        <v/>
      </c>
      <c r="CL391" s="45" t="str">
        <f t="shared" si="86"/>
        <v/>
      </c>
      <c r="CN391" s="41" t="str" cm="1">
        <f t="array" ref="CN391">IF($BV391="", "", IF(IFERROR(INDEX($B391:$AE391, $BK391, MATCH(BI$10, $B$11:$AE$11, 0)), "")="", "", IFERROR(INDEX($B391:$AE391, $BK391, MATCH(BI$10, $B$11:$AE$11, 0)), "")))</f>
        <v/>
      </c>
      <c r="CP391" s="19" t="str">
        <f>IF(OR($BL$7=FALSE, $BI391=""), "", IF(COUNTIF('LinkedIn Posts'!$AV$11:$AV$510, $BI391)=0, MAX($CP$11:$CP390)+1, ""))</f>
        <v/>
      </c>
      <c r="CR391" s="19">
        <v>380</v>
      </c>
      <c r="CT391" s="65" t="str">
        <f t="shared" si="87"/>
        <v/>
      </c>
    </row>
    <row r="392" spans="1:98" x14ac:dyDescent="0.25">
      <c r="A392" s="24"/>
      <c r="B392" s="29"/>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1"/>
      <c r="AF392" s="24"/>
      <c r="AG392" s="11"/>
      <c r="AH392" s="11"/>
      <c r="AI392" s="11"/>
      <c r="AJ392" s="11"/>
      <c r="AK392" s="11"/>
      <c r="AL392" s="11"/>
      <c r="AM392" s="11"/>
      <c r="AN392" s="11"/>
      <c r="AO392" s="11"/>
      <c r="AP392" s="11"/>
      <c r="AQ392" s="11"/>
      <c r="AR392" s="11"/>
      <c r="AS392" s="11"/>
      <c r="AT392" s="11"/>
      <c r="AU392" s="11"/>
      <c r="AV392" s="11"/>
      <c r="AW392" s="11"/>
      <c r="AX392" s="11"/>
      <c r="AY392" s="11"/>
      <c r="AZ392" s="32" t="str">
        <f t="shared" si="76"/>
        <v/>
      </c>
      <c r="BA392" s="13" t="str" cm="1">
        <f t="array" ref="BA392">IF(BA$10="", "", IF(IFERROR(INDEX($B392:$AE392, $BK392, MATCH(BA$10, $B$11:$AE$11, 0)), "")="", "", IFERROR(VALUE(INDEX($B392:$AE392, $BK392, MATCH(BA$10, $B$11:$AE$11, 0))), "")))</f>
        <v/>
      </c>
      <c r="BB392" s="13" t="str" cm="1">
        <f t="array" ref="BB392">IF(BB$10="", "", IF(IFERROR(INDEX($B392:$AE392, $BK392, MATCH(BB$10, $B$11:$AE$11, 0)), "")="", "", IFERROR(VALUE(INDEX($B392:$AE392, $BK392, MATCH(BB$10, $B$11:$AE$11, 0))), "")))</f>
        <v/>
      </c>
      <c r="BC392" s="13" t="str" cm="1">
        <f t="array" ref="BC392">IF(BC$10="", "", IF(IFERROR(INDEX($B392:$AE392, $BK392, MATCH(BC$10, $B$11:$AE$11, 0)), "")="", "", IFERROR(VALUE(INDEX($B392:$AE392, $BK392, MATCH(BC$10, $B$11:$AE$11, 0))), "")))</f>
        <v/>
      </c>
      <c r="BD392" s="13" t="str" cm="1">
        <f t="array" ref="BD392">IF(BD$10="", "", IF(IFERROR(INDEX($B392:$AE392, $BK392, MATCH(BD$10, $B$11:$AE$11, 0)), "")="", "", IFERROR(VALUE(INDEX($B392:$AE392, $BK392, MATCH(BD$10, $B$11:$AE$11, 0))), "")))</f>
        <v/>
      </c>
      <c r="BE392" s="33" t="str" cm="1">
        <f t="array" ref="BE392">IF(BE$10="", "", IF(IFERROR(INDEX($B392:$AE392, $BK392, MATCH(BE$10, $B$11:$AE$11, 0)), "")="", "", IFERROR(VALUE(INDEX($B392:$AE392, $BK392, MATCH(BE$10, $B$11:$AE$11, 0))), "")))</f>
        <v/>
      </c>
      <c r="BF392" s="11"/>
      <c r="BG392" s="41" t="str" cm="1">
        <f t="array" ref="BG392">IF(BG$10="", "", IF(IFERROR(INDEX($B392:$AE392, $BK392, MATCH(BG$10, $B$11:$AE$11, 0)), "")="", "", IFERROR(LEFT(INDEX($B392:$AE392, $BK392, MATCH(BG$10, $B$11:$AE$11, 0)), 70), "")))</f>
        <v/>
      </c>
      <c r="BH392" s="11"/>
      <c r="BI392" s="65" t="str">
        <f t="shared" si="77"/>
        <v/>
      </c>
      <c r="BJ392" s="11"/>
      <c r="BN392" s="19" t="str" cm="1">
        <f t="array" ref="BN392">IF($AZ$10="", "", IF(IFERROR(INDEX($B392:$AE392, $BK392, MATCH($AZ$10, $B$11:$AE$11, 0)), "")="", "", IFERROR(INDEX($B392:$AE392, $BK392, MATCH($AZ$10, $B$11:$AE$11, 0)), "")))</f>
        <v/>
      </c>
      <c r="BO392" s="19" t="str">
        <f t="shared" si="78"/>
        <v/>
      </c>
      <c r="BP392" s="19" t="str">
        <f t="shared" si="79"/>
        <v/>
      </c>
      <c r="BQ392" s="19" t="str">
        <f t="shared" si="80"/>
        <v/>
      </c>
      <c r="BR392" s="42" t="str">
        <f t="shared" si="81"/>
        <v/>
      </c>
      <c r="BS392" s="19" t="str">
        <f t="shared" si="82"/>
        <v/>
      </c>
      <c r="BT392" s="43" t="str" cm="1">
        <f t="array" ref="BT392">IFERROR(DATE(INDEX($BQ392:$BS392, $BK392, MATCH($BN$5, $BQ$10:$BS$10, 0)), INDEX($BQ392:$BS392, $BK392, MATCH($BN$4, $BQ$10:$BS$10, 0)), INDEX($BQ392:$BS392, $BK392, MATCH($BN$3, $BQ$10:$BS$10, 0))), "")</f>
        <v/>
      </c>
      <c r="BV392" s="19" t="str">
        <f t="shared" si="83"/>
        <v/>
      </c>
      <c r="BX392" s="19" t="str">
        <f t="shared" si="75"/>
        <v/>
      </c>
      <c r="BZ392" s="42" t="str">
        <f t="shared" si="88"/>
        <v/>
      </c>
      <c r="CA392" s="13" t="str">
        <f t="shared" si="88"/>
        <v/>
      </c>
      <c r="CB392" s="13" t="str">
        <f t="shared" si="88"/>
        <v/>
      </c>
      <c r="CC392" s="13" t="str">
        <f t="shared" si="88"/>
        <v/>
      </c>
      <c r="CD392" s="33" t="str">
        <f t="shared" si="88"/>
        <v/>
      </c>
      <c r="CF392" s="44" t="str">
        <f t="shared" si="84"/>
        <v/>
      </c>
      <c r="CH392" s="19" t="str">
        <f>IF($CF392="", "", COUNTIF($CF$12:$CF$511, "&gt;"&amp;$CF392)+1+COUNTIF($CF$12:$CF392, $CF392)-1)</f>
        <v/>
      </c>
      <c r="CJ392" s="19" t="str">
        <f t="shared" si="85"/>
        <v/>
      </c>
      <c r="CL392" s="45" t="str">
        <f t="shared" si="86"/>
        <v/>
      </c>
      <c r="CN392" s="41" t="str" cm="1">
        <f t="array" ref="CN392">IF($BV392="", "", IF(IFERROR(INDEX($B392:$AE392, $BK392, MATCH(BI$10, $B$11:$AE$11, 0)), "")="", "", IFERROR(INDEX($B392:$AE392, $BK392, MATCH(BI$10, $B$11:$AE$11, 0)), "")))</f>
        <v/>
      </c>
      <c r="CP392" s="19" t="str">
        <f>IF(OR($BL$7=FALSE, $BI392=""), "", IF(COUNTIF('LinkedIn Posts'!$AV$11:$AV$510, $BI392)=0, MAX($CP$11:$CP391)+1, ""))</f>
        <v/>
      </c>
      <c r="CR392" s="19">
        <v>381</v>
      </c>
      <c r="CT392" s="65" t="str">
        <f t="shared" si="87"/>
        <v/>
      </c>
    </row>
    <row r="393" spans="1:98" x14ac:dyDescent="0.25">
      <c r="A393" s="24"/>
      <c r="B393" s="29"/>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1"/>
      <c r="AF393" s="24"/>
      <c r="AG393" s="11"/>
      <c r="AH393" s="11"/>
      <c r="AI393" s="11"/>
      <c r="AJ393" s="11"/>
      <c r="AK393" s="11"/>
      <c r="AL393" s="11"/>
      <c r="AM393" s="11"/>
      <c r="AN393" s="11"/>
      <c r="AO393" s="11"/>
      <c r="AP393" s="11"/>
      <c r="AQ393" s="11"/>
      <c r="AR393" s="11"/>
      <c r="AS393" s="11"/>
      <c r="AT393" s="11"/>
      <c r="AU393" s="11"/>
      <c r="AV393" s="11"/>
      <c r="AW393" s="11"/>
      <c r="AX393" s="11"/>
      <c r="AY393" s="11"/>
      <c r="AZ393" s="32" t="str">
        <f t="shared" si="76"/>
        <v/>
      </c>
      <c r="BA393" s="13" t="str" cm="1">
        <f t="array" ref="BA393">IF(BA$10="", "", IF(IFERROR(INDEX($B393:$AE393, $BK393, MATCH(BA$10, $B$11:$AE$11, 0)), "")="", "", IFERROR(VALUE(INDEX($B393:$AE393, $BK393, MATCH(BA$10, $B$11:$AE$11, 0))), "")))</f>
        <v/>
      </c>
      <c r="BB393" s="13" t="str" cm="1">
        <f t="array" ref="BB393">IF(BB$10="", "", IF(IFERROR(INDEX($B393:$AE393, $BK393, MATCH(BB$10, $B$11:$AE$11, 0)), "")="", "", IFERROR(VALUE(INDEX($B393:$AE393, $BK393, MATCH(BB$10, $B$11:$AE$11, 0))), "")))</f>
        <v/>
      </c>
      <c r="BC393" s="13" t="str" cm="1">
        <f t="array" ref="BC393">IF(BC$10="", "", IF(IFERROR(INDEX($B393:$AE393, $BK393, MATCH(BC$10, $B$11:$AE$11, 0)), "")="", "", IFERROR(VALUE(INDEX($B393:$AE393, $BK393, MATCH(BC$10, $B$11:$AE$11, 0))), "")))</f>
        <v/>
      </c>
      <c r="BD393" s="13" t="str" cm="1">
        <f t="array" ref="BD393">IF(BD$10="", "", IF(IFERROR(INDEX($B393:$AE393, $BK393, MATCH(BD$10, $B$11:$AE$11, 0)), "")="", "", IFERROR(VALUE(INDEX($B393:$AE393, $BK393, MATCH(BD$10, $B$11:$AE$11, 0))), "")))</f>
        <v/>
      </c>
      <c r="BE393" s="33" t="str" cm="1">
        <f t="array" ref="BE393">IF(BE$10="", "", IF(IFERROR(INDEX($B393:$AE393, $BK393, MATCH(BE$10, $B$11:$AE$11, 0)), "")="", "", IFERROR(VALUE(INDEX($B393:$AE393, $BK393, MATCH(BE$10, $B$11:$AE$11, 0))), "")))</f>
        <v/>
      </c>
      <c r="BF393" s="11"/>
      <c r="BG393" s="41" t="str" cm="1">
        <f t="array" ref="BG393">IF(BG$10="", "", IF(IFERROR(INDEX($B393:$AE393, $BK393, MATCH(BG$10, $B$11:$AE$11, 0)), "")="", "", IFERROR(LEFT(INDEX($B393:$AE393, $BK393, MATCH(BG$10, $B$11:$AE$11, 0)), 70), "")))</f>
        <v/>
      </c>
      <c r="BH393" s="11"/>
      <c r="BI393" s="65" t="str">
        <f t="shared" si="77"/>
        <v/>
      </c>
      <c r="BJ393" s="11"/>
      <c r="BN393" s="19" t="str" cm="1">
        <f t="array" ref="BN393">IF($AZ$10="", "", IF(IFERROR(INDEX($B393:$AE393, $BK393, MATCH($AZ$10, $B$11:$AE$11, 0)), "")="", "", IFERROR(INDEX($B393:$AE393, $BK393, MATCH($AZ$10, $B$11:$AE$11, 0)), "")))</f>
        <v/>
      </c>
      <c r="BO393" s="19" t="str">
        <f t="shared" si="78"/>
        <v/>
      </c>
      <c r="BP393" s="19" t="str">
        <f t="shared" si="79"/>
        <v/>
      </c>
      <c r="BQ393" s="19" t="str">
        <f t="shared" si="80"/>
        <v/>
      </c>
      <c r="BR393" s="42" t="str">
        <f t="shared" si="81"/>
        <v/>
      </c>
      <c r="BS393" s="19" t="str">
        <f t="shared" si="82"/>
        <v/>
      </c>
      <c r="BT393" s="43" t="str" cm="1">
        <f t="array" ref="BT393">IFERROR(DATE(INDEX($BQ393:$BS393, $BK393, MATCH($BN$5, $BQ$10:$BS$10, 0)), INDEX($BQ393:$BS393, $BK393, MATCH($BN$4, $BQ$10:$BS$10, 0)), INDEX($BQ393:$BS393, $BK393, MATCH($BN$3, $BQ$10:$BS$10, 0))), "")</f>
        <v/>
      </c>
      <c r="BV393" s="19" t="str">
        <f t="shared" si="83"/>
        <v/>
      </c>
      <c r="BX393" s="19" t="str">
        <f t="shared" si="75"/>
        <v/>
      </c>
      <c r="BZ393" s="42" t="str">
        <f t="shared" si="88"/>
        <v/>
      </c>
      <c r="CA393" s="13" t="str">
        <f t="shared" si="88"/>
        <v/>
      </c>
      <c r="CB393" s="13" t="str">
        <f t="shared" si="88"/>
        <v/>
      </c>
      <c r="CC393" s="13" t="str">
        <f t="shared" si="88"/>
        <v/>
      </c>
      <c r="CD393" s="33" t="str">
        <f t="shared" si="88"/>
        <v/>
      </c>
      <c r="CF393" s="44" t="str">
        <f t="shared" si="84"/>
        <v/>
      </c>
      <c r="CH393" s="19" t="str">
        <f>IF($CF393="", "", COUNTIF($CF$12:$CF$511, "&gt;"&amp;$CF393)+1+COUNTIF($CF$12:$CF393, $CF393)-1)</f>
        <v/>
      </c>
      <c r="CJ393" s="19" t="str">
        <f t="shared" si="85"/>
        <v/>
      </c>
      <c r="CL393" s="45" t="str">
        <f t="shared" si="86"/>
        <v/>
      </c>
      <c r="CN393" s="41" t="str" cm="1">
        <f t="array" ref="CN393">IF($BV393="", "", IF(IFERROR(INDEX($B393:$AE393, $BK393, MATCH(BI$10, $B$11:$AE$11, 0)), "")="", "", IFERROR(INDEX($B393:$AE393, $BK393, MATCH(BI$10, $B$11:$AE$11, 0)), "")))</f>
        <v/>
      </c>
      <c r="CP393" s="19" t="str">
        <f>IF(OR($BL$7=FALSE, $BI393=""), "", IF(COUNTIF('LinkedIn Posts'!$AV$11:$AV$510, $BI393)=0, MAX($CP$11:$CP392)+1, ""))</f>
        <v/>
      </c>
      <c r="CR393" s="19">
        <v>382</v>
      </c>
      <c r="CT393" s="65" t="str">
        <f t="shared" si="87"/>
        <v/>
      </c>
    </row>
    <row r="394" spans="1:98" x14ac:dyDescent="0.25">
      <c r="A394" s="24"/>
      <c r="B394" s="29"/>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1"/>
      <c r="AF394" s="24"/>
      <c r="AG394" s="11"/>
      <c r="AH394" s="11"/>
      <c r="AI394" s="11"/>
      <c r="AJ394" s="11"/>
      <c r="AK394" s="11"/>
      <c r="AL394" s="11"/>
      <c r="AM394" s="11"/>
      <c r="AN394" s="11"/>
      <c r="AO394" s="11"/>
      <c r="AP394" s="11"/>
      <c r="AQ394" s="11"/>
      <c r="AR394" s="11"/>
      <c r="AS394" s="11"/>
      <c r="AT394" s="11"/>
      <c r="AU394" s="11"/>
      <c r="AV394" s="11"/>
      <c r="AW394" s="11"/>
      <c r="AX394" s="11"/>
      <c r="AY394" s="11"/>
      <c r="AZ394" s="32" t="str">
        <f t="shared" si="76"/>
        <v/>
      </c>
      <c r="BA394" s="13" t="str" cm="1">
        <f t="array" ref="BA394">IF(BA$10="", "", IF(IFERROR(INDEX($B394:$AE394, $BK394, MATCH(BA$10, $B$11:$AE$11, 0)), "")="", "", IFERROR(VALUE(INDEX($B394:$AE394, $BK394, MATCH(BA$10, $B$11:$AE$11, 0))), "")))</f>
        <v/>
      </c>
      <c r="BB394" s="13" t="str" cm="1">
        <f t="array" ref="BB394">IF(BB$10="", "", IF(IFERROR(INDEX($B394:$AE394, $BK394, MATCH(BB$10, $B$11:$AE$11, 0)), "")="", "", IFERROR(VALUE(INDEX($B394:$AE394, $BK394, MATCH(BB$10, $B$11:$AE$11, 0))), "")))</f>
        <v/>
      </c>
      <c r="BC394" s="13" t="str" cm="1">
        <f t="array" ref="BC394">IF(BC$10="", "", IF(IFERROR(INDEX($B394:$AE394, $BK394, MATCH(BC$10, $B$11:$AE$11, 0)), "")="", "", IFERROR(VALUE(INDEX($B394:$AE394, $BK394, MATCH(BC$10, $B$11:$AE$11, 0))), "")))</f>
        <v/>
      </c>
      <c r="BD394" s="13" t="str" cm="1">
        <f t="array" ref="BD394">IF(BD$10="", "", IF(IFERROR(INDEX($B394:$AE394, $BK394, MATCH(BD$10, $B$11:$AE$11, 0)), "")="", "", IFERROR(VALUE(INDEX($B394:$AE394, $BK394, MATCH(BD$10, $B$11:$AE$11, 0))), "")))</f>
        <v/>
      </c>
      <c r="BE394" s="33" t="str" cm="1">
        <f t="array" ref="BE394">IF(BE$10="", "", IF(IFERROR(INDEX($B394:$AE394, $BK394, MATCH(BE$10, $B$11:$AE$11, 0)), "")="", "", IFERROR(VALUE(INDEX($B394:$AE394, $BK394, MATCH(BE$10, $B$11:$AE$11, 0))), "")))</f>
        <v/>
      </c>
      <c r="BF394" s="11"/>
      <c r="BG394" s="41" t="str" cm="1">
        <f t="array" ref="BG394">IF(BG$10="", "", IF(IFERROR(INDEX($B394:$AE394, $BK394, MATCH(BG$10, $B$11:$AE$11, 0)), "")="", "", IFERROR(LEFT(INDEX($B394:$AE394, $BK394, MATCH(BG$10, $B$11:$AE$11, 0)), 70), "")))</f>
        <v/>
      </c>
      <c r="BH394" s="11"/>
      <c r="BI394" s="65" t="str">
        <f t="shared" si="77"/>
        <v/>
      </c>
      <c r="BJ394" s="11"/>
      <c r="BN394" s="19" t="str" cm="1">
        <f t="array" ref="BN394">IF($AZ$10="", "", IF(IFERROR(INDEX($B394:$AE394, $BK394, MATCH($AZ$10, $B$11:$AE$11, 0)), "")="", "", IFERROR(INDEX($B394:$AE394, $BK394, MATCH($AZ$10, $B$11:$AE$11, 0)), "")))</f>
        <v/>
      </c>
      <c r="BO394" s="19" t="str">
        <f t="shared" si="78"/>
        <v/>
      </c>
      <c r="BP394" s="19" t="str">
        <f t="shared" si="79"/>
        <v/>
      </c>
      <c r="BQ394" s="19" t="str">
        <f t="shared" si="80"/>
        <v/>
      </c>
      <c r="BR394" s="42" t="str">
        <f t="shared" si="81"/>
        <v/>
      </c>
      <c r="BS394" s="19" t="str">
        <f t="shared" si="82"/>
        <v/>
      </c>
      <c r="BT394" s="43" t="str" cm="1">
        <f t="array" ref="BT394">IFERROR(DATE(INDEX($BQ394:$BS394, $BK394, MATCH($BN$5, $BQ$10:$BS$10, 0)), INDEX($BQ394:$BS394, $BK394, MATCH($BN$4, $BQ$10:$BS$10, 0)), INDEX($BQ394:$BS394, $BK394, MATCH($BN$3, $BQ$10:$BS$10, 0))), "")</f>
        <v/>
      </c>
      <c r="BV394" s="19" t="str">
        <f t="shared" si="83"/>
        <v/>
      </c>
      <c r="BX394" s="19" t="str">
        <f t="shared" si="75"/>
        <v/>
      </c>
      <c r="BZ394" s="42" t="str">
        <f t="shared" si="88"/>
        <v/>
      </c>
      <c r="CA394" s="13" t="str">
        <f t="shared" si="88"/>
        <v/>
      </c>
      <c r="CB394" s="13" t="str">
        <f t="shared" si="88"/>
        <v/>
      </c>
      <c r="CC394" s="13" t="str">
        <f t="shared" si="88"/>
        <v/>
      </c>
      <c r="CD394" s="33" t="str">
        <f t="shared" si="88"/>
        <v/>
      </c>
      <c r="CF394" s="44" t="str">
        <f t="shared" si="84"/>
        <v/>
      </c>
      <c r="CH394" s="19" t="str">
        <f>IF($CF394="", "", COUNTIF($CF$12:$CF$511, "&gt;"&amp;$CF394)+1+COUNTIF($CF$12:$CF394, $CF394)-1)</f>
        <v/>
      </c>
      <c r="CJ394" s="19" t="str">
        <f t="shared" si="85"/>
        <v/>
      </c>
      <c r="CL394" s="45" t="str">
        <f t="shared" si="86"/>
        <v/>
      </c>
      <c r="CN394" s="41" t="str" cm="1">
        <f t="array" ref="CN394">IF($BV394="", "", IF(IFERROR(INDEX($B394:$AE394, $BK394, MATCH(BI$10, $B$11:$AE$11, 0)), "")="", "", IFERROR(INDEX($B394:$AE394, $BK394, MATCH(BI$10, $B$11:$AE$11, 0)), "")))</f>
        <v/>
      </c>
      <c r="CP394" s="19" t="str">
        <f>IF(OR($BL$7=FALSE, $BI394=""), "", IF(COUNTIF('LinkedIn Posts'!$AV$11:$AV$510, $BI394)=0, MAX($CP$11:$CP393)+1, ""))</f>
        <v/>
      </c>
      <c r="CR394" s="19">
        <v>383</v>
      </c>
      <c r="CT394" s="65" t="str">
        <f t="shared" si="87"/>
        <v/>
      </c>
    </row>
    <row r="395" spans="1:98" x14ac:dyDescent="0.25">
      <c r="A395" s="24"/>
      <c r="B395" s="29"/>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1"/>
      <c r="AF395" s="24"/>
      <c r="AG395" s="11"/>
      <c r="AH395" s="11"/>
      <c r="AI395" s="11"/>
      <c r="AJ395" s="11"/>
      <c r="AK395" s="11"/>
      <c r="AL395" s="11"/>
      <c r="AM395" s="11"/>
      <c r="AN395" s="11"/>
      <c r="AO395" s="11"/>
      <c r="AP395" s="11"/>
      <c r="AQ395" s="11"/>
      <c r="AR395" s="11"/>
      <c r="AS395" s="11"/>
      <c r="AT395" s="11"/>
      <c r="AU395" s="11"/>
      <c r="AV395" s="11"/>
      <c r="AW395" s="11"/>
      <c r="AX395" s="11"/>
      <c r="AY395" s="11"/>
      <c r="AZ395" s="32" t="str">
        <f t="shared" si="76"/>
        <v/>
      </c>
      <c r="BA395" s="13" t="str" cm="1">
        <f t="array" ref="BA395">IF(BA$10="", "", IF(IFERROR(INDEX($B395:$AE395, $BK395, MATCH(BA$10, $B$11:$AE$11, 0)), "")="", "", IFERROR(VALUE(INDEX($B395:$AE395, $BK395, MATCH(BA$10, $B$11:$AE$11, 0))), "")))</f>
        <v/>
      </c>
      <c r="BB395" s="13" t="str" cm="1">
        <f t="array" ref="BB395">IF(BB$10="", "", IF(IFERROR(INDEX($B395:$AE395, $BK395, MATCH(BB$10, $B$11:$AE$11, 0)), "")="", "", IFERROR(VALUE(INDEX($B395:$AE395, $BK395, MATCH(BB$10, $B$11:$AE$11, 0))), "")))</f>
        <v/>
      </c>
      <c r="BC395" s="13" t="str" cm="1">
        <f t="array" ref="BC395">IF(BC$10="", "", IF(IFERROR(INDEX($B395:$AE395, $BK395, MATCH(BC$10, $B$11:$AE$11, 0)), "")="", "", IFERROR(VALUE(INDEX($B395:$AE395, $BK395, MATCH(BC$10, $B$11:$AE$11, 0))), "")))</f>
        <v/>
      </c>
      <c r="BD395" s="13" t="str" cm="1">
        <f t="array" ref="BD395">IF(BD$10="", "", IF(IFERROR(INDEX($B395:$AE395, $BK395, MATCH(BD$10, $B$11:$AE$11, 0)), "")="", "", IFERROR(VALUE(INDEX($B395:$AE395, $BK395, MATCH(BD$10, $B$11:$AE$11, 0))), "")))</f>
        <v/>
      </c>
      <c r="BE395" s="33" t="str" cm="1">
        <f t="array" ref="BE395">IF(BE$10="", "", IF(IFERROR(INDEX($B395:$AE395, $BK395, MATCH(BE$10, $B$11:$AE$11, 0)), "")="", "", IFERROR(VALUE(INDEX($B395:$AE395, $BK395, MATCH(BE$10, $B$11:$AE$11, 0))), "")))</f>
        <v/>
      </c>
      <c r="BF395" s="11"/>
      <c r="BG395" s="41" t="str" cm="1">
        <f t="array" ref="BG395">IF(BG$10="", "", IF(IFERROR(INDEX($B395:$AE395, $BK395, MATCH(BG$10, $B$11:$AE$11, 0)), "")="", "", IFERROR(LEFT(INDEX($B395:$AE395, $BK395, MATCH(BG$10, $B$11:$AE$11, 0)), 70), "")))</f>
        <v/>
      </c>
      <c r="BH395" s="11"/>
      <c r="BI395" s="65" t="str">
        <f t="shared" si="77"/>
        <v/>
      </c>
      <c r="BJ395" s="11"/>
      <c r="BN395" s="19" t="str" cm="1">
        <f t="array" ref="BN395">IF($AZ$10="", "", IF(IFERROR(INDEX($B395:$AE395, $BK395, MATCH($AZ$10, $B$11:$AE$11, 0)), "")="", "", IFERROR(INDEX($B395:$AE395, $BK395, MATCH($AZ$10, $B$11:$AE$11, 0)), "")))</f>
        <v/>
      </c>
      <c r="BO395" s="19" t="str">
        <f t="shared" si="78"/>
        <v/>
      </c>
      <c r="BP395" s="19" t="str">
        <f t="shared" si="79"/>
        <v/>
      </c>
      <c r="BQ395" s="19" t="str">
        <f t="shared" si="80"/>
        <v/>
      </c>
      <c r="BR395" s="42" t="str">
        <f t="shared" si="81"/>
        <v/>
      </c>
      <c r="BS395" s="19" t="str">
        <f t="shared" si="82"/>
        <v/>
      </c>
      <c r="BT395" s="43" t="str" cm="1">
        <f t="array" ref="BT395">IFERROR(DATE(INDEX($BQ395:$BS395, $BK395, MATCH($BN$5, $BQ$10:$BS$10, 0)), INDEX($BQ395:$BS395, $BK395, MATCH($BN$4, $BQ$10:$BS$10, 0)), INDEX($BQ395:$BS395, $BK395, MATCH($BN$3, $BQ$10:$BS$10, 0))), "")</f>
        <v/>
      </c>
      <c r="BV395" s="19" t="str">
        <f t="shared" si="83"/>
        <v/>
      </c>
      <c r="BX395" s="19" t="str">
        <f t="shared" si="75"/>
        <v/>
      </c>
      <c r="BZ395" s="42" t="str">
        <f t="shared" si="88"/>
        <v/>
      </c>
      <c r="CA395" s="13" t="str">
        <f t="shared" si="88"/>
        <v/>
      </c>
      <c r="CB395" s="13" t="str">
        <f t="shared" si="88"/>
        <v/>
      </c>
      <c r="CC395" s="13" t="str">
        <f t="shared" si="88"/>
        <v/>
      </c>
      <c r="CD395" s="33" t="str">
        <f t="shared" si="88"/>
        <v/>
      </c>
      <c r="CF395" s="44" t="str">
        <f t="shared" si="84"/>
        <v/>
      </c>
      <c r="CH395" s="19" t="str">
        <f>IF($CF395="", "", COUNTIF($CF$12:$CF$511, "&gt;"&amp;$CF395)+1+COUNTIF($CF$12:$CF395, $CF395)-1)</f>
        <v/>
      </c>
      <c r="CJ395" s="19" t="str">
        <f t="shared" si="85"/>
        <v/>
      </c>
      <c r="CL395" s="45" t="str">
        <f t="shared" si="86"/>
        <v/>
      </c>
      <c r="CN395" s="41" t="str" cm="1">
        <f t="array" ref="CN395">IF($BV395="", "", IF(IFERROR(INDEX($B395:$AE395, $BK395, MATCH(BI$10, $B$11:$AE$11, 0)), "")="", "", IFERROR(INDEX($B395:$AE395, $BK395, MATCH(BI$10, $B$11:$AE$11, 0)), "")))</f>
        <v/>
      </c>
      <c r="CP395" s="19" t="str">
        <f>IF(OR($BL$7=FALSE, $BI395=""), "", IF(COUNTIF('LinkedIn Posts'!$AV$11:$AV$510, $BI395)=0, MAX($CP$11:$CP394)+1, ""))</f>
        <v/>
      </c>
      <c r="CR395" s="19">
        <v>384</v>
      </c>
      <c r="CT395" s="65" t="str">
        <f t="shared" si="87"/>
        <v/>
      </c>
    </row>
    <row r="396" spans="1:98" x14ac:dyDescent="0.25">
      <c r="A396" s="24"/>
      <c r="B396" s="29"/>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1"/>
      <c r="AF396" s="24"/>
      <c r="AG396" s="11"/>
      <c r="AH396" s="11"/>
      <c r="AI396" s="11"/>
      <c r="AJ396" s="11"/>
      <c r="AK396" s="11"/>
      <c r="AL396" s="11"/>
      <c r="AM396" s="11"/>
      <c r="AN396" s="11"/>
      <c r="AO396" s="11"/>
      <c r="AP396" s="11"/>
      <c r="AQ396" s="11"/>
      <c r="AR396" s="11"/>
      <c r="AS396" s="11"/>
      <c r="AT396" s="11"/>
      <c r="AU396" s="11"/>
      <c r="AV396" s="11"/>
      <c r="AW396" s="11"/>
      <c r="AX396" s="11"/>
      <c r="AY396" s="11"/>
      <c r="AZ396" s="32" t="str">
        <f t="shared" si="76"/>
        <v/>
      </c>
      <c r="BA396" s="13" t="str" cm="1">
        <f t="array" ref="BA396">IF(BA$10="", "", IF(IFERROR(INDEX($B396:$AE396, $BK396, MATCH(BA$10, $B$11:$AE$11, 0)), "")="", "", IFERROR(VALUE(INDEX($B396:$AE396, $BK396, MATCH(BA$10, $B$11:$AE$11, 0))), "")))</f>
        <v/>
      </c>
      <c r="BB396" s="13" t="str" cm="1">
        <f t="array" ref="BB396">IF(BB$10="", "", IF(IFERROR(INDEX($B396:$AE396, $BK396, MATCH(BB$10, $B$11:$AE$11, 0)), "")="", "", IFERROR(VALUE(INDEX($B396:$AE396, $BK396, MATCH(BB$10, $B$11:$AE$11, 0))), "")))</f>
        <v/>
      </c>
      <c r="BC396" s="13" t="str" cm="1">
        <f t="array" ref="BC396">IF(BC$10="", "", IF(IFERROR(INDEX($B396:$AE396, $BK396, MATCH(BC$10, $B$11:$AE$11, 0)), "")="", "", IFERROR(VALUE(INDEX($B396:$AE396, $BK396, MATCH(BC$10, $B$11:$AE$11, 0))), "")))</f>
        <v/>
      </c>
      <c r="BD396" s="13" t="str" cm="1">
        <f t="array" ref="BD396">IF(BD$10="", "", IF(IFERROR(INDEX($B396:$AE396, $BK396, MATCH(BD$10, $B$11:$AE$11, 0)), "")="", "", IFERROR(VALUE(INDEX($B396:$AE396, $BK396, MATCH(BD$10, $B$11:$AE$11, 0))), "")))</f>
        <v/>
      </c>
      <c r="BE396" s="33" t="str" cm="1">
        <f t="array" ref="BE396">IF(BE$10="", "", IF(IFERROR(INDEX($B396:$AE396, $BK396, MATCH(BE$10, $B$11:$AE$11, 0)), "")="", "", IFERROR(VALUE(INDEX($B396:$AE396, $BK396, MATCH(BE$10, $B$11:$AE$11, 0))), "")))</f>
        <v/>
      </c>
      <c r="BF396" s="11"/>
      <c r="BG396" s="41" t="str" cm="1">
        <f t="array" ref="BG396">IF(BG$10="", "", IF(IFERROR(INDEX($B396:$AE396, $BK396, MATCH(BG$10, $B$11:$AE$11, 0)), "")="", "", IFERROR(LEFT(INDEX($B396:$AE396, $BK396, MATCH(BG$10, $B$11:$AE$11, 0)), 70), "")))</f>
        <v/>
      </c>
      <c r="BH396" s="11"/>
      <c r="BI396" s="65" t="str">
        <f t="shared" si="77"/>
        <v/>
      </c>
      <c r="BJ396" s="11"/>
      <c r="BN396" s="19" t="str" cm="1">
        <f t="array" ref="BN396">IF($AZ$10="", "", IF(IFERROR(INDEX($B396:$AE396, $BK396, MATCH($AZ$10, $B$11:$AE$11, 0)), "")="", "", IFERROR(INDEX($B396:$AE396, $BK396, MATCH($AZ$10, $B$11:$AE$11, 0)), "")))</f>
        <v/>
      </c>
      <c r="BO396" s="19" t="str">
        <f t="shared" si="78"/>
        <v/>
      </c>
      <c r="BP396" s="19" t="str">
        <f t="shared" si="79"/>
        <v/>
      </c>
      <c r="BQ396" s="19" t="str">
        <f t="shared" si="80"/>
        <v/>
      </c>
      <c r="BR396" s="42" t="str">
        <f t="shared" si="81"/>
        <v/>
      </c>
      <c r="BS396" s="19" t="str">
        <f t="shared" si="82"/>
        <v/>
      </c>
      <c r="BT396" s="43" t="str" cm="1">
        <f t="array" ref="BT396">IFERROR(DATE(INDEX($BQ396:$BS396, $BK396, MATCH($BN$5, $BQ$10:$BS$10, 0)), INDEX($BQ396:$BS396, $BK396, MATCH($BN$4, $BQ$10:$BS$10, 0)), INDEX($BQ396:$BS396, $BK396, MATCH($BN$3, $BQ$10:$BS$10, 0))), "")</f>
        <v/>
      </c>
      <c r="BV396" s="19" t="str">
        <f t="shared" si="83"/>
        <v/>
      </c>
      <c r="BX396" s="19" t="str">
        <f t="shared" ref="BX396:BX459" si="89">IF($BI396="", "", IF(COUNTIF($BI$12:$BI$511, $BI396)&gt;1, "X", ""))</f>
        <v/>
      </c>
      <c r="BZ396" s="42" t="str">
        <f t="shared" si="88"/>
        <v/>
      </c>
      <c r="CA396" s="13" t="str">
        <f t="shared" si="88"/>
        <v/>
      </c>
      <c r="CB396" s="13" t="str">
        <f t="shared" si="88"/>
        <v/>
      </c>
      <c r="CC396" s="13" t="str">
        <f t="shared" si="88"/>
        <v/>
      </c>
      <c r="CD396" s="33" t="str">
        <f t="shared" si="88"/>
        <v/>
      </c>
      <c r="CF396" s="44" t="str">
        <f t="shared" si="84"/>
        <v/>
      </c>
      <c r="CH396" s="19" t="str">
        <f>IF($CF396="", "", COUNTIF($CF$12:$CF$511, "&gt;"&amp;$CF396)+1+COUNTIF($CF$12:$CF396, $CF396)-1)</f>
        <v/>
      </c>
      <c r="CJ396" s="19" t="str">
        <f t="shared" si="85"/>
        <v/>
      </c>
      <c r="CL396" s="45" t="str">
        <f t="shared" si="86"/>
        <v/>
      </c>
      <c r="CN396" s="41" t="str" cm="1">
        <f t="array" ref="CN396">IF($BV396="", "", IF(IFERROR(INDEX($B396:$AE396, $BK396, MATCH(BI$10, $B$11:$AE$11, 0)), "")="", "", IFERROR(INDEX($B396:$AE396, $BK396, MATCH(BI$10, $B$11:$AE$11, 0)), "")))</f>
        <v/>
      </c>
      <c r="CP396" s="19" t="str">
        <f>IF(OR($BL$7=FALSE, $BI396=""), "", IF(COUNTIF('LinkedIn Posts'!$AV$11:$AV$510, $BI396)=0, MAX($CP$11:$CP395)+1, ""))</f>
        <v/>
      </c>
      <c r="CR396" s="19">
        <v>385</v>
      </c>
      <c r="CT396" s="65" t="str">
        <f t="shared" si="87"/>
        <v/>
      </c>
    </row>
    <row r="397" spans="1:98" x14ac:dyDescent="0.25">
      <c r="A397" s="24"/>
      <c r="B397" s="29"/>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1"/>
      <c r="AF397" s="24"/>
      <c r="AG397" s="11"/>
      <c r="AH397" s="11"/>
      <c r="AI397" s="11"/>
      <c r="AJ397" s="11"/>
      <c r="AK397" s="11"/>
      <c r="AL397" s="11"/>
      <c r="AM397" s="11"/>
      <c r="AN397" s="11"/>
      <c r="AO397" s="11"/>
      <c r="AP397" s="11"/>
      <c r="AQ397" s="11"/>
      <c r="AR397" s="11"/>
      <c r="AS397" s="11"/>
      <c r="AT397" s="11"/>
      <c r="AU397" s="11"/>
      <c r="AV397" s="11"/>
      <c r="AW397" s="11"/>
      <c r="AX397" s="11"/>
      <c r="AY397" s="11"/>
      <c r="AZ397" s="32" t="str">
        <f t="shared" ref="AZ397:AZ460" si="90">$BT397</f>
        <v/>
      </c>
      <c r="BA397" s="13" t="str" cm="1">
        <f t="array" ref="BA397">IF(BA$10="", "", IF(IFERROR(INDEX($B397:$AE397, $BK397, MATCH(BA$10, $B$11:$AE$11, 0)), "")="", "", IFERROR(VALUE(INDEX($B397:$AE397, $BK397, MATCH(BA$10, $B$11:$AE$11, 0))), "")))</f>
        <v/>
      </c>
      <c r="BB397" s="13" t="str" cm="1">
        <f t="array" ref="BB397">IF(BB$10="", "", IF(IFERROR(INDEX($B397:$AE397, $BK397, MATCH(BB$10, $B$11:$AE$11, 0)), "")="", "", IFERROR(VALUE(INDEX($B397:$AE397, $BK397, MATCH(BB$10, $B$11:$AE$11, 0))), "")))</f>
        <v/>
      </c>
      <c r="BC397" s="13" t="str" cm="1">
        <f t="array" ref="BC397">IF(BC$10="", "", IF(IFERROR(INDEX($B397:$AE397, $BK397, MATCH(BC$10, $B$11:$AE$11, 0)), "")="", "", IFERROR(VALUE(INDEX($B397:$AE397, $BK397, MATCH(BC$10, $B$11:$AE$11, 0))), "")))</f>
        <v/>
      </c>
      <c r="BD397" s="13" t="str" cm="1">
        <f t="array" ref="BD397">IF(BD$10="", "", IF(IFERROR(INDEX($B397:$AE397, $BK397, MATCH(BD$10, $B$11:$AE$11, 0)), "")="", "", IFERROR(VALUE(INDEX($B397:$AE397, $BK397, MATCH(BD$10, $B$11:$AE$11, 0))), "")))</f>
        <v/>
      </c>
      <c r="BE397" s="33" t="str" cm="1">
        <f t="array" ref="BE397">IF(BE$10="", "", IF(IFERROR(INDEX($B397:$AE397, $BK397, MATCH(BE$10, $B$11:$AE$11, 0)), "")="", "", IFERROR(VALUE(INDEX($B397:$AE397, $BK397, MATCH(BE$10, $B$11:$AE$11, 0))), "")))</f>
        <v/>
      </c>
      <c r="BF397" s="11"/>
      <c r="BG397" s="41" t="str" cm="1">
        <f t="array" ref="BG397">IF(BG$10="", "", IF(IFERROR(INDEX($B397:$AE397, $BK397, MATCH(BG$10, $B$11:$AE$11, 0)), "")="", "", IFERROR(LEFT(INDEX($B397:$AE397, $BK397, MATCH(BG$10, $B$11:$AE$11, 0)), 70), "")))</f>
        <v/>
      </c>
      <c r="BH397" s="11"/>
      <c r="BI397" s="65" t="str">
        <f t="shared" ref="BI397:BI460" si="91">IFERROR(VALUE(MID($CN397, FIND($CN$9, $CN397)+LEN($CN$9), LEN($CN397))), "")</f>
        <v/>
      </c>
      <c r="BJ397" s="11"/>
      <c r="BN397" s="19" t="str" cm="1">
        <f t="array" ref="BN397">IF($AZ$10="", "", IF(IFERROR(INDEX($B397:$AE397, $BK397, MATCH($AZ$10, $B$11:$AE$11, 0)), "")="", "", IFERROR(INDEX($B397:$AE397, $BK397, MATCH($AZ$10, $B$11:$AE$11, 0)), "")))</f>
        <v/>
      </c>
      <c r="BO397" s="19" t="str">
        <f t="shared" ref="BO397:BO460" si="92">IF($BN397="", "", IFERROR(FIND("/", $BN397), ""))</f>
        <v/>
      </c>
      <c r="BP397" s="19" t="str">
        <f t="shared" ref="BP397:BP460" si="93">IF(OR($BN397="", $BO397=""), "", IFERROR(FIND("/", $BN397, $BO397+1), ""))</f>
        <v/>
      </c>
      <c r="BQ397" s="19" t="str">
        <f t="shared" ref="BQ397:BQ460" si="94">IF($BN397="", "", IFERROR(VALUE(LEFT($BN397, $BO397-1)), ""))</f>
        <v/>
      </c>
      <c r="BR397" s="42" t="str">
        <f t="shared" ref="BR397:BR460" si="95">IF($BN397="", "", IFERROR(VALUE(MID($BN397, $BO397+1, (BP397-BO397-1))), ""))</f>
        <v/>
      </c>
      <c r="BS397" s="19" t="str">
        <f t="shared" ref="BS397:BS460" si="96">IF($BN397="", "", IFERROR(VALUE(MID($BN397, $BP397+1, (LEN(BN397)-BP397))), ""))</f>
        <v/>
      </c>
      <c r="BT397" s="43" t="str" cm="1">
        <f t="array" ref="BT397">IFERROR(DATE(INDEX($BQ397:$BS397, $BK397, MATCH($BN$5, $BQ$10:$BS$10, 0)), INDEX($BQ397:$BS397, $BK397, MATCH($BN$4, $BQ$10:$BS$10, 0)), INDEX($BQ397:$BS397, $BK397, MATCH($BN$3, $BQ$10:$BS$10, 0))), "")</f>
        <v/>
      </c>
      <c r="BV397" s="19" t="str">
        <f t="shared" ref="BV397:BV460" si="97">IF(COUNTIF($B397:$AE397, "")=30, "", "X")</f>
        <v/>
      </c>
      <c r="BX397" s="19" t="str">
        <f t="shared" si="89"/>
        <v/>
      </c>
      <c r="BZ397" s="42" t="str">
        <f t="shared" si="88"/>
        <v/>
      </c>
      <c r="CA397" s="13" t="str">
        <f t="shared" si="88"/>
        <v/>
      </c>
      <c r="CB397" s="13" t="str">
        <f t="shared" si="88"/>
        <v/>
      </c>
      <c r="CC397" s="13" t="str">
        <f t="shared" si="88"/>
        <v/>
      </c>
      <c r="CD397" s="33" t="str">
        <f t="shared" si="88"/>
        <v/>
      </c>
      <c r="CF397" s="44" t="str">
        <f t="shared" ref="CF397:CF460" si="98">IF($BV397="", "", IFERROR(SUM($BZ397:$CD397), ""))</f>
        <v/>
      </c>
      <c r="CH397" s="19" t="str">
        <f>IF($CF397="", "", COUNTIF($CF$12:$CF$511, "&gt;"&amp;$CF397)+1+COUNTIF($CF$12:$CF397, $CF397)-1)</f>
        <v/>
      </c>
      <c r="CJ397" s="19" t="str">
        <f t="shared" ref="CJ397:CJ460" si="99">IF($BT397="", "", IFERROR(TEXT($BT397, "mmm yyyy"), ""))</f>
        <v/>
      </c>
      <c r="CL397" s="45" t="str">
        <f t="shared" ref="CL397:CL460" si="100">IF($BV397="", "", IFERROR(SUM($BB397:$BE397)/$BA397, ""))</f>
        <v/>
      </c>
      <c r="CN397" s="41" t="str" cm="1">
        <f t="array" ref="CN397">IF($BV397="", "", IF(IFERROR(INDEX($B397:$AE397, $BK397, MATCH(BI$10, $B$11:$AE$11, 0)), "")="", "", IFERROR(INDEX($B397:$AE397, $BK397, MATCH(BI$10, $B$11:$AE$11, 0)), "")))</f>
        <v/>
      </c>
      <c r="CP397" s="19" t="str">
        <f>IF(OR($BL$7=FALSE, $BI397=""), "", IF(COUNTIF('LinkedIn Posts'!$AV$11:$AV$510, $BI397)=0, MAX($CP$11:$CP396)+1, ""))</f>
        <v/>
      </c>
      <c r="CR397" s="19">
        <v>386</v>
      </c>
      <c r="CT397" s="65" t="str">
        <f t="shared" ref="CT397:CT460" si="101">IFERROR(INDEX($BI$12:$BI$511, MATCH($CR397, $CP$12:$CP$511, 0)), "")</f>
        <v/>
      </c>
    </row>
    <row r="398" spans="1:98" x14ac:dyDescent="0.25">
      <c r="A398" s="24"/>
      <c r="B398" s="29"/>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1"/>
      <c r="AF398" s="24"/>
      <c r="AG398" s="11"/>
      <c r="AH398" s="11"/>
      <c r="AI398" s="11"/>
      <c r="AJ398" s="11"/>
      <c r="AK398" s="11"/>
      <c r="AL398" s="11"/>
      <c r="AM398" s="11"/>
      <c r="AN398" s="11"/>
      <c r="AO398" s="11"/>
      <c r="AP398" s="11"/>
      <c r="AQ398" s="11"/>
      <c r="AR398" s="11"/>
      <c r="AS398" s="11"/>
      <c r="AT398" s="11"/>
      <c r="AU398" s="11"/>
      <c r="AV398" s="11"/>
      <c r="AW398" s="11"/>
      <c r="AX398" s="11"/>
      <c r="AY398" s="11"/>
      <c r="AZ398" s="32" t="str">
        <f t="shared" si="90"/>
        <v/>
      </c>
      <c r="BA398" s="13" t="str" cm="1">
        <f t="array" ref="BA398">IF(BA$10="", "", IF(IFERROR(INDEX($B398:$AE398, $BK398, MATCH(BA$10, $B$11:$AE$11, 0)), "")="", "", IFERROR(VALUE(INDEX($B398:$AE398, $BK398, MATCH(BA$10, $B$11:$AE$11, 0))), "")))</f>
        <v/>
      </c>
      <c r="BB398" s="13" t="str" cm="1">
        <f t="array" ref="BB398">IF(BB$10="", "", IF(IFERROR(INDEX($B398:$AE398, $BK398, MATCH(BB$10, $B$11:$AE$11, 0)), "")="", "", IFERROR(VALUE(INDEX($B398:$AE398, $BK398, MATCH(BB$10, $B$11:$AE$11, 0))), "")))</f>
        <v/>
      </c>
      <c r="BC398" s="13" t="str" cm="1">
        <f t="array" ref="BC398">IF(BC$10="", "", IF(IFERROR(INDEX($B398:$AE398, $BK398, MATCH(BC$10, $B$11:$AE$11, 0)), "")="", "", IFERROR(VALUE(INDEX($B398:$AE398, $BK398, MATCH(BC$10, $B$11:$AE$11, 0))), "")))</f>
        <v/>
      </c>
      <c r="BD398" s="13" t="str" cm="1">
        <f t="array" ref="BD398">IF(BD$10="", "", IF(IFERROR(INDEX($B398:$AE398, $BK398, MATCH(BD$10, $B$11:$AE$11, 0)), "")="", "", IFERROR(VALUE(INDEX($B398:$AE398, $BK398, MATCH(BD$10, $B$11:$AE$11, 0))), "")))</f>
        <v/>
      </c>
      <c r="BE398" s="33" t="str" cm="1">
        <f t="array" ref="BE398">IF(BE$10="", "", IF(IFERROR(INDEX($B398:$AE398, $BK398, MATCH(BE$10, $B$11:$AE$11, 0)), "")="", "", IFERROR(VALUE(INDEX($B398:$AE398, $BK398, MATCH(BE$10, $B$11:$AE$11, 0))), "")))</f>
        <v/>
      </c>
      <c r="BF398" s="11"/>
      <c r="BG398" s="41" t="str" cm="1">
        <f t="array" ref="BG398">IF(BG$10="", "", IF(IFERROR(INDEX($B398:$AE398, $BK398, MATCH(BG$10, $B$11:$AE$11, 0)), "")="", "", IFERROR(LEFT(INDEX($B398:$AE398, $BK398, MATCH(BG$10, $B$11:$AE$11, 0)), 70), "")))</f>
        <v/>
      </c>
      <c r="BH398" s="11"/>
      <c r="BI398" s="65" t="str">
        <f t="shared" si="91"/>
        <v/>
      </c>
      <c r="BJ398" s="11"/>
      <c r="BN398" s="19" t="str" cm="1">
        <f t="array" ref="BN398">IF($AZ$10="", "", IF(IFERROR(INDEX($B398:$AE398, $BK398, MATCH($AZ$10, $B$11:$AE$11, 0)), "")="", "", IFERROR(INDEX($B398:$AE398, $BK398, MATCH($AZ$10, $B$11:$AE$11, 0)), "")))</f>
        <v/>
      </c>
      <c r="BO398" s="19" t="str">
        <f t="shared" si="92"/>
        <v/>
      </c>
      <c r="BP398" s="19" t="str">
        <f t="shared" si="93"/>
        <v/>
      </c>
      <c r="BQ398" s="19" t="str">
        <f t="shared" si="94"/>
        <v/>
      </c>
      <c r="BR398" s="42" t="str">
        <f t="shared" si="95"/>
        <v/>
      </c>
      <c r="BS398" s="19" t="str">
        <f t="shared" si="96"/>
        <v/>
      </c>
      <c r="BT398" s="43" t="str" cm="1">
        <f t="array" ref="BT398">IFERROR(DATE(INDEX($BQ398:$BS398, $BK398, MATCH($BN$5, $BQ$10:$BS$10, 0)), INDEX($BQ398:$BS398, $BK398, MATCH($BN$4, $BQ$10:$BS$10, 0)), INDEX($BQ398:$BS398, $BK398, MATCH($BN$3, $BQ$10:$BS$10, 0))), "")</f>
        <v/>
      </c>
      <c r="BV398" s="19" t="str">
        <f t="shared" si="97"/>
        <v/>
      </c>
      <c r="BX398" s="19" t="str">
        <f t="shared" si="89"/>
        <v/>
      </c>
      <c r="BZ398" s="42" t="str">
        <f t="shared" si="88"/>
        <v/>
      </c>
      <c r="CA398" s="13" t="str">
        <f t="shared" si="88"/>
        <v/>
      </c>
      <c r="CB398" s="13" t="str">
        <f t="shared" si="88"/>
        <v/>
      </c>
      <c r="CC398" s="13" t="str">
        <f t="shared" si="88"/>
        <v/>
      </c>
      <c r="CD398" s="33" t="str">
        <f t="shared" si="88"/>
        <v/>
      </c>
      <c r="CF398" s="44" t="str">
        <f t="shared" si="98"/>
        <v/>
      </c>
      <c r="CH398" s="19" t="str">
        <f>IF($CF398="", "", COUNTIF($CF$12:$CF$511, "&gt;"&amp;$CF398)+1+COUNTIF($CF$12:$CF398, $CF398)-1)</f>
        <v/>
      </c>
      <c r="CJ398" s="19" t="str">
        <f t="shared" si="99"/>
        <v/>
      </c>
      <c r="CL398" s="45" t="str">
        <f t="shared" si="100"/>
        <v/>
      </c>
      <c r="CN398" s="41" t="str" cm="1">
        <f t="array" ref="CN398">IF($BV398="", "", IF(IFERROR(INDEX($B398:$AE398, $BK398, MATCH(BI$10, $B$11:$AE$11, 0)), "")="", "", IFERROR(INDEX($B398:$AE398, $BK398, MATCH(BI$10, $B$11:$AE$11, 0)), "")))</f>
        <v/>
      </c>
      <c r="CP398" s="19" t="str">
        <f>IF(OR($BL$7=FALSE, $BI398=""), "", IF(COUNTIF('LinkedIn Posts'!$AV$11:$AV$510, $BI398)=0, MAX($CP$11:$CP397)+1, ""))</f>
        <v/>
      </c>
      <c r="CR398" s="19">
        <v>387</v>
      </c>
      <c r="CT398" s="65" t="str">
        <f t="shared" si="101"/>
        <v/>
      </c>
    </row>
    <row r="399" spans="1:98" x14ac:dyDescent="0.25">
      <c r="A399" s="24"/>
      <c r="B399" s="29"/>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1"/>
      <c r="AF399" s="24"/>
      <c r="AG399" s="11"/>
      <c r="AH399" s="11"/>
      <c r="AI399" s="11"/>
      <c r="AJ399" s="11"/>
      <c r="AK399" s="11"/>
      <c r="AL399" s="11"/>
      <c r="AM399" s="11"/>
      <c r="AN399" s="11"/>
      <c r="AO399" s="11"/>
      <c r="AP399" s="11"/>
      <c r="AQ399" s="11"/>
      <c r="AR399" s="11"/>
      <c r="AS399" s="11"/>
      <c r="AT399" s="11"/>
      <c r="AU399" s="11"/>
      <c r="AV399" s="11"/>
      <c r="AW399" s="11"/>
      <c r="AX399" s="11"/>
      <c r="AY399" s="11"/>
      <c r="AZ399" s="32" t="str">
        <f t="shared" si="90"/>
        <v/>
      </c>
      <c r="BA399" s="13" t="str" cm="1">
        <f t="array" ref="BA399">IF(BA$10="", "", IF(IFERROR(INDEX($B399:$AE399, $BK399, MATCH(BA$10, $B$11:$AE$11, 0)), "")="", "", IFERROR(VALUE(INDEX($B399:$AE399, $BK399, MATCH(BA$10, $B$11:$AE$11, 0))), "")))</f>
        <v/>
      </c>
      <c r="BB399" s="13" t="str" cm="1">
        <f t="array" ref="BB399">IF(BB$10="", "", IF(IFERROR(INDEX($B399:$AE399, $BK399, MATCH(BB$10, $B$11:$AE$11, 0)), "")="", "", IFERROR(VALUE(INDEX($B399:$AE399, $BK399, MATCH(BB$10, $B$11:$AE$11, 0))), "")))</f>
        <v/>
      </c>
      <c r="BC399" s="13" t="str" cm="1">
        <f t="array" ref="BC399">IF(BC$10="", "", IF(IFERROR(INDEX($B399:$AE399, $BK399, MATCH(BC$10, $B$11:$AE$11, 0)), "")="", "", IFERROR(VALUE(INDEX($B399:$AE399, $BK399, MATCH(BC$10, $B$11:$AE$11, 0))), "")))</f>
        <v/>
      </c>
      <c r="BD399" s="13" t="str" cm="1">
        <f t="array" ref="BD399">IF(BD$10="", "", IF(IFERROR(INDEX($B399:$AE399, $BK399, MATCH(BD$10, $B$11:$AE$11, 0)), "")="", "", IFERROR(VALUE(INDEX($B399:$AE399, $BK399, MATCH(BD$10, $B$11:$AE$11, 0))), "")))</f>
        <v/>
      </c>
      <c r="BE399" s="33" t="str" cm="1">
        <f t="array" ref="BE399">IF(BE$10="", "", IF(IFERROR(INDEX($B399:$AE399, $BK399, MATCH(BE$10, $B$11:$AE$11, 0)), "")="", "", IFERROR(VALUE(INDEX($B399:$AE399, $BK399, MATCH(BE$10, $B$11:$AE$11, 0))), "")))</f>
        <v/>
      </c>
      <c r="BF399" s="11"/>
      <c r="BG399" s="41" t="str" cm="1">
        <f t="array" ref="BG399">IF(BG$10="", "", IF(IFERROR(INDEX($B399:$AE399, $BK399, MATCH(BG$10, $B$11:$AE$11, 0)), "")="", "", IFERROR(LEFT(INDEX($B399:$AE399, $BK399, MATCH(BG$10, $B$11:$AE$11, 0)), 70), "")))</f>
        <v/>
      </c>
      <c r="BH399" s="11"/>
      <c r="BI399" s="65" t="str">
        <f t="shared" si="91"/>
        <v/>
      </c>
      <c r="BJ399" s="11"/>
      <c r="BN399" s="19" t="str" cm="1">
        <f t="array" ref="BN399">IF($AZ$10="", "", IF(IFERROR(INDEX($B399:$AE399, $BK399, MATCH($AZ$10, $B$11:$AE$11, 0)), "")="", "", IFERROR(INDEX($B399:$AE399, $BK399, MATCH($AZ$10, $B$11:$AE$11, 0)), "")))</f>
        <v/>
      </c>
      <c r="BO399" s="19" t="str">
        <f t="shared" si="92"/>
        <v/>
      </c>
      <c r="BP399" s="19" t="str">
        <f t="shared" si="93"/>
        <v/>
      </c>
      <c r="BQ399" s="19" t="str">
        <f t="shared" si="94"/>
        <v/>
      </c>
      <c r="BR399" s="42" t="str">
        <f t="shared" si="95"/>
        <v/>
      </c>
      <c r="BS399" s="19" t="str">
        <f t="shared" si="96"/>
        <v/>
      </c>
      <c r="BT399" s="43" t="str" cm="1">
        <f t="array" ref="BT399">IFERROR(DATE(INDEX($BQ399:$BS399, $BK399, MATCH($BN$5, $BQ$10:$BS$10, 0)), INDEX($BQ399:$BS399, $BK399, MATCH($BN$4, $BQ$10:$BS$10, 0)), INDEX($BQ399:$BS399, $BK399, MATCH($BN$3, $BQ$10:$BS$10, 0))), "")</f>
        <v/>
      </c>
      <c r="BV399" s="19" t="str">
        <f t="shared" si="97"/>
        <v/>
      </c>
      <c r="BX399" s="19" t="str">
        <f t="shared" si="89"/>
        <v/>
      </c>
      <c r="BZ399" s="42" t="str">
        <f t="shared" si="88"/>
        <v/>
      </c>
      <c r="CA399" s="13" t="str">
        <f t="shared" si="88"/>
        <v/>
      </c>
      <c r="CB399" s="13" t="str">
        <f t="shared" si="88"/>
        <v/>
      </c>
      <c r="CC399" s="13" t="str">
        <f t="shared" si="88"/>
        <v/>
      </c>
      <c r="CD399" s="33" t="str">
        <f t="shared" si="88"/>
        <v/>
      </c>
      <c r="CF399" s="44" t="str">
        <f t="shared" si="98"/>
        <v/>
      </c>
      <c r="CH399" s="19" t="str">
        <f>IF($CF399="", "", COUNTIF($CF$12:$CF$511, "&gt;"&amp;$CF399)+1+COUNTIF($CF$12:$CF399, $CF399)-1)</f>
        <v/>
      </c>
      <c r="CJ399" s="19" t="str">
        <f t="shared" si="99"/>
        <v/>
      </c>
      <c r="CL399" s="45" t="str">
        <f t="shared" si="100"/>
        <v/>
      </c>
      <c r="CN399" s="41" t="str" cm="1">
        <f t="array" ref="CN399">IF($BV399="", "", IF(IFERROR(INDEX($B399:$AE399, $BK399, MATCH(BI$10, $B$11:$AE$11, 0)), "")="", "", IFERROR(INDEX($B399:$AE399, $BK399, MATCH(BI$10, $B$11:$AE$11, 0)), "")))</f>
        <v/>
      </c>
      <c r="CP399" s="19" t="str">
        <f>IF(OR($BL$7=FALSE, $BI399=""), "", IF(COUNTIF('LinkedIn Posts'!$AV$11:$AV$510, $BI399)=0, MAX($CP$11:$CP398)+1, ""))</f>
        <v/>
      </c>
      <c r="CR399" s="19">
        <v>388</v>
      </c>
      <c r="CT399" s="65" t="str">
        <f t="shared" si="101"/>
        <v/>
      </c>
    </row>
    <row r="400" spans="1:98" x14ac:dyDescent="0.25">
      <c r="A400" s="24"/>
      <c r="B400" s="29"/>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1"/>
      <c r="AF400" s="24"/>
      <c r="AG400" s="11"/>
      <c r="AH400" s="11"/>
      <c r="AI400" s="11"/>
      <c r="AJ400" s="11"/>
      <c r="AK400" s="11"/>
      <c r="AL400" s="11"/>
      <c r="AM400" s="11"/>
      <c r="AN400" s="11"/>
      <c r="AO400" s="11"/>
      <c r="AP400" s="11"/>
      <c r="AQ400" s="11"/>
      <c r="AR400" s="11"/>
      <c r="AS400" s="11"/>
      <c r="AT400" s="11"/>
      <c r="AU400" s="11"/>
      <c r="AV400" s="11"/>
      <c r="AW400" s="11"/>
      <c r="AX400" s="11"/>
      <c r="AY400" s="11"/>
      <c r="AZ400" s="32" t="str">
        <f t="shared" si="90"/>
        <v/>
      </c>
      <c r="BA400" s="13" t="str" cm="1">
        <f t="array" ref="BA400">IF(BA$10="", "", IF(IFERROR(INDEX($B400:$AE400, $BK400, MATCH(BA$10, $B$11:$AE$11, 0)), "")="", "", IFERROR(VALUE(INDEX($B400:$AE400, $BK400, MATCH(BA$10, $B$11:$AE$11, 0))), "")))</f>
        <v/>
      </c>
      <c r="BB400" s="13" t="str" cm="1">
        <f t="array" ref="BB400">IF(BB$10="", "", IF(IFERROR(INDEX($B400:$AE400, $BK400, MATCH(BB$10, $B$11:$AE$11, 0)), "")="", "", IFERROR(VALUE(INDEX($B400:$AE400, $BK400, MATCH(BB$10, $B$11:$AE$11, 0))), "")))</f>
        <v/>
      </c>
      <c r="BC400" s="13" t="str" cm="1">
        <f t="array" ref="BC400">IF(BC$10="", "", IF(IFERROR(INDEX($B400:$AE400, $BK400, MATCH(BC$10, $B$11:$AE$11, 0)), "")="", "", IFERROR(VALUE(INDEX($B400:$AE400, $BK400, MATCH(BC$10, $B$11:$AE$11, 0))), "")))</f>
        <v/>
      </c>
      <c r="BD400" s="13" t="str" cm="1">
        <f t="array" ref="BD400">IF(BD$10="", "", IF(IFERROR(INDEX($B400:$AE400, $BK400, MATCH(BD$10, $B$11:$AE$11, 0)), "")="", "", IFERROR(VALUE(INDEX($B400:$AE400, $BK400, MATCH(BD$10, $B$11:$AE$11, 0))), "")))</f>
        <v/>
      </c>
      <c r="BE400" s="33" t="str" cm="1">
        <f t="array" ref="BE400">IF(BE$10="", "", IF(IFERROR(INDEX($B400:$AE400, $BK400, MATCH(BE$10, $B$11:$AE$11, 0)), "")="", "", IFERROR(VALUE(INDEX($B400:$AE400, $BK400, MATCH(BE$10, $B$11:$AE$11, 0))), "")))</f>
        <v/>
      </c>
      <c r="BF400" s="11"/>
      <c r="BG400" s="41" t="str" cm="1">
        <f t="array" ref="BG400">IF(BG$10="", "", IF(IFERROR(INDEX($B400:$AE400, $BK400, MATCH(BG$10, $B$11:$AE$11, 0)), "")="", "", IFERROR(LEFT(INDEX($B400:$AE400, $BK400, MATCH(BG$10, $B$11:$AE$11, 0)), 70), "")))</f>
        <v/>
      </c>
      <c r="BH400" s="11"/>
      <c r="BI400" s="65" t="str">
        <f t="shared" si="91"/>
        <v/>
      </c>
      <c r="BJ400" s="11"/>
      <c r="BN400" s="19" t="str" cm="1">
        <f t="array" ref="BN400">IF($AZ$10="", "", IF(IFERROR(INDEX($B400:$AE400, $BK400, MATCH($AZ$10, $B$11:$AE$11, 0)), "")="", "", IFERROR(INDEX($B400:$AE400, $BK400, MATCH($AZ$10, $B$11:$AE$11, 0)), "")))</f>
        <v/>
      </c>
      <c r="BO400" s="19" t="str">
        <f t="shared" si="92"/>
        <v/>
      </c>
      <c r="BP400" s="19" t="str">
        <f t="shared" si="93"/>
        <v/>
      </c>
      <c r="BQ400" s="19" t="str">
        <f t="shared" si="94"/>
        <v/>
      </c>
      <c r="BR400" s="42" t="str">
        <f t="shared" si="95"/>
        <v/>
      </c>
      <c r="BS400" s="19" t="str">
        <f t="shared" si="96"/>
        <v/>
      </c>
      <c r="BT400" s="43" t="str" cm="1">
        <f t="array" ref="BT400">IFERROR(DATE(INDEX($BQ400:$BS400, $BK400, MATCH($BN$5, $BQ$10:$BS$10, 0)), INDEX($BQ400:$BS400, $BK400, MATCH($BN$4, $BQ$10:$BS$10, 0)), INDEX($BQ400:$BS400, $BK400, MATCH($BN$3, $BQ$10:$BS$10, 0))), "")</f>
        <v/>
      </c>
      <c r="BV400" s="19" t="str">
        <f t="shared" si="97"/>
        <v/>
      </c>
      <c r="BX400" s="19" t="str">
        <f t="shared" si="89"/>
        <v/>
      </c>
      <c r="BZ400" s="42" t="str">
        <f t="shared" si="88"/>
        <v/>
      </c>
      <c r="CA400" s="13" t="str">
        <f t="shared" si="88"/>
        <v/>
      </c>
      <c r="CB400" s="13" t="str">
        <f t="shared" si="88"/>
        <v/>
      </c>
      <c r="CC400" s="13" t="str">
        <f t="shared" si="88"/>
        <v/>
      </c>
      <c r="CD400" s="33" t="str">
        <f t="shared" si="88"/>
        <v/>
      </c>
      <c r="CF400" s="44" t="str">
        <f t="shared" si="98"/>
        <v/>
      </c>
      <c r="CH400" s="19" t="str">
        <f>IF($CF400="", "", COUNTIF($CF$12:$CF$511, "&gt;"&amp;$CF400)+1+COUNTIF($CF$12:$CF400, $CF400)-1)</f>
        <v/>
      </c>
      <c r="CJ400" s="19" t="str">
        <f t="shared" si="99"/>
        <v/>
      </c>
      <c r="CL400" s="45" t="str">
        <f t="shared" si="100"/>
        <v/>
      </c>
      <c r="CN400" s="41" t="str" cm="1">
        <f t="array" ref="CN400">IF($BV400="", "", IF(IFERROR(INDEX($B400:$AE400, $BK400, MATCH(BI$10, $B$11:$AE$11, 0)), "")="", "", IFERROR(INDEX($B400:$AE400, $BK400, MATCH(BI$10, $B$11:$AE$11, 0)), "")))</f>
        <v/>
      </c>
      <c r="CP400" s="19" t="str">
        <f>IF(OR($BL$7=FALSE, $BI400=""), "", IF(COUNTIF('LinkedIn Posts'!$AV$11:$AV$510, $BI400)=0, MAX($CP$11:$CP399)+1, ""))</f>
        <v/>
      </c>
      <c r="CR400" s="19">
        <v>389</v>
      </c>
      <c r="CT400" s="65" t="str">
        <f t="shared" si="101"/>
        <v/>
      </c>
    </row>
    <row r="401" spans="1:98" x14ac:dyDescent="0.25">
      <c r="A401" s="24"/>
      <c r="B401" s="29"/>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1"/>
      <c r="AF401" s="24"/>
      <c r="AG401" s="11"/>
      <c r="AH401" s="11"/>
      <c r="AI401" s="11"/>
      <c r="AJ401" s="11"/>
      <c r="AK401" s="11"/>
      <c r="AL401" s="11"/>
      <c r="AM401" s="11"/>
      <c r="AN401" s="11"/>
      <c r="AO401" s="11"/>
      <c r="AP401" s="11"/>
      <c r="AQ401" s="11"/>
      <c r="AR401" s="11"/>
      <c r="AS401" s="11"/>
      <c r="AT401" s="11"/>
      <c r="AU401" s="11"/>
      <c r="AV401" s="11"/>
      <c r="AW401" s="11"/>
      <c r="AX401" s="11"/>
      <c r="AY401" s="11"/>
      <c r="AZ401" s="32" t="str">
        <f t="shared" si="90"/>
        <v/>
      </c>
      <c r="BA401" s="13" t="str" cm="1">
        <f t="array" ref="BA401">IF(BA$10="", "", IF(IFERROR(INDEX($B401:$AE401, $BK401, MATCH(BA$10, $B$11:$AE$11, 0)), "")="", "", IFERROR(VALUE(INDEX($B401:$AE401, $BK401, MATCH(BA$10, $B$11:$AE$11, 0))), "")))</f>
        <v/>
      </c>
      <c r="BB401" s="13" t="str" cm="1">
        <f t="array" ref="BB401">IF(BB$10="", "", IF(IFERROR(INDEX($B401:$AE401, $BK401, MATCH(BB$10, $B$11:$AE$11, 0)), "")="", "", IFERROR(VALUE(INDEX($B401:$AE401, $BK401, MATCH(BB$10, $B$11:$AE$11, 0))), "")))</f>
        <v/>
      </c>
      <c r="BC401" s="13" t="str" cm="1">
        <f t="array" ref="BC401">IF(BC$10="", "", IF(IFERROR(INDEX($B401:$AE401, $BK401, MATCH(BC$10, $B$11:$AE$11, 0)), "")="", "", IFERROR(VALUE(INDEX($B401:$AE401, $BK401, MATCH(BC$10, $B$11:$AE$11, 0))), "")))</f>
        <v/>
      </c>
      <c r="BD401" s="13" t="str" cm="1">
        <f t="array" ref="BD401">IF(BD$10="", "", IF(IFERROR(INDEX($B401:$AE401, $BK401, MATCH(BD$10, $B$11:$AE$11, 0)), "")="", "", IFERROR(VALUE(INDEX($B401:$AE401, $BK401, MATCH(BD$10, $B$11:$AE$11, 0))), "")))</f>
        <v/>
      </c>
      <c r="BE401" s="33" t="str" cm="1">
        <f t="array" ref="BE401">IF(BE$10="", "", IF(IFERROR(INDEX($B401:$AE401, $BK401, MATCH(BE$10, $B$11:$AE$11, 0)), "")="", "", IFERROR(VALUE(INDEX($B401:$AE401, $BK401, MATCH(BE$10, $B$11:$AE$11, 0))), "")))</f>
        <v/>
      </c>
      <c r="BF401" s="11"/>
      <c r="BG401" s="41" t="str" cm="1">
        <f t="array" ref="BG401">IF(BG$10="", "", IF(IFERROR(INDEX($B401:$AE401, $BK401, MATCH(BG$10, $B$11:$AE$11, 0)), "")="", "", IFERROR(LEFT(INDEX($B401:$AE401, $BK401, MATCH(BG$10, $B$11:$AE$11, 0)), 70), "")))</f>
        <v/>
      </c>
      <c r="BH401" s="11"/>
      <c r="BI401" s="65" t="str">
        <f t="shared" si="91"/>
        <v/>
      </c>
      <c r="BJ401" s="11"/>
      <c r="BN401" s="19" t="str" cm="1">
        <f t="array" ref="BN401">IF($AZ$10="", "", IF(IFERROR(INDEX($B401:$AE401, $BK401, MATCH($AZ$10, $B$11:$AE$11, 0)), "")="", "", IFERROR(INDEX($B401:$AE401, $BK401, MATCH($AZ$10, $B$11:$AE$11, 0)), "")))</f>
        <v/>
      </c>
      <c r="BO401" s="19" t="str">
        <f t="shared" si="92"/>
        <v/>
      </c>
      <c r="BP401" s="19" t="str">
        <f t="shared" si="93"/>
        <v/>
      </c>
      <c r="BQ401" s="19" t="str">
        <f t="shared" si="94"/>
        <v/>
      </c>
      <c r="BR401" s="42" t="str">
        <f t="shared" si="95"/>
        <v/>
      </c>
      <c r="BS401" s="19" t="str">
        <f t="shared" si="96"/>
        <v/>
      </c>
      <c r="BT401" s="43" t="str" cm="1">
        <f t="array" ref="BT401">IFERROR(DATE(INDEX($BQ401:$BS401, $BK401, MATCH($BN$5, $BQ$10:$BS$10, 0)), INDEX($BQ401:$BS401, $BK401, MATCH($BN$4, $BQ$10:$BS$10, 0)), INDEX($BQ401:$BS401, $BK401, MATCH($BN$3, $BQ$10:$BS$10, 0))), "")</f>
        <v/>
      </c>
      <c r="BV401" s="19" t="str">
        <f t="shared" si="97"/>
        <v/>
      </c>
      <c r="BX401" s="19" t="str">
        <f t="shared" si="89"/>
        <v/>
      </c>
      <c r="BZ401" s="42" t="str">
        <f t="shared" si="88"/>
        <v/>
      </c>
      <c r="CA401" s="13" t="str">
        <f t="shared" si="88"/>
        <v/>
      </c>
      <c r="CB401" s="13" t="str">
        <f t="shared" si="88"/>
        <v/>
      </c>
      <c r="CC401" s="13" t="str">
        <f t="shared" si="88"/>
        <v/>
      </c>
      <c r="CD401" s="33" t="str">
        <f t="shared" si="88"/>
        <v/>
      </c>
      <c r="CF401" s="44" t="str">
        <f t="shared" si="98"/>
        <v/>
      </c>
      <c r="CH401" s="19" t="str">
        <f>IF($CF401="", "", COUNTIF($CF$12:$CF$511, "&gt;"&amp;$CF401)+1+COUNTIF($CF$12:$CF401, $CF401)-1)</f>
        <v/>
      </c>
      <c r="CJ401" s="19" t="str">
        <f t="shared" si="99"/>
        <v/>
      </c>
      <c r="CL401" s="45" t="str">
        <f t="shared" si="100"/>
        <v/>
      </c>
      <c r="CN401" s="41" t="str" cm="1">
        <f t="array" ref="CN401">IF($BV401="", "", IF(IFERROR(INDEX($B401:$AE401, $BK401, MATCH(BI$10, $B$11:$AE$11, 0)), "")="", "", IFERROR(INDEX($B401:$AE401, $BK401, MATCH(BI$10, $B$11:$AE$11, 0)), "")))</f>
        <v/>
      </c>
      <c r="CP401" s="19" t="str">
        <f>IF(OR($BL$7=FALSE, $BI401=""), "", IF(COUNTIF('LinkedIn Posts'!$AV$11:$AV$510, $BI401)=0, MAX($CP$11:$CP400)+1, ""))</f>
        <v/>
      </c>
      <c r="CR401" s="19">
        <v>390</v>
      </c>
      <c r="CT401" s="65" t="str">
        <f t="shared" si="101"/>
        <v/>
      </c>
    </row>
    <row r="402" spans="1:98" x14ac:dyDescent="0.25">
      <c r="A402" s="24"/>
      <c r="B402" s="29"/>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1"/>
      <c r="AF402" s="24"/>
      <c r="AG402" s="11"/>
      <c r="AH402" s="11"/>
      <c r="AI402" s="11"/>
      <c r="AJ402" s="11"/>
      <c r="AK402" s="11"/>
      <c r="AL402" s="11"/>
      <c r="AM402" s="11"/>
      <c r="AN402" s="11"/>
      <c r="AO402" s="11"/>
      <c r="AP402" s="11"/>
      <c r="AQ402" s="11"/>
      <c r="AR402" s="11"/>
      <c r="AS402" s="11"/>
      <c r="AT402" s="11"/>
      <c r="AU402" s="11"/>
      <c r="AV402" s="11"/>
      <c r="AW402" s="11"/>
      <c r="AX402" s="11"/>
      <c r="AY402" s="11"/>
      <c r="AZ402" s="32" t="str">
        <f t="shared" si="90"/>
        <v/>
      </c>
      <c r="BA402" s="13" t="str" cm="1">
        <f t="array" ref="BA402">IF(BA$10="", "", IF(IFERROR(INDEX($B402:$AE402, $BK402, MATCH(BA$10, $B$11:$AE$11, 0)), "")="", "", IFERROR(VALUE(INDEX($B402:$AE402, $BK402, MATCH(BA$10, $B$11:$AE$11, 0))), "")))</f>
        <v/>
      </c>
      <c r="BB402" s="13" t="str" cm="1">
        <f t="array" ref="BB402">IF(BB$10="", "", IF(IFERROR(INDEX($B402:$AE402, $BK402, MATCH(BB$10, $B$11:$AE$11, 0)), "")="", "", IFERROR(VALUE(INDEX($B402:$AE402, $BK402, MATCH(BB$10, $B$11:$AE$11, 0))), "")))</f>
        <v/>
      </c>
      <c r="BC402" s="13" t="str" cm="1">
        <f t="array" ref="BC402">IF(BC$10="", "", IF(IFERROR(INDEX($B402:$AE402, $BK402, MATCH(BC$10, $B$11:$AE$11, 0)), "")="", "", IFERROR(VALUE(INDEX($B402:$AE402, $BK402, MATCH(BC$10, $B$11:$AE$11, 0))), "")))</f>
        <v/>
      </c>
      <c r="BD402" s="13" t="str" cm="1">
        <f t="array" ref="BD402">IF(BD$10="", "", IF(IFERROR(INDEX($B402:$AE402, $BK402, MATCH(BD$10, $B$11:$AE$11, 0)), "")="", "", IFERROR(VALUE(INDEX($B402:$AE402, $BK402, MATCH(BD$10, $B$11:$AE$11, 0))), "")))</f>
        <v/>
      </c>
      <c r="BE402" s="33" t="str" cm="1">
        <f t="array" ref="BE402">IF(BE$10="", "", IF(IFERROR(INDEX($B402:$AE402, $BK402, MATCH(BE$10, $B$11:$AE$11, 0)), "")="", "", IFERROR(VALUE(INDEX($B402:$AE402, $BK402, MATCH(BE$10, $B$11:$AE$11, 0))), "")))</f>
        <v/>
      </c>
      <c r="BF402" s="11"/>
      <c r="BG402" s="41" t="str" cm="1">
        <f t="array" ref="BG402">IF(BG$10="", "", IF(IFERROR(INDEX($B402:$AE402, $BK402, MATCH(BG$10, $B$11:$AE$11, 0)), "")="", "", IFERROR(LEFT(INDEX($B402:$AE402, $BK402, MATCH(BG$10, $B$11:$AE$11, 0)), 70), "")))</f>
        <v/>
      </c>
      <c r="BH402" s="11"/>
      <c r="BI402" s="65" t="str">
        <f t="shared" si="91"/>
        <v/>
      </c>
      <c r="BJ402" s="11"/>
      <c r="BN402" s="19" t="str" cm="1">
        <f t="array" ref="BN402">IF($AZ$10="", "", IF(IFERROR(INDEX($B402:$AE402, $BK402, MATCH($AZ$10, $B$11:$AE$11, 0)), "")="", "", IFERROR(INDEX($B402:$AE402, $BK402, MATCH($AZ$10, $B$11:$AE$11, 0)), "")))</f>
        <v/>
      </c>
      <c r="BO402" s="19" t="str">
        <f t="shared" si="92"/>
        <v/>
      </c>
      <c r="BP402" s="19" t="str">
        <f t="shared" si="93"/>
        <v/>
      </c>
      <c r="BQ402" s="19" t="str">
        <f t="shared" si="94"/>
        <v/>
      </c>
      <c r="BR402" s="42" t="str">
        <f t="shared" si="95"/>
        <v/>
      </c>
      <c r="BS402" s="19" t="str">
        <f t="shared" si="96"/>
        <v/>
      </c>
      <c r="BT402" s="43" t="str" cm="1">
        <f t="array" ref="BT402">IFERROR(DATE(INDEX($BQ402:$BS402, $BK402, MATCH($BN$5, $BQ$10:$BS$10, 0)), INDEX($BQ402:$BS402, $BK402, MATCH($BN$4, $BQ$10:$BS$10, 0)), INDEX($BQ402:$BS402, $BK402, MATCH($BN$3, $BQ$10:$BS$10, 0))), "")</f>
        <v/>
      </c>
      <c r="BV402" s="19" t="str">
        <f t="shared" si="97"/>
        <v/>
      </c>
      <c r="BX402" s="19" t="str">
        <f t="shared" si="89"/>
        <v/>
      </c>
      <c r="BZ402" s="42" t="str">
        <f t="shared" si="88"/>
        <v/>
      </c>
      <c r="CA402" s="13" t="str">
        <f t="shared" si="88"/>
        <v/>
      </c>
      <c r="CB402" s="13" t="str">
        <f t="shared" si="88"/>
        <v/>
      </c>
      <c r="CC402" s="13" t="str">
        <f t="shared" si="88"/>
        <v/>
      </c>
      <c r="CD402" s="33" t="str">
        <f t="shared" si="88"/>
        <v/>
      </c>
      <c r="CF402" s="44" t="str">
        <f t="shared" si="98"/>
        <v/>
      </c>
      <c r="CH402" s="19" t="str">
        <f>IF($CF402="", "", COUNTIF($CF$12:$CF$511, "&gt;"&amp;$CF402)+1+COUNTIF($CF$12:$CF402, $CF402)-1)</f>
        <v/>
      </c>
      <c r="CJ402" s="19" t="str">
        <f t="shared" si="99"/>
        <v/>
      </c>
      <c r="CL402" s="45" t="str">
        <f t="shared" si="100"/>
        <v/>
      </c>
      <c r="CN402" s="41" t="str" cm="1">
        <f t="array" ref="CN402">IF($BV402="", "", IF(IFERROR(INDEX($B402:$AE402, $BK402, MATCH(BI$10, $B$11:$AE$11, 0)), "")="", "", IFERROR(INDEX($B402:$AE402, $BK402, MATCH(BI$10, $B$11:$AE$11, 0)), "")))</f>
        <v/>
      </c>
      <c r="CP402" s="19" t="str">
        <f>IF(OR($BL$7=FALSE, $BI402=""), "", IF(COUNTIF('LinkedIn Posts'!$AV$11:$AV$510, $BI402)=0, MAX($CP$11:$CP401)+1, ""))</f>
        <v/>
      </c>
      <c r="CR402" s="19">
        <v>391</v>
      </c>
      <c r="CT402" s="65" t="str">
        <f t="shared" si="101"/>
        <v/>
      </c>
    </row>
    <row r="403" spans="1:98" x14ac:dyDescent="0.25">
      <c r="A403" s="24"/>
      <c r="B403" s="29"/>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1"/>
      <c r="AF403" s="24"/>
      <c r="AG403" s="11"/>
      <c r="AH403" s="11"/>
      <c r="AI403" s="11"/>
      <c r="AJ403" s="11"/>
      <c r="AK403" s="11"/>
      <c r="AL403" s="11"/>
      <c r="AM403" s="11"/>
      <c r="AN403" s="11"/>
      <c r="AO403" s="11"/>
      <c r="AP403" s="11"/>
      <c r="AQ403" s="11"/>
      <c r="AR403" s="11"/>
      <c r="AS403" s="11"/>
      <c r="AT403" s="11"/>
      <c r="AU403" s="11"/>
      <c r="AV403" s="11"/>
      <c r="AW403" s="11"/>
      <c r="AX403" s="11"/>
      <c r="AY403" s="11"/>
      <c r="AZ403" s="32" t="str">
        <f t="shared" si="90"/>
        <v/>
      </c>
      <c r="BA403" s="13" t="str" cm="1">
        <f t="array" ref="BA403">IF(BA$10="", "", IF(IFERROR(INDEX($B403:$AE403, $BK403, MATCH(BA$10, $B$11:$AE$11, 0)), "")="", "", IFERROR(VALUE(INDEX($B403:$AE403, $BK403, MATCH(BA$10, $B$11:$AE$11, 0))), "")))</f>
        <v/>
      </c>
      <c r="BB403" s="13" t="str" cm="1">
        <f t="array" ref="BB403">IF(BB$10="", "", IF(IFERROR(INDEX($B403:$AE403, $BK403, MATCH(BB$10, $B$11:$AE$11, 0)), "")="", "", IFERROR(VALUE(INDEX($B403:$AE403, $BK403, MATCH(BB$10, $B$11:$AE$11, 0))), "")))</f>
        <v/>
      </c>
      <c r="BC403" s="13" t="str" cm="1">
        <f t="array" ref="BC403">IF(BC$10="", "", IF(IFERROR(INDEX($B403:$AE403, $BK403, MATCH(BC$10, $B$11:$AE$11, 0)), "")="", "", IFERROR(VALUE(INDEX($B403:$AE403, $BK403, MATCH(BC$10, $B$11:$AE$11, 0))), "")))</f>
        <v/>
      </c>
      <c r="BD403" s="13" t="str" cm="1">
        <f t="array" ref="BD403">IF(BD$10="", "", IF(IFERROR(INDEX($B403:$AE403, $BK403, MATCH(BD$10, $B$11:$AE$11, 0)), "")="", "", IFERROR(VALUE(INDEX($B403:$AE403, $BK403, MATCH(BD$10, $B$11:$AE$11, 0))), "")))</f>
        <v/>
      </c>
      <c r="BE403" s="33" t="str" cm="1">
        <f t="array" ref="BE403">IF(BE$10="", "", IF(IFERROR(INDEX($B403:$AE403, $BK403, MATCH(BE$10, $B$11:$AE$11, 0)), "")="", "", IFERROR(VALUE(INDEX($B403:$AE403, $BK403, MATCH(BE$10, $B$11:$AE$11, 0))), "")))</f>
        <v/>
      </c>
      <c r="BF403" s="11"/>
      <c r="BG403" s="41" t="str" cm="1">
        <f t="array" ref="BG403">IF(BG$10="", "", IF(IFERROR(INDEX($B403:$AE403, $BK403, MATCH(BG$10, $B$11:$AE$11, 0)), "")="", "", IFERROR(LEFT(INDEX($B403:$AE403, $BK403, MATCH(BG$10, $B$11:$AE$11, 0)), 70), "")))</f>
        <v/>
      </c>
      <c r="BH403" s="11"/>
      <c r="BI403" s="65" t="str">
        <f t="shared" si="91"/>
        <v/>
      </c>
      <c r="BJ403" s="11"/>
      <c r="BN403" s="19" t="str" cm="1">
        <f t="array" ref="BN403">IF($AZ$10="", "", IF(IFERROR(INDEX($B403:$AE403, $BK403, MATCH($AZ$10, $B$11:$AE$11, 0)), "")="", "", IFERROR(INDEX($B403:$AE403, $BK403, MATCH($AZ$10, $B$11:$AE$11, 0)), "")))</f>
        <v/>
      </c>
      <c r="BO403" s="19" t="str">
        <f t="shared" si="92"/>
        <v/>
      </c>
      <c r="BP403" s="19" t="str">
        <f t="shared" si="93"/>
        <v/>
      </c>
      <c r="BQ403" s="19" t="str">
        <f t="shared" si="94"/>
        <v/>
      </c>
      <c r="BR403" s="42" t="str">
        <f t="shared" si="95"/>
        <v/>
      </c>
      <c r="BS403" s="19" t="str">
        <f t="shared" si="96"/>
        <v/>
      </c>
      <c r="BT403" s="43" t="str" cm="1">
        <f t="array" ref="BT403">IFERROR(DATE(INDEX($BQ403:$BS403, $BK403, MATCH($BN$5, $BQ$10:$BS$10, 0)), INDEX($BQ403:$BS403, $BK403, MATCH($BN$4, $BQ$10:$BS$10, 0)), INDEX($BQ403:$BS403, $BK403, MATCH($BN$3, $BQ$10:$BS$10, 0))), "")</f>
        <v/>
      </c>
      <c r="BV403" s="19" t="str">
        <f t="shared" si="97"/>
        <v/>
      </c>
      <c r="BX403" s="19" t="str">
        <f t="shared" si="89"/>
        <v/>
      </c>
      <c r="BZ403" s="42" t="str">
        <f t="shared" si="88"/>
        <v/>
      </c>
      <c r="CA403" s="13" t="str">
        <f t="shared" si="88"/>
        <v/>
      </c>
      <c r="CB403" s="13" t="str">
        <f t="shared" si="88"/>
        <v/>
      </c>
      <c r="CC403" s="13" t="str">
        <f t="shared" si="88"/>
        <v/>
      </c>
      <c r="CD403" s="33" t="str">
        <f t="shared" si="88"/>
        <v/>
      </c>
      <c r="CF403" s="44" t="str">
        <f t="shared" si="98"/>
        <v/>
      </c>
      <c r="CH403" s="19" t="str">
        <f>IF($CF403="", "", COUNTIF($CF$12:$CF$511, "&gt;"&amp;$CF403)+1+COUNTIF($CF$12:$CF403, $CF403)-1)</f>
        <v/>
      </c>
      <c r="CJ403" s="19" t="str">
        <f t="shared" si="99"/>
        <v/>
      </c>
      <c r="CL403" s="45" t="str">
        <f t="shared" si="100"/>
        <v/>
      </c>
      <c r="CN403" s="41" t="str" cm="1">
        <f t="array" ref="CN403">IF($BV403="", "", IF(IFERROR(INDEX($B403:$AE403, $BK403, MATCH(BI$10, $B$11:$AE$11, 0)), "")="", "", IFERROR(INDEX($B403:$AE403, $BK403, MATCH(BI$10, $B$11:$AE$11, 0)), "")))</f>
        <v/>
      </c>
      <c r="CP403" s="19" t="str">
        <f>IF(OR($BL$7=FALSE, $BI403=""), "", IF(COUNTIF('LinkedIn Posts'!$AV$11:$AV$510, $BI403)=0, MAX($CP$11:$CP402)+1, ""))</f>
        <v/>
      </c>
      <c r="CR403" s="19">
        <v>392</v>
      </c>
      <c r="CT403" s="65" t="str">
        <f t="shared" si="101"/>
        <v/>
      </c>
    </row>
    <row r="404" spans="1:98" x14ac:dyDescent="0.25">
      <c r="A404" s="24"/>
      <c r="B404" s="29"/>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1"/>
      <c r="AF404" s="24"/>
      <c r="AG404" s="11"/>
      <c r="AH404" s="11"/>
      <c r="AI404" s="11"/>
      <c r="AJ404" s="11"/>
      <c r="AK404" s="11"/>
      <c r="AL404" s="11"/>
      <c r="AM404" s="11"/>
      <c r="AN404" s="11"/>
      <c r="AO404" s="11"/>
      <c r="AP404" s="11"/>
      <c r="AQ404" s="11"/>
      <c r="AR404" s="11"/>
      <c r="AS404" s="11"/>
      <c r="AT404" s="11"/>
      <c r="AU404" s="11"/>
      <c r="AV404" s="11"/>
      <c r="AW404" s="11"/>
      <c r="AX404" s="11"/>
      <c r="AY404" s="11"/>
      <c r="AZ404" s="32" t="str">
        <f t="shared" si="90"/>
        <v/>
      </c>
      <c r="BA404" s="13" t="str" cm="1">
        <f t="array" ref="BA404">IF(BA$10="", "", IF(IFERROR(INDEX($B404:$AE404, $BK404, MATCH(BA$10, $B$11:$AE$11, 0)), "")="", "", IFERROR(VALUE(INDEX($B404:$AE404, $BK404, MATCH(BA$10, $B$11:$AE$11, 0))), "")))</f>
        <v/>
      </c>
      <c r="BB404" s="13" t="str" cm="1">
        <f t="array" ref="BB404">IF(BB$10="", "", IF(IFERROR(INDEX($B404:$AE404, $BK404, MATCH(BB$10, $B$11:$AE$11, 0)), "")="", "", IFERROR(VALUE(INDEX($B404:$AE404, $BK404, MATCH(BB$10, $B$11:$AE$11, 0))), "")))</f>
        <v/>
      </c>
      <c r="BC404" s="13" t="str" cm="1">
        <f t="array" ref="BC404">IF(BC$10="", "", IF(IFERROR(INDEX($B404:$AE404, $BK404, MATCH(BC$10, $B$11:$AE$11, 0)), "")="", "", IFERROR(VALUE(INDEX($B404:$AE404, $BK404, MATCH(BC$10, $B$11:$AE$11, 0))), "")))</f>
        <v/>
      </c>
      <c r="BD404" s="13" t="str" cm="1">
        <f t="array" ref="BD404">IF(BD$10="", "", IF(IFERROR(INDEX($B404:$AE404, $BK404, MATCH(BD$10, $B$11:$AE$11, 0)), "")="", "", IFERROR(VALUE(INDEX($B404:$AE404, $BK404, MATCH(BD$10, $B$11:$AE$11, 0))), "")))</f>
        <v/>
      </c>
      <c r="BE404" s="33" t="str" cm="1">
        <f t="array" ref="BE404">IF(BE$10="", "", IF(IFERROR(INDEX($B404:$AE404, $BK404, MATCH(BE$10, $B$11:$AE$11, 0)), "")="", "", IFERROR(VALUE(INDEX($B404:$AE404, $BK404, MATCH(BE$10, $B$11:$AE$11, 0))), "")))</f>
        <v/>
      </c>
      <c r="BF404" s="11"/>
      <c r="BG404" s="41" t="str" cm="1">
        <f t="array" ref="BG404">IF(BG$10="", "", IF(IFERROR(INDEX($B404:$AE404, $BK404, MATCH(BG$10, $B$11:$AE$11, 0)), "")="", "", IFERROR(LEFT(INDEX($B404:$AE404, $BK404, MATCH(BG$10, $B$11:$AE$11, 0)), 70), "")))</f>
        <v/>
      </c>
      <c r="BH404" s="11"/>
      <c r="BI404" s="65" t="str">
        <f t="shared" si="91"/>
        <v/>
      </c>
      <c r="BJ404" s="11"/>
      <c r="BN404" s="19" t="str" cm="1">
        <f t="array" ref="BN404">IF($AZ$10="", "", IF(IFERROR(INDEX($B404:$AE404, $BK404, MATCH($AZ$10, $B$11:$AE$11, 0)), "")="", "", IFERROR(INDEX($B404:$AE404, $BK404, MATCH($AZ$10, $B$11:$AE$11, 0)), "")))</f>
        <v/>
      </c>
      <c r="BO404" s="19" t="str">
        <f t="shared" si="92"/>
        <v/>
      </c>
      <c r="BP404" s="19" t="str">
        <f t="shared" si="93"/>
        <v/>
      </c>
      <c r="BQ404" s="19" t="str">
        <f t="shared" si="94"/>
        <v/>
      </c>
      <c r="BR404" s="42" t="str">
        <f t="shared" si="95"/>
        <v/>
      </c>
      <c r="BS404" s="19" t="str">
        <f t="shared" si="96"/>
        <v/>
      </c>
      <c r="BT404" s="43" t="str" cm="1">
        <f t="array" ref="BT404">IFERROR(DATE(INDEX($BQ404:$BS404, $BK404, MATCH($BN$5, $BQ$10:$BS$10, 0)), INDEX($BQ404:$BS404, $BK404, MATCH($BN$4, $BQ$10:$BS$10, 0)), INDEX($BQ404:$BS404, $BK404, MATCH($BN$3, $BQ$10:$BS$10, 0))), "")</f>
        <v/>
      </c>
      <c r="BV404" s="19" t="str">
        <f t="shared" si="97"/>
        <v/>
      </c>
      <c r="BX404" s="19" t="str">
        <f t="shared" si="89"/>
        <v/>
      </c>
      <c r="BZ404" s="42" t="str">
        <f t="shared" si="88"/>
        <v/>
      </c>
      <c r="CA404" s="13" t="str">
        <f t="shared" si="88"/>
        <v/>
      </c>
      <c r="CB404" s="13" t="str">
        <f t="shared" si="88"/>
        <v/>
      </c>
      <c r="CC404" s="13" t="str">
        <f t="shared" si="88"/>
        <v/>
      </c>
      <c r="CD404" s="33" t="str">
        <f t="shared" si="88"/>
        <v/>
      </c>
      <c r="CF404" s="44" t="str">
        <f t="shared" si="98"/>
        <v/>
      </c>
      <c r="CH404" s="19" t="str">
        <f>IF($CF404="", "", COUNTIF($CF$12:$CF$511, "&gt;"&amp;$CF404)+1+COUNTIF($CF$12:$CF404, $CF404)-1)</f>
        <v/>
      </c>
      <c r="CJ404" s="19" t="str">
        <f t="shared" si="99"/>
        <v/>
      </c>
      <c r="CL404" s="45" t="str">
        <f t="shared" si="100"/>
        <v/>
      </c>
      <c r="CN404" s="41" t="str" cm="1">
        <f t="array" ref="CN404">IF($BV404="", "", IF(IFERROR(INDEX($B404:$AE404, $BK404, MATCH(BI$10, $B$11:$AE$11, 0)), "")="", "", IFERROR(INDEX($B404:$AE404, $BK404, MATCH(BI$10, $B$11:$AE$11, 0)), "")))</f>
        <v/>
      </c>
      <c r="CP404" s="19" t="str">
        <f>IF(OR($BL$7=FALSE, $BI404=""), "", IF(COUNTIF('LinkedIn Posts'!$AV$11:$AV$510, $BI404)=0, MAX($CP$11:$CP403)+1, ""))</f>
        <v/>
      </c>
      <c r="CR404" s="19">
        <v>393</v>
      </c>
      <c r="CT404" s="65" t="str">
        <f t="shared" si="101"/>
        <v/>
      </c>
    </row>
    <row r="405" spans="1:98" x14ac:dyDescent="0.25">
      <c r="A405" s="24"/>
      <c r="B405" s="29"/>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1"/>
      <c r="AF405" s="24"/>
      <c r="AG405" s="11"/>
      <c r="AH405" s="11"/>
      <c r="AI405" s="11"/>
      <c r="AJ405" s="11"/>
      <c r="AK405" s="11"/>
      <c r="AL405" s="11"/>
      <c r="AM405" s="11"/>
      <c r="AN405" s="11"/>
      <c r="AO405" s="11"/>
      <c r="AP405" s="11"/>
      <c r="AQ405" s="11"/>
      <c r="AR405" s="11"/>
      <c r="AS405" s="11"/>
      <c r="AT405" s="11"/>
      <c r="AU405" s="11"/>
      <c r="AV405" s="11"/>
      <c r="AW405" s="11"/>
      <c r="AX405" s="11"/>
      <c r="AY405" s="11"/>
      <c r="AZ405" s="32" t="str">
        <f t="shared" si="90"/>
        <v/>
      </c>
      <c r="BA405" s="13" t="str" cm="1">
        <f t="array" ref="BA405">IF(BA$10="", "", IF(IFERROR(INDEX($B405:$AE405, $BK405, MATCH(BA$10, $B$11:$AE$11, 0)), "")="", "", IFERROR(VALUE(INDEX($B405:$AE405, $BK405, MATCH(BA$10, $B$11:$AE$11, 0))), "")))</f>
        <v/>
      </c>
      <c r="BB405" s="13" t="str" cm="1">
        <f t="array" ref="BB405">IF(BB$10="", "", IF(IFERROR(INDEX($B405:$AE405, $BK405, MATCH(BB$10, $B$11:$AE$11, 0)), "")="", "", IFERROR(VALUE(INDEX($B405:$AE405, $BK405, MATCH(BB$10, $B$11:$AE$11, 0))), "")))</f>
        <v/>
      </c>
      <c r="BC405" s="13" t="str" cm="1">
        <f t="array" ref="BC405">IF(BC$10="", "", IF(IFERROR(INDEX($B405:$AE405, $BK405, MATCH(BC$10, $B$11:$AE$11, 0)), "")="", "", IFERROR(VALUE(INDEX($B405:$AE405, $BK405, MATCH(BC$10, $B$11:$AE$11, 0))), "")))</f>
        <v/>
      </c>
      <c r="BD405" s="13" t="str" cm="1">
        <f t="array" ref="BD405">IF(BD$10="", "", IF(IFERROR(INDEX($B405:$AE405, $BK405, MATCH(BD$10, $B$11:$AE$11, 0)), "")="", "", IFERROR(VALUE(INDEX($B405:$AE405, $BK405, MATCH(BD$10, $B$11:$AE$11, 0))), "")))</f>
        <v/>
      </c>
      <c r="BE405" s="33" t="str" cm="1">
        <f t="array" ref="BE405">IF(BE$10="", "", IF(IFERROR(INDEX($B405:$AE405, $BK405, MATCH(BE$10, $B$11:$AE$11, 0)), "")="", "", IFERROR(VALUE(INDEX($B405:$AE405, $BK405, MATCH(BE$10, $B$11:$AE$11, 0))), "")))</f>
        <v/>
      </c>
      <c r="BF405" s="11"/>
      <c r="BG405" s="41" t="str" cm="1">
        <f t="array" ref="BG405">IF(BG$10="", "", IF(IFERROR(INDEX($B405:$AE405, $BK405, MATCH(BG$10, $B$11:$AE$11, 0)), "")="", "", IFERROR(LEFT(INDEX($B405:$AE405, $BK405, MATCH(BG$10, $B$11:$AE$11, 0)), 70), "")))</f>
        <v/>
      </c>
      <c r="BH405" s="11"/>
      <c r="BI405" s="65" t="str">
        <f t="shared" si="91"/>
        <v/>
      </c>
      <c r="BJ405" s="11"/>
      <c r="BN405" s="19" t="str" cm="1">
        <f t="array" ref="BN405">IF($AZ$10="", "", IF(IFERROR(INDEX($B405:$AE405, $BK405, MATCH($AZ$10, $B$11:$AE$11, 0)), "")="", "", IFERROR(INDEX($B405:$AE405, $BK405, MATCH($AZ$10, $B$11:$AE$11, 0)), "")))</f>
        <v/>
      </c>
      <c r="BO405" s="19" t="str">
        <f t="shared" si="92"/>
        <v/>
      </c>
      <c r="BP405" s="19" t="str">
        <f t="shared" si="93"/>
        <v/>
      </c>
      <c r="BQ405" s="19" t="str">
        <f t="shared" si="94"/>
        <v/>
      </c>
      <c r="BR405" s="42" t="str">
        <f t="shared" si="95"/>
        <v/>
      </c>
      <c r="BS405" s="19" t="str">
        <f t="shared" si="96"/>
        <v/>
      </c>
      <c r="BT405" s="43" t="str" cm="1">
        <f t="array" ref="BT405">IFERROR(DATE(INDEX($BQ405:$BS405, $BK405, MATCH($BN$5, $BQ$10:$BS$10, 0)), INDEX($BQ405:$BS405, $BK405, MATCH($BN$4, $BQ$10:$BS$10, 0)), INDEX($BQ405:$BS405, $BK405, MATCH($BN$3, $BQ$10:$BS$10, 0))), "")</f>
        <v/>
      </c>
      <c r="BV405" s="19" t="str">
        <f t="shared" si="97"/>
        <v/>
      </c>
      <c r="BX405" s="19" t="str">
        <f t="shared" si="89"/>
        <v/>
      </c>
      <c r="BZ405" s="42" t="str">
        <f t="shared" si="88"/>
        <v/>
      </c>
      <c r="CA405" s="13" t="str">
        <f t="shared" si="88"/>
        <v/>
      </c>
      <c r="CB405" s="13" t="str">
        <f t="shared" si="88"/>
        <v/>
      </c>
      <c r="CC405" s="13" t="str">
        <f t="shared" si="88"/>
        <v/>
      </c>
      <c r="CD405" s="33" t="str">
        <f t="shared" si="88"/>
        <v/>
      </c>
      <c r="CF405" s="44" t="str">
        <f t="shared" si="98"/>
        <v/>
      </c>
      <c r="CH405" s="19" t="str">
        <f>IF($CF405="", "", COUNTIF($CF$12:$CF$511, "&gt;"&amp;$CF405)+1+COUNTIF($CF$12:$CF405, $CF405)-1)</f>
        <v/>
      </c>
      <c r="CJ405" s="19" t="str">
        <f t="shared" si="99"/>
        <v/>
      </c>
      <c r="CL405" s="45" t="str">
        <f t="shared" si="100"/>
        <v/>
      </c>
      <c r="CN405" s="41" t="str" cm="1">
        <f t="array" ref="CN405">IF($BV405="", "", IF(IFERROR(INDEX($B405:$AE405, $BK405, MATCH(BI$10, $B$11:$AE$11, 0)), "")="", "", IFERROR(INDEX($B405:$AE405, $BK405, MATCH(BI$10, $B$11:$AE$11, 0)), "")))</f>
        <v/>
      </c>
      <c r="CP405" s="19" t="str">
        <f>IF(OR($BL$7=FALSE, $BI405=""), "", IF(COUNTIF('LinkedIn Posts'!$AV$11:$AV$510, $BI405)=0, MAX($CP$11:$CP404)+1, ""))</f>
        <v/>
      </c>
      <c r="CR405" s="19">
        <v>394</v>
      </c>
      <c r="CT405" s="65" t="str">
        <f t="shared" si="101"/>
        <v/>
      </c>
    </row>
    <row r="406" spans="1:98" x14ac:dyDescent="0.25">
      <c r="A406" s="24"/>
      <c r="B406" s="29"/>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1"/>
      <c r="AF406" s="24"/>
      <c r="AG406" s="11"/>
      <c r="AH406" s="11"/>
      <c r="AI406" s="11"/>
      <c r="AJ406" s="11"/>
      <c r="AK406" s="11"/>
      <c r="AL406" s="11"/>
      <c r="AM406" s="11"/>
      <c r="AN406" s="11"/>
      <c r="AO406" s="11"/>
      <c r="AP406" s="11"/>
      <c r="AQ406" s="11"/>
      <c r="AR406" s="11"/>
      <c r="AS406" s="11"/>
      <c r="AT406" s="11"/>
      <c r="AU406" s="11"/>
      <c r="AV406" s="11"/>
      <c r="AW406" s="11"/>
      <c r="AX406" s="11"/>
      <c r="AY406" s="11"/>
      <c r="AZ406" s="32" t="str">
        <f t="shared" si="90"/>
        <v/>
      </c>
      <c r="BA406" s="13" t="str" cm="1">
        <f t="array" ref="BA406">IF(BA$10="", "", IF(IFERROR(INDEX($B406:$AE406, $BK406, MATCH(BA$10, $B$11:$AE$11, 0)), "")="", "", IFERROR(VALUE(INDEX($B406:$AE406, $BK406, MATCH(BA$10, $B$11:$AE$11, 0))), "")))</f>
        <v/>
      </c>
      <c r="BB406" s="13" t="str" cm="1">
        <f t="array" ref="BB406">IF(BB$10="", "", IF(IFERROR(INDEX($B406:$AE406, $BK406, MATCH(BB$10, $B$11:$AE$11, 0)), "")="", "", IFERROR(VALUE(INDEX($B406:$AE406, $BK406, MATCH(BB$10, $B$11:$AE$11, 0))), "")))</f>
        <v/>
      </c>
      <c r="BC406" s="13" t="str" cm="1">
        <f t="array" ref="BC406">IF(BC$10="", "", IF(IFERROR(INDEX($B406:$AE406, $BK406, MATCH(BC$10, $B$11:$AE$11, 0)), "")="", "", IFERROR(VALUE(INDEX($B406:$AE406, $BK406, MATCH(BC$10, $B$11:$AE$11, 0))), "")))</f>
        <v/>
      </c>
      <c r="BD406" s="13" t="str" cm="1">
        <f t="array" ref="BD406">IF(BD$10="", "", IF(IFERROR(INDEX($B406:$AE406, $BK406, MATCH(BD$10, $B$11:$AE$11, 0)), "")="", "", IFERROR(VALUE(INDEX($B406:$AE406, $BK406, MATCH(BD$10, $B$11:$AE$11, 0))), "")))</f>
        <v/>
      </c>
      <c r="BE406" s="33" t="str" cm="1">
        <f t="array" ref="BE406">IF(BE$10="", "", IF(IFERROR(INDEX($B406:$AE406, $BK406, MATCH(BE$10, $B$11:$AE$11, 0)), "")="", "", IFERROR(VALUE(INDEX($B406:$AE406, $BK406, MATCH(BE$10, $B$11:$AE$11, 0))), "")))</f>
        <v/>
      </c>
      <c r="BF406" s="11"/>
      <c r="BG406" s="41" t="str" cm="1">
        <f t="array" ref="BG406">IF(BG$10="", "", IF(IFERROR(INDEX($B406:$AE406, $BK406, MATCH(BG$10, $B$11:$AE$11, 0)), "")="", "", IFERROR(LEFT(INDEX($B406:$AE406, $BK406, MATCH(BG$10, $B$11:$AE$11, 0)), 70), "")))</f>
        <v/>
      </c>
      <c r="BH406" s="11"/>
      <c r="BI406" s="65" t="str">
        <f t="shared" si="91"/>
        <v/>
      </c>
      <c r="BJ406" s="11"/>
      <c r="BN406" s="19" t="str" cm="1">
        <f t="array" ref="BN406">IF($AZ$10="", "", IF(IFERROR(INDEX($B406:$AE406, $BK406, MATCH($AZ$10, $B$11:$AE$11, 0)), "")="", "", IFERROR(INDEX($B406:$AE406, $BK406, MATCH($AZ$10, $B$11:$AE$11, 0)), "")))</f>
        <v/>
      </c>
      <c r="BO406" s="19" t="str">
        <f t="shared" si="92"/>
        <v/>
      </c>
      <c r="BP406" s="19" t="str">
        <f t="shared" si="93"/>
        <v/>
      </c>
      <c r="BQ406" s="19" t="str">
        <f t="shared" si="94"/>
        <v/>
      </c>
      <c r="BR406" s="42" t="str">
        <f t="shared" si="95"/>
        <v/>
      </c>
      <c r="BS406" s="19" t="str">
        <f t="shared" si="96"/>
        <v/>
      </c>
      <c r="BT406" s="43" t="str" cm="1">
        <f t="array" ref="BT406">IFERROR(DATE(INDEX($BQ406:$BS406, $BK406, MATCH($BN$5, $BQ$10:$BS$10, 0)), INDEX($BQ406:$BS406, $BK406, MATCH($BN$4, $BQ$10:$BS$10, 0)), INDEX($BQ406:$BS406, $BK406, MATCH($BN$3, $BQ$10:$BS$10, 0))), "")</f>
        <v/>
      </c>
      <c r="BV406" s="19" t="str">
        <f t="shared" si="97"/>
        <v/>
      </c>
      <c r="BX406" s="19" t="str">
        <f t="shared" si="89"/>
        <v/>
      </c>
      <c r="BZ406" s="42" t="str">
        <f t="shared" si="88"/>
        <v/>
      </c>
      <c r="CA406" s="13" t="str">
        <f t="shared" si="88"/>
        <v/>
      </c>
      <c r="CB406" s="13" t="str">
        <f t="shared" si="88"/>
        <v/>
      </c>
      <c r="CC406" s="13" t="str">
        <f t="shared" si="88"/>
        <v/>
      </c>
      <c r="CD406" s="33" t="str">
        <f t="shared" si="88"/>
        <v/>
      </c>
      <c r="CF406" s="44" t="str">
        <f t="shared" si="98"/>
        <v/>
      </c>
      <c r="CH406" s="19" t="str">
        <f>IF($CF406="", "", COUNTIF($CF$12:$CF$511, "&gt;"&amp;$CF406)+1+COUNTIF($CF$12:$CF406, $CF406)-1)</f>
        <v/>
      </c>
      <c r="CJ406" s="19" t="str">
        <f t="shared" si="99"/>
        <v/>
      </c>
      <c r="CL406" s="45" t="str">
        <f t="shared" si="100"/>
        <v/>
      </c>
      <c r="CN406" s="41" t="str" cm="1">
        <f t="array" ref="CN406">IF($BV406="", "", IF(IFERROR(INDEX($B406:$AE406, $BK406, MATCH(BI$10, $B$11:$AE$11, 0)), "")="", "", IFERROR(INDEX($B406:$AE406, $BK406, MATCH(BI$10, $B$11:$AE$11, 0)), "")))</f>
        <v/>
      </c>
      <c r="CP406" s="19" t="str">
        <f>IF(OR($BL$7=FALSE, $BI406=""), "", IF(COUNTIF('LinkedIn Posts'!$AV$11:$AV$510, $BI406)=0, MAX($CP$11:$CP405)+1, ""))</f>
        <v/>
      </c>
      <c r="CR406" s="19">
        <v>395</v>
      </c>
      <c r="CT406" s="65" t="str">
        <f t="shared" si="101"/>
        <v/>
      </c>
    </row>
    <row r="407" spans="1:98" x14ac:dyDescent="0.25">
      <c r="A407" s="24"/>
      <c r="B407" s="29"/>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1"/>
      <c r="AF407" s="24"/>
      <c r="AG407" s="11"/>
      <c r="AH407" s="11"/>
      <c r="AI407" s="11"/>
      <c r="AJ407" s="11"/>
      <c r="AK407" s="11"/>
      <c r="AL407" s="11"/>
      <c r="AM407" s="11"/>
      <c r="AN407" s="11"/>
      <c r="AO407" s="11"/>
      <c r="AP407" s="11"/>
      <c r="AQ407" s="11"/>
      <c r="AR407" s="11"/>
      <c r="AS407" s="11"/>
      <c r="AT407" s="11"/>
      <c r="AU407" s="11"/>
      <c r="AV407" s="11"/>
      <c r="AW407" s="11"/>
      <c r="AX407" s="11"/>
      <c r="AY407" s="11"/>
      <c r="AZ407" s="32" t="str">
        <f t="shared" si="90"/>
        <v/>
      </c>
      <c r="BA407" s="13" t="str" cm="1">
        <f t="array" ref="BA407">IF(BA$10="", "", IF(IFERROR(INDEX($B407:$AE407, $BK407, MATCH(BA$10, $B$11:$AE$11, 0)), "")="", "", IFERROR(VALUE(INDEX($B407:$AE407, $BK407, MATCH(BA$10, $B$11:$AE$11, 0))), "")))</f>
        <v/>
      </c>
      <c r="BB407" s="13" t="str" cm="1">
        <f t="array" ref="BB407">IF(BB$10="", "", IF(IFERROR(INDEX($B407:$AE407, $BK407, MATCH(BB$10, $B$11:$AE$11, 0)), "")="", "", IFERROR(VALUE(INDEX($B407:$AE407, $BK407, MATCH(BB$10, $B$11:$AE$11, 0))), "")))</f>
        <v/>
      </c>
      <c r="BC407" s="13" t="str" cm="1">
        <f t="array" ref="BC407">IF(BC$10="", "", IF(IFERROR(INDEX($B407:$AE407, $BK407, MATCH(BC$10, $B$11:$AE$11, 0)), "")="", "", IFERROR(VALUE(INDEX($B407:$AE407, $BK407, MATCH(BC$10, $B$11:$AE$11, 0))), "")))</f>
        <v/>
      </c>
      <c r="BD407" s="13" t="str" cm="1">
        <f t="array" ref="BD407">IF(BD$10="", "", IF(IFERROR(INDEX($B407:$AE407, $BK407, MATCH(BD$10, $B$11:$AE$11, 0)), "")="", "", IFERROR(VALUE(INDEX($B407:$AE407, $BK407, MATCH(BD$10, $B$11:$AE$11, 0))), "")))</f>
        <v/>
      </c>
      <c r="BE407" s="33" t="str" cm="1">
        <f t="array" ref="BE407">IF(BE$10="", "", IF(IFERROR(INDEX($B407:$AE407, $BK407, MATCH(BE$10, $B$11:$AE$11, 0)), "")="", "", IFERROR(VALUE(INDEX($B407:$AE407, $BK407, MATCH(BE$10, $B$11:$AE$11, 0))), "")))</f>
        <v/>
      </c>
      <c r="BF407" s="11"/>
      <c r="BG407" s="41" t="str" cm="1">
        <f t="array" ref="BG407">IF(BG$10="", "", IF(IFERROR(INDEX($B407:$AE407, $BK407, MATCH(BG$10, $B$11:$AE$11, 0)), "")="", "", IFERROR(LEFT(INDEX($B407:$AE407, $BK407, MATCH(BG$10, $B$11:$AE$11, 0)), 70), "")))</f>
        <v/>
      </c>
      <c r="BH407" s="11"/>
      <c r="BI407" s="65" t="str">
        <f t="shared" si="91"/>
        <v/>
      </c>
      <c r="BJ407" s="11"/>
      <c r="BN407" s="19" t="str" cm="1">
        <f t="array" ref="BN407">IF($AZ$10="", "", IF(IFERROR(INDEX($B407:$AE407, $BK407, MATCH($AZ$10, $B$11:$AE$11, 0)), "")="", "", IFERROR(INDEX($B407:$AE407, $BK407, MATCH($AZ$10, $B$11:$AE$11, 0)), "")))</f>
        <v/>
      </c>
      <c r="BO407" s="19" t="str">
        <f t="shared" si="92"/>
        <v/>
      </c>
      <c r="BP407" s="19" t="str">
        <f t="shared" si="93"/>
        <v/>
      </c>
      <c r="BQ407" s="19" t="str">
        <f t="shared" si="94"/>
        <v/>
      </c>
      <c r="BR407" s="42" t="str">
        <f t="shared" si="95"/>
        <v/>
      </c>
      <c r="BS407" s="19" t="str">
        <f t="shared" si="96"/>
        <v/>
      </c>
      <c r="BT407" s="43" t="str" cm="1">
        <f t="array" ref="BT407">IFERROR(DATE(INDEX($BQ407:$BS407, $BK407, MATCH($BN$5, $BQ$10:$BS$10, 0)), INDEX($BQ407:$BS407, $BK407, MATCH($BN$4, $BQ$10:$BS$10, 0)), INDEX($BQ407:$BS407, $BK407, MATCH($BN$3, $BQ$10:$BS$10, 0))), "")</f>
        <v/>
      </c>
      <c r="BV407" s="19" t="str">
        <f t="shared" si="97"/>
        <v/>
      </c>
      <c r="BX407" s="19" t="str">
        <f t="shared" si="89"/>
        <v/>
      </c>
      <c r="BZ407" s="42" t="str">
        <f t="shared" si="88"/>
        <v/>
      </c>
      <c r="CA407" s="13" t="str">
        <f t="shared" si="88"/>
        <v/>
      </c>
      <c r="CB407" s="13" t="str">
        <f t="shared" si="88"/>
        <v/>
      </c>
      <c r="CC407" s="13" t="str">
        <f t="shared" si="88"/>
        <v/>
      </c>
      <c r="CD407" s="33" t="str">
        <f t="shared" si="88"/>
        <v/>
      </c>
      <c r="CF407" s="44" t="str">
        <f t="shared" si="98"/>
        <v/>
      </c>
      <c r="CH407" s="19" t="str">
        <f>IF($CF407="", "", COUNTIF($CF$12:$CF$511, "&gt;"&amp;$CF407)+1+COUNTIF($CF$12:$CF407, $CF407)-1)</f>
        <v/>
      </c>
      <c r="CJ407" s="19" t="str">
        <f t="shared" si="99"/>
        <v/>
      </c>
      <c r="CL407" s="45" t="str">
        <f t="shared" si="100"/>
        <v/>
      </c>
      <c r="CN407" s="41" t="str" cm="1">
        <f t="array" ref="CN407">IF($BV407="", "", IF(IFERROR(INDEX($B407:$AE407, $BK407, MATCH(BI$10, $B$11:$AE$11, 0)), "")="", "", IFERROR(INDEX($B407:$AE407, $BK407, MATCH(BI$10, $B$11:$AE$11, 0)), "")))</f>
        <v/>
      </c>
      <c r="CP407" s="19" t="str">
        <f>IF(OR($BL$7=FALSE, $BI407=""), "", IF(COUNTIF('LinkedIn Posts'!$AV$11:$AV$510, $BI407)=0, MAX($CP$11:$CP406)+1, ""))</f>
        <v/>
      </c>
      <c r="CR407" s="19">
        <v>396</v>
      </c>
      <c r="CT407" s="65" t="str">
        <f t="shared" si="101"/>
        <v/>
      </c>
    </row>
    <row r="408" spans="1:98" x14ac:dyDescent="0.25">
      <c r="A408" s="24"/>
      <c r="B408" s="29"/>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1"/>
      <c r="AF408" s="24"/>
      <c r="AG408" s="11"/>
      <c r="AH408" s="11"/>
      <c r="AI408" s="11"/>
      <c r="AJ408" s="11"/>
      <c r="AK408" s="11"/>
      <c r="AL408" s="11"/>
      <c r="AM408" s="11"/>
      <c r="AN408" s="11"/>
      <c r="AO408" s="11"/>
      <c r="AP408" s="11"/>
      <c r="AQ408" s="11"/>
      <c r="AR408" s="11"/>
      <c r="AS408" s="11"/>
      <c r="AT408" s="11"/>
      <c r="AU408" s="11"/>
      <c r="AV408" s="11"/>
      <c r="AW408" s="11"/>
      <c r="AX408" s="11"/>
      <c r="AY408" s="11"/>
      <c r="AZ408" s="32" t="str">
        <f t="shared" si="90"/>
        <v/>
      </c>
      <c r="BA408" s="13" t="str" cm="1">
        <f t="array" ref="BA408">IF(BA$10="", "", IF(IFERROR(INDEX($B408:$AE408, $BK408, MATCH(BA$10, $B$11:$AE$11, 0)), "")="", "", IFERROR(VALUE(INDEX($B408:$AE408, $BK408, MATCH(BA$10, $B$11:$AE$11, 0))), "")))</f>
        <v/>
      </c>
      <c r="BB408" s="13" t="str" cm="1">
        <f t="array" ref="BB408">IF(BB$10="", "", IF(IFERROR(INDEX($B408:$AE408, $BK408, MATCH(BB$10, $B$11:$AE$11, 0)), "")="", "", IFERROR(VALUE(INDEX($B408:$AE408, $BK408, MATCH(BB$10, $B$11:$AE$11, 0))), "")))</f>
        <v/>
      </c>
      <c r="BC408" s="13" t="str" cm="1">
        <f t="array" ref="BC408">IF(BC$10="", "", IF(IFERROR(INDEX($B408:$AE408, $BK408, MATCH(BC$10, $B$11:$AE$11, 0)), "")="", "", IFERROR(VALUE(INDEX($B408:$AE408, $BK408, MATCH(BC$10, $B$11:$AE$11, 0))), "")))</f>
        <v/>
      </c>
      <c r="BD408" s="13" t="str" cm="1">
        <f t="array" ref="BD408">IF(BD$10="", "", IF(IFERROR(INDEX($B408:$AE408, $BK408, MATCH(BD$10, $B$11:$AE$11, 0)), "")="", "", IFERROR(VALUE(INDEX($B408:$AE408, $BK408, MATCH(BD$10, $B$11:$AE$11, 0))), "")))</f>
        <v/>
      </c>
      <c r="BE408" s="33" t="str" cm="1">
        <f t="array" ref="BE408">IF(BE$10="", "", IF(IFERROR(INDEX($B408:$AE408, $BK408, MATCH(BE$10, $B$11:$AE$11, 0)), "")="", "", IFERROR(VALUE(INDEX($B408:$AE408, $BK408, MATCH(BE$10, $B$11:$AE$11, 0))), "")))</f>
        <v/>
      </c>
      <c r="BF408" s="11"/>
      <c r="BG408" s="41" t="str" cm="1">
        <f t="array" ref="BG408">IF(BG$10="", "", IF(IFERROR(INDEX($B408:$AE408, $BK408, MATCH(BG$10, $B$11:$AE$11, 0)), "")="", "", IFERROR(LEFT(INDEX($B408:$AE408, $BK408, MATCH(BG$10, $B$11:$AE$11, 0)), 70), "")))</f>
        <v/>
      </c>
      <c r="BH408" s="11"/>
      <c r="BI408" s="65" t="str">
        <f t="shared" si="91"/>
        <v/>
      </c>
      <c r="BJ408" s="11"/>
      <c r="BN408" s="19" t="str" cm="1">
        <f t="array" ref="BN408">IF($AZ$10="", "", IF(IFERROR(INDEX($B408:$AE408, $BK408, MATCH($AZ$10, $B$11:$AE$11, 0)), "")="", "", IFERROR(INDEX($B408:$AE408, $BK408, MATCH($AZ$10, $B$11:$AE$11, 0)), "")))</f>
        <v/>
      </c>
      <c r="BO408" s="19" t="str">
        <f t="shared" si="92"/>
        <v/>
      </c>
      <c r="BP408" s="19" t="str">
        <f t="shared" si="93"/>
        <v/>
      </c>
      <c r="BQ408" s="19" t="str">
        <f t="shared" si="94"/>
        <v/>
      </c>
      <c r="BR408" s="42" t="str">
        <f t="shared" si="95"/>
        <v/>
      </c>
      <c r="BS408" s="19" t="str">
        <f t="shared" si="96"/>
        <v/>
      </c>
      <c r="BT408" s="43" t="str" cm="1">
        <f t="array" ref="BT408">IFERROR(DATE(INDEX($BQ408:$BS408, $BK408, MATCH($BN$5, $BQ$10:$BS$10, 0)), INDEX($BQ408:$BS408, $BK408, MATCH($BN$4, $BQ$10:$BS$10, 0)), INDEX($BQ408:$BS408, $BK408, MATCH($BN$3, $BQ$10:$BS$10, 0))), "")</f>
        <v/>
      </c>
      <c r="BV408" s="19" t="str">
        <f t="shared" si="97"/>
        <v/>
      </c>
      <c r="BX408" s="19" t="str">
        <f t="shared" si="89"/>
        <v/>
      </c>
      <c r="BZ408" s="42" t="str">
        <f t="shared" si="88"/>
        <v/>
      </c>
      <c r="CA408" s="13" t="str">
        <f t="shared" si="88"/>
        <v/>
      </c>
      <c r="CB408" s="13" t="str">
        <f t="shared" si="88"/>
        <v/>
      </c>
      <c r="CC408" s="13" t="str">
        <f t="shared" si="88"/>
        <v/>
      </c>
      <c r="CD408" s="33" t="str">
        <f t="shared" si="88"/>
        <v/>
      </c>
      <c r="CF408" s="44" t="str">
        <f t="shared" si="98"/>
        <v/>
      </c>
      <c r="CH408" s="19" t="str">
        <f>IF($CF408="", "", COUNTIF($CF$12:$CF$511, "&gt;"&amp;$CF408)+1+COUNTIF($CF$12:$CF408, $CF408)-1)</f>
        <v/>
      </c>
      <c r="CJ408" s="19" t="str">
        <f t="shared" si="99"/>
        <v/>
      </c>
      <c r="CL408" s="45" t="str">
        <f t="shared" si="100"/>
        <v/>
      </c>
      <c r="CN408" s="41" t="str" cm="1">
        <f t="array" ref="CN408">IF($BV408="", "", IF(IFERROR(INDEX($B408:$AE408, $BK408, MATCH(BI$10, $B$11:$AE$11, 0)), "")="", "", IFERROR(INDEX($B408:$AE408, $BK408, MATCH(BI$10, $B$11:$AE$11, 0)), "")))</f>
        <v/>
      </c>
      <c r="CP408" s="19" t="str">
        <f>IF(OR($BL$7=FALSE, $BI408=""), "", IF(COUNTIF('LinkedIn Posts'!$AV$11:$AV$510, $BI408)=0, MAX($CP$11:$CP407)+1, ""))</f>
        <v/>
      </c>
      <c r="CR408" s="19">
        <v>397</v>
      </c>
      <c r="CT408" s="65" t="str">
        <f t="shared" si="101"/>
        <v/>
      </c>
    </row>
    <row r="409" spans="1:98" x14ac:dyDescent="0.25">
      <c r="A409" s="24"/>
      <c r="B409" s="29"/>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1"/>
      <c r="AF409" s="24"/>
      <c r="AG409" s="11"/>
      <c r="AH409" s="11"/>
      <c r="AI409" s="11"/>
      <c r="AJ409" s="11"/>
      <c r="AK409" s="11"/>
      <c r="AL409" s="11"/>
      <c r="AM409" s="11"/>
      <c r="AN409" s="11"/>
      <c r="AO409" s="11"/>
      <c r="AP409" s="11"/>
      <c r="AQ409" s="11"/>
      <c r="AR409" s="11"/>
      <c r="AS409" s="11"/>
      <c r="AT409" s="11"/>
      <c r="AU409" s="11"/>
      <c r="AV409" s="11"/>
      <c r="AW409" s="11"/>
      <c r="AX409" s="11"/>
      <c r="AY409" s="11"/>
      <c r="AZ409" s="32" t="str">
        <f t="shared" si="90"/>
        <v/>
      </c>
      <c r="BA409" s="13" t="str" cm="1">
        <f t="array" ref="BA409">IF(BA$10="", "", IF(IFERROR(INDEX($B409:$AE409, $BK409, MATCH(BA$10, $B$11:$AE$11, 0)), "")="", "", IFERROR(VALUE(INDEX($B409:$AE409, $BK409, MATCH(BA$10, $B$11:$AE$11, 0))), "")))</f>
        <v/>
      </c>
      <c r="BB409" s="13" t="str" cm="1">
        <f t="array" ref="BB409">IF(BB$10="", "", IF(IFERROR(INDEX($B409:$AE409, $BK409, MATCH(BB$10, $B$11:$AE$11, 0)), "")="", "", IFERROR(VALUE(INDEX($B409:$AE409, $BK409, MATCH(BB$10, $B$11:$AE$11, 0))), "")))</f>
        <v/>
      </c>
      <c r="BC409" s="13" t="str" cm="1">
        <f t="array" ref="BC409">IF(BC$10="", "", IF(IFERROR(INDEX($B409:$AE409, $BK409, MATCH(BC$10, $B$11:$AE$11, 0)), "")="", "", IFERROR(VALUE(INDEX($B409:$AE409, $BK409, MATCH(BC$10, $B$11:$AE$11, 0))), "")))</f>
        <v/>
      </c>
      <c r="BD409" s="13" t="str" cm="1">
        <f t="array" ref="BD409">IF(BD$10="", "", IF(IFERROR(INDEX($B409:$AE409, $BK409, MATCH(BD$10, $B$11:$AE$11, 0)), "")="", "", IFERROR(VALUE(INDEX($B409:$AE409, $BK409, MATCH(BD$10, $B$11:$AE$11, 0))), "")))</f>
        <v/>
      </c>
      <c r="BE409" s="33" t="str" cm="1">
        <f t="array" ref="BE409">IF(BE$10="", "", IF(IFERROR(INDEX($B409:$AE409, $BK409, MATCH(BE$10, $B$11:$AE$11, 0)), "")="", "", IFERROR(VALUE(INDEX($B409:$AE409, $BK409, MATCH(BE$10, $B$11:$AE$11, 0))), "")))</f>
        <v/>
      </c>
      <c r="BF409" s="11"/>
      <c r="BG409" s="41" t="str" cm="1">
        <f t="array" ref="BG409">IF(BG$10="", "", IF(IFERROR(INDEX($B409:$AE409, $BK409, MATCH(BG$10, $B$11:$AE$11, 0)), "")="", "", IFERROR(LEFT(INDEX($B409:$AE409, $BK409, MATCH(BG$10, $B$11:$AE$11, 0)), 70), "")))</f>
        <v/>
      </c>
      <c r="BH409" s="11"/>
      <c r="BI409" s="65" t="str">
        <f t="shared" si="91"/>
        <v/>
      </c>
      <c r="BJ409" s="11"/>
      <c r="BN409" s="19" t="str" cm="1">
        <f t="array" ref="BN409">IF($AZ$10="", "", IF(IFERROR(INDEX($B409:$AE409, $BK409, MATCH($AZ$10, $B$11:$AE$11, 0)), "")="", "", IFERROR(INDEX($B409:$AE409, $BK409, MATCH($AZ$10, $B$11:$AE$11, 0)), "")))</f>
        <v/>
      </c>
      <c r="BO409" s="19" t="str">
        <f t="shared" si="92"/>
        <v/>
      </c>
      <c r="BP409" s="19" t="str">
        <f t="shared" si="93"/>
        <v/>
      </c>
      <c r="BQ409" s="19" t="str">
        <f t="shared" si="94"/>
        <v/>
      </c>
      <c r="BR409" s="42" t="str">
        <f t="shared" si="95"/>
        <v/>
      </c>
      <c r="BS409" s="19" t="str">
        <f t="shared" si="96"/>
        <v/>
      </c>
      <c r="BT409" s="43" t="str" cm="1">
        <f t="array" ref="BT409">IFERROR(DATE(INDEX($BQ409:$BS409, $BK409, MATCH($BN$5, $BQ$10:$BS$10, 0)), INDEX($BQ409:$BS409, $BK409, MATCH($BN$4, $BQ$10:$BS$10, 0)), INDEX($BQ409:$BS409, $BK409, MATCH($BN$3, $BQ$10:$BS$10, 0))), "")</f>
        <v/>
      </c>
      <c r="BV409" s="19" t="str">
        <f t="shared" si="97"/>
        <v/>
      </c>
      <c r="BX409" s="19" t="str">
        <f t="shared" si="89"/>
        <v/>
      </c>
      <c r="BZ409" s="42" t="str">
        <f t="shared" si="88"/>
        <v/>
      </c>
      <c r="CA409" s="13" t="str">
        <f t="shared" si="88"/>
        <v/>
      </c>
      <c r="CB409" s="13" t="str">
        <f t="shared" si="88"/>
        <v/>
      </c>
      <c r="CC409" s="13" t="str">
        <f t="shared" si="88"/>
        <v/>
      </c>
      <c r="CD409" s="33" t="str">
        <f t="shared" si="88"/>
        <v/>
      </c>
      <c r="CF409" s="44" t="str">
        <f t="shared" si="98"/>
        <v/>
      </c>
      <c r="CH409" s="19" t="str">
        <f>IF($CF409="", "", COUNTIF($CF$12:$CF$511, "&gt;"&amp;$CF409)+1+COUNTIF($CF$12:$CF409, $CF409)-1)</f>
        <v/>
      </c>
      <c r="CJ409" s="19" t="str">
        <f t="shared" si="99"/>
        <v/>
      </c>
      <c r="CL409" s="45" t="str">
        <f t="shared" si="100"/>
        <v/>
      </c>
      <c r="CN409" s="41" t="str" cm="1">
        <f t="array" ref="CN409">IF($BV409="", "", IF(IFERROR(INDEX($B409:$AE409, $BK409, MATCH(BI$10, $B$11:$AE$11, 0)), "")="", "", IFERROR(INDEX($B409:$AE409, $BK409, MATCH(BI$10, $B$11:$AE$11, 0)), "")))</f>
        <v/>
      </c>
      <c r="CP409" s="19" t="str">
        <f>IF(OR($BL$7=FALSE, $BI409=""), "", IF(COUNTIF('LinkedIn Posts'!$AV$11:$AV$510, $BI409)=0, MAX($CP$11:$CP408)+1, ""))</f>
        <v/>
      </c>
      <c r="CR409" s="19">
        <v>398</v>
      </c>
      <c r="CT409" s="65" t="str">
        <f t="shared" si="101"/>
        <v/>
      </c>
    </row>
    <row r="410" spans="1:98" x14ac:dyDescent="0.25">
      <c r="A410" s="24"/>
      <c r="B410" s="29"/>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1"/>
      <c r="AF410" s="24"/>
      <c r="AG410" s="11"/>
      <c r="AH410" s="11"/>
      <c r="AI410" s="11"/>
      <c r="AJ410" s="11"/>
      <c r="AK410" s="11"/>
      <c r="AL410" s="11"/>
      <c r="AM410" s="11"/>
      <c r="AN410" s="11"/>
      <c r="AO410" s="11"/>
      <c r="AP410" s="11"/>
      <c r="AQ410" s="11"/>
      <c r="AR410" s="11"/>
      <c r="AS410" s="11"/>
      <c r="AT410" s="11"/>
      <c r="AU410" s="11"/>
      <c r="AV410" s="11"/>
      <c r="AW410" s="11"/>
      <c r="AX410" s="11"/>
      <c r="AY410" s="11"/>
      <c r="AZ410" s="32" t="str">
        <f t="shared" si="90"/>
        <v/>
      </c>
      <c r="BA410" s="13" t="str" cm="1">
        <f t="array" ref="BA410">IF(BA$10="", "", IF(IFERROR(INDEX($B410:$AE410, $BK410, MATCH(BA$10, $B$11:$AE$11, 0)), "")="", "", IFERROR(VALUE(INDEX($B410:$AE410, $BK410, MATCH(BA$10, $B$11:$AE$11, 0))), "")))</f>
        <v/>
      </c>
      <c r="BB410" s="13" t="str" cm="1">
        <f t="array" ref="BB410">IF(BB$10="", "", IF(IFERROR(INDEX($B410:$AE410, $BK410, MATCH(BB$10, $B$11:$AE$11, 0)), "")="", "", IFERROR(VALUE(INDEX($B410:$AE410, $BK410, MATCH(BB$10, $B$11:$AE$11, 0))), "")))</f>
        <v/>
      </c>
      <c r="BC410" s="13" t="str" cm="1">
        <f t="array" ref="BC410">IF(BC$10="", "", IF(IFERROR(INDEX($B410:$AE410, $BK410, MATCH(BC$10, $B$11:$AE$11, 0)), "")="", "", IFERROR(VALUE(INDEX($B410:$AE410, $BK410, MATCH(BC$10, $B$11:$AE$11, 0))), "")))</f>
        <v/>
      </c>
      <c r="BD410" s="13" t="str" cm="1">
        <f t="array" ref="BD410">IF(BD$10="", "", IF(IFERROR(INDEX($B410:$AE410, $BK410, MATCH(BD$10, $B$11:$AE$11, 0)), "")="", "", IFERROR(VALUE(INDEX($B410:$AE410, $BK410, MATCH(BD$10, $B$11:$AE$11, 0))), "")))</f>
        <v/>
      </c>
      <c r="BE410" s="33" t="str" cm="1">
        <f t="array" ref="BE410">IF(BE$10="", "", IF(IFERROR(INDEX($B410:$AE410, $BK410, MATCH(BE$10, $B$11:$AE$11, 0)), "")="", "", IFERROR(VALUE(INDEX($B410:$AE410, $BK410, MATCH(BE$10, $B$11:$AE$11, 0))), "")))</f>
        <v/>
      </c>
      <c r="BF410" s="11"/>
      <c r="BG410" s="41" t="str" cm="1">
        <f t="array" ref="BG410">IF(BG$10="", "", IF(IFERROR(INDEX($B410:$AE410, $BK410, MATCH(BG$10, $B$11:$AE$11, 0)), "")="", "", IFERROR(LEFT(INDEX($B410:$AE410, $BK410, MATCH(BG$10, $B$11:$AE$11, 0)), 70), "")))</f>
        <v/>
      </c>
      <c r="BH410" s="11"/>
      <c r="BI410" s="65" t="str">
        <f t="shared" si="91"/>
        <v/>
      </c>
      <c r="BJ410" s="11"/>
      <c r="BN410" s="19" t="str" cm="1">
        <f t="array" ref="BN410">IF($AZ$10="", "", IF(IFERROR(INDEX($B410:$AE410, $BK410, MATCH($AZ$10, $B$11:$AE$11, 0)), "")="", "", IFERROR(INDEX($B410:$AE410, $BK410, MATCH($AZ$10, $B$11:$AE$11, 0)), "")))</f>
        <v/>
      </c>
      <c r="BO410" s="19" t="str">
        <f t="shared" si="92"/>
        <v/>
      </c>
      <c r="BP410" s="19" t="str">
        <f t="shared" si="93"/>
        <v/>
      </c>
      <c r="BQ410" s="19" t="str">
        <f t="shared" si="94"/>
        <v/>
      </c>
      <c r="BR410" s="42" t="str">
        <f t="shared" si="95"/>
        <v/>
      </c>
      <c r="BS410" s="19" t="str">
        <f t="shared" si="96"/>
        <v/>
      </c>
      <c r="BT410" s="43" t="str" cm="1">
        <f t="array" ref="BT410">IFERROR(DATE(INDEX($BQ410:$BS410, $BK410, MATCH($BN$5, $BQ$10:$BS$10, 0)), INDEX($BQ410:$BS410, $BK410, MATCH($BN$4, $BQ$10:$BS$10, 0)), INDEX($BQ410:$BS410, $BK410, MATCH($BN$3, $BQ$10:$BS$10, 0))), "")</f>
        <v/>
      </c>
      <c r="BV410" s="19" t="str">
        <f t="shared" si="97"/>
        <v/>
      </c>
      <c r="BX410" s="19" t="str">
        <f t="shared" si="89"/>
        <v/>
      </c>
      <c r="BZ410" s="42" t="str">
        <f t="shared" si="88"/>
        <v/>
      </c>
      <c r="CA410" s="13" t="str">
        <f t="shared" si="88"/>
        <v/>
      </c>
      <c r="CB410" s="13" t="str">
        <f t="shared" si="88"/>
        <v/>
      </c>
      <c r="CC410" s="13" t="str">
        <f t="shared" si="88"/>
        <v/>
      </c>
      <c r="CD410" s="33" t="str">
        <f t="shared" si="88"/>
        <v/>
      </c>
      <c r="CF410" s="44" t="str">
        <f t="shared" si="98"/>
        <v/>
      </c>
      <c r="CH410" s="19" t="str">
        <f>IF($CF410="", "", COUNTIF($CF$12:$CF$511, "&gt;"&amp;$CF410)+1+COUNTIF($CF$12:$CF410, $CF410)-1)</f>
        <v/>
      </c>
      <c r="CJ410" s="19" t="str">
        <f t="shared" si="99"/>
        <v/>
      </c>
      <c r="CL410" s="45" t="str">
        <f t="shared" si="100"/>
        <v/>
      </c>
      <c r="CN410" s="41" t="str" cm="1">
        <f t="array" ref="CN410">IF($BV410="", "", IF(IFERROR(INDEX($B410:$AE410, $BK410, MATCH(BI$10, $B$11:$AE$11, 0)), "")="", "", IFERROR(INDEX($B410:$AE410, $BK410, MATCH(BI$10, $B$11:$AE$11, 0)), "")))</f>
        <v/>
      </c>
      <c r="CP410" s="19" t="str">
        <f>IF(OR($BL$7=FALSE, $BI410=""), "", IF(COUNTIF('LinkedIn Posts'!$AV$11:$AV$510, $BI410)=0, MAX($CP$11:$CP409)+1, ""))</f>
        <v/>
      </c>
      <c r="CR410" s="19">
        <v>399</v>
      </c>
      <c r="CT410" s="65" t="str">
        <f t="shared" si="101"/>
        <v/>
      </c>
    </row>
    <row r="411" spans="1:98" x14ac:dyDescent="0.25">
      <c r="A411" s="24"/>
      <c r="B411" s="29"/>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1"/>
      <c r="AF411" s="24"/>
      <c r="AG411" s="11"/>
      <c r="AH411" s="11"/>
      <c r="AI411" s="11"/>
      <c r="AJ411" s="11"/>
      <c r="AK411" s="11"/>
      <c r="AL411" s="11"/>
      <c r="AM411" s="11"/>
      <c r="AN411" s="11"/>
      <c r="AO411" s="11"/>
      <c r="AP411" s="11"/>
      <c r="AQ411" s="11"/>
      <c r="AR411" s="11"/>
      <c r="AS411" s="11"/>
      <c r="AT411" s="11"/>
      <c r="AU411" s="11"/>
      <c r="AV411" s="11"/>
      <c r="AW411" s="11"/>
      <c r="AX411" s="11"/>
      <c r="AY411" s="11"/>
      <c r="AZ411" s="32" t="str">
        <f t="shared" si="90"/>
        <v/>
      </c>
      <c r="BA411" s="13" t="str" cm="1">
        <f t="array" ref="BA411">IF(BA$10="", "", IF(IFERROR(INDEX($B411:$AE411, $BK411, MATCH(BA$10, $B$11:$AE$11, 0)), "")="", "", IFERROR(VALUE(INDEX($B411:$AE411, $BK411, MATCH(BA$10, $B$11:$AE$11, 0))), "")))</f>
        <v/>
      </c>
      <c r="BB411" s="13" t="str" cm="1">
        <f t="array" ref="BB411">IF(BB$10="", "", IF(IFERROR(INDEX($B411:$AE411, $BK411, MATCH(BB$10, $B$11:$AE$11, 0)), "")="", "", IFERROR(VALUE(INDEX($B411:$AE411, $BK411, MATCH(BB$10, $B$11:$AE$11, 0))), "")))</f>
        <v/>
      </c>
      <c r="BC411" s="13" t="str" cm="1">
        <f t="array" ref="BC411">IF(BC$10="", "", IF(IFERROR(INDEX($B411:$AE411, $BK411, MATCH(BC$10, $B$11:$AE$11, 0)), "")="", "", IFERROR(VALUE(INDEX($B411:$AE411, $BK411, MATCH(BC$10, $B$11:$AE$11, 0))), "")))</f>
        <v/>
      </c>
      <c r="BD411" s="13" t="str" cm="1">
        <f t="array" ref="BD411">IF(BD$10="", "", IF(IFERROR(INDEX($B411:$AE411, $BK411, MATCH(BD$10, $B$11:$AE$11, 0)), "")="", "", IFERROR(VALUE(INDEX($B411:$AE411, $BK411, MATCH(BD$10, $B$11:$AE$11, 0))), "")))</f>
        <v/>
      </c>
      <c r="BE411" s="33" t="str" cm="1">
        <f t="array" ref="BE411">IF(BE$10="", "", IF(IFERROR(INDEX($B411:$AE411, $BK411, MATCH(BE$10, $B$11:$AE$11, 0)), "")="", "", IFERROR(VALUE(INDEX($B411:$AE411, $BK411, MATCH(BE$10, $B$11:$AE$11, 0))), "")))</f>
        <v/>
      </c>
      <c r="BF411" s="11"/>
      <c r="BG411" s="41" t="str" cm="1">
        <f t="array" ref="BG411">IF(BG$10="", "", IF(IFERROR(INDEX($B411:$AE411, $BK411, MATCH(BG$10, $B$11:$AE$11, 0)), "")="", "", IFERROR(LEFT(INDEX($B411:$AE411, $BK411, MATCH(BG$10, $B$11:$AE$11, 0)), 70), "")))</f>
        <v/>
      </c>
      <c r="BH411" s="11"/>
      <c r="BI411" s="65" t="str">
        <f t="shared" si="91"/>
        <v/>
      </c>
      <c r="BJ411" s="11"/>
      <c r="BN411" s="19" t="str" cm="1">
        <f t="array" ref="BN411">IF($AZ$10="", "", IF(IFERROR(INDEX($B411:$AE411, $BK411, MATCH($AZ$10, $B$11:$AE$11, 0)), "")="", "", IFERROR(INDEX($B411:$AE411, $BK411, MATCH($AZ$10, $B$11:$AE$11, 0)), "")))</f>
        <v/>
      </c>
      <c r="BO411" s="19" t="str">
        <f t="shared" si="92"/>
        <v/>
      </c>
      <c r="BP411" s="19" t="str">
        <f t="shared" si="93"/>
        <v/>
      </c>
      <c r="BQ411" s="19" t="str">
        <f t="shared" si="94"/>
        <v/>
      </c>
      <c r="BR411" s="42" t="str">
        <f t="shared" si="95"/>
        <v/>
      </c>
      <c r="BS411" s="19" t="str">
        <f t="shared" si="96"/>
        <v/>
      </c>
      <c r="BT411" s="43" t="str" cm="1">
        <f t="array" ref="BT411">IFERROR(DATE(INDEX($BQ411:$BS411, $BK411, MATCH($BN$5, $BQ$10:$BS$10, 0)), INDEX($BQ411:$BS411, $BK411, MATCH($BN$4, $BQ$10:$BS$10, 0)), INDEX($BQ411:$BS411, $BK411, MATCH($BN$3, $BQ$10:$BS$10, 0))), "")</f>
        <v/>
      </c>
      <c r="BV411" s="19" t="str">
        <f t="shared" si="97"/>
        <v/>
      </c>
      <c r="BX411" s="19" t="str">
        <f t="shared" si="89"/>
        <v/>
      </c>
      <c r="BZ411" s="42" t="str">
        <f t="shared" si="88"/>
        <v/>
      </c>
      <c r="CA411" s="13" t="str">
        <f t="shared" si="88"/>
        <v/>
      </c>
      <c r="CB411" s="13" t="str">
        <f t="shared" si="88"/>
        <v/>
      </c>
      <c r="CC411" s="13" t="str">
        <f t="shared" si="88"/>
        <v/>
      </c>
      <c r="CD411" s="33" t="str">
        <f t="shared" si="88"/>
        <v/>
      </c>
      <c r="CF411" s="44" t="str">
        <f t="shared" si="98"/>
        <v/>
      </c>
      <c r="CH411" s="19" t="str">
        <f>IF($CF411="", "", COUNTIF($CF$12:$CF$511, "&gt;"&amp;$CF411)+1+COUNTIF($CF$12:$CF411, $CF411)-1)</f>
        <v/>
      </c>
      <c r="CJ411" s="19" t="str">
        <f t="shared" si="99"/>
        <v/>
      </c>
      <c r="CL411" s="45" t="str">
        <f t="shared" si="100"/>
        <v/>
      </c>
      <c r="CN411" s="41" t="str" cm="1">
        <f t="array" ref="CN411">IF($BV411="", "", IF(IFERROR(INDEX($B411:$AE411, $BK411, MATCH(BI$10, $B$11:$AE$11, 0)), "")="", "", IFERROR(INDEX($B411:$AE411, $BK411, MATCH(BI$10, $B$11:$AE$11, 0)), "")))</f>
        <v/>
      </c>
      <c r="CP411" s="19" t="str">
        <f>IF(OR($BL$7=FALSE, $BI411=""), "", IF(COUNTIF('LinkedIn Posts'!$AV$11:$AV$510, $BI411)=0, MAX($CP$11:$CP410)+1, ""))</f>
        <v/>
      </c>
      <c r="CR411" s="19">
        <v>400</v>
      </c>
      <c r="CT411" s="65" t="str">
        <f t="shared" si="101"/>
        <v/>
      </c>
    </row>
    <row r="412" spans="1:98" x14ac:dyDescent="0.25">
      <c r="A412" s="24"/>
      <c r="B412" s="29"/>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1"/>
      <c r="AF412" s="24"/>
      <c r="AG412" s="11"/>
      <c r="AH412" s="11"/>
      <c r="AI412" s="11"/>
      <c r="AJ412" s="11"/>
      <c r="AK412" s="11"/>
      <c r="AL412" s="11"/>
      <c r="AM412" s="11"/>
      <c r="AN412" s="11"/>
      <c r="AO412" s="11"/>
      <c r="AP412" s="11"/>
      <c r="AQ412" s="11"/>
      <c r="AR412" s="11"/>
      <c r="AS412" s="11"/>
      <c r="AT412" s="11"/>
      <c r="AU412" s="11"/>
      <c r="AV412" s="11"/>
      <c r="AW412" s="11"/>
      <c r="AX412" s="11"/>
      <c r="AY412" s="11"/>
      <c r="AZ412" s="32" t="str">
        <f t="shared" si="90"/>
        <v/>
      </c>
      <c r="BA412" s="13" t="str" cm="1">
        <f t="array" ref="BA412">IF(BA$10="", "", IF(IFERROR(INDEX($B412:$AE412, $BK412, MATCH(BA$10, $B$11:$AE$11, 0)), "")="", "", IFERROR(VALUE(INDEX($B412:$AE412, $BK412, MATCH(BA$10, $B$11:$AE$11, 0))), "")))</f>
        <v/>
      </c>
      <c r="BB412" s="13" t="str" cm="1">
        <f t="array" ref="BB412">IF(BB$10="", "", IF(IFERROR(INDEX($B412:$AE412, $BK412, MATCH(BB$10, $B$11:$AE$11, 0)), "")="", "", IFERROR(VALUE(INDEX($B412:$AE412, $BK412, MATCH(BB$10, $B$11:$AE$11, 0))), "")))</f>
        <v/>
      </c>
      <c r="BC412" s="13" t="str" cm="1">
        <f t="array" ref="BC412">IF(BC$10="", "", IF(IFERROR(INDEX($B412:$AE412, $BK412, MATCH(BC$10, $B$11:$AE$11, 0)), "")="", "", IFERROR(VALUE(INDEX($B412:$AE412, $BK412, MATCH(BC$10, $B$11:$AE$11, 0))), "")))</f>
        <v/>
      </c>
      <c r="BD412" s="13" t="str" cm="1">
        <f t="array" ref="BD412">IF(BD$10="", "", IF(IFERROR(INDEX($B412:$AE412, $BK412, MATCH(BD$10, $B$11:$AE$11, 0)), "")="", "", IFERROR(VALUE(INDEX($B412:$AE412, $BK412, MATCH(BD$10, $B$11:$AE$11, 0))), "")))</f>
        <v/>
      </c>
      <c r="BE412" s="33" t="str" cm="1">
        <f t="array" ref="BE412">IF(BE$10="", "", IF(IFERROR(INDEX($B412:$AE412, $BK412, MATCH(BE$10, $B$11:$AE$11, 0)), "")="", "", IFERROR(VALUE(INDEX($B412:$AE412, $BK412, MATCH(BE$10, $B$11:$AE$11, 0))), "")))</f>
        <v/>
      </c>
      <c r="BF412" s="11"/>
      <c r="BG412" s="41" t="str" cm="1">
        <f t="array" ref="BG412">IF(BG$10="", "", IF(IFERROR(INDEX($B412:$AE412, $BK412, MATCH(BG$10, $B$11:$AE$11, 0)), "")="", "", IFERROR(LEFT(INDEX($B412:$AE412, $BK412, MATCH(BG$10, $B$11:$AE$11, 0)), 70), "")))</f>
        <v/>
      </c>
      <c r="BH412" s="11"/>
      <c r="BI412" s="65" t="str">
        <f t="shared" si="91"/>
        <v/>
      </c>
      <c r="BJ412" s="11"/>
      <c r="BN412" s="19" t="str" cm="1">
        <f t="array" ref="BN412">IF($AZ$10="", "", IF(IFERROR(INDEX($B412:$AE412, $BK412, MATCH($AZ$10, $B$11:$AE$11, 0)), "")="", "", IFERROR(INDEX($B412:$AE412, $BK412, MATCH($AZ$10, $B$11:$AE$11, 0)), "")))</f>
        <v/>
      </c>
      <c r="BO412" s="19" t="str">
        <f t="shared" si="92"/>
        <v/>
      </c>
      <c r="BP412" s="19" t="str">
        <f t="shared" si="93"/>
        <v/>
      </c>
      <c r="BQ412" s="19" t="str">
        <f t="shared" si="94"/>
        <v/>
      </c>
      <c r="BR412" s="42" t="str">
        <f t="shared" si="95"/>
        <v/>
      </c>
      <c r="BS412" s="19" t="str">
        <f t="shared" si="96"/>
        <v/>
      </c>
      <c r="BT412" s="43" t="str" cm="1">
        <f t="array" ref="BT412">IFERROR(DATE(INDEX($BQ412:$BS412, $BK412, MATCH($BN$5, $BQ$10:$BS$10, 0)), INDEX($BQ412:$BS412, $BK412, MATCH($BN$4, $BQ$10:$BS$10, 0)), INDEX($BQ412:$BS412, $BK412, MATCH($BN$3, $BQ$10:$BS$10, 0))), "")</f>
        <v/>
      </c>
      <c r="BV412" s="19" t="str">
        <f t="shared" si="97"/>
        <v/>
      </c>
      <c r="BX412" s="19" t="str">
        <f t="shared" si="89"/>
        <v/>
      </c>
      <c r="BZ412" s="42" t="str">
        <f t="shared" si="88"/>
        <v/>
      </c>
      <c r="CA412" s="13" t="str">
        <f t="shared" si="88"/>
        <v/>
      </c>
      <c r="CB412" s="13" t="str">
        <f t="shared" si="88"/>
        <v/>
      </c>
      <c r="CC412" s="13" t="str">
        <f t="shared" si="88"/>
        <v/>
      </c>
      <c r="CD412" s="33" t="str">
        <f t="shared" si="88"/>
        <v/>
      </c>
      <c r="CF412" s="44" t="str">
        <f t="shared" si="98"/>
        <v/>
      </c>
      <c r="CH412" s="19" t="str">
        <f>IF($CF412="", "", COUNTIF($CF$12:$CF$511, "&gt;"&amp;$CF412)+1+COUNTIF($CF$12:$CF412, $CF412)-1)</f>
        <v/>
      </c>
      <c r="CJ412" s="19" t="str">
        <f t="shared" si="99"/>
        <v/>
      </c>
      <c r="CL412" s="45" t="str">
        <f t="shared" si="100"/>
        <v/>
      </c>
      <c r="CN412" s="41" t="str" cm="1">
        <f t="array" ref="CN412">IF($BV412="", "", IF(IFERROR(INDEX($B412:$AE412, $BK412, MATCH(BI$10, $B$11:$AE$11, 0)), "")="", "", IFERROR(INDEX($B412:$AE412, $BK412, MATCH(BI$10, $B$11:$AE$11, 0)), "")))</f>
        <v/>
      </c>
      <c r="CP412" s="19" t="str">
        <f>IF(OR($BL$7=FALSE, $BI412=""), "", IF(COUNTIF('LinkedIn Posts'!$AV$11:$AV$510, $BI412)=0, MAX($CP$11:$CP411)+1, ""))</f>
        <v/>
      </c>
      <c r="CR412" s="19">
        <v>401</v>
      </c>
      <c r="CT412" s="65" t="str">
        <f t="shared" si="101"/>
        <v/>
      </c>
    </row>
    <row r="413" spans="1:98" x14ac:dyDescent="0.25">
      <c r="A413" s="24"/>
      <c r="B413" s="29"/>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1"/>
      <c r="AF413" s="24"/>
      <c r="AG413" s="11"/>
      <c r="AH413" s="11"/>
      <c r="AI413" s="11"/>
      <c r="AJ413" s="11"/>
      <c r="AK413" s="11"/>
      <c r="AL413" s="11"/>
      <c r="AM413" s="11"/>
      <c r="AN413" s="11"/>
      <c r="AO413" s="11"/>
      <c r="AP413" s="11"/>
      <c r="AQ413" s="11"/>
      <c r="AR413" s="11"/>
      <c r="AS413" s="11"/>
      <c r="AT413" s="11"/>
      <c r="AU413" s="11"/>
      <c r="AV413" s="11"/>
      <c r="AW413" s="11"/>
      <c r="AX413" s="11"/>
      <c r="AY413" s="11"/>
      <c r="AZ413" s="32" t="str">
        <f t="shared" si="90"/>
        <v/>
      </c>
      <c r="BA413" s="13" t="str" cm="1">
        <f t="array" ref="BA413">IF(BA$10="", "", IF(IFERROR(INDEX($B413:$AE413, $BK413, MATCH(BA$10, $B$11:$AE$11, 0)), "")="", "", IFERROR(VALUE(INDEX($B413:$AE413, $BK413, MATCH(BA$10, $B$11:$AE$11, 0))), "")))</f>
        <v/>
      </c>
      <c r="BB413" s="13" t="str" cm="1">
        <f t="array" ref="BB413">IF(BB$10="", "", IF(IFERROR(INDEX($B413:$AE413, $BK413, MATCH(BB$10, $B$11:$AE$11, 0)), "")="", "", IFERROR(VALUE(INDEX($B413:$AE413, $BK413, MATCH(BB$10, $B$11:$AE$11, 0))), "")))</f>
        <v/>
      </c>
      <c r="BC413" s="13" t="str" cm="1">
        <f t="array" ref="BC413">IF(BC$10="", "", IF(IFERROR(INDEX($B413:$AE413, $BK413, MATCH(BC$10, $B$11:$AE$11, 0)), "")="", "", IFERROR(VALUE(INDEX($B413:$AE413, $BK413, MATCH(BC$10, $B$11:$AE$11, 0))), "")))</f>
        <v/>
      </c>
      <c r="BD413" s="13" t="str" cm="1">
        <f t="array" ref="BD413">IF(BD$10="", "", IF(IFERROR(INDEX($B413:$AE413, $BK413, MATCH(BD$10, $B$11:$AE$11, 0)), "")="", "", IFERROR(VALUE(INDEX($B413:$AE413, $BK413, MATCH(BD$10, $B$11:$AE$11, 0))), "")))</f>
        <v/>
      </c>
      <c r="BE413" s="33" t="str" cm="1">
        <f t="array" ref="BE413">IF(BE$10="", "", IF(IFERROR(INDEX($B413:$AE413, $BK413, MATCH(BE$10, $B$11:$AE$11, 0)), "")="", "", IFERROR(VALUE(INDEX($B413:$AE413, $BK413, MATCH(BE$10, $B$11:$AE$11, 0))), "")))</f>
        <v/>
      </c>
      <c r="BF413" s="11"/>
      <c r="BG413" s="41" t="str" cm="1">
        <f t="array" ref="BG413">IF(BG$10="", "", IF(IFERROR(INDEX($B413:$AE413, $BK413, MATCH(BG$10, $B$11:$AE$11, 0)), "")="", "", IFERROR(LEFT(INDEX($B413:$AE413, $BK413, MATCH(BG$10, $B$11:$AE$11, 0)), 70), "")))</f>
        <v/>
      </c>
      <c r="BH413" s="11"/>
      <c r="BI413" s="65" t="str">
        <f t="shared" si="91"/>
        <v/>
      </c>
      <c r="BJ413" s="11"/>
      <c r="BN413" s="19" t="str" cm="1">
        <f t="array" ref="BN413">IF($AZ$10="", "", IF(IFERROR(INDEX($B413:$AE413, $BK413, MATCH($AZ$10, $B$11:$AE$11, 0)), "")="", "", IFERROR(INDEX($B413:$AE413, $BK413, MATCH($AZ$10, $B$11:$AE$11, 0)), "")))</f>
        <v/>
      </c>
      <c r="BO413" s="19" t="str">
        <f t="shared" si="92"/>
        <v/>
      </c>
      <c r="BP413" s="19" t="str">
        <f t="shared" si="93"/>
        <v/>
      </c>
      <c r="BQ413" s="19" t="str">
        <f t="shared" si="94"/>
        <v/>
      </c>
      <c r="BR413" s="42" t="str">
        <f t="shared" si="95"/>
        <v/>
      </c>
      <c r="BS413" s="19" t="str">
        <f t="shared" si="96"/>
        <v/>
      </c>
      <c r="BT413" s="43" t="str" cm="1">
        <f t="array" ref="BT413">IFERROR(DATE(INDEX($BQ413:$BS413, $BK413, MATCH($BN$5, $BQ$10:$BS$10, 0)), INDEX($BQ413:$BS413, $BK413, MATCH($BN$4, $BQ$10:$BS$10, 0)), INDEX($BQ413:$BS413, $BK413, MATCH($BN$3, $BQ$10:$BS$10, 0))), "")</f>
        <v/>
      </c>
      <c r="BV413" s="19" t="str">
        <f t="shared" si="97"/>
        <v/>
      </c>
      <c r="BX413" s="19" t="str">
        <f t="shared" si="89"/>
        <v/>
      </c>
      <c r="BZ413" s="42" t="str">
        <f t="shared" si="88"/>
        <v/>
      </c>
      <c r="CA413" s="13" t="str">
        <f t="shared" si="88"/>
        <v/>
      </c>
      <c r="CB413" s="13" t="str">
        <f t="shared" si="88"/>
        <v/>
      </c>
      <c r="CC413" s="13" t="str">
        <f t="shared" si="88"/>
        <v/>
      </c>
      <c r="CD413" s="33" t="str">
        <f t="shared" si="88"/>
        <v/>
      </c>
      <c r="CF413" s="44" t="str">
        <f t="shared" si="98"/>
        <v/>
      </c>
      <c r="CH413" s="19" t="str">
        <f>IF($CF413="", "", COUNTIF($CF$12:$CF$511, "&gt;"&amp;$CF413)+1+COUNTIF($CF$12:$CF413, $CF413)-1)</f>
        <v/>
      </c>
      <c r="CJ413" s="19" t="str">
        <f t="shared" si="99"/>
        <v/>
      </c>
      <c r="CL413" s="45" t="str">
        <f t="shared" si="100"/>
        <v/>
      </c>
      <c r="CN413" s="41" t="str" cm="1">
        <f t="array" ref="CN413">IF($BV413="", "", IF(IFERROR(INDEX($B413:$AE413, $BK413, MATCH(BI$10, $B$11:$AE$11, 0)), "")="", "", IFERROR(INDEX($B413:$AE413, $BK413, MATCH(BI$10, $B$11:$AE$11, 0)), "")))</f>
        <v/>
      </c>
      <c r="CP413" s="19" t="str">
        <f>IF(OR($BL$7=FALSE, $BI413=""), "", IF(COUNTIF('LinkedIn Posts'!$AV$11:$AV$510, $BI413)=0, MAX($CP$11:$CP412)+1, ""))</f>
        <v/>
      </c>
      <c r="CR413" s="19">
        <v>402</v>
      </c>
      <c r="CT413" s="65" t="str">
        <f t="shared" si="101"/>
        <v/>
      </c>
    </row>
    <row r="414" spans="1:98" x14ac:dyDescent="0.25">
      <c r="A414" s="24"/>
      <c r="B414" s="29"/>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1"/>
      <c r="AF414" s="24"/>
      <c r="AG414" s="11"/>
      <c r="AH414" s="11"/>
      <c r="AI414" s="11"/>
      <c r="AJ414" s="11"/>
      <c r="AK414" s="11"/>
      <c r="AL414" s="11"/>
      <c r="AM414" s="11"/>
      <c r="AN414" s="11"/>
      <c r="AO414" s="11"/>
      <c r="AP414" s="11"/>
      <c r="AQ414" s="11"/>
      <c r="AR414" s="11"/>
      <c r="AS414" s="11"/>
      <c r="AT414" s="11"/>
      <c r="AU414" s="11"/>
      <c r="AV414" s="11"/>
      <c r="AW414" s="11"/>
      <c r="AX414" s="11"/>
      <c r="AY414" s="11"/>
      <c r="AZ414" s="32" t="str">
        <f t="shared" si="90"/>
        <v/>
      </c>
      <c r="BA414" s="13" t="str" cm="1">
        <f t="array" ref="BA414">IF(BA$10="", "", IF(IFERROR(INDEX($B414:$AE414, $BK414, MATCH(BA$10, $B$11:$AE$11, 0)), "")="", "", IFERROR(VALUE(INDEX($B414:$AE414, $BK414, MATCH(BA$10, $B$11:$AE$11, 0))), "")))</f>
        <v/>
      </c>
      <c r="BB414" s="13" t="str" cm="1">
        <f t="array" ref="BB414">IF(BB$10="", "", IF(IFERROR(INDEX($B414:$AE414, $BK414, MATCH(BB$10, $B$11:$AE$11, 0)), "")="", "", IFERROR(VALUE(INDEX($B414:$AE414, $BK414, MATCH(BB$10, $B$11:$AE$11, 0))), "")))</f>
        <v/>
      </c>
      <c r="BC414" s="13" t="str" cm="1">
        <f t="array" ref="BC414">IF(BC$10="", "", IF(IFERROR(INDEX($B414:$AE414, $BK414, MATCH(BC$10, $B$11:$AE$11, 0)), "")="", "", IFERROR(VALUE(INDEX($B414:$AE414, $BK414, MATCH(BC$10, $B$11:$AE$11, 0))), "")))</f>
        <v/>
      </c>
      <c r="BD414" s="13" t="str" cm="1">
        <f t="array" ref="BD414">IF(BD$10="", "", IF(IFERROR(INDEX($B414:$AE414, $BK414, MATCH(BD$10, $B$11:$AE$11, 0)), "")="", "", IFERROR(VALUE(INDEX($B414:$AE414, $BK414, MATCH(BD$10, $B$11:$AE$11, 0))), "")))</f>
        <v/>
      </c>
      <c r="BE414" s="33" t="str" cm="1">
        <f t="array" ref="BE414">IF(BE$10="", "", IF(IFERROR(INDEX($B414:$AE414, $BK414, MATCH(BE$10, $B$11:$AE$11, 0)), "")="", "", IFERROR(VALUE(INDEX($B414:$AE414, $BK414, MATCH(BE$10, $B$11:$AE$11, 0))), "")))</f>
        <v/>
      </c>
      <c r="BF414" s="11"/>
      <c r="BG414" s="41" t="str" cm="1">
        <f t="array" ref="BG414">IF(BG$10="", "", IF(IFERROR(INDEX($B414:$AE414, $BK414, MATCH(BG$10, $B$11:$AE$11, 0)), "")="", "", IFERROR(LEFT(INDEX($B414:$AE414, $BK414, MATCH(BG$10, $B$11:$AE$11, 0)), 70), "")))</f>
        <v/>
      </c>
      <c r="BH414" s="11"/>
      <c r="BI414" s="65" t="str">
        <f t="shared" si="91"/>
        <v/>
      </c>
      <c r="BJ414" s="11"/>
      <c r="BN414" s="19" t="str" cm="1">
        <f t="array" ref="BN414">IF($AZ$10="", "", IF(IFERROR(INDEX($B414:$AE414, $BK414, MATCH($AZ$10, $B$11:$AE$11, 0)), "")="", "", IFERROR(INDEX($B414:$AE414, $BK414, MATCH($AZ$10, $B$11:$AE$11, 0)), "")))</f>
        <v/>
      </c>
      <c r="BO414" s="19" t="str">
        <f t="shared" si="92"/>
        <v/>
      </c>
      <c r="BP414" s="19" t="str">
        <f t="shared" si="93"/>
        <v/>
      </c>
      <c r="BQ414" s="19" t="str">
        <f t="shared" si="94"/>
        <v/>
      </c>
      <c r="BR414" s="42" t="str">
        <f t="shared" si="95"/>
        <v/>
      </c>
      <c r="BS414" s="19" t="str">
        <f t="shared" si="96"/>
        <v/>
      </c>
      <c r="BT414" s="43" t="str" cm="1">
        <f t="array" ref="BT414">IFERROR(DATE(INDEX($BQ414:$BS414, $BK414, MATCH($BN$5, $BQ$10:$BS$10, 0)), INDEX($BQ414:$BS414, $BK414, MATCH($BN$4, $BQ$10:$BS$10, 0)), INDEX($BQ414:$BS414, $BK414, MATCH($BN$3, $BQ$10:$BS$10, 0))), "")</f>
        <v/>
      </c>
      <c r="BV414" s="19" t="str">
        <f t="shared" si="97"/>
        <v/>
      </c>
      <c r="BX414" s="19" t="str">
        <f t="shared" si="89"/>
        <v/>
      </c>
      <c r="BZ414" s="42" t="str">
        <f t="shared" si="88"/>
        <v/>
      </c>
      <c r="CA414" s="13" t="str">
        <f t="shared" si="88"/>
        <v/>
      </c>
      <c r="CB414" s="13" t="str">
        <f t="shared" si="88"/>
        <v/>
      </c>
      <c r="CC414" s="13" t="str">
        <f t="shared" si="88"/>
        <v/>
      </c>
      <c r="CD414" s="33" t="str">
        <f t="shared" si="88"/>
        <v/>
      </c>
      <c r="CF414" s="44" t="str">
        <f t="shared" si="98"/>
        <v/>
      </c>
      <c r="CH414" s="19" t="str">
        <f>IF($CF414="", "", COUNTIF($CF$12:$CF$511, "&gt;"&amp;$CF414)+1+COUNTIF($CF$12:$CF414, $CF414)-1)</f>
        <v/>
      </c>
      <c r="CJ414" s="19" t="str">
        <f t="shared" si="99"/>
        <v/>
      </c>
      <c r="CL414" s="45" t="str">
        <f t="shared" si="100"/>
        <v/>
      </c>
      <c r="CN414" s="41" t="str" cm="1">
        <f t="array" ref="CN414">IF($BV414="", "", IF(IFERROR(INDEX($B414:$AE414, $BK414, MATCH(BI$10, $B$11:$AE$11, 0)), "")="", "", IFERROR(INDEX($B414:$AE414, $BK414, MATCH(BI$10, $B$11:$AE$11, 0)), "")))</f>
        <v/>
      </c>
      <c r="CP414" s="19" t="str">
        <f>IF(OR($BL$7=FALSE, $BI414=""), "", IF(COUNTIF('LinkedIn Posts'!$AV$11:$AV$510, $BI414)=0, MAX($CP$11:$CP413)+1, ""))</f>
        <v/>
      </c>
      <c r="CR414" s="19">
        <v>403</v>
      </c>
      <c r="CT414" s="65" t="str">
        <f t="shared" si="101"/>
        <v/>
      </c>
    </row>
    <row r="415" spans="1:98" x14ac:dyDescent="0.25">
      <c r="A415" s="24"/>
      <c r="B415" s="29"/>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1"/>
      <c r="AF415" s="24"/>
      <c r="AG415" s="11"/>
      <c r="AH415" s="11"/>
      <c r="AI415" s="11"/>
      <c r="AJ415" s="11"/>
      <c r="AK415" s="11"/>
      <c r="AL415" s="11"/>
      <c r="AM415" s="11"/>
      <c r="AN415" s="11"/>
      <c r="AO415" s="11"/>
      <c r="AP415" s="11"/>
      <c r="AQ415" s="11"/>
      <c r="AR415" s="11"/>
      <c r="AS415" s="11"/>
      <c r="AT415" s="11"/>
      <c r="AU415" s="11"/>
      <c r="AV415" s="11"/>
      <c r="AW415" s="11"/>
      <c r="AX415" s="11"/>
      <c r="AY415" s="11"/>
      <c r="AZ415" s="32" t="str">
        <f t="shared" si="90"/>
        <v/>
      </c>
      <c r="BA415" s="13" t="str" cm="1">
        <f t="array" ref="BA415">IF(BA$10="", "", IF(IFERROR(INDEX($B415:$AE415, $BK415, MATCH(BA$10, $B$11:$AE$11, 0)), "")="", "", IFERROR(VALUE(INDEX($B415:$AE415, $BK415, MATCH(BA$10, $B$11:$AE$11, 0))), "")))</f>
        <v/>
      </c>
      <c r="BB415" s="13" t="str" cm="1">
        <f t="array" ref="BB415">IF(BB$10="", "", IF(IFERROR(INDEX($B415:$AE415, $BK415, MATCH(BB$10, $B$11:$AE$11, 0)), "")="", "", IFERROR(VALUE(INDEX($B415:$AE415, $BK415, MATCH(BB$10, $B$11:$AE$11, 0))), "")))</f>
        <v/>
      </c>
      <c r="BC415" s="13" t="str" cm="1">
        <f t="array" ref="BC415">IF(BC$10="", "", IF(IFERROR(INDEX($B415:$AE415, $BK415, MATCH(BC$10, $B$11:$AE$11, 0)), "")="", "", IFERROR(VALUE(INDEX($B415:$AE415, $BK415, MATCH(BC$10, $B$11:$AE$11, 0))), "")))</f>
        <v/>
      </c>
      <c r="BD415" s="13" t="str" cm="1">
        <f t="array" ref="BD415">IF(BD$10="", "", IF(IFERROR(INDEX($B415:$AE415, $BK415, MATCH(BD$10, $B$11:$AE$11, 0)), "")="", "", IFERROR(VALUE(INDEX($B415:$AE415, $BK415, MATCH(BD$10, $B$11:$AE$11, 0))), "")))</f>
        <v/>
      </c>
      <c r="BE415" s="33" t="str" cm="1">
        <f t="array" ref="BE415">IF(BE$10="", "", IF(IFERROR(INDEX($B415:$AE415, $BK415, MATCH(BE$10, $B$11:$AE$11, 0)), "")="", "", IFERROR(VALUE(INDEX($B415:$AE415, $BK415, MATCH(BE$10, $B$11:$AE$11, 0))), "")))</f>
        <v/>
      </c>
      <c r="BF415" s="11"/>
      <c r="BG415" s="41" t="str" cm="1">
        <f t="array" ref="BG415">IF(BG$10="", "", IF(IFERROR(INDEX($B415:$AE415, $BK415, MATCH(BG$10, $B$11:$AE$11, 0)), "")="", "", IFERROR(LEFT(INDEX($B415:$AE415, $BK415, MATCH(BG$10, $B$11:$AE$11, 0)), 70), "")))</f>
        <v/>
      </c>
      <c r="BH415" s="11"/>
      <c r="BI415" s="65" t="str">
        <f t="shared" si="91"/>
        <v/>
      </c>
      <c r="BJ415" s="11"/>
      <c r="BN415" s="19" t="str" cm="1">
        <f t="array" ref="BN415">IF($AZ$10="", "", IF(IFERROR(INDEX($B415:$AE415, $BK415, MATCH($AZ$10, $B$11:$AE$11, 0)), "")="", "", IFERROR(INDEX($B415:$AE415, $BK415, MATCH($AZ$10, $B$11:$AE$11, 0)), "")))</f>
        <v/>
      </c>
      <c r="BO415" s="19" t="str">
        <f t="shared" si="92"/>
        <v/>
      </c>
      <c r="BP415" s="19" t="str">
        <f t="shared" si="93"/>
        <v/>
      </c>
      <c r="BQ415" s="19" t="str">
        <f t="shared" si="94"/>
        <v/>
      </c>
      <c r="BR415" s="42" t="str">
        <f t="shared" si="95"/>
        <v/>
      </c>
      <c r="BS415" s="19" t="str">
        <f t="shared" si="96"/>
        <v/>
      </c>
      <c r="BT415" s="43" t="str" cm="1">
        <f t="array" ref="BT415">IFERROR(DATE(INDEX($BQ415:$BS415, $BK415, MATCH($BN$5, $BQ$10:$BS$10, 0)), INDEX($BQ415:$BS415, $BK415, MATCH($BN$4, $BQ$10:$BS$10, 0)), INDEX($BQ415:$BS415, $BK415, MATCH($BN$3, $BQ$10:$BS$10, 0))), "")</f>
        <v/>
      </c>
      <c r="BV415" s="19" t="str">
        <f t="shared" si="97"/>
        <v/>
      </c>
      <c r="BX415" s="19" t="str">
        <f t="shared" si="89"/>
        <v/>
      </c>
      <c r="BZ415" s="42" t="str">
        <f t="shared" si="88"/>
        <v/>
      </c>
      <c r="CA415" s="13" t="str">
        <f t="shared" si="88"/>
        <v/>
      </c>
      <c r="CB415" s="13" t="str">
        <f t="shared" si="88"/>
        <v/>
      </c>
      <c r="CC415" s="13" t="str">
        <f t="shared" si="88"/>
        <v/>
      </c>
      <c r="CD415" s="33" t="str">
        <f t="shared" si="88"/>
        <v/>
      </c>
      <c r="CF415" s="44" t="str">
        <f t="shared" si="98"/>
        <v/>
      </c>
      <c r="CH415" s="19" t="str">
        <f>IF($CF415="", "", COUNTIF($CF$12:$CF$511, "&gt;"&amp;$CF415)+1+COUNTIF($CF$12:$CF415, $CF415)-1)</f>
        <v/>
      </c>
      <c r="CJ415" s="19" t="str">
        <f t="shared" si="99"/>
        <v/>
      </c>
      <c r="CL415" s="45" t="str">
        <f t="shared" si="100"/>
        <v/>
      </c>
      <c r="CN415" s="41" t="str" cm="1">
        <f t="array" ref="CN415">IF($BV415="", "", IF(IFERROR(INDEX($B415:$AE415, $BK415, MATCH(BI$10, $B$11:$AE$11, 0)), "")="", "", IFERROR(INDEX($B415:$AE415, $BK415, MATCH(BI$10, $B$11:$AE$11, 0)), "")))</f>
        <v/>
      </c>
      <c r="CP415" s="19" t="str">
        <f>IF(OR($BL$7=FALSE, $BI415=""), "", IF(COUNTIF('LinkedIn Posts'!$AV$11:$AV$510, $BI415)=0, MAX($CP$11:$CP414)+1, ""))</f>
        <v/>
      </c>
      <c r="CR415" s="19">
        <v>404</v>
      </c>
      <c r="CT415" s="65" t="str">
        <f t="shared" si="101"/>
        <v/>
      </c>
    </row>
    <row r="416" spans="1:98" x14ac:dyDescent="0.25">
      <c r="A416" s="24"/>
      <c r="B416" s="29"/>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1"/>
      <c r="AF416" s="24"/>
      <c r="AG416" s="11"/>
      <c r="AH416" s="11"/>
      <c r="AI416" s="11"/>
      <c r="AJ416" s="11"/>
      <c r="AK416" s="11"/>
      <c r="AL416" s="11"/>
      <c r="AM416" s="11"/>
      <c r="AN416" s="11"/>
      <c r="AO416" s="11"/>
      <c r="AP416" s="11"/>
      <c r="AQ416" s="11"/>
      <c r="AR416" s="11"/>
      <c r="AS416" s="11"/>
      <c r="AT416" s="11"/>
      <c r="AU416" s="11"/>
      <c r="AV416" s="11"/>
      <c r="AW416" s="11"/>
      <c r="AX416" s="11"/>
      <c r="AY416" s="11"/>
      <c r="AZ416" s="32" t="str">
        <f t="shared" si="90"/>
        <v/>
      </c>
      <c r="BA416" s="13" t="str" cm="1">
        <f t="array" ref="BA416">IF(BA$10="", "", IF(IFERROR(INDEX($B416:$AE416, $BK416, MATCH(BA$10, $B$11:$AE$11, 0)), "")="", "", IFERROR(VALUE(INDEX($B416:$AE416, $BK416, MATCH(BA$10, $B$11:$AE$11, 0))), "")))</f>
        <v/>
      </c>
      <c r="BB416" s="13" t="str" cm="1">
        <f t="array" ref="BB416">IF(BB$10="", "", IF(IFERROR(INDEX($B416:$AE416, $BK416, MATCH(BB$10, $B$11:$AE$11, 0)), "")="", "", IFERROR(VALUE(INDEX($B416:$AE416, $BK416, MATCH(BB$10, $B$11:$AE$11, 0))), "")))</f>
        <v/>
      </c>
      <c r="BC416" s="13" t="str" cm="1">
        <f t="array" ref="BC416">IF(BC$10="", "", IF(IFERROR(INDEX($B416:$AE416, $BK416, MATCH(BC$10, $B$11:$AE$11, 0)), "")="", "", IFERROR(VALUE(INDEX($B416:$AE416, $BK416, MATCH(BC$10, $B$11:$AE$11, 0))), "")))</f>
        <v/>
      </c>
      <c r="BD416" s="13" t="str" cm="1">
        <f t="array" ref="BD416">IF(BD$10="", "", IF(IFERROR(INDEX($B416:$AE416, $BK416, MATCH(BD$10, $B$11:$AE$11, 0)), "")="", "", IFERROR(VALUE(INDEX($B416:$AE416, $BK416, MATCH(BD$10, $B$11:$AE$11, 0))), "")))</f>
        <v/>
      </c>
      <c r="BE416" s="33" t="str" cm="1">
        <f t="array" ref="BE416">IF(BE$10="", "", IF(IFERROR(INDEX($B416:$AE416, $BK416, MATCH(BE$10, $B$11:$AE$11, 0)), "")="", "", IFERROR(VALUE(INDEX($B416:$AE416, $BK416, MATCH(BE$10, $B$11:$AE$11, 0))), "")))</f>
        <v/>
      </c>
      <c r="BF416" s="11"/>
      <c r="BG416" s="41" t="str" cm="1">
        <f t="array" ref="BG416">IF(BG$10="", "", IF(IFERROR(INDEX($B416:$AE416, $BK416, MATCH(BG$10, $B$11:$AE$11, 0)), "")="", "", IFERROR(LEFT(INDEX($B416:$AE416, $BK416, MATCH(BG$10, $B$11:$AE$11, 0)), 70), "")))</f>
        <v/>
      </c>
      <c r="BH416" s="11"/>
      <c r="BI416" s="65" t="str">
        <f t="shared" si="91"/>
        <v/>
      </c>
      <c r="BJ416" s="11"/>
      <c r="BN416" s="19" t="str" cm="1">
        <f t="array" ref="BN416">IF($AZ$10="", "", IF(IFERROR(INDEX($B416:$AE416, $BK416, MATCH($AZ$10, $B$11:$AE$11, 0)), "")="", "", IFERROR(INDEX($B416:$AE416, $BK416, MATCH($AZ$10, $B$11:$AE$11, 0)), "")))</f>
        <v/>
      </c>
      <c r="BO416" s="19" t="str">
        <f t="shared" si="92"/>
        <v/>
      </c>
      <c r="BP416" s="19" t="str">
        <f t="shared" si="93"/>
        <v/>
      </c>
      <c r="BQ416" s="19" t="str">
        <f t="shared" si="94"/>
        <v/>
      </c>
      <c r="BR416" s="42" t="str">
        <f t="shared" si="95"/>
        <v/>
      </c>
      <c r="BS416" s="19" t="str">
        <f t="shared" si="96"/>
        <v/>
      </c>
      <c r="BT416" s="43" t="str" cm="1">
        <f t="array" ref="BT416">IFERROR(DATE(INDEX($BQ416:$BS416, $BK416, MATCH($BN$5, $BQ$10:$BS$10, 0)), INDEX($BQ416:$BS416, $BK416, MATCH($BN$4, $BQ$10:$BS$10, 0)), INDEX($BQ416:$BS416, $BK416, MATCH($BN$3, $BQ$10:$BS$10, 0))), "")</f>
        <v/>
      </c>
      <c r="BV416" s="19" t="str">
        <f t="shared" si="97"/>
        <v/>
      </c>
      <c r="BX416" s="19" t="str">
        <f t="shared" si="89"/>
        <v/>
      </c>
      <c r="BZ416" s="42" t="str">
        <f t="shared" si="88"/>
        <v/>
      </c>
      <c r="CA416" s="13" t="str">
        <f t="shared" si="88"/>
        <v/>
      </c>
      <c r="CB416" s="13" t="str">
        <f t="shared" si="88"/>
        <v/>
      </c>
      <c r="CC416" s="13" t="str">
        <f t="shared" si="88"/>
        <v/>
      </c>
      <c r="CD416" s="33" t="str">
        <f t="shared" si="88"/>
        <v/>
      </c>
      <c r="CF416" s="44" t="str">
        <f t="shared" si="98"/>
        <v/>
      </c>
      <c r="CH416" s="19" t="str">
        <f>IF($CF416="", "", COUNTIF($CF$12:$CF$511, "&gt;"&amp;$CF416)+1+COUNTIF($CF$12:$CF416, $CF416)-1)</f>
        <v/>
      </c>
      <c r="CJ416" s="19" t="str">
        <f t="shared" si="99"/>
        <v/>
      </c>
      <c r="CL416" s="45" t="str">
        <f t="shared" si="100"/>
        <v/>
      </c>
      <c r="CN416" s="41" t="str" cm="1">
        <f t="array" ref="CN416">IF($BV416="", "", IF(IFERROR(INDEX($B416:$AE416, $BK416, MATCH(BI$10, $B$11:$AE$11, 0)), "")="", "", IFERROR(INDEX($B416:$AE416, $BK416, MATCH(BI$10, $B$11:$AE$11, 0)), "")))</f>
        <v/>
      </c>
      <c r="CP416" s="19" t="str">
        <f>IF(OR($BL$7=FALSE, $BI416=""), "", IF(COUNTIF('LinkedIn Posts'!$AV$11:$AV$510, $BI416)=0, MAX($CP$11:$CP415)+1, ""))</f>
        <v/>
      </c>
      <c r="CR416" s="19">
        <v>405</v>
      </c>
      <c r="CT416" s="65" t="str">
        <f t="shared" si="101"/>
        <v/>
      </c>
    </row>
    <row r="417" spans="1:98" x14ac:dyDescent="0.25">
      <c r="A417" s="24"/>
      <c r="B417" s="29"/>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1"/>
      <c r="AF417" s="24"/>
      <c r="AG417" s="11"/>
      <c r="AH417" s="11"/>
      <c r="AI417" s="11"/>
      <c r="AJ417" s="11"/>
      <c r="AK417" s="11"/>
      <c r="AL417" s="11"/>
      <c r="AM417" s="11"/>
      <c r="AN417" s="11"/>
      <c r="AO417" s="11"/>
      <c r="AP417" s="11"/>
      <c r="AQ417" s="11"/>
      <c r="AR417" s="11"/>
      <c r="AS417" s="11"/>
      <c r="AT417" s="11"/>
      <c r="AU417" s="11"/>
      <c r="AV417" s="11"/>
      <c r="AW417" s="11"/>
      <c r="AX417" s="11"/>
      <c r="AY417" s="11"/>
      <c r="AZ417" s="32" t="str">
        <f t="shared" si="90"/>
        <v/>
      </c>
      <c r="BA417" s="13" t="str" cm="1">
        <f t="array" ref="BA417">IF(BA$10="", "", IF(IFERROR(INDEX($B417:$AE417, $BK417, MATCH(BA$10, $B$11:$AE$11, 0)), "")="", "", IFERROR(VALUE(INDEX($B417:$AE417, $BK417, MATCH(BA$10, $B$11:$AE$11, 0))), "")))</f>
        <v/>
      </c>
      <c r="BB417" s="13" t="str" cm="1">
        <f t="array" ref="BB417">IF(BB$10="", "", IF(IFERROR(INDEX($B417:$AE417, $BK417, MATCH(BB$10, $B$11:$AE$11, 0)), "")="", "", IFERROR(VALUE(INDEX($B417:$AE417, $BK417, MATCH(BB$10, $B$11:$AE$11, 0))), "")))</f>
        <v/>
      </c>
      <c r="BC417" s="13" t="str" cm="1">
        <f t="array" ref="BC417">IF(BC$10="", "", IF(IFERROR(INDEX($B417:$AE417, $BK417, MATCH(BC$10, $B$11:$AE$11, 0)), "")="", "", IFERROR(VALUE(INDEX($B417:$AE417, $BK417, MATCH(BC$10, $B$11:$AE$11, 0))), "")))</f>
        <v/>
      </c>
      <c r="BD417" s="13" t="str" cm="1">
        <f t="array" ref="BD417">IF(BD$10="", "", IF(IFERROR(INDEX($B417:$AE417, $BK417, MATCH(BD$10, $B$11:$AE$11, 0)), "")="", "", IFERROR(VALUE(INDEX($B417:$AE417, $BK417, MATCH(BD$10, $B$11:$AE$11, 0))), "")))</f>
        <v/>
      </c>
      <c r="BE417" s="33" t="str" cm="1">
        <f t="array" ref="BE417">IF(BE$10="", "", IF(IFERROR(INDEX($B417:$AE417, $BK417, MATCH(BE$10, $B$11:$AE$11, 0)), "")="", "", IFERROR(VALUE(INDEX($B417:$AE417, $BK417, MATCH(BE$10, $B$11:$AE$11, 0))), "")))</f>
        <v/>
      </c>
      <c r="BF417" s="11"/>
      <c r="BG417" s="41" t="str" cm="1">
        <f t="array" ref="BG417">IF(BG$10="", "", IF(IFERROR(INDEX($B417:$AE417, $BK417, MATCH(BG$10, $B$11:$AE$11, 0)), "")="", "", IFERROR(LEFT(INDEX($B417:$AE417, $BK417, MATCH(BG$10, $B$11:$AE$11, 0)), 70), "")))</f>
        <v/>
      </c>
      <c r="BH417" s="11"/>
      <c r="BI417" s="65" t="str">
        <f t="shared" si="91"/>
        <v/>
      </c>
      <c r="BJ417" s="11"/>
      <c r="BN417" s="19" t="str" cm="1">
        <f t="array" ref="BN417">IF($AZ$10="", "", IF(IFERROR(INDEX($B417:$AE417, $BK417, MATCH($AZ$10, $B$11:$AE$11, 0)), "")="", "", IFERROR(INDEX($B417:$AE417, $BK417, MATCH($AZ$10, $B$11:$AE$11, 0)), "")))</f>
        <v/>
      </c>
      <c r="BO417" s="19" t="str">
        <f t="shared" si="92"/>
        <v/>
      </c>
      <c r="BP417" s="19" t="str">
        <f t="shared" si="93"/>
        <v/>
      </c>
      <c r="BQ417" s="19" t="str">
        <f t="shared" si="94"/>
        <v/>
      </c>
      <c r="BR417" s="42" t="str">
        <f t="shared" si="95"/>
        <v/>
      </c>
      <c r="BS417" s="19" t="str">
        <f t="shared" si="96"/>
        <v/>
      </c>
      <c r="BT417" s="43" t="str" cm="1">
        <f t="array" ref="BT417">IFERROR(DATE(INDEX($BQ417:$BS417, $BK417, MATCH($BN$5, $BQ$10:$BS$10, 0)), INDEX($BQ417:$BS417, $BK417, MATCH($BN$4, $BQ$10:$BS$10, 0)), INDEX($BQ417:$BS417, $BK417, MATCH($BN$3, $BQ$10:$BS$10, 0))), "")</f>
        <v/>
      </c>
      <c r="BV417" s="19" t="str">
        <f t="shared" si="97"/>
        <v/>
      </c>
      <c r="BX417" s="19" t="str">
        <f t="shared" si="89"/>
        <v/>
      </c>
      <c r="BZ417" s="42" t="str">
        <f t="shared" si="88"/>
        <v/>
      </c>
      <c r="CA417" s="13" t="str">
        <f t="shared" si="88"/>
        <v/>
      </c>
      <c r="CB417" s="13" t="str">
        <f t="shared" si="88"/>
        <v/>
      </c>
      <c r="CC417" s="13" t="str">
        <f t="shared" si="88"/>
        <v/>
      </c>
      <c r="CD417" s="33" t="str">
        <f t="shared" si="88"/>
        <v/>
      </c>
      <c r="CF417" s="44" t="str">
        <f t="shared" si="98"/>
        <v/>
      </c>
      <c r="CH417" s="19" t="str">
        <f>IF($CF417="", "", COUNTIF($CF$12:$CF$511, "&gt;"&amp;$CF417)+1+COUNTIF($CF$12:$CF417, $CF417)-1)</f>
        <v/>
      </c>
      <c r="CJ417" s="19" t="str">
        <f t="shared" si="99"/>
        <v/>
      </c>
      <c r="CL417" s="45" t="str">
        <f t="shared" si="100"/>
        <v/>
      </c>
      <c r="CN417" s="41" t="str" cm="1">
        <f t="array" ref="CN417">IF($BV417="", "", IF(IFERROR(INDEX($B417:$AE417, $BK417, MATCH(BI$10, $B$11:$AE$11, 0)), "")="", "", IFERROR(INDEX($B417:$AE417, $BK417, MATCH(BI$10, $B$11:$AE$11, 0)), "")))</f>
        <v/>
      </c>
      <c r="CP417" s="19" t="str">
        <f>IF(OR($BL$7=FALSE, $BI417=""), "", IF(COUNTIF('LinkedIn Posts'!$AV$11:$AV$510, $BI417)=0, MAX($CP$11:$CP416)+1, ""))</f>
        <v/>
      </c>
      <c r="CR417" s="19">
        <v>406</v>
      </c>
      <c r="CT417" s="65" t="str">
        <f t="shared" si="101"/>
        <v/>
      </c>
    </row>
    <row r="418" spans="1:98" x14ac:dyDescent="0.25">
      <c r="A418" s="24"/>
      <c r="B418" s="29"/>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1"/>
      <c r="AF418" s="24"/>
      <c r="AG418" s="11"/>
      <c r="AH418" s="11"/>
      <c r="AI418" s="11"/>
      <c r="AJ418" s="11"/>
      <c r="AK418" s="11"/>
      <c r="AL418" s="11"/>
      <c r="AM418" s="11"/>
      <c r="AN418" s="11"/>
      <c r="AO418" s="11"/>
      <c r="AP418" s="11"/>
      <c r="AQ418" s="11"/>
      <c r="AR418" s="11"/>
      <c r="AS418" s="11"/>
      <c r="AT418" s="11"/>
      <c r="AU418" s="11"/>
      <c r="AV418" s="11"/>
      <c r="AW418" s="11"/>
      <c r="AX418" s="11"/>
      <c r="AY418" s="11"/>
      <c r="AZ418" s="32" t="str">
        <f t="shared" si="90"/>
        <v/>
      </c>
      <c r="BA418" s="13" t="str" cm="1">
        <f t="array" ref="BA418">IF(BA$10="", "", IF(IFERROR(INDEX($B418:$AE418, $BK418, MATCH(BA$10, $B$11:$AE$11, 0)), "")="", "", IFERROR(VALUE(INDEX($B418:$AE418, $BK418, MATCH(BA$10, $B$11:$AE$11, 0))), "")))</f>
        <v/>
      </c>
      <c r="BB418" s="13" t="str" cm="1">
        <f t="array" ref="BB418">IF(BB$10="", "", IF(IFERROR(INDEX($B418:$AE418, $BK418, MATCH(BB$10, $B$11:$AE$11, 0)), "")="", "", IFERROR(VALUE(INDEX($B418:$AE418, $BK418, MATCH(BB$10, $B$11:$AE$11, 0))), "")))</f>
        <v/>
      </c>
      <c r="BC418" s="13" t="str" cm="1">
        <f t="array" ref="BC418">IF(BC$10="", "", IF(IFERROR(INDEX($B418:$AE418, $BK418, MATCH(BC$10, $B$11:$AE$11, 0)), "")="", "", IFERROR(VALUE(INDEX($B418:$AE418, $BK418, MATCH(BC$10, $B$11:$AE$11, 0))), "")))</f>
        <v/>
      </c>
      <c r="BD418" s="13" t="str" cm="1">
        <f t="array" ref="BD418">IF(BD$10="", "", IF(IFERROR(INDEX($B418:$AE418, $BK418, MATCH(BD$10, $B$11:$AE$11, 0)), "")="", "", IFERROR(VALUE(INDEX($B418:$AE418, $BK418, MATCH(BD$10, $B$11:$AE$11, 0))), "")))</f>
        <v/>
      </c>
      <c r="BE418" s="33" t="str" cm="1">
        <f t="array" ref="BE418">IF(BE$10="", "", IF(IFERROR(INDEX($B418:$AE418, $BK418, MATCH(BE$10, $B$11:$AE$11, 0)), "")="", "", IFERROR(VALUE(INDEX($B418:$AE418, $BK418, MATCH(BE$10, $B$11:$AE$11, 0))), "")))</f>
        <v/>
      </c>
      <c r="BF418" s="11"/>
      <c r="BG418" s="41" t="str" cm="1">
        <f t="array" ref="BG418">IF(BG$10="", "", IF(IFERROR(INDEX($B418:$AE418, $BK418, MATCH(BG$10, $B$11:$AE$11, 0)), "")="", "", IFERROR(LEFT(INDEX($B418:$AE418, $BK418, MATCH(BG$10, $B$11:$AE$11, 0)), 70), "")))</f>
        <v/>
      </c>
      <c r="BH418" s="11"/>
      <c r="BI418" s="65" t="str">
        <f t="shared" si="91"/>
        <v/>
      </c>
      <c r="BJ418" s="11"/>
      <c r="BN418" s="19" t="str" cm="1">
        <f t="array" ref="BN418">IF($AZ$10="", "", IF(IFERROR(INDEX($B418:$AE418, $BK418, MATCH($AZ$10, $B$11:$AE$11, 0)), "")="", "", IFERROR(INDEX($B418:$AE418, $BK418, MATCH($AZ$10, $B$11:$AE$11, 0)), "")))</f>
        <v/>
      </c>
      <c r="BO418" s="19" t="str">
        <f t="shared" si="92"/>
        <v/>
      </c>
      <c r="BP418" s="19" t="str">
        <f t="shared" si="93"/>
        <v/>
      </c>
      <c r="BQ418" s="19" t="str">
        <f t="shared" si="94"/>
        <v/>
      </c>
      <c r="BR418" s="42" t="str">
        <f t="shared" si="95"/>
        <v/>
      </c>
      <c r="BS418" s="19" t="str">
        <f t="shared" si="96"/>
        <v/>
      </c>
      <c r="BT418" s="43" t="str" cm="1">
        <f t="array" ref="BT418">IFERROR(DATE(INDEX($BQ418:$BS418, $BK418, MATCH($BN$5, $BQ$10:$BS$10, 0)), INDEX($BQ418:$BS418, $BK418, MATCH($BN$4, $BQ$10:$BS$10, 0)), INDEX($BQ418:$BS418, $BK418, MATCH($BN$3, $BQ$10:$BS$10, 0))), "")</f>
        <v/>
      </c>
      <c r="BV418" s="19" t="str">
        <f t="shared" si="97"/>
        <v/>
      </c>
      <c r="BX418" s="19" t="str">
        <f t="shared" si="89"/>
        <v/>
      </c>
      <c r="BZ418" s="42" t="str">
        <f t="shared" si="88"/>
        <v/>
      </c>
      <c r="CA418" s="13" t="str">
        <f t="shared" si="88"/>
        <v/>
      </c>
      <c r="CB418" s="13" t="str">
        <f t="shared" si="88"/>
        <v/>
      </c>
      <c r="CC418" s="13" t="str">
        <f t="shared" si="88"/>
        <v/>
      </c>
      <c r="CD418" s="33" t="str">
        <f t="shared" si="88"/>
        <v/>
      </c>
      <c r="CF418" s="44" t="str">
        <f t="shared" si="98"/>
        <v/>
      </c>
      <c r="CH418" s="19" t="str">
        <f>IF($CF418="", "", COUNTIF($CF$12:$CF$511, "&gt;"&amp;$CF418)+1+COUNTIF($CF$12:$CF418, $CF418)-1)</f>
        <v/>
      </c>
      <c r="CJ418" s="19" t="str">
        <f t="shared" si="99"/>
        <v/>
      </c>
      <c r="CL418" s="45" t="str">
        <f t="shared" si="100"/>
        <v/>
      </c>
      <c r="CN418" s="41" t="str" cm="1">
        <f t="array" ref="CN418">IF($BV418="", "", IF(IFERROR(INDEX($B418:$AE418, $BK418, MATCH(BI$10, $B$11:$AE$11, 0)), "")="", "", IFERROR(INDEX($B418:$AE418, $BK418, MATCH(BI$10, $B$11:$AE$11, 0)), "")))</f>
        <v/>
      </c>
      <c r="CP418" s="19" t="str">
        <f>IF(OR($BL$7=FALSE, $BI418=""), "", IF(COUNTIF('LinkedIn Posts'!$AV$11:$AV$510, $BI418)=0, MAX($CP$11:$CP417)+1, ""))</f>
        <v/>
      </c>
      <c r="CR418" s="19">
        <v>407</v>
      </c>
      <c r="CT418" s="65" t="str">
        <f t="shared" si="101"/>
        <v/>
      </c>
    </row>
    <row r="419" spans="1:98" x14ac:dyDescent="0.25">
      <c r="A419" s="24"/>
      <c r="B419" s="29"/>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1"/>
      <c r="AF419" s="24"/>
      <c r="AG419" s="11"/>
      <c r="AH419" s="11"/>
      <c r="AI419" s="11"/>
      <c r="AJ419" s="11"/>
      <c r="AK419" s="11"/>
      <c r="AL419" s="11"/>
      <c r="AM419" s="11"/>
      <c r="AN419" s="11"/>
      <c r="AO419" s="11"/>
      <c r="AP419" s="11"/>
      <c r="AQ419" s="11"/>
      <c r="AR419" s="11"/>
      <c r="AS419" s="11"/>
      <c r="AT419" s="11"/>
      <c r="AU419" s="11"/>
      <c r="AV419" s="11"/>
      <c r="AW419" s="11"/>
      <c r="AX419" s="11"/>
      <c r="AY419" s="11"/>
      <c r="AZ419" s="32" t="str">
        <f t="shared" si="90"/>
        <v/>
      </c>
      <c r="BA419" s="13" t="str" cm="1">
        <f t="array" ref="BA419">IF(BA$10="", "", IF(IFERROR(INDEX($B419:$AE419, $BK419, MATCH(BA$10, $B$11:$AE$11, 0)), "")="", "", IFERROR(VALUE(INDEX($B419:$AE419, $BK419, MATCH(BA$10, $B$11:$AE$11, 0))), "")))</f>
        <v/>
      </c>
      <c r="BB419" s="13" t="str" cm="1">
        <f t="array" ref="BB419">IF(BB$10="", "", IF(IFERROR(INDEX($B419:$AE419, $BK419, MATCH(BB$10, $B$11:$AE$11, 0)), "")="", "", IFERROR(VALUE(INDEX($B419:$AE419, $BK419, MATCH(BB$10, $B$11:$AE$11, 0))), "")))</f>
        <v/>
      </c>
      <c r="BC419" s="13" t="str" cm="1">
        <f t="array" ref="BC419">IF(BC$10="", "", IF(IFERROR(INDEX($B419:$AE419, $BK419, MATCH(BC$10, $B$11:$AE$11, 0)), "")="", "", IFERROR(VALUE(INDEX($B419:$AE419, $BK419, MATCH(BC$10, $B$11:$AE$11, 0))), "")))</f>
        <v/>
      </c>
      <c r="BD419" s="13" t="str" cm="1">
        <f t="array" ref="BD419">IF(BD$10="", "", IF(IFERROR(INDEX($B419:$AE419, $BK419, MATCH(BD$10, $B$11:$AE$11, 0)), "")="", "", IFERROR(VALUE(INDEX($B419:$AE419, $BK419, MATCH(BD$10, $B$11:$AE$11, 0))), "")))</f>
        <v/>
      </c>
      <c r="BE419" s="33" t="str" cm="1">
        <f t="array" ref="BE419">IF(BE$10="", "", IF(IFERROR(INDEX($B419:$AE419, $BK419, MATCH(BE$10, $B$11:$AE$11, 0)), "")="", "", IFERROR(VALUE(INDEX($B419:$AE419, $BK419, MATCH(BE$10, $B$11:$AE$11, 0))), "")))</f>
        <v/>
      </c>
      <c r="BF419" s="11"/>
      <c r="BG419" s="41" t="str" cm="1">
        <f t="array" ref="BG419">IF(BG$10="", "", IF(IFERROR(INDEX($B419:$AE419, $BK419, MATCH(BG$10, $B$11:$AE$11, 0)), "")="", "", IFERROR(LEFT(INDEX($B419:$AE419, $BK419, MATCH(BG$10, $B$11:$AE$11, 0)), 70), "")))</f>
        <v/>
      </c>
      <c r="BH419" s="11"/>
      <c r="BI419" s="65" t="str">
        <f t="shared" si="91"/>
        <v/>
      </c>
      <c r="BJ419" s="11"/>
      <c r="BN419" s="19" t="str" cm="1">
        <f t="array" ref="BN419">IF($AZ$10="", "", IF(IFERROR(INDEX($B419:$AE419, $BK419, MATCH($AZ$10, $B$11:$AE$11, 0)), "")="", "", IFERROR(INDEX($B419:$AE419, $BK419, MATCH($AZ$10, $B$11:$AE$11, 0)), "")))</f>
        <v/>
      </c>
      <c r="BO419" s="19" t="str">
        <f t="shared" si="92"/>
        <v/>
      </c>
      <c r="BP419" s="19" t="str">
        <f t="shared" si="93"/>
        <v/>
      </c>
      <c r="BQ419" s="19" t="str">
        <f t="shared" si="94"/>
        <v/>
      </c>
      <c r="BR419" s="42" t="str">
        <f t="shared" si="95"/>
        <v/>
      </c>
      <c r="BS419" s="19" t="str">
        <f t="shared" si="96"/>
        <v/>
      </c>
      <c r="BT419" s="43" t="str" cm="1">
        <f t="array" ref="BT419">IFERROR(DATE(INDEX($BQ419:$BS419, $BK419, MATCH($BN$5, $BQ$10:$BS$10, 0)), INDEX($BQ419:$BS419, $BK419, MATCH($BN$4, $BQ$10:$BS$10, 0)), INDEX($BQ419:$BS419, $BK419, MATCH($BN$3, $BQ$10:$BS$10, 0))), "")</f>
        <v/>
      </c>
      <c r="BV419" s="19" t="str">
        <f t="shared" si="97"/>
        <v/>
      </c>
      <c r="BX419" s="19" t="str">
        <f t="shared" si="89"/>
        <v/>
      </c>
      <c r="BZ419" s="42" t="str">
        <f t="shared" si="88"/>
        <v/>
      </c>
      <c r="CA419" s="13" t="str">
        <f t="shared" si="88"/>
        <v/>
      </c>
      <c r="CB419" s="13" t="str">
        <f t="shared" si="88"/>
        <v/>
      </c>
      <c r="CC419" s="13" t="str">
        <f t="shared" si="88"/>
        <v/>
      </c>
      <c r="CD419" s="33" t="str">
        <f t="shared" si="88"/>
        <v/>
      </c>
      <c r="CF419" s="44" t="str">
        <f t="shared" si="98"/>
        <v/>
      </c>
      <c r="CH419" s="19" t="str">
        <f>IF($CF419="", "", COUNTIF($CF$12:$CF$511, "&gt;"&amp;$CF419)+1+COUNTIF($CF$12:$CF419, $CF419)-1)</f>
        <v/>
      </c>
      <c r="CJ419" s="19" t="str">
        <f t="shared" si="99"/>
        <v/>
      </c>
      <c r="CL419" s="45" t="str">
        <f t="shared" si="100"/>
        <v/>
      </c>
      <c r="CN419" s="41" t="str" cm="1">
        <f t="array" ref="CN419">IF($BV419="", "", IF(IFERROR(INDEX($B419:$AE419, $BK419, MATCH(BI$10, $B$11:$AE$11, 0)), "")="", "", IFERROR(INDEX($B419:$AE419, $BK419, MATCH(BI$10, $B$11:$AE$11, 0)), "")))</f>
        <v/>
      </c>
      <c r="CP419" s="19" t="str">
        <f>IF(OR($BL$7=FALSE, $BI419=""), "", IF(COUNTIF('LinkedIn Posts'!$AV$11:$AV$510, $BI419)=0, MAX($CP$11:$CP418)+1, ""))</f>
        <v/>
      </c>
      <c r="CR419" s="19">
        <v>408</v>
      </c>
      <c r="CT419" s="65" t="str">
        <f t="shared" si="101"/>
        <v/>
      </c>
    </row>
    <row r="420" spans="1:98" x14ac:dyDescent="0.25">
      <c r="A420" s="24"/>
      <c r="B420" s="29"/>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1"/>
      <c r="AF420" s="24"/>
      <c r="AG420" s="11"/>
      <c r="AH420" s="11"/>
      <c r="AI420" s="11"/>
      <c r="AJ420" s="11"/>
      <c r="AK420" s="11"/>
      <c r="AL420" s="11"/>
      <c r="AM420" s="11"/>
      <c r="AN420" s="11"/>
      <c r="AO420" s="11"/>
      <c r="AP420" s="11"/>
      <c r="AQ420" s="11"/>
      <c r="AR420" s="11"/>
      <c r="AS420" s="11"/>
      <c r="AT420" s="11"/>
      <c r="AU420" s="11"/>
      <c r="AV420" s="11"/>
      <c r="AW420" s="11"/>
      <c r="AX420" s="11"/>
      <c r="AY420" s="11"/>
      <c r="AZ420" s="32" t="str">
        <f t="shared" si="90"/>
        <v/>
      </c>
      <c r="BA420" s="13" t="str" cm="1">
        <f t="array" ref="BA420">IF(BA$10="", "", IF(IFERROR(INDEX($B420:$AE420, $BK420, MATCH(BA$10, $B$11:$AE$11, 0)), "")="", "", IFERROR(VALUE(INDEX($B420:$AE420, $BK420, MATCH(BA$10, $B$11:$AE$11, 0))), "")))</f>
        <v/>
      </c>
      <c r="BB420" s="13" t="str" cm="1">
        <f t="array" ref="BB420">IF(BB$10="", "", IF(IFERROR(INDEX($B420:$AE420, $BK420, MATCH(BB$10, $B$11:$AE$11, 0)), "")="", "", IFERROR(VALUE(INDEX($B420:$AE420, $BK420, MATCH(BB$10, $B$11:$AE$11, 0))), "")))</f>
        <v/>
      </c>
      <c r="BC420" s="13" t="str" cm="1">
        <f t="array" ref="BC420">IF(BC$10="", "", IF(IFERROR(INDEX($B420:$AE420, $BK420, MATCH(BC$10, $B$11:$AE$11, 0)), "")="", "", IFERROR(VALUE(INDEX($B420:$AE420, $BK420, MATCH(BC$10, $B$11:$AE$11, 0))), "")))</f>
        <v/>
      </c>
      <c r="BD420" s="13" t="str" cm="1">
        <f t="array" ref="BD420">IF(BD$10="", "", IF(IFERROR(INDEX($B420:$AE420, $BK420, MATCH(BD$10, $B$11:$AE$11, 0)), "")="", "", IFERROR(VALUE(INDEX($B420:$AE420, $BK420, MATCH(BD$10, $B$11:$AE$11, 0))), "")))</f>
        <v/>
      </c>
      <c r="BE420" s="33" t="str" cm="1">
        <f t="array" ref="BE420">IF(BE$10="", "", IF(IFERROR(INDEX($B420:$AE420, $BK420, MATCH(BE$10, $B$11:$AE$11, 0)), "")="", "", IFERROR(VALUE(INDEX($B420:$AE420, $BK420, MATCH(BE$10, $B$11:$AE$11, 0))), "")))</f>
        <v/>
      </c>
      <c r="BF420" s="11"/>
      <c r="BG420" s="41" t="str" cm="1">
        <f t="array" ref="BG420">IF(BG$10="", "", IF(IFERROR(INDEX($B420:$AE420, $BK420, MATCH(BG$10, $B$11:$AE$11, 0)), "")="", "", IFERROR(LEFT(INDEX($B420:$AE420, $BK420, MATCH(BG$10, $B$11:$AE$11, 0)), 70), "")))</f>
        <v/>
      </c>
      <c r="BH420" s="11"/>
      <c r="BI420" s="65" t="str">
        <f t="shared" si="91"/>
        <v/>
      </c>
      <c r="BJ420" s="11"/>
      <c r="BN420" s="19" t="str" cm="1">
        <f t="array" ref="BN420">IF($AZ$10="", "", IF(IFERROR(INDEX($B420:$AE420, $BK420, MATCH($AZ$10, $B$11:$AE$11, 0)), "")="", "", IFERROR(INDEX($B420:$AE420, $BK420, MATCH($AZ$10, $B$11:$AE$11, 0)), "")))</f>
        <v/>
      </c>
      <c r="BO420" s="19" t="str">
        <f t="shared" si="92"/>
        <v/>
      </c>
      <c r="BP420" s="19" t="str">
        <f t="shared" si="93"/>
        <v/>
      </c>
      <c r="BQ420" s="19" t="str">
        <f t="shared" si="94"/>
        <v/>
      </c>
      <c r="BR420" s="42" t="str">
        <f t="shared" si="95"/>
        <v/>
      </c>
      <c r="BS420" s="19" t="str">
        <f t="shared" si="96"/>
        <v/>
      </c>
      <c r="BT420" s="43" t="str" cm="1">
        <f t="array" ref="BT420">IFERROR(DATE(INDEX($BQ420:$BS420, $BK420, MATCH($BN$5, $BQ$10:$BS$10, 0)), INDEX($BQ420:$BS420, $BK420, MATCH($BN$4, $BQ$10:$BS$10, 0)), INDEX($BQ420:$BS420, $BK420, MATCH($BN$3, $BQ$10:$BS$10, 0))), "")</f>
        <v/>
      </c>
      <c r="BV420" s="19" t="str">
        <f t="shared" si="97"/>
        <v/>
      </c>
      <c r="BX420" s="19" t="str">
        <f t="shared" si="89"/>
        <v/>
      </c>
      <c r="BZ420" s="42" t="str">
        <f t="shared" si="88"/>
        <v/>
      </c>
      <c r="CA420" s="13" t="str">
        <f t="shared" si="88"/>
        <v/>
      </c>
      <c r="CB420" s="13" t="str">
        <f t="shared" si="88"/>
        <v/>
      </c>
      <c r="CC420" s="13" t="str">
        <f t="shared" si="88"/>
        <v/>
      </c>
      <c r="CD420" s="33" t="str">
        <f t="shared" si="88"/>
        <v/>
      </c>
      <c r="CF420" s="44" t="str">
        <f t="shared" si="98"/>
        <v/>
      </c>
      <c r="CH420" s="19" t="str">
        <f>IF($CF420="", "", COUNTIF($CF$12:$CF$511, "&gt;"&amp;$CF420)+1+COUNTIF($CF$12:$CF420, $CF420)-1)</f>
        <v/>
      </c>
      <c r="CJ420" s="19" t="str">
        <f t="shared" si="99"/>
        <v/>
      </c>
      <c r="CL420" s="45" t="str">
        <f t="shared" si="100"/>
        <v/>
      </c>
      <c r="CN420" s="41" t="str" cm="1">
        <f t="array" ref="CN420">IF($BV420="", "", IF(IFERROR(INDEX($B420:$AE420, $BK420, MATCH(BI$10, $B$11:$AE$11, 0)), "")="", "", IFERROR(INDEX($B420:$AE420, $BK420, MATCH(BI$10, $B$11:$AE$11, 0)), "")))</f>
        <v/>
      </c>
      <c r="CP420" s="19" t="str">
        <f>IF(OR($BL$7=FALSE, $BI420=""), "", IF(COUNTIF('LinkedIn Posts'!$AV$11:$AV$510, $BI420)=0, MAX($CP$11:$CP419)+1, ""))</f>
        <v/>
      </c>
      <c r="CR420" s="19">
        <v>409</v>
      </c>
      <c r="CT420" s="65" t="str">
        <f t="shared" si="101"/>
        <v/>
      </c>
    </row>
    <row r="421" spans="1:98" x14ac:dyDescent="0.25">
      <c r="A421" s="24"/>
      <c r="B421" s="29"/>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1"/>
      <c r="AF421" s="24"/>
      <c r="AG421" s="11"/>
      <c r="AH421" s="11"/>
      <c r="AI421" s="11"/>
      <c r="AJ421" s="11"/>
      <c r="AK421" s="11"/>
      <c r="AL421" s="11"/>
      <c r="AM421" s="11"/>
      <c r="AN421" s="11"/>
      <c r="AO421" s="11"/>
      <c r="AP421" s="11"/>
      <c r="AQ421" s="11"/>
      <c r="AR421" s="11"/>
      <c r="AS421" s="11"/>
      <c r="AT421" s="11"/>
      <c r="AU421" s="11"/>
      <c r="AV421" s="11"/>
      <c r="AW421" s="11"/>
      <c r="AX421" s="11"/>
      <c r="AY421" s="11"/>
      <c r="AZ421" s="32" t="str">
        <f t="shared" si="90"/>
        <v/>
      </c>
      <c r="BA421" s="13" t="str" cm="1">
        <f t="array" ref="BA421">IF(BA$10="", "", IF(IFERROR(INDEX($B421:$AE421, $BK421, MATCH(BA$10, $B$11:$AE$11, 0)), "")="", "", IFERROR(VALUE(INDEX($B421:$AE421, $BK421, MATCH(BA$10, $B$11:$AE$11, 0))), "")))</f>
        <v/>
      </c>
      <c r="BB421" s="13" t="str" cm="1">
        <f t="array" ref="BB421">IF(BB$10="", "", IF(IFERROR(INDEX($B421:$AE421, $BK421, MATCH(BB$10, $B$11:$AE$11, 0)), "")="", "", IFERROR(VALUE(INDEX($B421:$AE421, $BK421, MATCH(BB$10, $B$11:$AE$11, 0))), "")))</f>
        <v/>
      </c>
      <c r="BC421" s="13" t="str" cm="1">
        <f t="array" ref="BC421">IF(BC$10="", "", IF(IFERROR(INDEX($B421:$AE421, $BK421, MATCH(BC$10, $B$11:$AE$11, 0)), "")="", "", IFERROR(VALUE(INDEX($B421:$AE421, $BK421, MATCH(BC$10, $B$11:$AE$11, 0))), "")))</f>
        <v/>
      </c>
      <c r="BD421" s="13" t="str" cm="1">
        <f t="array" ref="BD421">IF(BD$10="", "", IF(IFERROR(INDEX($B421:$AE421, $BK421, MATCH(BD$10, $B$11:$AE$11, 0)), "")="", "", IFERROR(VALUE(INDEX($B421:$AE421, $BK421, MATCH(BD$10, $B$11:$AE$11, 0))), "")))</f>
        <v/>
      </c>
      <c r="BE421" s="33" t="str" cm="1">
        <f t="array" ref="BE421">IF(BE$10="", "", IF(IFERROR(INDEX($B421:$AE421, $BK421, MATCH(BE$10, $B$11:$AE$11, 0)), "")="", "", IFERROR(VALUE(INDEX($B421:$AE421, $BK421, MATCH(BE$10, $B$11:$AE$11, 0))), "")))</f>
        <v/>
      </c>
      <c r="BF421" s="11"/>
      <c r="BG421" s="41" t="str" cm="1">
        <f t="array" ref="BG421">IF(BG$10="", "", IF(IFERROR(INDEX($B421:$AE421, $BK421, MATCH(BG$10, $B$11:$AE$11, 0)), "")="", "", IFERROR(LEFT(INDEX($B421:$AE421, $BK421, MATCH(BG$10, $B$11:$AE$11, 0)), 70), "")))</f>
        <v/>
      </c>
      <c r="BH421" s="11"/>
      <c r="BI421" s="65" t="str">
        <f t="shared" si="91"/>
        <v/>
      </c>
      <c r="BJ421" s="11"/>
      <c r="BN421" s="19" t="str" cm="1">
        <f t="array" ref="BN421">IF($AZ$10="", "", IF(IFERROR(INDEX($B421:$AE421, $BK421, MATCH($AZ$10, $B$11:$AE$11, 0)), "")="", "", IFERROR(INDEX($B421:$AE421, $BK421, MATCH($AZ$10, $B$11:$AE$11, 0)), "")))</f>
        <v/>
      </c>
      <c r="BO421" s="19" t="str">
        <f t="shared" si="92"/>
        <v/>
      </c>
      <c r="BP421" s="19" t="str">
        <f t="shared" si="93"/>
        <v/>
      </c>
      <c r="BQ421" s="19" t="str">
        <f t="shared" si="94"/>
        <v/>
      </c>
      <c r="BR421" s="42" t="str">
        <f t="shared" si="95"/>
        <v/>
      </c>
      <c r="BS421" s="19" t="str">
        <f t="shared" si="96"/>
        <v/>
      </c>
      <c r="BT421" s="43" t="str" cm="1">
        <f t="array" ref="BT421">IFERROR(DATE(INDEX($BQ421:$BS421, $BK421, MATCH($BN$5, $BQ$10:$BS$10, 0)), INDEX($BQ421:$BS421, $BK421, MATCH($BN$4, $BQ$10:$BS$10, 0)), INDEX($BQ421:$BS421, $BK421, MATCH($BN$3, $BQ$10:$BS$10, 0))), "")</f>
        <v/>
      </c>
      <c r="BV421" s="19" t="str">
        <f t="shared" si="97"/>
        <v/>
      </c>
      <c r="BX421" s="19" t="str">
        <f t="shared" si="89"/>
        <v/>
      </c>
      <c r="BZ421" s="42" t="str">
        <f t="shared" si="88"/>
        <v/>
      </c>
      <c r="CA421" s="13" t="str">
        <f t="shared" si="88"/>
        <v/>
      </c>
      <c r="CB421" s="13" t="str">
        <f t="shared" si="88"/>
        <v/>
      </c>
      <c r="CC421" s="13" t="str">
        <f t="shared" si="88"/>
        <v/>
      </c>
      <c r="CD421" s="33" t="str">
        <f t="shared" si="88"/>
        <v/>
      </c>
      <c r="CF421" s="44" t="str">
        <f t="shared" si="98"/>
        <v/>
      </c>
      <c r="CH421" s="19" t="str">
        <f>IF($CF421="", "", COUNTIF($CF$12:$CF$511, "&gt;"&amp;$CF421)+1+COUNTIF($CF$12:$CF421, $CF421)-1)</f>
        <v/>
      </c>
      <c r="CJ421" s="19" t="str">
        <f t="shared" si="99"/>
        <v/>
      </c>
      <c r="CL421" s="45" t="str">
        <f t="shared" si="100"/>
        <v/>
      </c>
      <c r="CN421" s="41" t="str" cm="1">
        <f t="array" ref="CN421">IF($BV421="", "", IF(IFERROR(INDEX($B421:$AE421, $BK421, MATCH(BI$10, $B$11:$AE$11, 0)), "")="", "", IFERROR(INDEX($B421:$AE421, $BK421, MATCH(BI$10, $B$11:$AE$11, 0)), "")))</f>
        <v/>
      </c>
      <c r="CP421" s="19" t="str">
        <f>IF(OR($BL$7=FALSE, $BI421=""), "", IF(COUNTIF('LinkedIn Posts'!$AV$11:$AV$510, $BI421)=0, MAX($CP$11:$CP420)+1, ""))</f>
        <v/>
      </c>
      <c r="CR421" s="19">
        <v>410</v>
      </c>
      <c r="CT421" s="65" t="str">
        <f t="shared" si="101"/>
        <v/>
      </c>
    </row>
    <row r="422" spans="1:98" x14ac:dyDescent="0.25">
      <c r="A422" s="24"/>
      <c r="B422" s="29"/>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1"/>
      <c r="AF422" s="24"/>
      <c r="AG422" s="11"/>
      <c r="AH422" s="11"/>
      <c r="AI422" s="11"/>
      <c r="AJ422" s="11"/>
      <c r="AK422" s="11"/>
      <c r="AL422" s="11"/>
      <c r="AM422" s="11"/>
      <c r="AN422" s="11"/>
      <c r="AO422" s="11"/>
      <c r="AP422" s="11"/>
      <c r="AQ422" s="11"/>
      <c r="AR422" s="11"/>
      <c r="AS422" s="11"/>
      <c r="AT422" s="11"/>
      <c r="AU422" s="11"/>
      <c r="AV422" s="11"/>
      <c r="AW422" s="11"/>
      <c r="AX422" s="11"/>
      <c r="AY422" s="11"/>
      <c r="AZ422" s="32" t="str">
        <f t="shared" si="90"/>
        <v/>
      </c>
      <c r="BA422" s="13" t="str" cm="1">
        <f t="array" ref="BA422">IF(BA$10="", "", IF(IFERROR(INDEX($B422:$AE422, $BK422, MATCH(BA$10, $B$11:$AE$11, 0)), "")="", "", IFERROR(VALUE(INDEX($B422:$AE422, $BK422, MATCH(BA$10, $B$11:$AE$11, 0))), "")))</f>
        <v/>
      </c>
      <c r="BB422" s="13" t="str" cm="1">
        <f t="array" ref="BB422">IF(BB$10="", "", IF(IFERROR(INDEX($B422:$AE422, $BK422, MATCH(BB$10, $B$11:$AE$11, 0)), "")="", "", IFERROR(VALUE(INDEX($B422:$AE422, $BK422, MATCH(BB$10, $B$11:$AE$11, 0))), "")))</f>
        <v/>
      </c>
      <c r="BC422" s="13" t="str" cm="1">
        <f t="array" ref="BC422">IF(BC$10="", "", IF(IFERROR(INDEX($B422:$AE422, $BK422, MATCH(BC$10, $B$11:$AE$11, 0)), "")="", "", IFERROR(VALUE(INDEX($B422:$AE422, $BK422, MATCH(BC$10, $B$11:$AE$11, 0))), "")))</f>
        <v/>
      </c>
      <c r="BD422" s="13" t="str" cm="1">
        <f t="array" ref="BD422">IF(BD$10="", "", IF(IFERROR(INDEX($B422:$AE422, $BK422, MATCH(BD$10, $B$11:$AE$11, 0)), "")="", "", IFERROR(VALUE(INDEX($B422:$AE422, $BK422, MATCH(BD$10, $B$11:$AE$11, 0))), "")))</f>
        <v/>
      </c>
      <c r="BE422" s="33" t="str" cm="1">
        <f t="array" ref="BE422">IF(BE$10="", "", IF(IFERROR(INDEX($B422:$AE422, $BK422, MATCH(BE$10, $B$11:$AE$11, 0)), "")="", "", IFERROR(VALUE(INDEX($B422:$AE422, $BK422, MATCH(BE$10, $B$11:$AE$11, 0))), "")))</f>
        <v/>
      </c>
      <c r="BF422" s="11"/>
      <c r="BG422" s="41" t="str" cm="1">
        <f t="array" ref="BG422">IF(BG$10="", "", IF(IFERROR(INDEX($B422:$AE422, $BK422, MATCH(BG$10, $B$11:$AE$11, 0)), "")="", "", IFERROR(LEFT(INDEX($B422:$AE422, $BK422, MATCH(BG$10, $B$11:$AE$11, 0)), 70), "")))</f>
        <v/>
      </c>
      <c r="BH422" s="11"/>
      <c r="BI422" s="65" t="str">
        <f t="shared" si="91"/>
        <v/>
      </c>
      <c r="BJ422" s="11"/>
      <c r="BN422" s="19" t="str" cm="1">
        <f t="array" ref="BN422">IF($AZ$10="", "", IF(IFERROR(INDEX($B422:$AE422, $BK422, MATCH($AZ$10, $B$11:$AE$11, 0)), "")="", "", IFERROR(INDEX($B422:$AE422, $BK422, MATCH($AZ$10, $B$11:$AE$11, 0)), "")))</f>
        <v/>
      </c>
      <c r="BO422" s="19" t="str">
        <f t="shared" si="92"/>
        <v/>
      </c>
      <c r="BP422" s="19" t="str">
        <f t="shared" si="93"/>
        <v/>
      </c>
      <c r="BQ422" s="19" t="str">
        <f t="shared" si="94"/>
        <v/>
      </c>
      <c r="BR422" s="42" t="str">
        <f t="shared" si="95"/>
        <v/>
      </c>
      <c r="BS422" s="19" t="str">
        <f t="shared" si="96"/>
        <v/>
      </c>
      <c r="BT422" s="43" t="str" cm="1">
        <f t="array" ref="BT422">IFERROR(DATE(INDEX($BQ422:$BS422, $BK422, MATCH($BN$5, $BQ$10:$BS$10, 0)), INDEX($BQ422:$BS422, $BK422, MATCH($BN$4, $BQ$10:$BS$10, 0)), INDEX($BQ422:$BS422, $BK422, MATCH($BN$3, $BQ$10:$BS$10, 0))), "")</f>
        <v/>
      </c>
      <c r="BV422" s="19" t="str">
        <f t="shared" si="97"/>
        <v/>
      </c>
      <c r="BX422" s="19" t="str">
        <f t="shared" si="89"/>
        <v/>
      </c>
      <c r="BZ422" s="42" t="str">
        <f t="shared" si="88"/>
        <v/>
      </c>
      <c r="CA422" s="13" t="str">
        <f t="shared" si="88"/>
        <v/>
      </c>
      <c r="CB422" s="13" t="str">
        <f t="shared" si="88"/>
        <v/>
      </c>
      <c r="CC422" s="13" t="str">
        <f t="shared" si="88"/>
        <v/>
      </c>
      <c r="CD422" s="33" t="str">
        <f t="shared" si="88"/>
        <v/>
      </c>
      <c r="CF422" s="44" t="str">
        <f t="shared" si="98"/>
        <v/>
      </c>
      <c r="CH422" s="19" t="str">
        <f>IF($CF422="", "", COUNTIF($CF$12:$CF$511, "&gt;"&amp;$CF422)+1+COUNTIF($CF$12:$CF422, $CF422)-1)</f>
        <v/>
      </c>
      <c r="CJ422" s="19" t="str">
        <f t="shared" si="99"/>
        <v/>
      </c>
      <c r="CL422" s="45" t="str">
        <f t="shared" si="100"/>
        <v/>
      </c>
      <c r="CN422" s="41" t="str" cm="1">
        <f t="array" ref="CN422">IF($BV422="", "", IF(IFERROR(INDEX($B422:$AE422, $BK422, MATCH(BI$10, $B$11:$AE$11, 0)), "")="", "", IFERROR(INDEX($B422:$AE422, $BK422, MATCH(BI$10, $B$11:$AE$11, 0)), "")))</f>
        <v/>
      </c>
      <c r="CP422" s="19" t="str">
        <f>IF(OR($BL$7=FALSE, $BI422=""), "", IF(COUNTIF('LinkedIn Posts'!$AV$11:$AV$510, $BI422)=0, MAX($CP$11:$CP421)+1, ""))</f>
        <v/>
      </c>
      <c r="CR422" s="19">
        <v>411</v>
      </c>
      <c r="CT422" s="65" t="str">
        <f t="shared" si="101"/>
        <v/>
      </c>
    </row>
    <row r="423" spans="1:98" x14ac:dyDescent="0.25">
      <c r="A423" s="24"/>
      <c r="B423" s="29"/>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1"/>
      <c r="AF423" s="24"/>
      <c r="AG423" s="11"/>
      <c r="AH423" s="11"/>
      <c r="AI423" s="11"/>
      <c r="AJ423" s="11"/>
      <c r="AK423" s="11"/>
      <c r="AL423" s="11"/>
      <c r="AM423" s="11"/>
      <c r="AN423" s="11"/>
      <c r="AO423" s="11"/>
      <c r="AP423" s="11"/>
      <c r="AQ423" s="11"/>
      <c r="AR423" s="11"/>
      <c r="AS423" s="11"/>
      <c r="AT423" s="11"/>
      <c r="AU423" s="11"/>
      <c r="AV423" s="11"/>
      <c r="AW423" s="11"/>
      <c r="AX423" s="11"/>
      <c r="AY423" s="11"/>
      <c r="AZ423" s="32" t="str">
        <f t="shared" si="90"/>
        <v/>
      </c>
      <c r="BA423" s="13" t="str" cm="1">
        <f t="array" ref="BA423">IF(BA$10="", "", IF(IFERROR(INDEX($B423:$AE423, $BK423, MATCH(BA$10, $B$11:$AE$11, 0)), "")="", "", IFERROR(VALUE(INDEX($B423:$AE423, $BK423, MATCH(BA$10, $B$11:$AE$11, 0))), "")))</f>
        <v/>
      </c>
      <c r="BB423" s="13" t="str" cm="1">
        <f t="array" ref="BB423">IF(BB$10="", "", IF(IFERROR(INDEX($B423:$AE423, $BK423, MATCH(BB$10, $B$11:$AE$11, 0)), "")="", "", IFERROR(VALUE(INDEX($B423:$AE423, $BK423, MATCH(BB$10, $B$11:$AE$11, 0))), "")))</f>
        <v/>
      </c>
      <c r="BC423" s="13" t="str" cm="1">
        <f t="array" ref="BC423">IF(BC$10="", "", IF(IFERROR(INDEX($B423:$AE423, $BK423, MATCH(BC$10, $B$11:$AE$11, 0)), "")="", "", IFERROR(VALUE(INDEX($B423:$AE423, $BK423, MATCH(BC$10, $B$11:$AE$11, 0))), "")))</f>
        <v/>
      </c>
      <c r="BD423" s="13" t="str" cm="1">
        <f t="array" ref="BD423">IF(BD$10="", "", IF(IFERROR(INDEX($B423:$AE423, $BK423, MATCH(BD$10, $B$11:$AE$11, 0)), "")="", "", IFERROR(VALUE(INDEX($B423:$AE423, $BK423, MATCH(BD$10, $B$11:$AE$11, 0))), "")))</f>
        <v/>
      </c>
      <c r="BE423" s="33" t="str" cm="1">
        <f t="array" ref="BE423">IF(BE$10="", "", IF(IFERROR(INDEX($B423:$AE423, $BK423, MATCH(BE$10, $B$11:$AE$11, 0)), "")="", "", IFERROR(VALUE(INDEX($B423:$AE423, $BK423, MATCH(BE$10, $B$11:$AE$11, 0))), "")))</f>
        <v/>
      </c>
      <c r="BF423" s="11"/>
      <c r="BG423" s="41" t="str" cm="1">
        <f t="array" ref="BG423">IF(BG$10="", "", IF(IFERROR(INDEX($B423:$AE423, $BK423, MATCH(BG$10, $B$11:$AE$11, 0)), "")="", "", IFERROR(LEFT(INDEX($B423:$AE423, $BK423, MATCH(BG$10, $B$11:$AE$11, 0)), 70), "")))</f>
        <v/>
      </c>
      <c r="BH423" s="11"/>
      <c r="BI423" s="65" t="str">
        <f t="shared" si="91"/>
        <v/>
      </c>
      <c r="BJ423" s="11"/>
      <c r="BN423" s="19" t="str" cm="1">
        <f t="array" ref="BN423">IF($AZ$10="", "", IF(IFERROR(INDEX($B423:$AE423, $BK423, MATCH($AZ$10, $B$11:$AE$11, 0)), "")="", "", IFERROR(INDEX($B423:$AE423, $BK423, MATCH($AZ$10, $B$11:$AE$11, 0)), "")))</f>
        <v/>
      </c>
      <c r="BO423" s="19" t="str">
        <f t="shared" si="92"/>
        <v/>
      </c>
      <c r="BP423" s="19" t="str">
        <f t="shared" si="93"/>
        <v/>
      </c>
      <c r="BQ423" s="19" t="str">
        <f t="shared" si="94"/>
        <v/>
      </c>
      <c r="BR423" s="42" t="str">
        <f t="shared" si="95"/>
        <v/>
      </c>
      <c r="BS423" s="19" t="str">
        <f t="shared" si="96"/>
        <v/>
      </c>
      <c r="BT423" s="43" t="str" cm="1">
        <f t="array" ref="BT423">IFERROR(DATE(INDEX($BQ423:$BS423, $BK423, MATCH($BN$5, $BQ$10:$BS$10, 0)), INDEX($BQ423:$BS423, $BK423, MATCH($BN$4, $BQ$10:$BS$10, 0)), INDEX($BQ423:$BS423, $BK423, MATCH($BN$3, $BQ$10:$BS$10, 0))), "")</f>
        <v/>
      </c>
      <c r="BV423" s="19" t="str">
        <f t="shared" si="97"/>
        <v/>
      </c>
      <c r="BX423" s="19" t="str">
        <f t="shared" si="89"/>
        <v/>
      </c>
      <c r="BZ423" s="42" t="str">
        <f t="shared" si="88"/>
        <v/>
      </c>
      <c r="CA423" s="13" t="str">
        <f t="shared" si="88"/>
        <v/>
      </c>
      <c r="CB423" s="13" t="str">
        <f t="shared" si="88"/>
        <v/>
      </c>
      <c r="CC423" s="13" t="str">
        <f t="shared" si="88"/>
        <v/>
      </c>
      <c r="CD423" s="33" t="str">
        <f t="shared" si="88"/>
        <v/>
      </c>
      <c r="CF423" s="44" t="str">
        <f t="shared" si="98"/>
        <v/>
      </c>
      <c r="CH423" s="19" t="str">
        <f>IF($CF423="", "", COUNTIF($CF$12:$CF$511, "&gt;"&amp;$CF423)+1+COUNTIF($CF$12:$CF423, $CF423)-1)</f>
        <v/>
      </c>
      <c r="CJ423" s="19" t="str">
        <f t="shared" si="99"/>
        <v/>
      </c>
      <c r="CL423" s="45" t="str">
        <f t="shared" si="100"/>
        <v/>
      </c>
      <c r="CN423" s="41" t="str" cm="1">
        <f t="array" ref="CN423">IF($BV423="", "", IF(IFERROR(INDEX($B423:$AE423, $BK423, MATCH(BI$10, $B$11:$AE$11, 0)), "")="", "", IFERROR(INDEX($B423:$AE423, $BK423, MATCH(BI$10, $B$11:$AE$11, 0)), "")))</f>
        <v/>
      </c>
      <c r="CP423" s="19" t="str">
        <f>IF(OR($BL$7=FALSE, $BI423=""), "", IF(COUNTIF('LinkedIn Posts'!$AV$11:$AV$510, $BI423)=0, MAX($CP$11:$CP422)+1, ""))</f>
        <v/>
      </c>
      <c r="CR423" s="19">
        <v>412</v>
      </c>
      <c r="CT423" s="65" t="str">
        <f t="shared" si="101"/>
        <v/>
      </c>
    </row>
    <row r="424" spans="1:98" x14ac:dyDescent="0.25">
      <c r="A424" s="24"/>
      <c r="B424" s="29"/>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1"/>
      <c r="AF424" s="24"/>
      <c r="AG424" s="11"/>
      <c r="AH424" s="11"/>
      <c r="AI424" s="11"/>
      <c r="AJ424" s="11"/>
      <c r="AK424" s="11"/>
      <c r="AL424" s="11"/>
      <c r="AM424" s="11"/>
      <c r="AN424" s="11"/>
      <c r="AO424" s="11"/>
      <c r="AP424" s="11"/>
      <c r="AQ424" s="11"/>
      <c r="AR424" s="11"/>
      <c r="AS424" s="11"/>
      <c r="AT424" s="11"/>
      <c r="AU424" s="11"/>
      <c r="AV424" s="11"/>
      <c r="AW424" s="11"/>
      <c r="AX424" s="11"/>
      <c r="AY424" s="11"/>
      <c r="AZ424" s="32" t="str">
        <f t="shared" si="90"/>
        <v/>
      </c>
      <c r="BA424" s="13" t="str" cm="1">
        <f t="array" ref="BA424">IF(BA$10="", "", IF(IFERROR(INDEX($B424:$AE424, $BK424, MATCH(BA$10, $B$11:$AE$11, 0)), "")="", "", IFERROR(VALUE(INDEX($B424:$AE424, $BK424, MATCH(BA$10, $B$11:$AE$11, 0))), "")))</f>
        <v/>
      </c>
      <c r="BB424" s="13" t="str" cm="1">
        <f t="array" ref="BB424">IF(BB$10="", "", IF(IFERROR(INDEX($B424:$AE424, $BK424, MATCH(BB$10, $B$11:$AE$11, 0)), "")="", "", IFERROR(VALUE(INDEX($B424:$AE424, $BK424, MATCH(BB$10, $B$11:$AE$11, 0))), "")))</f>
        <v/>
      </c>
      <c r="BC424" s="13" t="str" cm="1">
        <f t="array" ref="BC424">IF(BC$10="", "", IF(IFERROR(INDEX($B424:$AE424, $BK424, MATCH(BC$10, $B$11:$AE$11, 0)), "")="", "", IFERROR(VALUE(INDEX($B424:$AE424, $BK424, MATCH(BC$10, $B$11:$AE$11, 0))), "")))</f>
        <v/>
      </c>
      <c r="BD424" s="13" t="str" cm="1">
        <f t="array" ref="BD424">IF(BD$10="", "", IF(IFERROR(INDEX($B424:$AE424, $BK424, MATCH(BD$10, $B$11:$AE$11, 0)), "")="", "", IFERROR(VALUE(INDEX($B424:$AE424, $BK424, MATCH(BD$10, $B$11:$AE$11, 0))), "")))</f>
        <v/>
      </c>
      <c r="BE424" s="33" t="str" cm="1">
        <f t="array" ref="BE424">IF(BE$10="", "", IF(IFERROR(INDEX($B424:$AE424, $BK424, MATCH(BE$10, $B$11:$AE$11, 0)), "")="", "", IFERROR(VALUE(INDEX($B424:$AE424, $BK424, MATCH(BE$10, $B$11:$AE$11, 0))), "")))</f>
        <v/>
      </c>
      <c r="BF424" s="11"/>
      <c r="BG424" s="41" t="str" cm="1">
        <f t="array" ref="BG424">IF(BG$10="", "", IF(IFERROR(INDEX($B424:$AE424, $BK424, MATCH(BG$10, $B$11:$AE$11, 0)), "")="", "", IFERROR(LEFT(INDEX($B424:$AE424, $BK424, MATCH(BG$10, $B$11:$AE$11, 0)), 70), "")))</f>
        <v/>
      </c>
      <c r="BH424" s="11"/>
      <c r="BI424" s="65" t="str">
        <f t="shared" si="91"/>
        <v/>
      </c>
      <c r="BJ424" s="11"/>
      <c r="BN424" s="19" t="str" cm="1">
        <f t="array" ref="BN424">IF($AZ$10="", "", IF(IFERROR(INDEX($B424:$AE424, $BK424, MATCH($AZ$10, $B$11:$AE$11, 0)), "")="", "", IFERROR(INDEX($B424:$AE424, $BK424, MATCH($AZ$10, $B$11:$AE$11, 0)), "")))</f>
        <v/>
      </c>
      <c r="BO424" s="19" t="str">
        <f t="shared" si="92"/>
        <v/>
      </c>
      <c r="BP424" s="19" t="str">
        <f t="shared" si="93"/>
        <v/>
      </c>
      <c r="BQ424" s="19" t="str">
        <f t="shared" si="94"/>
        <v/>
      </c>
      <c r="BR424" s="42" t="str">
        <f t="shared" si="95"/>
        <v/>
      </c>
      <c r="BS424" s="19" t="str">
        <f t="shared" si="96"/>
        <v/>
      </c>
      <c r="BT424" s="43" t="str" cm="1">
        <f t="array" ref="BT424">IFERROR(DATE(INDEX($BQ424:$BS424, $BK424, MATCH($BN$5, $BQ$10:$BS$10, 0)), INDEX($BQ424:$BS424, $BK424, MATCH($BN$4, $BQ$10:$BS$10, 0)), INDEX($BQ424:$BS424, $BK424, MATCH($BN$3, $BQ$10:$BS$10, 0))), "")</f>
        <v/>
      </c>
      <c r="BV424" s="19" t="str">
        <f t="shared" si="97"/>
        <v/>
      </c>
      <c r="BX424" s="19" t="str">
        <f t="shared" si="89"/>
        <v/>
      </c>
      <c r="BZ424" s="42" t="str">
        <f t="shared" si="88"/>
        <v/>
      </c>
      <c r="CA424" s="13" t="str">
        <f t="shared" si="88"/>
        <v/>
      </c>
      <c r="CB424" s="13" t="str">
        <f t="shared" si="88"/>
        <v/>
      </c>
      <c r="CC424" s="13" t="str">
        <f t="shared" si="88"/>
        <v/>
      </c>
      <c r="CD424" s="33" t="str">
        <f t="shared" si="88"/>
        <v/>
      </c>
      <c r="CF424" s="44" t="str">
        <f t="shared" si="98"/>
        <v/>
      </c>
      <c r="CH424" s="19" t="str">
        <f>IF($CF424="", "", COUNTIF($CF$12:$CF$511, "&gt;"&amp;$CF424)+1+COUNTIF($CF$12:$CF424, $CF424)-1)</f>
        <v/>
      </c>
      <c r="CJ424" s="19" t="str">
        <f t="shared" si="99"/>
        <v/>
      </c>
      <c r="CL424" s="45" t="str">
        <f t="shared" si="100"/>
        <v/>
      </c>
      <c r="CN424" s="41" t="str" cm="1">
        <f t="array" ref="CN424">IF($BV424="", "", IF(IFERROR(INDEX($B424:$AE424, $BK424, MATCH(BI$10, $B$11:$AE$11, 0)), "")="", "", IFERROR(INDEX($B424:$AE424, $BK424, MATCH(BI$10, $B$11:$AE$11, 0)), "")))</f>
        <v/>
      </c>
      <c r="CP424" s="19" t="str">
        <f>IF(OR($BL$7=FALSE, $BI424=""), "", IF(COUNTIF('LinkedIn Posts'!$AV$11:$AV$510, $BI424)=0, MAX($CP$11:$CP423)+1, ""))</f>
        <v/>
      </c>
      <c r="CR424" s="19">
        <v>413</v>
      </c>
      <c r="CT424" s="65" t="str">
        <f t="shared" si="101"/>
        <v/>
      </c>
    </row>
    <row r="425" spans="1:98" x14ac:dyDescent="0.25">
      <c r="A425" s="24"/>
      <c r="B425" s="29"/>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1"/>
      <c r="AF425" s="24"/>
      <c r="AG425" s="11"/>
      <c r="AH425" s="11"/>
      <c r="AI425" s="11"/>
      <c r="AJ425" s="11"/>
      <c r="AK425" s="11"/>
      <c r="AL425" s="11"/>
      <c r="AM425" s="11"/>
      <c r="AN425" s="11"/>
      <c r="AO425" s="11"/>
      <c r="AP425" s="11"/>
      <c r="AQ425" s="11"/>
      <c r="AR425" s="11"/>
      <c r="AS425" s="11"/>
      <c r="AT425" s="11"/>
      <c r="AU425" s="11"/>
      <c r="AV425" s="11"/>
      <c r="AW425" s="11"/>
      <c r="AX425" s="11"/>
      <c r="AY425" s="11"/>
      <c r="AZ425" s="32" t="str">
        <f t="shared" si="90"/>
        <v/>
      </c>
      <c r="BA425" s="13" t="str" cm="1">
        <f t="array" ref="BA425">IF(BA$10="", "", IF(IFERROR(INDEX($B425:$AE425, $BK425, MATCH(BA$10, $B$11:$AE$11, 0)), "")="", "", IFERROR(VALUE(INDEX($B425:$AE425, $BK425, MATCH(BA$10, $B$11:$AE$11, 0))), "")))</f>
        <v/>
      </c>
      <c r="BB425" s="13" t="str" cm="1">
        <f t="array" ref="BB425">IF(BB$10="", "", IF(IFERROR(INDEX($B425:$AE425, $BK425, MATCH(BB$10, $B$11:$AE$11, 0)), "")="", "", IFERROR(VALUE(INDEX($B425:$AE425, $BK425, MATCH(BB$10, $B$11:$AE$11, 0))), "")))</f>
        <v/>
      </c>
      <c r="BC425" s="13" t="str" cm="1">
        <f t="array" ref="BC425">IF(BC$10="", "", IF(IFERROR(INDEX($B425:$AE425, $BK425, MATCH(BC$10, $B$11:$AE$11, 0)), "")="", "", IFERROR(VALUE(INDEX($B425:$AE425, $BK425, MATCH(BC$10, $B$11:$AE$11, 0))), "")))</f>
        <v/>
      </c>
      <c r="BD425" s="13" t="str" cm="1">
        <f t="array" ref="BD425">IF(BD$10="", "", IF(IFERROR(INDEX($B425:$AE425, $BK425, MATCH(BD$10, $B$11:$AE$11, 0)), "")="", "", IFERROR(VALUE(INDEX($B425:$AE425, $BK425, MATCH(BD$10, $B$11:$AE$11, 0))), "")))</f>
        <v/>
      </c>
      <c r="BE425" s="33" t="str" cm="1">
        <f t="array" ref="BE425">IF(BE$10="", "", IF(IFERROR(INDEX($B425:$AE425, $BK425, MATCH(BE$10, $B$11:$AE$11, 0)), "")="", "", IFERROR(VALUE(INDEX($B425:$AE425, $BK425, MATCH(BE$10, $B$11:$AE$11, 0))), "")))</f>
        <v/>
      </c>
      <c r="BF425" s="11"/>
      <c r="BG425" s="41" t="str" cm="1">
        <f t="array" ref="BG425">IF(BG$10="", "", IF(IFERROR(INDEX($B425:$AE425, $BK425, MATCH(BG$10, $B$11:$AE$11, 0)), "")="", "", IFERROR(LEFT(INDEX($B425:$AE425, $BK425, MATCH(BG$10, $B$11:$AE$11, 0)), 70), "")))</f>
        <v/>
      </c>
      <c r="BH425" s="11"/>
      <c r="BI425" s="65" t="str">
        <f t="shared" si="91"/>
        <v/>
      </c>
      <c r="BJ425" s="11"/>
      <c r="BN425" s="19" t="str" cm="1">
        <f t="array" ref="BN425">IF($AZ$10="", "", IF(IFERROR(INDEX($B425:$AE425, $BK425, MATCH($AZ$10, $B$11:$AE$11, 0)), "")="", "", IFERROR(INDEX($B425:$AE425, $BK425, MATCH($AZ$10, $B$11:$AE$11, 0)), "")))</f>
        <v/>
      </c>
      <c r="BO425" s="19" t="str">
        <f t="shared" si="92"/>
        <v/>
      </c>
      <c r="BP425" s="19" t="str">
        <f t="shared" si="93"/>
        <v/>
      </c>
      <c r="BQ425" s="19" t="str">
        <f t="shared" si="94"/>
        <v/>
      </c>
      <c r="BR425" s="42" t="str">
        <f t="shared" si="95"/>
        <v/>
      </c>
      <c r="BS425" s="19" t="str">
        <f t="shared" si="96"/>
        <v/>
      </c>
      <c r="BT425" s="43" t="str" cm="1">
        <f t="array" ref="BT425">IFERROR(DATE(INDEX($BQ425:$BS425, $BK425, MATCH($BN$5, $BQ$10:$BS$10, 0)), INDEX($BQ425:$BS425, $BK425, MATCH($BN$4, $BQ$10:$BS$10, 0)), INDEX($BQ425:$BS425, $BK425, MATCH($BN$3, $BQ$10:$BS$10, 0))), "")</f>
        <v/>
      </c>
      <c r="BV425" s="19" t="str">
        <f t="shared" si="97"/>
        <v/>
      </c>
      <c r="BX425" s="19" t="str">
        <f t="shared" si="89"/>
        <v/>
      </c>
      <c r="BZ425" s="42" t="str">
        <f t="shared" ref="BZ425:CD475" si="102">IF(BA425="", "", IFERROR(ROUNDDOWN(BA425/BZ$9, 0)*BZ$8, ""))</f>
        <v/>
      </c>
      <c r="CA425" s="13" t="str">
        <f t="shared" si="102"/>
        <v/>
      </c>
      <c r="CB425" s="13" t="str">
        <f t="shared" si="102"/>
        <v/>
      </c>
      <c r="CC425" s="13" t="str">
        <f t="shared" si="102"/>
        <v/>
      </c>
      <c r="CD425" s="33" t="str">
        <f t="shared" si="102"/>
        <v/>
      </c>
      <c r="CF425" s="44" t="str">
        <f t="shared" si="98"/>
        <v/>
      </c>
      <c r="CH425" s="19" t="str">
        <f>IF($CF425="", "", COUNTIF($CF$12:$CF$511, "&gt;"&amp;$CF425)+1+COUNTIF($CF$12:$CF425, $CF425)-1)</f>
        <v/>
      </c>
      <c r="CJ425" s="19" t="str">
        <f t="shared" si="99"/>
        <v/>
      </c>
      <c r="CL425" s="45" t="str">
        <f t="shared" si="100"/>
        <v/>
      </c>
      <c r="CN425" s="41" t="str" cm="1">
        <f t="array" ref="CN425">IF($BV425="", "", IF(IFERROR(INDEX($B425:$AE425, $BK425, MATCH(BI$10, $B$11:$AE$11, 0)), "")="", "", IFERROR(INDEX($B425:$AE425, $BK425, MATCH(BI$10, $B$11:$AE$11, 0)), "")))</f>
        <v/>
      </c>
      <c r="CP425" s="19" t="str">
        <f>IF(OR($BL$7=FALSE, $BI425=""), "", IF(COUNTIF('LinkedIn Posts'!$AV$11:$AV$510, $BI425)=0, MAX($CP$11:$CP424)+1, ""))</f>
        <v/>
      </c>
      <c r="CR425" s="19">
        <v>414</v>
      </c>
      <c r="CT425" s="65" t="str">
        <f t="shared" si="101"/>
        <v/>
      </c>
    </row>
    <row r="426" spans="1:98" x14ac:dyDescent="0.25">
      <c r="A426" s="24"/>
      <c r="B426" s="29"/>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1"/>
      <c r="AF426" s="24"/>
      <c r="AG426" s="11"/>
      <c r="AH426" s="11"/>
      <c r="AI426" s="11"/>
      <c r="AJ426" s="11"/>
      <c r="AK426" s="11"/>
      <c r="AL426" s="11"/>
      <c r="AM426" s="11"/>
      <c r="AN426" s="11"/>
      <c r="AO426" s="11"/>
      <c r="AP426" s="11"/>
      <c r="AQ426" s="11"/>
      <c r="AR426" s="11"/>
      <c r="AS426" s="11"/>
      <c r="AT426" s="11"/>
      <c r="AU426" s="11"/>
      <c r="AV426" s="11"/>
      <c r="AW426" s="11"/>
      <c r="AX426" s="11"/>
      <c r="AY426" s="11"/>
      <c r="AZ426" s="32" t="str">
        <f t="shared" si="90"/>
        <v/>
      </c>
      <c r="BA426" s="13" t="str" cm="1">
        <f t="array" ref="BA426">IF(BA$10="", "", IF(IFERROR(INDEX($B426:$AE426, $BK426, MATCH(BA$10, $B$11:$AE$11, 0)), "")="", "", IFERROR(VALUE(INDEX($B426:$AE426, $BK426, MATCH(BA$10, $B$11:$AE$11, 0))), "")))</f>
        <v/>
      </c>
      <c r="BB426" s="13" t="str" cm="1">
        <f t="array" ref="BB426">IF(BB$10="", "", IF(IFERROR(INDEX($B426:$AE426, $BK426, MATCH(BB$10, $B$11:$AE$11, 0)), "")="", "", IFERROR(VALUE(INDEX($B426:$AE426, $BK426, MATCH(BB$10, $B$11:$AE$11, 0))), "")))</f>
        <v/>
      </c>
      <c r="BC426" s="13" t="str" cm="1">
        <f t="array" ref="BC426">IF(BC$10="", "", IF(IFERROR(INDEX($B426:$AE426, $BK426, MATCH(BC$10, $B$11:$AE$11, 0)), "")="", "", IFERROR(VALUE(INDEX($B426:$AE426, $BK426, MATCH(BC$10, $B$11:$AE$11, 0))), "")))</f>
        <v/>
      </c>
      <c r="BD426" s="13" t="str" cm="1">
        <f t="array" ref="BD426">IF(BD$10="", "", IF(IFERROR(INDEX($B426:$AE426, $BK426, MATCH(BD$10, $B$11:$AE$11, 0)), "")="", "", IFERROR(VALUE(INDEX($B426:$AE426, $BK426, MATCH(BD$10, $B$11:$AE$11, 0))), "")))</f>
        <v/>
      </c>
      <c r="BE426" s="33" t="str" cm="1">
        <f t="array" ref="BE426">IF(BE$10="", "", IF(IFERROR(INDEX($B426:$AE426, $BK426, MATCH(BE$10, $B$11:$AE$11, 0)), "")="", "", IFERROR(VALUE(INDEX($B426:$AE426, $BK426, MATCH(BE$10, $B$11:$AE$11, 0))), "")))</f>
        <v/>
      </c>
      <c r="BF426" s="11"/>
      <c r="BG426" s="41" t="str" cm="1">
        <f t="array" ref="BG426">IF(BG$10="", "", IF(IFERROR(INDEX($B426:$AE426, $BK426, MATCH(BG$10, $B$11:$AE$11, 0)), "")="", "", IFERROR(LEFT(INDEX($B426:$AE426, $BK426, MATCH(BG$10, $B$11:$AE$11, 0)), 70), "")))</f>
        <v/>
      </c>
      <c r="BH426" s="11"/>
      <c r="BI426" s="65" t="str">
        <f t="shared" si="91"/>
        <v/>
      </c>
      <c r="BJ426" s="11"/>
      <c r="BN426" s="19" t="str" cm="1">
        <f t="array" ref="BN426">IF($AZ$10="", "", IF(IFERROR(INDEX($B426:$AE426, $BK426, MATCH($AZ$10, $B$11:$AE$11, 0)), "")="", "", IFERROR(INDEX($B426:$AE426, $BK426, MATCH($AZ$10, $B$11:$AE$11, 0)), "")))</f>
        <v/>
      </c>
      <c r="BO426" s="19" t="str">
        <f t="shared" si="92"/>
        <v/>
      </c>
      <c r="BP426" s="19" t="str">
        <f t="shared" si="93"/>
        <v/>
      </c>
      <c r="BQ426" s="19" t="str">
        <f t="shared" si="94"/>
        <v/>
      </c>
      <c r="BR426" s="42" t="str">
        <f t="shared" si="95"/>
        <v/>
      </c>
      <c r="BS426" s="19" t="str">
        <f t="shared" si="96"/>
        <v/>
      </c>
      <c r="BT426" s="43" t="str" cm="1">
        <f t="array" ref="BT426">IFERROR(DATE(INDEX($BQ426:$BS426, $BK426, MATCH($BN$5, $BQ$10:$BS$10, 0)), INDEX($BQ426:$BS426, $BK426, MATCH($BN$4, $BQ$10:$BS$10, 0)), INDEX($BQ426:$BS426, $BK426, MATCH($BN$3, $BQ$10:$BS$10, 0))), "")</f>
        <v/>
      </c>
      <c r="BV426" s="19" t="str">
        <f t="shared" si="97"/>
        <v/>
      </c>
      <c r="BX426" s="19" t="str">
        <f t="shared" si="89"/>
        <v/>
      </c>
      <c r="BZ426" s="42" t="str">
        <f t="shared" si="102"/>
        <v/>
      </c>
      <c r="CA426" s="13" t="str">
        <f t="shared" si="102"/>
        <v/>
      </c>
      <c r="CB426" s="13" t="str">
        <f t="shared" si="102"/>
        <v/>
      </c>
      <c r="CC426" s="13" t="str">
        <f t="shared" si="102"/>
        <v/>
      </c>
      <c r="CD426" s="33" t="str">
        <f t="shared" si="102"/>
        <v/>
      </c>
      <c r="CF426" s="44" t="str">
        <f t="shared" si="98"/>
        <v/>
      </c>
      <c r="CH426" s="19" t="str">
        <f>IF($CF426="", "", COUNTIF($CF$12:$CF$511, "&gt;"&amp;$CF426)+1+COUNTIF($CF$12:$CF426, $CF426)-1)</f>
        <v/>
      </c>
      <c r="CJ426" s="19" t="str">
        <f t="shared" si="99"/>
        <v/>
      </c>
      <c r="CL426" s="45" t="str">
        <f t="shared" si="100"/>
        <v/>
      </c>
      <c r="CN426" s="41" t="str" cm="1">
        <f t="array" ref="CN426">IF($BV426="", "", IF(IFERROR(INDEX($B426:$AE426, $BK426, MATCH(BI$10, $B$11:$AE$11, 0)), "")="", "", IFERROR(INDEX($B426:$AE426, $BK426, MATCH(BI$10, $B$11:$AE$11, 0)), "")))</f>
        <v/>
      </c>
      <c r="CP426" s="19" t="str">
        <f>IF(OR($BL$7=FALSE, $BI426=""), "", IF(COUNTIF('LinkedIn Posts'!$AV$11:$AV$510, $BI426)=0, MAX($CP$11:$CP425)+1, ""))</f>
        <v/>
      </c>
      <c r="CR426" s="19">
        <v>415</v>
      </c>
      <c r="CT426" s="65" t="str">
        <f t="shared" si="101"/>
        <v/>
      </c>
    </row>
    <row r="427" spans="1:98" x14ac:dyDescent="0.25">
      <c r="A427" s="24"/>
      <c r="B427" s="29"/>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1"/>
      <c r="AF427" s="24"/>
      <c r="AG427" s="11"/>
      <c r="AH427" s="11"/>
      <c r="AI427" s="11"/>
      <c r="AJ427" s="11"/>
      <c r="AK427" s="11"/>
      <c r="AL427" s="11"/>
      <c r="AM427" s="11"/>
      <c r="AN427" s="11"/>
      <c r="AO427" s="11"/>
      <c r="AP427" s="11"/>
      <c r="AQ427" s="11"/>
      <c r="AR427" s="11"/>
      <c r="AS427" s="11"/>
      <c r="AT427" s="11"/>
      <c r="AU427" s="11"/>
      <c r="AV427" s="11"/>
      <c r="AW427" s="11"/>
      <c r="AX427" s="11"/>
      <c r="AY427" s="11"/>
      <c r="AZ427" s="32" t="str">
        <f t="shared" si="90"/>
        <v/>
      </c>
      <c r="BA427" s="13" t="str" cm="1">
        <f t="array" ref="BA427">IF(BA$10="", "", IF(IFERROR(INDEX($B427:$AE427, $BK427, MATCH(BA$10, $B$11:$AE$11, 0)), "")="", "", IFERROR(VALUE(INDEX($B427:$AE427, $BK427, MATCH(BA$10, $B$11:$AE$11, 0))), "")))</f>
        <v/>
      </c>
      <c r="BB427" s="13" t="str" cm="1">
        <f t="array" ref="BB427">IF(BB$10="", "", IF(IFERROR(INDEX($B427:$AE427, $BK427, MATCH(BB$10, $B$11:$AE$11, 0)), "")="", "", IFERROR(VALUE(INDEX($B427:$AE427, $BK427, MATCH(BB$10, $B$11:$AE$11, 0))), "")))</f>
        <v/>
      </c>
      <c r="BC427" s="13" t="str" cm="1">
        <f t="array" ref="BC427">IF(BC$10="", "", IF(IFERROR(INDEX($B427:$AE427, $BK427, MATCH(BC$10, $B$11:$AE$11, 0)), "")="", "", IFERROR(VALUE(INDEX($B427:$AE427, $BK427, MATCH(BC$10, $B$11:$AE$11, 0))), "")))</f>
        <v/>
      </c>
      <c r="BD427" s="13" t="str" cm="1">
        <f t="array" ref="BD427">IF(BD$10="", "", IF(IFERROR(INDEX($B427:$AE427, $BK427, MATCH(BD$10, $B$11:$AE$11, 0)), "")="", "", IFERROR(VALUE(INDEX($B427:$AE427, $BK427, MATCH(BD$10, $B$11:$AE$11, 0))), "")))</f>
        <v/>
      </c>
      <c r="BE427" s="33" t="str" cm="1">
        <f t="array" ref="BE427">IF(BE$10="", "", IF(IFERROR(INDEX($B427:$AE427, $BK427, MATCH(BE$10, $B$11:$AE$11, 0)), "")="", "", IFERROR(VALUE(INDEX($B427:$AE427, $BK427, MATCH(BE$10, $B$11:$AE$11, 0))), "")))</f>
        <v/>
      </c>
      <c r="BF427" s="11"/>
      <c r="BG427" s="41" t="str" cm="1">
        <f t="array" ref="BG427">IF(BG$10="", "", IF(IFERROR(INDEX($B427:$AE427, $BK427, MATCH(BG$10, $B$11:$AE$11, 0)), "")="", "", IFERROR(LEFT(INDEX($B427:$AE427, $BK427, MATCH(BG$10, $B$11:$AE$11, 0)), 70), "")))</f>
        <v/>
      </c>
      <c r="BH427" s="11"/>
      <c r="BI427" s="65" t="str">
        <f t="shared" si="91"/>
        <v/>
      </c>
      <c r="BJ427" s="11"/>
      <c r="BN427" s="19" t="str" cm="1">
        <f t="array" ref="BN427">IF($AZ$10="", "", IF(IFERROR(INDEX($B427:$AE427, $BK427, MATCH($AZ$10, $B$11:$AE$11, 0)), "")="", "", IFERROR(INDEX($B427:$AE427, $BK427, MATCH($AZ$10, $B$11:$AE$11, 0)), "")))</f>
        <v/>
      </c>
      <c r="BO427" s="19" t="str">
        <f t="shared" si="92"/>
        <v/>
      </c>
      <c r="BP427" s="19" t="str">
        <f t="shared" si="93"/>
        <v/>
      </c>
      <c r="BQ427" s="19" t="str">
        <f t="shared" si="94"/>
        <v/>
      </c>
      <c r="BR427" s="42" t="str">
        <f t="shared" si="95"/>
        <v/>
      </c>
      <c r="BS427" s="19" t="str">
        <f t="shared" si="96"/>
        <v/>
      </c>
      <c r="BT427" s="43" t="str" cm="1">
        <f t="array" ref="BT427">IFERROR(DATE(INDEX($BQ427:$BS427, $BK427, MATCH($BN$5, $BQ$10:$BS$10, 0)), INDEX($BQ427:$BS427, $BK427, MATCH($BN$4, $BQ$10:$BS$10, 0)), INDEX($BQ427:$BS427, $BK427, MATCH($BN$3, $BQ$10:$BS$10, 0))), "")</f>
        <v/>
      </c>
      <c r="BV427" s="19" t="str">
        <f t="shared" si="97"/>
        <v/>
      </c>
      <c r="BX427" s="19" t="str">
        <f t="shared" si="89"/>
        <v/>
      </c>
      <c r="BZ427" s="42" t="str">
        <f t="shared" si="102"/>
        <v/>
      </c>
      <c r="CA427" s="13" t="str">
        <f t="shared" si="102"/>
        <v/>
      </c>
      <c r="CB427" s="13" t="str">
        <f t="shared" si="102"/>
        <v/>
      </c>
      <c r="CC427" s="13" t="str">
        <f t="shared" si="102"/>
        <v/>
      </c>
      <c r="CD427" s="33" t="str">
        <f t="shared" si="102"/>
        <v/>
      </c>
      <c r="CF427" s="44" t="str">
        <f t="shared" si="98"/>
        <v/>
      </c>
      <c r="CH427" s="19" t="str">
        <f>IF($CF427="", "", COUNTIF($CF$12:$CF$511, "&gt;"&amp;$CF427)+1+COUNTIF($CF$12:$CF427, $CF427)-1)</f>
        <v/>
      </c>
      <c r="CJ427" s="19" t="str">
        <f t="shared" si="99"/>
        <v/>
      </c>
      <c r="CL427" s="45" t="str">
        <f t="shared" si="100"/>
        <v/>
      </c>
      <c r="CN427" s="41" t="str" cm="1">
        <f t="array" ref="CN427">IF($BV427="", "", IF(IFERROR(INDEX($B427:$AE427, $BK427, MATCH(BI$10, $B$11:$AE$11, 0)), "")="", "", IFERROR(INDEX($B427:$AE427, $BK427, MATCH(BI$10, $B$11:$AE$11, 0)), "")))</f>
        <v/>
      </c>
      <c r="CP427" s="19" t="str">
        <f>IF(OR($BL$7=FALSE, $BI427=""), "", IF(COUNTIF('LinkedIn Posts'!$AV$11:$AV$510, $BI427)=0, MAX($CP$11:$CP426)+1, ""))</f>
        <v/>
      </c>
      <c r="CR427" s="19">
        <v>416</v>
      </c>
      <c r="CT427" s="65" t="str">
        <f t="shared" si="101"/>
        <v/>
      </c>
    </row>
    <row r="428" spans="1:98" x14ac:dyDescent="0.25">
      <c r="A428" s="24"/>
      <c r="B428" s="29"/>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1"/>
      <c r="AF428" s="24"/>
      <c r="AG428" s="11"/>
      <c r="AH428" s="11"/>
      <c r="AI428" s="11"/>
      <c r="AJ428" s="11"/>
      <c r="AK428" s="11"/>
      <c r="AL428" s="11"/>
      <c r="AM428" s="11"/>
      <c r="AN428" s="11"/>
      <c r="AO428" s="11"/>
      <c r="AP428" s="11"/>
      <c r="AQ428" s="11"/>
      <c r="AR428" s="11"/>
      <c r="AS428" s="11"/>
      <c r="AT428" s="11"/>
      <c r="AU428" s="11"/>
      <c r="AV428" s="11"/>
      <c r="AW428" s="11"/>
      <c r="AX428" s="11"/>
      <c r="AY428" s="11"/>
      <c r="AZ428" s="32" t="str">
        <f t="shared" si="90"/>
        <v/>
      </c>
      <c r="BA428" s="13" t="str" cm="1">
        <f t="array" ref="BA428">IF(BA$10="", "", IF(IFERROR(INDEX($B428:$AE428, $BK428, MATCH(BA$10, $B$11:$AE$11, 0)), "")="", "", IFERROR(VALUE(INDEX($B428:$AE428, $BK428, MATCH(BA$10, $B$11:$AE$11, 0))), "")))</f>
        <v/>
      </c>
      <c r="BB428" s="13" t="str" cm="1">
        <f t="array" ref="BB428">IF(BB$10="", "", IF(IFERROR(INDEX($B428:$AE428, $BK428, MATCH(BB$10, $B$11:$AE$11, 0)), "")="", "", IFERROR(VALUE(INDEX($B428:$AE428, $BK428, MATCH(BB$10, $B$11:$AE$11, 0))), "")))</f>
        <v/>
      </c>
      <c r="BC428" s="13" t="str" cm="1">
        <f t="array" ref="BC428">IF(BC$10="", "", IF(IFERROR(INDEX($B428:$AE428, $BK428, MATCH(BC$10, $B$11:$AE$11, 0)), "")="", "", IFERROR(VALUE(INDEX($B428:$AE428, $BK428, MATCH(BC$10, $B$11:$AE$11, 0))), "")))</f>
        <v/>
      </c>
      <c r="BD428" s="13" t="str" cm="1">
        <f t="array" ref="BD428">IF(BD$10="", "", IF(IFERROR(INDEX($B428:$AE428, $BK428, MATCH(BD$10, $B$11:$AE$11, 0)), "")="", "", IFERROR(VALUE(INDEX($B428:$AE428, $BK428, MATCH(BD$10, $B$11:$AE$11, 0))), "")))</f>
        <v/>
      </c>
      <c r="BE428" s="33" t="str" cm="1">
        <f t="array" ref="BE428">IF(BE$10="", "", IF(IFERROR(INDEX($B428:$AE428, $BK428, MATCH(BE$10, $B$11:$AE$11, 0)), "")="", "", IFERROR(VALUE(INDEX($B428:$AE428, $BK428, MATCH(BE$10, $B$11:$AE$11, 0))), "")))</f>
        <v/>
      </c>
      <c r="BF428" s="11"/>
      <c r="BG428" s="41" t="str" cm="1">
        <f t="array" ref="BG428">IF(BG$10="", "", IF(IFERROR(INDEX($B428:$AE428, $BK428, MATCH(BG$10, $B$11:$AE$11, 0)), "")="", "", IFERROR(LEFT(INDEX($B428:$AE428, $BK428, MATCH(BG$10, $B$11:$AE$11, 0)), 70), "")))</f>
        <v/>
      </c>
      <c r="BH428" s="11"/>
      <c r="BI428" s="65" t="str">
        <f t="shared" si="91"/>
        <v/>
      </c>
      <c r="BJ428" s="11"/>
      <c r="BN428" s="19" t="str" cm="1">
        <f t="array" ref="BN428">IF($AZ$10="", "", IF(IFERROR(INDEX($B428:$AE428, $BK428, MATCH($AZ$10, $B$11:$AE$11, 0)), "")="", "", IFERROR(INDEX($B428:$AE428, $BK428, MATCH($AZ$10, $B$11:$AE$11, 0)), "")))</f>
        <v/>
      </c>
      <c r="BO428" s="19" t="str">
        <f t="shared" si="92"/>
        <v/>
      </c>
      <c r="BP428" s="19" t="str">
        <f t="shared" si="93"/>
        <v/>
      </c>
      <c r="BQ428" s="19" t="str">
        <f t="shared" si="94"/>
        <v/>
      </c>
      <c r="BR428" s="42" t="str">
        <f t="shared" si="95"/>
        <v/>
      </c>
      <c r="BS428" s="19" t="str">
        <f t="shared" si="96"/>
        <v/>
      </c>
      <c r="BT428" s="43" t="str" cm="1">
        <f t="array" ref="BT428">IFERROR(DATE(INDEX($BQ428:$BS428, $BK428, MATCH($BN$5, $BQ$10:$BS$10, 0)), INDEX($BQ428:$BS428, $BK428, MATCH($BN$4, $BQ$10:$BS$10, 0)), INDEX($BQ428:$BS428, $BK428, MATCH($BN$3, $BQ$10:$BS$10, 0))), "")</f>
        <v/>
      </c>
      <c r="BV428" s="19" t="str">
        <f t="shared" si="97"/>
        <v/>
      </c>
      <c r="BX428" s="19" t="str">
        <f t="shared" si="89"/>
        <v/>
      </c>
      <c r="BZ428" s="42" t="str">
        <f t="shared" si="102"/>
        <v/>
      </c>
      <c r="CA428" s="13" t="str">
        <f t="shared" si="102"/>
        <v/>
      </c>
      <c r="CB428" s="13" t="str">
        <f t="shared" si="102"/>
        <v/>
      </c>
      <c r="CC428" s="13" t="str">
        <f t="shared" si="102"/>
        <v/>
      </c>
      <c r="CD428" s="33" t="str">
        <f t="shared" si="102"/>
        <v/>
      </c>
      <c r="CF428" s="44" t="str">
        <f t="shared" si="98"/>
        <v/>
      </c>
      <c r="CH428" s="19" t="str">
        <f>IF($CF428="", "", COUNTIF($CF$12:$CF$511, "&gt;"&amp;$CF428)+1+COUNTIF($CF$12:$CF428, $CF428)-1)</f>
        <v/>
      </c>
      <c r="CJ428" s="19" t="str">
        <f t="shared" si="99"/>
        <v/>
      </c>
      <c r="CL428" s="45" t="str">
        <f t="shared" si="100"/>
        <v/>
      </c>
      <c r="CN428" s="41" t="str" cm="1">
        <f t="array" ref="CN428">IF($BV428="", "", IF(IFERROR(INDEX($B428:$AE428, $BK428, MATCH(BI$10, $B$11:$AE$11, 0)), "")="", "", IFERROR(INDEX($B428:$AE428, $BK428, MATCH(BI$10, $B$11:$AE$11, 0)), "")))</f>
        <v/>
      </c>
      <c r="CP428" s="19" t="str">
        <f>IF(OR($BL$7=FALSE, $BI428=""), "", IF(COUNTIF('LinkedIn Posts'!$AV$11:$AV$510, $BI428)=0, MAX($CP$11:$CP427)+1, ""))</f>
        <v/>
      </c>
      <c r="CR428" s="19">
        <v>417</v>
      </c>
      <c r="CT428" s="65" t="str">
        <f t="shared" si="101"/>
        <v/>
      </c>
    </row>
    <row r="429" spans="1:98" x14ac:dyDescent="0.25">
      <c r="A429" s="24"/>
      <c r="B429" s="29"/>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1"/>
      <c r="AF429" s="24"/>
      <c r="AG429" s="11"/>
      <c r="AH429" s="11"/>
      <c r="AI429" s="11"/>
      <c r="AJ429" s="11"/>
      <c r="AK429" s="11"/>
      <c r="AL429" s="11"/>
      <c r="AM429" s="11"/>
      <c r="AN429" s="11"/>
      <c r="AO429" s="11"/>
      <c r="AP429" s="11"/>
      <c r="AQ429" s="11"/>
      <c r="AR429" s="11"/>
      <c r="AS429" s="11"/>
      <c r="AT429" s="11"/>
      <c r="AU429" s="11"/>
      <c r="AV429" s="11"/>
      <c r="AW429" s="11"/>
      <c r="AX429" s="11"/>
      <c r="AY429" s="11"/>
      <c r="AZ429" s="32" t="str">
        <f t="shared" si="90"/>
        <v/>
      </c>
      <c r="BA429" s="13" t="str" cm="1">
        <f t="array" ref="BA429">IF(BA$10="", "", IF(IFERROR(INDEX($B429:$AE429, $BK429, MATCH(BA$10, $B$11:$AE$11, 0)), "")="", "", IFERROR(VALUE(INDEX($B429:$AE429, $BK429, MATCH(BA$10, $B$11:$AE$11, 0))), "")))</f>
        <v/>
      </c>
      <c r="BB429" s="13" t="str" cm="1">
        <f t="array" ref="BB429">IF(BB$10="", "", IF(IFERROR(INDEX($B429:$AE429, $BK429, MATCH(BB$10, $B$11:$AE$11, 0)), "")="", "", IFERROR(VALUE(INDEX($B429:$AE429, $BK429, MATCH(BB$10, $B$11:$AE$11, 0))), "")))</f>
        <v/>
      </c>
      <c r="BC429" s="13" t="str" cm="1">
        <f t="array" ref="BC429">IF(BC$10="", "", IF(IFERROR(INDEX($B429:$AE429, $BK429, MATCH(BC$10, $B$11:$AE$11, 0)), "")="", "", IFERROR(VALUE(INDEX($B429:$AE429, $BK429, MATCH(BC$10, $B$11:$AE$11, 0))), "")))</f>
        <v/>
      </c>
      <c r="BD429" s="13" t="str" cm="1">
        <f t="array" ref="BD429">IF(BD$10="", "", IF(IFERROR(INDEX($B429:$AE429, $BK429, MATCH(BD$10, $B$11:$AE$11, 0)), "")="", "", IFERROR(VALUE(INDEX($B429:$AE429, $BK429, MATCH(BD$10, $B$11:$AE$11, 0))), "")))</f>
        <v/>
      </c>
      <c r="BE429" s="33" t="str" cm="1">
        <f t="array" ref="BE429">IF(BE$10="", "", IF(IFERROR(INDEX($B429:$AE429, $BK429, MATCH(BE$10, $B$11:$AE$11, 0)), "")="", "", IFERROR(VALUE(INDEX($B429:$AE429, $BK429, MATCH(BE$10, $B$11:$AE$11, 0))), "")))</f>
        <v/>
      </c>
      <c r="BF429" s="11"/>
      <c r="BG429" s="41" t="str" cm="1">
        <f t="array" ref="BG429">IF(BG$10="", "", IF(IFERROR(INDEX($B429:$AE429, $BK429, MATCH(BG$10, $B$11:$AE$11, 0)), "")="", "", IFERROR(LEFT(INDEX($B429:$AE429, $BK429, MATCH(BG$10, $B$11:$AE$11, 0)), 70), "")))</f>
        <v/>
      </c>
      <c r="BH429" s="11"/>
      <c r="BI429" s="65" t="str">
        <f t="shared" si="91"/>
        <v/>
      </c>
      <c r="BJ429" s="11"/>
      <c r="BN429" s="19" t="str" cm="1">
        <f t="array" ref="BN429">IF($AZ$10="", "", IF(IFERROR(INDEX($B429:$AE429, $BK429, MATCH($AZ$10, $B$11:$AE$11, 0)), "")="", "", IFERROR(INDEX($B429:$AE429, $BK429, MATCH($AZ$10, $B$11:$AE$11, 0)), "")))</f>
        <v/>
      </c>
      <c r="BO429" s="19" t="str">
        <f t="shared" si="92"/>
        <v/>
      </c>
      <c r="BP429" s="19" t="str">
        <f t="shared" si="93"/>
        <v/>
      </c>
      <c r="BQ429" s="19" t="str">
        <f t="shared" si="94"/>
        <v/>
      </c>
      <c r="BR429" s="42" t="str">
        <f t="shared" si="95"/>
        <v/>
      </c>
      <c r="BS429" s="19" t="str">
        <f t="shared" si="96"/>
        <v/>
      </c>
      <c r="BT429" s="43" t="str" cm="1">
        <f t="array" ref="BT429">IFERROR(DATE(INDEX($BQ429:$BS429, $BK429, MATCH($BN$5, $BQ$10:$BS$10, 0)), INDEX($BQ429:$BS429, $BK429, MATCH($BN$4, $BQ$10:$BS$10, 0)), INDEX($BQ429:$BS429, $BK429, MATCH($BN$3, $BQ$10:$BS$10, 0))), "")</f>
        <v/>
      </c>
      <c r="BV429" s="19" t="str">
        <f t="shared" si="97"/>
        <v/>
      </c>
      <c r="BX429" s="19" t="str">
        <f t="shared" si="89"/>
        <v/>
      </c>
      <c r="BZ429" s="42" t="str">
        <f t="shared" si="102"/>
        <v/>
      </c>
      <c r="CA429" s="13" t="str">
        <f t="shared" si="102"/>
        <v/>
      </c>
      <c r="CB429" s="13" t="str">
        <f t="shared" si="102"/>
        <v/>
      </c>
      <c r="CC429" s="13" t="str">
        <f t="shared" si="102"/>
        <v/>
      </c>
      <c r="CD429" s="33" t="str">
        <f t="shared" si="102"/>
        <v/>
      </c>
      <c r="CF429" s="44" t="str">
        <f t="shared" si="98"/>
        <v/>
      </c>
      <c r="CH429" s="19" t="str">
        <f>IF($CF429="", "", COUNTIF($CF$12:$CF$511, "&gt;"&amp;$CF429)+1+COUNTIF($CF$12:$CF429, $CF429)-1)</f>
        <v/>
      </c>
      <c r="CJ429" s="19" t="str">
        <f t="shared" si="99"/>
        <v/>
      </c>
      <c r="CL429" s="45" t="str">
        <f t="shared" si="100"/>
        <v/>
      </c>
      <c r="CN429" s="41" t="str" cm="1">
        <f t="array" ref="CN429">IF($BV429="", "", IF(IFERROR(INDEX($B429:$AE429, $BK429, MATCH(BI$10, $B$11:$AE$11, 0)), "")="", "", IFERROR(INDEX($B429:$AE429, $BK429, MATCH(BI$10, $B$11:$AE$11, 0)), "")))</f>
        <v/>
      </c>
      <c r="CP429" s="19" t="str">
        <f>IF(OR($BL$7=FALSE, $BI429=""), "", IF(COUNTIF('LinkedIn Posts'!$AV$11:$AV$510, $BI429)=0, MAX($CP$11:$CP428)+1, ""))</f>
        <v/>
      </c>
      <c r="CR429" s="19">
        <v>418</v>
      </c>
      <c r="CT429" s="65" t="str">
        <f t="shared" si="101"/>
        <v/>
      </c>
    </row>
    <row r="430" spans="1:98" x14ac:dyDescent="0.25">
      <c r="A430" s="24"/>
      <c r="B430" s="29"/>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1"/>
      <c r="AF430" s="24"/>
      <c r="AG430" s="11"/>
      <c r="AH430" s="11"/>
      <c r="AI430" s="11"/>
      <c r="AJ430" s="11"/>
      <c r="AK430" s="11"/>
      <c r="AL430" s="11"/>
      <c r="AM430" s="11"/>
      <c r="AN430" s="11"/>
      <c r="AO430" s="11"/>
      <c r="AP430" s="11"/>
      <c r="AQ430" s="11"/>
      <c r="AR430" s="11"/>
      <c r="AS430" s="11"/>
      <c r="AT430" s="11"/>
      <c r="AU430" s="11"/>
      <c r="AV430" s="11"/>
      <c r="AW430" s="11"/>
      <c r="AX430" s="11"/>
      <c r="AY430" s="11"/>
      <c r="AZ430" s="32" t="str">
        <f t="shared" si="90"/>
        <v/>
      </c>
      <c r="BA430" s="13" t="str" cm="1">
        <f t="array" ref="BA430">IF(BA$10="", "", IF(IFERROR(INDEX($B430:$AE430, $BK430, MATCH(BA$10, $B$11:$AE$11, 0)), "")="", "", IFERROR(VALUE(INDEX($B430:$AE430, $BK430, MATCH(BA$10, $B$11:$AE$11, 0))), "")))</f>
        <v/>
      </c>
      <c r="BB430" s="13" t="str" cm="1">
        <f t="array" ref="BB430">IF(BB$10="", "", IF(IFERROR(INDEX($B430:$AE430, $BK430, MATCH(BB$10, $B$11:$AE$11, 0)), "")="", "", IFERROR(VALUE(INDEX($B430:$AE430, $BK430, MATCH(BB$10, $B$11:$AE$11, 0))), "")))</f>
        <v/>
      </c>
      <c r="BC430" s="13" t="str" cm="1">
        <f t="array" ref="BC430">IF(BC$10="", "", IF(IFERROR(INDEX($B430:$AE430, $BK430, MATCH(BC$10, $B$11:$AE$11, 0)), "")="", "", IFERROR(VALUE(INDEX($B430:$AE430, $BK430, MATCH(BC$10, $B$11:$AE$11, 0))), "")))</f>
        <v/>
      </c>
      <c r="BD430" s="13" t="str" cm="1">
        <f t="array" ref="BD430">IF(BD$10="", "", IF(IFERROR(INDEX($B430:$AE430, $BK430, MATCH(BD$10, $B$11:$AE$11, 0)), "")="", "", IFERROR(VALUE(INDEX($B430:$AE430, $BK430, MATCH(BD$10, $B$11:$AE$11, 0))), "")))</f>
        <v/>
      </c>
      <c r="BE430" s="33" t="str" cm="1">
        <f t="array" ref="BE430">IF(BE$10="", "", IF(IFERROR(INDEX($B430:$AE430, $BK430, MATCH(BE$10, $B$11:$AE$11, 0)), "")="", "", IFERROR(VALUE(INDEX($B430:$AE430, $BK430, MATCH(BE$10, $B$11:$AE$11, 0))), "")))</f>
        <v/>
      </c>
      <c r="BF430" s="11"/>
      <c r="BG430" s="41" t="str" cm="1">
        <f t="array" ref="BG430">IF(BG$10="", "", IF(IFERROR(INDEX($B430:$AE430, $BK430, MATCH(BG$10, $B$11:$AE$11, 0)), "")="", "", IFERROR(LEFT(INDEX($B430:$AE430, $BK430, MATCH(BG$10, $B$11:$AE$11, 0)), 70), "")))</f>
        <v/>
      </c>
      <c r="BH430" s="11"/>
      <c r="BI430" s="65" t="str">
        <f t="shared" si="91"/>
        <v/>
      </c>
      <c r="BJ430" s="11"/>
      <c r="BN430" s="19" t="str" cm="1">
        <f t="array" ref="BN430">IF($AZ$10="", "", IF(IFERROR(INDEX($B430:$AE430, $BK430, MATCH($AZ$10, $B$11:$AE$11, 0)), "")="", "", IFERROR(INDEX($B430:$AE430, $BK430, MATCH($AZ$10, $B$11:$AE$11, 0)), "")))</f>
        <v/>
      </c>
      <c r="BO430" s="19" t="str">
        <f t="shared" si="92"/>
        <v/>
      </c>
      <c r="BP430" s="19" t="str">
        <f t="shared" si="93"/>
        <v/>
      </c>
      <c r="BQ430" s="19" t="str">
        <f t="shared" si="94"/>
        <v/>
      </c>
      <c r="BR430" s="42" t="str">
        <f t="shared" si="95"/>
        <v/>
      </c>
      <c r="BS430" s="19" t="str">
        <f t="shared" si="96"/>
        <v/>
      </c>
      <c r="BT430" s="43" t="str" cm="1">
        <f t="array" ref="BT430">IFERROR(DATE(INDEX($BQ430:$BS430, $BK430, MATCH($BN$5, $BQ$10:$BS$10, 0)), INDEX($BQ430:$BS430, $BK430, MATCH($BN$4, $BQ$10:$BS$10, 0)), INDEX($BQ430:$BS430, $BK430, MATCH($BN$3, $BQ$10:$BS$10, 0))), "")</f>
        <v/>
      </c>
      <c r="BV430" s="19" t="str">
        <f t="shared" si="97"/>
        <v/>
      </c>
      <c r="BX430" s="19" t="str">
        <f t="shared" si="89"/>
        <v/>
      </c>
      <c r="BZ430" s="42" t="str">
        <f t="shared" si="102"/>
        <v/>
      </c>
      <c r="CA430" s="13" t="str">
        <f t="shared" si="102"/>
        <v/>
      </c>
      <c r="CB430" s="13" t="str">
        <f t="shared" si="102"/>
        <v/>
      </c>
      <c r="CC430" s="13" t="str">
        <f t="shared" si="102"/>
        <v/>
      </c>
      <c r="CD430" s="33" t="str">
        <f t="shared" si="102"/>
        <v/>
      </c>
      <c r="CF430" s="44" t="str">
        <f t="shared" si="98"/>
        <v/>
      </c>
      <c r="CH430" s="19" t="str">
        <f>IF($CF430="", "", COUNTIF($CF$12:$CF$511, "&gt;"&amp;$CF430)+1+COUNTIF($CF$12:$CF430, $CF430)-1)</f>
        <v/>
      </c>
      <c r="CJ430" s="19" t="str">
        <f t="shared" si="99"/>
        <v/>
      </c>
      <c r="CL430" s="45" t="str">
        <f t="shared" si="100"/>
        <v/>
      </c>
      <c r="CN430" s="41" t="str" cm="1">
        <f t="array" ref="CN430">IF($BV430="", "", IF(IFERROR(INDEX($B430:$AE430, $BK430, MATCH(BI$10, $B$11:$AE$11, 0)), "")="", "", IFERROR(INDEX($B430:$AE430, $BK430, MATCH(BI$10, $B$11:$AE$11, 0)), "")))</f>
        <v/>
      </c>
      <c r="CP430" s="19" t="str">
        <f>IF(OR($BL$7=FALSE, $BI430=""), "", IF(COUNTIF('LinkedIn Posts'!$AV$11:$AV$510, $BI430)=0, MAX($CP$11:$CP429)+1, ""))</f>
        <v/>
      </c>
      <c r="CR430" s="19">
        <v>419</v>
      </c>
      <c r="CT430" s="65" t="str">
        <f t="shared" si="101"/>
        <v/>
      </c>
    </row>
    <row r="431" spans="1:98" x14ac:dyDescent="0.25">
      <c r="A431" s="24"/>
      <c r="B431" s="29"/>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1"/>
      <c r="AF431" s="24"/>
      <c r="AG431" s="11"/>
      <c r="AH431" s="11"/>
      <c r="AI431" s="11"/>
      <c r="AJ431" s="11"/>
      <c r="AK431" s="11"/>
      <c r="AL431" s="11"/>
      <c r="AM431" s="11"/>
      <c r="AN431" s="11"/>
      <c r="AO431" s="11"/>
      <c r="AP431" s="11"/>
      <c r="AQ431" s="11"/>
      <c r="AR431" s="11"/>
      <c r="AS431" s="11"/>
      <c r="AT431" s="11"/>
      <c r="AU431" s="11"/>
      <c r="AV431" s="11"/>
      <c r="AW431" s="11"/>
      <c r="AX431" s="11"/>
      <c r="AY431" s="11"/>
      <c r="AZ431" s="32" t="str">
        <f t="shared" si="90"/>
        <v/>
      </c>
      <c r="BA431" s="13" t="str" cm="1">
        <f t="array" ref="BA431">IF(BA$10="", "", IF(IFERROR(INDEX($B431:$AE431, $BK431, MATCH(BA$10, $B$11:$AE$11, 0)), "")="", "", IFERROR(VALUE(INDEX($B431:$AE431, $BK431, MATCH(BA$10, $B$11:$AE$11, 0))), "")))</f>
        <v/>
      </c>
      <c r="BB431" s="13" t="str" cm="1">
        <f t="array" ref="BB431">IF(BB$10="", "", IF(IFERROR(INDEX($B431:$AE431, $BK431, MATCH(BB$10, $B$11:$AE$11, 0)), "")="", "", IFERROR(VALUE(INDEX($B431:$AE431, $BK431, MATCH(BB$10, $B$11:$AE$11, 0))), "")))</f>
        <v/>
      </c>
      <c r="BC431" s="13" t="str" cm="1">
        <f t="array" ref="BC431">IF(BC$10="", "", IF(IFERROR(INDEX($B431:$AE431, $BK431, MATCH(BC$10, $B$11:$AE$11, 0)), "")="", "", IFERROR(VALUE(INDEX($B431:$AE431, $BK431, MATCH(BC$10, $B$11:$AE$11, 0))), "")))</f>
        <v/>
      </c>
      <c r="BD431" s="13" t="str" cm="1">
        <f t="array" ref="BD431">IF(BD$10="", "", IF(IFERROR(INDEX($B431:$AE431, $BK431, MATCH(BD$10, $B$11:$AE$11, 0)), "")="", "", IFERROR(VALUE(INDEX($B431:$AE431, $BK431, MATCH(BD$10, $B$11:$AE$11, 0))), "")))</f>
        <v/>
      </c>
      <c r="BE431" s="33" t="str" cm="1">
        <f t="array" ref="BE431">IF(BE$10="", "", IF(IFERROR(INDEX($B431:$AE431, $BK431, MATCH(BE$10, $B$11:$AE$11, 0)), "")="", "", IFERROR(VALUE(INDEX($B431:$AE431, $BK431, MATCH(BE$10, $B$11:$AE$11, 0))), "")))</f>
        <v/>
      </c>
      <c r="BF431" s="11"/>
      <c r="BG431" s="41" t="str" cm="1">
        <f t="array" ref="BG431">IF(BG$10="", "", IF(IFERROR(INDEX($B431:$AE431, $BK431, MATCH(BG$10, $B$11:$AE$11, 0)), "")="", "", IFERROR(LEFT(INDEX($B431:$AE431, $BK431, MATCH(BG$10, $B$11:$AE$11, 0)), 70), "")))</f>
        <v/>
      </c>
      <c r="BH431" s="11"/>
      <c r="BI431" s="65" t="str">
        <f t="shared" si="91"/>
        <v/>
      </c>
      <c r="BJ431" s="11"/>
      <c r="BN431" s="19" t="str" cm="1">
        <f t="array" ref="BN431">IF($AZ$10="", "", IF(IFERROR(INDEX($B431:$AE431, $BK431, MATCH($AZ$10, $B$11:$AE$11, 0)), "")="", "", IFERROR(INDEX($B431:$AE431, $BK431, MATCH($AZ$10, $B$11:$AE$11, 0)), "")))</f>
        <v/>
      </c>
      <c r="BO431" s="19" t="str">
        <f t="shared" si="92"/>
        <v/>
      </c>
      <c r="BP431" s="19" t="str">
        <f t="shared" si="93"/>
        <v/>
      </c>
      <c r="BQ431" s="19" t="str">
        <f t="shared" si="94"/>
        <v/>
      </c>
      <c r="BR431" s="42" t="str">
        <f t="shared" si="95"/>
        <v/>
      </c>
      <c r="BS431" s="19" t="str">
        <f t="shared" si="96"/>
        <v/>
      </c>
      <c r="BT431" s="43" t="str" cm="1">
        <f t="array" ref="BT431">IFERROR(DATE(INDEX($BQ431:$BS431, $BK431, MATCH($BN$5, $BQ$10:$BS$10, 0)), INDEX($BQ431:$BS431, $BK431, MATCH($BN$4, $BQ$10:$BS$10, 0)), INDEX($BQ431:$BS431, $BK431, MATCH($BN$3, $BQ$10:$BS$10, 0))), "")</f>
        <v/>
      </c>
      <c r="BV431" s="19" t="str">
        <f t="shared" si="97"/>
        <v/>
      </c>
      <c r="BX431" s="19" t="str">
        <f t="shared" si="89"/>
        <v/>
      </c>
      <c r="BZ431" s="42" t="str">
        <f t="shared" si="102"/>
        <v/>
      </c>
      <c r="CA431" s="13" t="str">
        <f t="shared" si="102"/>
        <v/>
      </c>
      <c r="CB431" s="13" t="str">
        <f t="shared" si="102"/>
        <v/>
      </c>
      <c r="CC431" s="13" t="str">
        <f t="shared" si="102"/>
        <v/>
      </c>
      <c r="CD431" s="33" t="str">
        <f t="shared" si="102"/>
        <v/>
      </c>
      <c r="CF431" s="44" t="str">
        <f t="shared" si="98"/>
        <v/>
      </c>
      <c r="CH431" s="19" t="str">
        <f>IF($CF431="", "", COUNTIF($CF$12:$CF$511, "&gt;"&amp;$CF431)+1+COUNTIF($CF$12:$CF431, $CF431)-1)</f>
        <v/>
      </c>
      <c r="CJ431" s="19" t="str">
        <f t="shared" si="99"/>
        <v/>
      </c>
      <c r="CL431" s="45" t="str">
        <f t="shared" si="100"/>
        <v/>
      </c>
      <c r="CN431" s="41" t="str" cm="1">
        <f t="array" ref="CN431">IF($BV431="", "", IF(IFERROR(INDEX($B431:$AE431, $BK431, MATCH(BI$10, $B$11:$AE$11, 0)), "")="", "", IFERROR(INDEX($B431:$AE431, $BK431, MATCH(BI$10, $B$11:$AE$11, 0)), "")))</f>
        <v/>
      </c>
      <c r="CP431" s="19" t="str">
        <f>IF(OR($BL$7=FALSE, $BI431=""), "", IF(COUNTIF('LinkedIn Posts'!$AV$11:$AV$510, $BI431)=0, MAX($CP$11:$CP430)+1, ""))</f>
        <v/>
      </c>
      <c r="CR431" s="19">
        <v>420</v>
      </c>
      <c r="CT431" s="65" t="str">
        <f t="shared" si="101"/>
        <v/>
      </c>
    </row>
    <row r="432" spans="1:98" x14ac:dyDescent="0.25">
      <c r="A432" s="24"/>
      <c r="B432" s="29"/>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1"/>
      <c r="AF432" s="24"/>
      <c r="AG432" s="11"/>
      <c r="AH432" s="11"/>
      <c r="AI432" s="11"/>
      <c r="AJ432" s="11"/>
      <c r="AK432" s="11"/>
      <c r="AL432" s="11"/>
      <c r="AM432" s="11"/>
      <c r="AN432" s="11"/>
      <c r="AO432" s="11"/>
      <c r="AP432" s="11"/>
      <c r="AQ432" s="11"/>
      <c r="AR432" s="11"/>
      <c r="AS432" s="11"/>
      <c r="AT432" s="11"/>
      <c r="AU432" s="11"/>
      <c r="AV432" s="11"/>
      <c r="AW432" s="11"/>
      <c r="AX432" s="11"/>
      <c r="AY432" s="11"/>
      <c r="AZ432" s="32" t="str">
        <f t="shared" si="90"/>
        <v/>
      </c>
      <c r="BA432" s="13" t="str" cm="1">
        <f t="array" ref="BA432">IF(BA$10="", "", IF(IFERROR(INDEX($B432:$AE432, $BK432, MATCH(BA$10, $B$11:$AE$11, 0)), "")="", "", IFERROR(VALUE(INDEX($B432:$AE432, $BK432, MATCH(BA$10, $B$11:$AE$11, 0))), "")))</f>
        <v/>
      </c>
      <c r="BB432" s="13" t="str" cm="1">
        <f t="array" ref="BB432">IF(BB$10="", "", IF(IFERROR(INDEX($B432:$AE432, $BK432, MATCH(BB$10, $B$11:$AE$11, 0)), "")="", "", IFERROR(VALUE(INDEX($B432:$AE432, $BK432, MATCH(BB$10, $B$11:$AE$11, 0))), "")))</f>
        <v/>
      </c>
      <c r="BC432" s="13" t="str" cm="1">
        <f t="array" ref="BC432">IF(BC$10="", "", IF(IFERROR(INDEX($B432:$AE432, $BK432, MATCH(BC$10, $B$11:$AE$11, 0)), "")="", "", IFERROR(VALUE(INDEX($B432:$AE432, $BK432, MATCH(BC$10, $B$11:$AE$11, 0))), "")))</f>
        <v/>
      </c>
      <c r="BD432" s="13" t="str" cm="1">
        <f t="array" ref="BD432">IF(BD$10="", "", IF(IFERROR(INDEX($B432:$AE432, $BK432, MATCH(BD$10, $B$11:$AE$11, 0)), "")="", "", IFERROR(VALUE(INDEX($B432:$AE432, $BK432, MATCH(BD$10, $B$11:$AE$11, 0))), "")))</f>
        <v/>
      </c>
      <c r="BE432" s="33" t="str" cm="1">
        <f t="array" ref="BE432">IF(BE$10="", "", IF(IFERROR(INDEX($B432:$AE432, $BK432, MATCH(BE$10, $B$11:$AE$11, 0)), "")="", "", IFERROR(VALUE(INDEX($B432:$AE432, $BK432, MATCH(BE$10, $B$11:$AE$11, 0))), "")))</f>
        <v/>
      </c>
      <c r="BF432" s="11"/>
      <c r="BG432" s="41" t="str" cm="1">
        <f t="array" ref="BG432">IF(BG$10="", "", IF(IFERROR(INDEX($B432:$AE432, $BK432, MATCH(BG$10, $B$11:$AE$11, 0)), "")="", "", IFERROR(LEFT(INDEX($B432:$AE432, $BK432, MATCH(BG$10, $B$11:$AE$11, 0)), 70), "")))</f>
        <v/>
      </c>
      <c r="BH432" s="11"/>
      <c r="BI432" s="65" t="str">
        <f t="shared" si="91"/>
        <v/>
      </c>
      <c r="BJ432" s="11"/>
      <c r="BN432" s="19" t="str" cm="1">
        <f t="array" ref="BN432">IF($AZ$10="", "", IF(IFERROR(INDEX($B432:$AE432, $BK432, MATCH($AZ$10, $B$11:$AE$11, 0)), "")="", "", IFERROR(INDEX($B432:$AE432, $BK432, MATCH($AZ$10, $B$11:$AE$11, 0)), "")))</f>
        <v/>
      </c>
      <c r="BO432" s="19" t="str">
        <f t="shared" si="92"/>
        <v/>
      </c>
      <c r="BP432" s="19" t="str">
        <f t="shared" si="93"/>
        <v/>
      </c>
      <c r="BQ432" s="19" t="str">
        <f t="shared" si="94"/>
        <v/>
      </c>
      <c r="BR432" s="42" t="str">
        <f t="shared" si="95"/>
        <v/>
      </c>
      <c r="BS432" s="19" t="str">
        <f t="shared" si="96"/>
        <v/>
      </c>
      <c r="BT432" s="43" t="str" cm="1">
        <f t="array" ref="BT432">IFERROR(DATE(INDEX($BQ432:$BS432, $BK432, MATCH($BN$5, $BQ$10:$BS$10, 0)), INDEX($BQ432:$BS432, $BK432, MATCH($BN$4, $BQ$10:$BS$10, 0)), INDEX($BQ432:$BS432, $BK432, MATCH($BN$3, $BQ$10:$BS$10, 0))), "")</f>
        <v/>
      </c>
      <c r="BV432" s="19" t="str">
        <f t="shared" si="97"/>
        <v/>
      </c>
      <c r="BX432" s="19" t="str">
        <f t="shared" si="89"/>
        <v/>
      </c>
      <c r="BZ432" s="42" t="str">
        <f t="shared" si="102"/>
        <v/>
      </c>
      <c r="CA432" s="13" t="str">
        <f t="shared" si="102"/>
        <v/>
      </c>
      <c r="CB432" s="13" t="str">
        <f t="shared" si="102"/>
        <v/>
      </c>
      <c r="CC432" s="13" t="str">
        <f t="shared" si="102"/>
        <v/>
      </c>
      <c r="CD432" s="33" t="str">
        <f t="shared" si="102"/>
        <v/>
      </c>
      <c r="CF432" s="44" t="str">
        <f t="shared" si="98"/>
        <v/>
      </c>
      <c r="CH432" s="19" t="str">
        <f>IF($CF432="", "", COUNTIF($CF$12:$CF$511, "&gt;"&amp;$CF432)+1+COUNTIF($CF$12:$CF432, $CF432)-1)</f>
        <v/>
      </c>
      <c r="CJ432" s="19" t="str">
        <f t="shared" si="99"/>
        <v/>
      </c>
      <c r="CL432" s="45" t="str">
        <f t="shared" si="100"/>
        <v/>
      </c>
      <c r="CN432" s="41" t="str" cm="1">
        <f t="array" ref="CN432">IF($BV432="", "", IF(IFERROR(INDEX($B432:$AE432, $BK432, MATCH(BI$10, $B$11:$AE$11, 0)), "")="", "", IFERROR(INDEX($B432:$AE432, $BK432, MATCH(BI$10, $B$11:$AE$11, 0)), "")))</f>
        <v/>
      </c>
      <c r="CP432" s="19" t="str">
        <f>IF(OR($BL$7=FALSE, $BI432=""), "", IF(COUNTIF('LinkedIn Posts'!$AV$11:$AV$510, $BI432)=0, MAX($CP$11:$CP431)+1, ""))</f>
        <v/>
      </c>
      <c r="CR432" s="19">
        <v>421</v>
      </c>
      <c r="CT432" s="65" t="str">
        <f t="shared" si="101"/>
        <v/>
      </c>
    </row>
    <row r="433" spans="1:98" x14ac:dyDescent="0.25">
      <c r="A433" s="24"/>
      <c r="B433" s="29"/>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1"/>
      <c r="AF433" s="24"/>
      <c r="AG433" s="11"/>
      <c r="AH433" s="11"/>
      <c r="AI433" s="11"/>
      <c r="AJ433" s="11"/>
      <c r="AK433" s="11"/>
      <c r="AL433" s="11"/>
      <c r="AM433" s="11"/>
      <c r="AN433" s="11"/>
      <c r="AO433" s="11"/>
      <c r="AP433" s="11"/>
      <c r="AQ433" s="11"/>
      <c r="AR433" s="11"/>
      <c r="AS433" s="11"/>
      <c r="AT433" s="11"/>
      <c r="AU433" s="11"/>
      <c r="AV433" s="11"/>
      <c r="AW433" s="11"/>
      <c r="AX433" s="11"/>
      <c r="AY433" s="11"/>
      <c r="AZ433" s="32" t="str">
        <f t="shared" si="90"/>
        <v/>
      </c>
      <c r="BA433" s="13" t="str" cm="1">
        <f t="array" ref="BA433">IF(BA$10="", "", IF(IFERROR(INDEX($B433:$AE433, $BK433, MATCH(BA$10, $B$11:$AE$11, 0)), "")="", "", IFERROR(VALUE(INDEX($B433:$AE433, $BK433, MATCH(BA$10, $B$11:$AE$11, 0))), "")))</f>
        <v/>
      </c>
      <c r="BB433" s="13" t="str" cm="1">
        <f t="array" ref="BB433">IF(BB$10="", "", IF(IFERROR(INDEX($B433:$AE433, $BK433, MATCH(BB$10, $B$11:$AE$11, 0)), "")="", "", IFERROR(VALUE(INDEX($B433:$AE433, $BK433, MATCH(BB$10, $B$11:$AE$11, 0))), "")))</f>
        <v/>
      </c>
      <c r="BC433" s="13" t="str" cm="1">
        <f t="array" ref="BC433">IF(BC$10="", "", IF(IFERROR(INDEX($B433:$AE433, $BK433, MATCH(BC$10, $B$11:$AE$11, 0)), "")="", "", IFERROR(VALUE(INDEX($B433:$AE433, $BK433, MATCH(BC$10, $B$11:$AE$11, 0))), "")))</f>
        <v/>
      </c>
      <c r="BD433" s="13" t="str" cm="1">
        <f t="array" ref="BD433">IF(BD$10="", "", IF(IFERROR(INDEX($B433:$AE433, $BK433, MATCH(BD$10, $B$11:$AE$11, 0)), "")="", "", IFERROR(VALUE(INDEX($B433:$AE433, $BK433, MATCH(BD$10, $B$11:$AE$11, 0))), "")))</f>
        <v/>
      </c>
      <c r="BE433" s="33" t="str" cm="1">
        <f t="array" ref="BE433">IF(BE$10="", "", IF(IFERROR(INDEX($B433:$AE433, $BK433, MATCH(BE$10, $B$11:$AE$11, 0)), "")="", "", IFERROR(VALUE(INDEX($B433:$AE433, $BK433, MATCH(BE$10, $B$11:$AE$11, 0))), "")))</f>
        <v/>
      </c>
      <c r="BF433" s="11"/>
      <c r="BG433" s="41" t="str" cm="1">
        <f t="array" ref="BG433">IF(BG$10="", "", IF(IFERROR(INDEX($B433:$AE433, $BK433, MATCH(BG$10, $B$11:$AE$11, 0)), "")="", "", IFERROR(LEFT(INDEX($B433:$AE433, $BK433, MATCH(BG$10, $B$11:$AE$11, 0)), 70), "")))</f>
        <v/>
      </c>
      <c r="BH433" s="11"/>
      <c r="BI433" s="65" t="str">
        <f t="shared" si="91"/>
        <v/>
      </c>
      <c r="BJ433" s="11"/>
      <c r="BN433" s="19" t="str" cm="1">
        <f t="array" ref="BN433">IF($AZ$10="", "", IF(IFERROR(INDEX($B433:$AE433, $BK433, MATCH($AZ$10, $B$11:$AE$11, 0)), "")="", "", IFERROR(INDEX($B433:$AE433, $BK433, MATCH($AZ$10, $B$11:$AE$11, 0)), "")))</f>
        <v/>
      </c>
      <c r="BO433" s="19" t="str">
        <f t="shared" si="92"/>
        <v/>
      </c>
      <c r="BP433" s="19" t="str">
        <f t="shared" si="93"/>
        <v/>
      </c>
      <c r="BQ433" s="19" t="str">
        <f t="shared" si="94"/>
        <v/>
      </c>
      <c r="BR433" s="42" t="str">
        <f t="shared" si="95"/>
        <v/>
      </c>
      <c r="BS433" s="19" t="str">
        <f t="shared" si="96"/>
        <v/>
      </c>
      <c r="BT433" s="43" t="str" cm="1">
        <f t="array" ref="BT433">IFERROR(DATE(INDEX($BQ433:$BS433, $BK433, MATCH($BN$5, $BQ$10:$BS$10, 0)), INDEX($BQ433:$BS433, $BK433, MATCH($BN$4, $BQ$10:$BS$10, 0)), INDEX($BQ433:$BS433, $BK433, MATCH($BN$3, $BQ$10:$BS$10, 0))), "")</f>
        <v/>
      </c>
      <c r="BV433" s="19" t="str">
        <f t="shared" si="97"/>
        <v/>
      </c>
      <c r="BX433" s="19" t="str">
        <f t="shared" si="89"/>
        <v/>
      </c>
      <c r="BZ433" s="42" t="str">
        <f t="shared" si="102"/>
        <v/>
      </c>
      <c r="CA433" s="13" t="str">
        <f t="shared" si="102"/>
        <v/>
      </c>
      <c r="CB433" s="13" t="str">
        <f t="shared" si="102"/>
        <v/>
      </c>
      <c r="CC433" s="13" t="str">
        <f t="shared" si="102"/>
        <v/>
      </c>
      <c r="CD433" s="33" t="str">
        <f t="shared" si="102"/>
        <v/>
      </c>
      <c r="CF433" s="44" t="str">
        <f t="shared" si="98"/>
        <v/>
      </c>
      <c r="CH433" s="19" t="str">
        <f>IF($CF433="", "", COUNTIF($CF$12:$CF$511, "&gt;"&amp;$CF433)+1+COUNTIF($CF$12:$CF433, $CF433)-1)</f>
        <v/>
      </c>
      <c r="CJ433" s="19" t="str">
        <f t="shared" si="99"/>
        <v/>
      </c>
      <c r="CL433" s="45" t="str">
        <f t="shared" si="100"/>
        <v/>
      </c>
      <c r="CN433" s="41" t="str" cm="1">
        <f t="array" ref="CN433">IF($BV433="", "", IF(IFERROR(INDEX($B433:$AE433, $BK433, MATCH(BI$10, $B$11:$AE$11, 0)), "")="", "", IFERROR(INDEX($B433:$AE433, $BK433, MATCH(BI$10, $B$11:$AE$11, 0)), "")))</f>
        <v/>
      </c>
      <c r="CP433" s="19" t="str">
        <f>IF(OR($BL$7=FALSE, $BI433=""), "", IF(COUNTIF('LinkedIn Posts'!$AV$11:$AV$510, $BI433)=0, MAX($CP$11:$CP432)+1, ""))</f>
        <v/>
      </c>
      <c r="CR433" s="19">
        <v>422</v>
      </c>
      <c r="CT433" s="65" t="str">
        <f t="shared" si="101"/>
        <v/>
      </c>
    </row>
    <row r="434" spans="1:98" x14ac:dyDescent="0.25">
      <c r="A434" s="24"/>
      <c r="B434" s="29"/>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1"/>
      <c r="AF434" s="24"/>
      <c r="AG434" s="11"/>
      <c r="AH434" s="11"/>
      <c r="AI434" s="11"/>
      <c r="AJ434" s="11"/>
      <c r="AK434" s="11"/>
      <c r="AL434" s="11"/>
      <c r="AM434" s="11"/>
      <c r="AN434" s="11"/>
      <c r="AO434" s="11"/>
      <c r="AP434" s="11"/>
      <c r="AQ434" s="11"/>
      <c r="AR434" s="11"/>
      <c r="AS434" s="11"/>
      <c r="AT434" s="11"/>
      <c r="AU434" s="11"/>
      <c r="AV434" s="11"/>
      <c r="AW434" s="11"/>
      <c r="AX434" s="11"/>
      <c r="AY434" s="11"/>
      <c r="AZ434" s="32" t="str">
        <f t="shared" si="90"/>
        <v/>
      </c>
      <c r="BA434" s="13" t="str" cm="1">
        <f t="array" ref="BA434">IF(BA$10="", "", IF(IFERROR(INDEX($B434:$AE434, $BK434, MATCH(BA$10, $B$11:$AE$11, 0)), "")="", "", IFERROR(VALUE(INDEX($B434:$AE434, $BK434, MATCH(BA$10, $B$11:$AE$11, 0))), "")))</f>
        <v/>
      </c>
      <c r="BB434" s="13" t="str" cm="1">
        <f t="array" ref="BB434">IF(BB$10="", "", IF(IFERROR(INDEX($B434:$AE434, $BK434, MATCH(BB$10, $B$11:$AE$11, 0)), "")="", "", IFERROR(VALUE(INDEX($B434:$AE434, $BK434, MATCH(BB$10, $B$11:$AE$11, 0))), "")))</f>
        <v/>
      </c>
      <c r="BC434" s="13" t="str" cm="1">
        <f t="array" ref="BC434">IF(BC$10="", "", IF(IFERROR(INDEX($B434:$AE434, $BK434, MATCH(BC$10, $B$11:$AE$11, 0)), "")="", "", IFERROR(VALUE(INDEX($B434:$AE434, $BK434, MATCH(BC$10, $B$11:$AE$11, 0))), "")))</f>
        <v/>
      </c>
      <c r="BD434" s="13" t="str" cm="1">
        <f t="array" ref="BD434">IF(BD$10="", "", IF(IFERROR(INDEX($B434:$AE434, $BK434, MATCH(BD$10, $B$11:$AE$11, 0)), "")="", "", IFERROR(VALUE(INDEX($B434:$AE434, $BK434, MATCH(BD$10, $B$11:$AE$11, 0))), "")))</f>
        <v/>
      </c>
      <c r="BE434" s="33" t="str" cm="1">
        <f t="array" ref="BE434">IF(BE$10="", "", IF(IFERROR(INDEX($B434:$AE434, $BK434, MATCH(BE$10, $B$11:$AE$11, 0)), "")="", "", IFERROR(VALUE(INDEX($B434:$AE434, $BK434, MATCH(BE$10, $B$11:$AE$11, 0))), "")))</f>
        <v/>
      </c>
      <c r="BF434" s="11"/>
      <c r="BG434" s="41" t="str" cm="1">
        <f t="array" ref="BG434">IF(BG$10="", "", IF(IFERROR(INDEX($B434:$AE434, $BK434, MATCH(BG$10, $B$11:$AE$11, 0)), "")="", "", IFERROR(LEFT(INDEX($B434:$AE434, $BK434, MATCH(BG$10, $B$11:$AE$11, 0)), 70), "")))</f>
        <v/>
      </c>
      <c r="BH434" s="11"/>
      <c r="BI434" s="65" t="str">
        <f t="shared" si="91"/>
        <v/>
      </c>
      <c r="BJ434" s="11"/>
      <c r="BN434" s="19" t="str" cm="1">
        <f t="array" ref="BN434">IF($AZ$10="", "", IF(IFERROR(INDEX($B434:$AE434, $BK434, MATCH($AZ$10, $B$11:$AE$11, 0)), "")="", "", IFERROR(INDEX($B434:$AE434, $BK434, MATCH($AZ$10, $B$11:$AE$11, 0)), "")))</f>
        <v/>
      </c>
      <c r="BO434" s="19" t="str">
        <f t="shared" si="92"/>
        <v/>
      </c>
      <c r="BP434" s="19" t="str">
        <f t="shared" si="93"/>
        <v/>
      </c>
      <c r="BQ434" s="19" t="str">
        <f t="shared" si="94"/>
        <v/>
      </c>
      <c r="BR434" s="42" t="str">
        <f t="shared" si="95"/>
        <v/>
      </c>
      <c r="BS434" s="19" t="str">
        <f t="shared" si="96"/>
        <v/>
      </c>
      <c r="BT434" s="43" t="str" cm="1">
        <f t="array" ref="BT434">IFERROR(DATE(INDEX($BQ434:$BS434, $BK434, MATCH($BN$5, $BQ$10:$BS$10, 0)), INDEX($BQ434:$BS434, $BK434, MATCH($BN$4, $BQ$10:$BS$10, 0)), INDEX($BQ434:$BS434, $BK434, MATCH($BN$3, $BQ$10:$BS$10, 0))), "")</f>
        <v/>
      </c>
      <c r="BV434" s="19" t="str">
        <f t="shared" si="97"/>
        <v/>
      </c>
      <c r="BX434" s="19" t="str">
        <f t="shared" si="89"/>
        <v/>
      </c>
      <c r="BZ434" s="42" t="str">
        <f t="shared" si="102"/>
        <v/>
      </c>
      <c r="CA434" s="13" t="str">
        <f t="shared" si="102"/>
        <v/>
      </c>
      <c r="CB434" s="13" t="str">
        <f t="shared" si="102"/>
        <v/>
      </c>
      <c r="CC434" s="13" t="str">
        <f t="shared" si="102"/>
        <v/>
      </c>
      <c r="CD434" s="33" t="str">
        <f t="shared" si="102"/>
        <v/>
      </c>
      <c r="CF434" s="44" t="str">
        <f t="shared" si="98"/>
        <v/>
      </c>
      <c r="CH434" s="19" t="str">
        <f>IF($CF434="", "", COUNTIF($CF$12:$CF$511, "&gt;"&amp;$CF434)+1+COUNTIF($CF$12:$CF434, $CF434)-1)</f>
        <v/>
      </c>
      <c r="CJ434" s="19" t="str">
        <f t="shared" si="99"/>
        <v/>
      </c>
      <c r="CL434" s="45" t="str">
        <f t="shared" si="100"/>
        <v/>
      </c>
      <c r="CN434" s="41" t="str" cm="1">
        <f t="array" ref="CN434">IF($BV434="", "", IF(IFERROR(INDEX($B434:$AE434, $BK434, MATCH(BI$10, $B$11:$AE$11, 0)), "")="", "", IFERROR(INDEX($B434:$AE434, $BK434, MATCH(BI$10, $B$11:$AE$11, 0)), "")))</f>
        <v/>
      </c>
      <c r="CP434" s="19" t="str">
        <f>IF(OR($BL$7=FALSE, $BI434=""), "", IF(COUNTIF('LinkedIn Posts'!$AV$11:$AV$510, $BI434)=0, MAX($CP$11:$CP433)+1, ""))</f>
        <v/>
      </c>
      <c r="CR434" s="19">
        <v>423</v>
      </c>
      <c r="CT434" s="65" t="str">
        <f t="shared" si="101"/>
        <v/>
      </c>
    </row>
    <row r="435" spans="1:98" x14ac:dyDescent="0.25">
      <c r="A435" s="24"/>
      <c r="B435" s="29"/>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1"/>
      <c r="AF435" s="24"/>
      <c r="AG435" s="11"/>
      <c r="AH435" s="11"/>
      <c r="AI435" s="11"/>
      <c r="AJ435" s="11"/>
      <c r="AK435" s="11"/>
      <c r="AL435" s="11"/>
      <c r="AM435" s="11"/>
      <c r="AN435" s="11"/>
      <c r="AO435" s="11"/>
      <c r="AP435" s="11"/>
      <c r="AQ435" s="11"/>
      <c r="AR435" s="11"/>
      <c r="AS435" s="11"/>
      <c r="AT435" s="11"/>
      <c r="AU435" s="11"/>
      <c r="AV435" s="11"/>
      <c r="AW435" s="11"/>
      <c r="AX435" s="11"/>
      <c r="AY435" s="11"/>
      <c r="AZ435" s="32" t="str">
        <f t="shared" si="90"/>
        <v/>
      </c>
      <c r="BA435" s="13" t="str" cm="1">
        <f t="array" ref="BA435">IF(BA$10="", "", IF(IFERROR(INDEX($B435:$AE435, $BK435, MATCH(BA$10, $B$11:$AE$11, 0)), "")="", "", IFERROR(VALUE(INDEX($B435:$AE435, $BK435, MATCH(BA$10, $B$11:$AE$11, 0))), "")))</f>
        <v/>
      </c>
      <c r="BB435" s="13" t="str" cm="1">
        <f t="array" ref="BB435">IF(BB$10="", "", IF(IFERROR(INDEX($B435:$AE435, $BK435, MATCH(BB$10, $B$11:$AE$11, 0)), "")="", "", IFERROR(VALUE(INDEX($B435:$AE435, $BK435, MATCH(BB$10, $B$11:$AE$11, 0))), "")))</f>
        <v/>
      </c>
      <c r="BC435" s="13" t="str" cm="1">
        <f t="array" ref="BC435">IF(BC$10="", "", IF(IFERROR(INDEX($B435:$AE435, $BK435, MATCH(BC$10, $B$11:$AE$11, 0)), "")="", "", IFERROR(VALUE(INDEX($B435:$AE435, $BK435, MATCH(BC$10, $B$11:$AE$11, 0))), "")))</f>
        <v/>
      </c>
      <c r="BD435" s="13" t="str" cm="1">
        <f t="array" ref="BD435">IF(BD$10="", "", IF(IFERROR(INDEX($B435:$AE435, $BK435, MATCH(BD$10, $B$11:$AE$11, 0)), "")="", "", IFERROR(VALUE(INDEX($B435:$AE435, $BK435, MATCH(BD$10, $B$11:$AE$11, 0))), "")))</f>
        <v/>
      </c>
      <c r="BE435" s="33" t="str" cm="1">
        <f t="array" ref="BE435">IF(BE$10="", "", IF(IFERROR(INDEX($B435:$AE435, $BK435, MATCH(BE$10, $B$11:$AE$11, 0)), "")="", "", IFERROR(VALUE(INDEX($B435:$AE435, $BK435, MATCH(BE$10, $B$11:$AE$11, 0))), "")))</f>
        <v/>
      </c>
      <c r="BF435" s="11"/>
      <c r="BG435" s="41" t="str" cm="1">
        <f t="array" ref="BG435">IF(BG$10="", "", IF(IFERROR(INDEX($B435:$AE435, $BK435, MATCH(BG$10, $B$11:$AE$11, 0)), "")="", "", IFERROR(LEFT(INDEX($B435:$AE435, $BK435, MATCH(BG$10, $B$11:$AE$11, 0)), 70), "")))</f>
        <v/>
      </c>
      <c r="BH435" s="11"/>
      <c r="BI435" s="65" t="str">
        <f t="shared" si="91"/>
        <v/>
      </c>
      <c r="BJ435" s="11"/>
      <c r="BN435" s="19" t="str" cm="1">
        <f t="array" ref="BN435">IF($AZ$10="", "", IF(IFERROR(INDEX($B435:$AE435, $BK435, MATCH($AZ$10, $B$11:$AE$11, 0)), "")="", "", IFERROR(INDEX($B435:$AE435, $BK435, MATCH($AZ$10, $B$11:$AE$11, 0)), "")))</f>
        <v/>
      </c>
      <c r="BO435" s="19" t="str">
        <f t="shared" si="92"/>
        <v/>
      </c>
      <c r="BP435" s="19" t="str">
        <f t="shared" si="93"/>
        <v/>
      </c>
      <c r="BQ435" s="19" t="str">
        <f t="shared" si="94"/>
        <v/>
      </c>
      <c r="BR435" s="42" t="str">
        <f t="shared" si="95"/>
        <v/>
      </c>
      <c r="BS435" s="19" t="str">
        <f t="shared" si="96"/>
        <v/>
      </c>
      <c r="BT435" s="43" t="str" cm="1">
        <f t="array" ref="BT435">IFERROR(DATE(INDEX($BQ435:$BS435, $BK435, MATCH($BN$5, $BQ$10:$BS$10, 0)), INDEX($BQ435:$BS435, $BK435, MATCH($BN$4, $BQ$10:$BS$10, 0)), INDEX($BQ435:$BS435, $BK435, MATCH($BN$3, $BQ$10:$BS$10, 0))), "")</f>
        <v/>
      </c>
      <c r="BV435" s="19" t="str">
        <f t="shared" si="97"/>
        <v/>
      </c>
      <c r="BX435" s="19" t="str">
        <f t="shared" si="89"/>
        <v/>
      </c>
      <c r="BZ435" s="42" t="str">
        <f t="shared" si="102"/>
        <v/>
      </c>
      <c r="CA435" s="13" t="str">
        <f t="shared" si="102"/>
        <v/>
      </c>
      <c r="CB435" s="13" t="str">
        <f t="shared" si="102"/>
        <v/>
      </c>
      <c r="CC435" s="13" t="str">
        <f t="shared" si="102"/>
        <v/>
      </c>
      <c r="CD435" s="33" t="str">
        <f t="shared" si="102"/>
        <v/>
      </c>
      <c r="CF435" s="44" t="str">
        <f t="shared" si="98"/>
        <v/>
      </c>
      <c r="CH435" s="19" t="str">
        <f>IF($CF435="", "", COUNTIF($CF$12:$CF$511, "&gt;"&amp;$CF435)+1+COUNTIF($CF$12:$CF435, $CF435)-1)</f>
        <v/>
      </c>
      <c r="CJ435" s="19" t="str">
        <f t="shared" si="99"/>
        <v/>
      </c>
      <c r="CL435" s="45" t="str">
        <f t="shared" si="100"/>
        <v/>
      </c>
      <c r="CN435" s="41" t="str" cm="1">
        <f t="array" ref="CN435">IF($BV435="", "", IF(IFERROR(INDEX($B435:$AE435, $BK435, MATCH(BI$10, $B$11:$AE$11, 0)), "")="", "", IFERROR(INDEX($B435:$AE435, $BK435, MATCH(BI$10, $B$11:$AE$11, 0)), "")))</f>
        <v/>
      </c>
      <c r="CP435" s="19" t="str">
        <f>IF(OR($BL$7=FALSE, $BI435=""), "", IF(COUNTIF('LinkedIn Posts'!$AV$11:$AV$510, $BI435)=0, MAX($CP$11:$CP434)+1, ""))</f>
        <v/>
      </c>
      <c r="CR435" s="19">
        <v>424</v>
      </c>
      <c r="CT435" s="65" t="str">
        <f t="shared" si="101"/>
        <v/>
      </c>
    </row>
    <row r="436" spans="1:98" x14ac:dyDescent="0.25">
      <c r="A436" s="24"/>
      <c r="B436" s="29"/>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1"/>
      <c r="AF436" s="24"/>
      <c r="AG436" s="11"/>
      <c r="AH436" s="11"/>
      <c r="AI436" s="11"/>
      <c r="AJ436" s="11"/>
      <c r="AK436" s="11"/>
      <c r="AL436" s="11"/>
      <c r="AM436" s="11"/>
      <c r="AN436" s="11"/>
      <c r="AO436" s="11"/>
      <c r="AP436" s="11"/>
      <c r="AQ436" s="11"/>
      <c r="AR436" s="11"/>
      <c r="AS436" s="11"/>
      <c r="AT436" s="11"/>
      <c r="AU436" s="11"/>
      <c r="AV436" s="11"/>
      <c r="AW436" s="11"/>
      <c r="AX436" s="11"/>
      <c r="AY436" s="11"/>
      <c r="AZ436" s="32" t="str">
        <f t="shared" si="90"/>
        <v/>
      </c>
      <c r="BA436" s="13" t="str" cm="1">
        <f t="array" ref="BA436">IF(BA$10="", "", IF(IFERROR(INDEX($B436:$AE436, $BK436, MATCH(BA$10, $B$11:$AE$11, 0)), "")="", "", IFERROR(VALUE(INDEX($B436:$AE436, $BK436, MATCH(BA$10, $B$11:$AE$11, 0))), "")))</f>
        <v/>
      </c>
      <c r="BB436" s="13" t="str" cm="1">
        <f t="array" ref="BB436">IF(BB$10="", "", IF(IFERROR(INDEX($B436:$AE436, $BK436, MATCH(BB$10, $B$11:$AE$11, 0)), "")="", "", IFERROR(VALUE(INDEX($B436:$AE436, $BK436, MATCH(BB$10, $B$11:$AE$11, 0))), "")))</f>
        <v/>
      </c>
      <c r="BC436" s="13" t="str" cm="1">
        <f t="array" ref="BC436">IF(BC$10="", "", IF(IFERROR(INDEX($B436:$AE436, $BK436, MATCH(BC$10, $B$11:$AE$11, 0)), "")="", "", IFERROR(VALUE(INDEX($B436:$AE436, $BK436, MATCH(BC$10, $B$11:$AE$11, 0))), "")))</f>
        <v/>
      </c>
      <c r="BD436" s="13" t="str" cm="1">
        <f t="array" ref="BD436">IF(BD$10="", "", IF(IFERROR(INDEX($B436:$AE436, $BK436, MATCH(BD$10, $B$11:$AE$11, 0)), "")="", "", IFERROR(VALUE(INDEX($B436:$AE436, $BK436, MATCH(BD$10, $B$11:$AE$11, 0))), "")))</f>
        <v/>
      </c>
      <c r="BE436" s="33" t="str" cm="1">
        <f t="array" ref="BE436">IF(BE$10="", "", IF(IFERROR(INDEX($B436:$AE436, $BK436, MATCH(BE$10, $B$11:$AE$11, 0)), "")="", "", IFERROR(VALUE(INDEX($B436:$AE436, $BK436, MATCH(BE$10, $B$11:$AE$11, 0))), "")))</f>
        <v/>
      </c>
      <c r="BF436" s="11"/>
      <c r="BG436" s="41" t="str" cm="1">
        <f t="array" ref="BG436">IF(BG$10="", "", IF(IFERROR(INDEX($B436:$AE436, $BK436, MATCH(BG$10, $B$11:$AE$11, 0)), "")="", "", IFERROR(LEFT(INDEX($B436:$AE436, $BK436, MATCH(BG$10, $B$11:$AE$11, 0)), 70), "")))</f>
        <v/>
      </c>
      <c r="BH436" s="11"/>
      <c r="BI436" s="65" t="str">
        <f t="shared" si="91"/>
        <v/>
      </c>
      <c r="BJ436" s="11"/>
      <c r="BN436" s="19" t="str" cm="1">
        <f t="array" ref="BN436">IF($AZ$10="", "", IF(IFERROR(INDEX($B436:$AE436, $BK436, MATCH($AZ$10, $B$11:$AE$11, 0)), "")="", "", IFERROR(INDEX($B436:$AE436, $BK436, MATCH($AZ$10, $B$11:$AE$11, 0)), "")))</f>
        <v/>
      </c>
      <c r="BO436" s="19" t="str">
        <f t="shared" si="92"/>
        <v/>
      </c>
      <c r="BP436" s="19" t="str">
        <f t="shared" si="93"/>
        <v/>
      </c>
      <c r="BQ436" s="19" t="str">
        <f t="shared" si="94"/>
        <v/>
      </c>
      <c r="BR436" s="42" t="str">
        <f t="shared" si="95"/>
        <v/>
      </c>
      <c r="BS436" s="19" t="str">
        <f t="shared" si="96"/>
        <v/>
      </c>
      <c r="BT436" s="43" t="str" cm="1">
        <f t="array" ref="BT436">IFERROR(DATE(INDEX($BQ436:$BS436, $BK436, MATCH($BN$5, $BQ$10:$BS$10, 0)), INDEX($BQ436:$BS436, $BK436, MATCH($BN$4, $BQ$10:$BS$10, 0)), INDEX($BQ436:$BS436, $BK436, MATCH($BN$3, $BQ$10:$BS$10, 0))), "")</f>
        <v/>
      </c>
      <c r="BV436" s="19" t="str">
        <f t="shared" si="97"/>
        <v/>
      </c>
      <c r="BX436" s="19" t="str">
        <f t="shared" si="89"/>
        <v/>
      </c>
      <c r="BZ436" s="42" t="str">
        <f t="shared" si="102"/>
        <v/>
      </c>
      <c r="CA436" s="13" t="str">
        <f t="shared" si="102"/>
        <v/>
      </c>
      <c r="CB436" s="13" t="str">
        <f t="shared" si="102"/>
        <v/>
      </c>
      <c r="CC436" s="13" t="str">
        <f t="shared" si="102"/>
        <v/>
      </c>
      <c r="CD436" s="33" t="str">
        <f t="shared" si="102"/>
        <v/>
      </c>
      <c r="CF436" s="44" t="str">
        <f t="shared" si="98"/>
        <v/>
      </c>
      <c r="CH436" s="19" t="str">
        <f>IF($CF436="", "", COUNTIF($CF$12:$CF$511, "&gt;"&amp;$CF436)+1+COUNTIF($CF$12:$CF436, $CF436)-1)</f>
        <v/>
      </c>
      <c r="CJ436" s="19" t="str">
        <f t="shared" si="99"/>
        <v/>
      </c>
      <c r="CL436" s="45" t="str">
        <f t="shared" si="100"/>
        <v/>
      </c>
      <c r="CN436" s="41" t="str" cm="1">
        <f t="array" ref="CN436">IF($BV436="", "", IF(IFERROR(INDEX($B436:$AE436, $BK436, MATCH(BI$10, $B$11:$AE$11, 0)), "")="", "", IFERROR(INDEX($B436:$AE436, $BK436, MATCH(BI$10, $B$11:$AE$11, 0)), "")))</f>
        <v/>
      </c>
      <c r="CP436" s="19" t="str">
        <f>IF(OR($BL$7=FALSE, $BI436=""), "", IF(COUNTIF('LinkedIn Posts'!$AV$11:$AV$510, $BI436)=0, MAX($CP$11:$CP435)+1, ""))</f>
        <v/>
      </c>
      <c r="CR436" s="19">
        <v>425</v>
      </c>
      <c r="CT436" s="65" t="str">
        <f t="shared" si="101"/>
        <v/>
      </c>
    </row>
    <row r="437" spans="1:98" x14ac:dyDescent="0.25">
      <c r="A437" s="24"/>
      <c r="B437" s="29"/>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1"/>
      <c r="AF437" s="24"/>
      <c r="AG437" s="11"/>
      <c r="AH437" s="11"/>
      <c r="AI437" s="11"/>
      <c r="AJ437" s="11"/>
      <c r="AK437" s="11"/>
      <c r="AL437" s="11"/>
      <c r="AM437" s="11"/>
      <c r="AN437" s="11"/>
      <c r="AO437" s="11"/>
      <c r="AP437" s="11"/>
      <c r="AQ437" s="11"/>
      <c r="AR437" s="11"/>
      <c r="AS437" s="11"/>
      <c r="AT437" s="11"/>
      <c r="AU437" s="11"/>
      <c r="AV437" s="11"/>
      <c r="AW437" s="11"/>
      <c r="AX437" s="11"/>
      <c r="AY437" s="11"/>
      <c r="AZ437" s="32" t="str">
        <f t="shared" si="90"/>
        <v/>
      </c>
      <c r="BA437" s="13" t="str" cm="1">
        <f t="array" ref="BA437">IF(BA$10="", "", IF(IFERROR(INDEX($B437:$AE437, $BK437, MATCH(BA$10, $B$11:$AE$11, 0)), "")="", "", IFERROR(VALUE(INDEX($B437:$AE437, $BK437, MATCH(BA$10, $B$11:$AE$11, 0))), "")))</f>
        <v/>
      </c>
      <c r="BB437" s="13" t="str" cm="1">
        <f t="array" ref="BB437">IF(BB$10="", "", IF(IFERROR(INDEX($B437:$AE437, $BK437, MATCH(BB$10, $B$11:$AE$11, 0)), "")="", "", IFERROR(VALUE(INDEX($B437:$AE437, $BK437, MATCH(BB$10, $B$11:$AE$11, 0))), "")))</f>
        <v/>
      </c>
      <c r="BC437" s="13" t="str" cm="1">
        <f t="array" ref="BC437">IF(BC$10="", "", IF(IFERROR(INDEX($B437:$AE437, $BK437, MATCH(BC$10, $B$11:$AE$11, 0)), "")="", "", IFERROR(VALUE(INDEX($B437:$AE437, $BK437, MATCH(BC$10, $B$11:$AE$11, 0))), "")))</f>
        <v/>
      </c>
      <c r="BD437" s="13" t="str" cm="1">
        <f t="array" ref="BD437">IF(BD$10="", "", IF(IFERROR(INDEX($B437:$AE437, $BK437, MATCH(BD$10, $B$11:$AE$11, 0)), "")="", "", IFERROR(VALUE(INDEX($B437:$AE437, $BK437, MATCH(BD$10, $B$11:$AE$11, 0))), "")))</f>
        <v/>
      </c>
      <c r="BE437" s="33" t="str" cm="1">
        <f t="array" ref="BE437">IF(BE$10="", "", IF(IFERROR(INDEX($B437:$AE437, $BK437, MATCH(BE$10, $B$11:$AE$11, 0)), "")="", "", IFERROR(VALUE(INDEX($B437:$AE437, $BK437, MATCH(BE$10, $B$11:$AE$11, 0))), "")))</f>
        <v/>
      </c>
      <c r="BF437" s="11"/>
      <c r="BG437" s="41" t="str" cm="1">
        <f t="array" ref="BG437">IF(BG$10="", "", IF(IFERROR(INDEX($B437:$AE437, $BK437, MATCH(BG$10, $B$11:$AE$11, 0)), "")="", "", IFERROR(LEFT(INDEX($B437:$AE437, $BK437, MATCH(BG$10, $B$11:$AE$11, 0)), 70), "")))</f>
        <v/>
      </c>
      <c r="BH437" s="11"/>
      <c r="BI437" s="65" t="str">
        <f t="shared" si="91"/>
        <v/>
      </c>
      <c r="BJ437" s="11"/>
      <c r="BN437" s="19" t="str" cm="1">
        <f t="array" ref="BN437">IF($AZ$10="", "", IF(IFERROR(INDEX($B437:$AE437, $BK437, MATCH($AZ$10, $B$11:$AE$11, 0)), "")="", "", IFERROR(INDEX($B437:$AE437, $BK437, MATCH($AZ$10, $B$11:$AE$11, 0)), "")))</f>
        <v/>
      </c>
      <c r="BO437" s="19" t="str">
        <f t="shared" si="92"/>
        <v/>
      </c>
      <c r="BP437" s="19" t="str">
        <f t="shared" si="93"/>
        <v/>
      </c>
      <c r="BQ437" s="19" t="str">
        <f t="shared" si="94"/>
        <v/>
      </c>
      <c r="BR437" s="42" t="str">
        <f t="shared" si="95"/>
        <v/>
      </c>
      <c r="BS437" s="19" t="str">
        <f t="shared" si="96"/>
        <v/>
      </c>
      <c r="BT437" s="43" t="str" cm="1">
        <f t="array" ref="BT437">IFERROR(DATE(INDEX($BQ437:$BS437, $BK437, MATCH($BN$5, $BQ$10:$BS$10, 0)), INDEX($BQ437:$BS437, $BK437, MATCH($BN$4, $BQ$10:$BS$10, 0)), INDEX($BQ437:$BS437, $BK437, MATCH($BN$3, $BQ$10:$BS$10, 0))), "")</f>
        <v/>
      </c>
      <c r="BV437" s="19" t="str">
        <f t="shared" si="97"/>
        <v/>
      </c>
      <c r="BX437" s="19" t="str">
        <f t="shared" si="89"/>
        <v/>
      </c>
      <c r="BZ437" s="42" t="str">
        <f t="shared" si="102"/>
        <v/>
      </c>
      <c r="CA437" s="13" t="str">
        <f t="shared" si="102"/>
        <v/>
      </c>
      <c r="CB437" s="13" t="str">
        <f t="shared" si="102"/>
        <v/>
      </c>
      <c r="CC437" s="13" t="str">
        <f t="shared" si="102"/>
        <v/>
      </c>
      <c r="CD437" s="33" t="str">
        <f t="shared" si="102"/>
        <v/>
      </c>
      <c r="CF437" s="44" t="str">
        <f t="shared" si="98"/>
        <v/>
      </c>
      <c r="CH437" s="19" t="str">
        <f>IF($CF437="", "", COUNTIF($CF$12:$CF$511, "&gt;"&amp;$CF437)+1+COUNTIF($CF$12:$CF437, $CF437)-1)</f>
        <v/>
      </c>
      <c r="CJ437" s="19" t="str">
        <f t="shared" si="99"/>
        <v/>
      </c>
      <c r="CL437" s="45" t="str">
        <f t="shared" si="100"/>
        <v/>
      </c>
      <c r="CN437" s="41" t="str" cm="1">
        <f t="array" ref="CN437">IF($BV437="", "", IF(IFERROR(INDEX($B437:$AE437, $BK437, MATCH(BI$10, $B$11:$AE$11, 0)), "")="", "", IFERROR(INDEX($B437:$AE437, $BK437, MATCH(BI$10, $B$11:$AE$11, 0)), "")))</f>
        <v/>
      </c>
      <c r="CP437" s="19" t="str">
        <f>IF(OR($BL$7=FALSE, $BI437=""), "", IF(COUNTIF('LinkedIn Posts'!$AV$11:$AV$510, $BI437)=0, MAX($CP$11:$CP436)+1, ""))</f>
        <v/>
      </c>
      <c r="CR437" s="19">
        <v>426</v>
      </c>
      <c r="CT437" s="65" t="str">
        <f t="shared" si="101"/>
        <v/>
      </c>
    </row>
    <row r="438" spans="1:98" x14ac:dyDescent="0.25">
      <c r="A438" s="24"/>
      <c r="B438" s="29"/>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1"/>
      <c r="AF438" s="24"/>
      <c r="AG438" s="11"/>
      <c r="AH438" s="11"/>
      <c r="AI438" s="11"/>
      <c r="AJ438" s="11"/>
      <c r="AK438" s="11"/>
      <c r="AL438" s="11"/>
      <c r="AM438" s="11"/>
      <c r="AN438" s="11"/>
      <c r="AO438" s="11"/>
      <c r="AP438" s="11"/>
      <c r="AQ438" s="11"/>
      <c r="AR438" s="11"/>
      <c r="AS438" s="11"/>
      <c r="AT438" s="11"/>
      <c r="AU438" s="11"/>
      <c r="AV438" s="11"/>
      <c r="AW438" s="11"/>
      <c r="AX438" s="11"/>
      <c r="AY438" s="11"/>
      <c r="AZ438" s="32" t="str">
        <f t="shared" si="90"/>
        <v/>
      </c>
      <c r="BA438" s="13" t="str" cm="1">
        <f t="array" ref="BA438">IF(BA$10="", "", IF(IFERROR(INDEX($B438:$AE438, $BK438, MATCH(BA$10, $B$11:$AE$11, 0)), "")="", "", IFERROR(VALUE(INDEX($B438:$AE438, $BK438, MATCH(BA$10, $B$11:$AE$11, 0))), "")))</f>
        <v/>
      </c>
      <c r="BB438" s="13" t="str" cm="1">
        <f t="array" ref="BB438">IF(BB$10="", "", IF(IFERROR(INDEX($B438:$AE438, $BK438, MATCH(BB$10, $B$11:$AE$11, 0)), "")="", "", IFERROR(VALUE(INDEX($B438:$AE438, $BK438, MATCH(BB$10, $B$11:$AE$11, 0))), "")))</f>
        <v/>
      </c>
      <c r="BC438" s="13" t="str" cm="1">
        <f t="array" ref="BC438">IF(BC$10="", "", IF(IFERROR(INDEX($B438:$AE438, $BK438, MATCH(BC$10, $B$11:$AE$11, 0)), "")="", "", IFERROR(VALUE(INDEX($B438:$AE438, $BK438, MATCH(BC$10, $B$11:$AE$11, 0))), "")))</f>
        <v/>
      </c>
      <c r="BD438" s="13" t="str" cm="1">
        <f t="array" ref="BD438">IF(BD$10="", "", IF(IFERROR(INDEX($B438:$AE438, $BK438, MATCH(BD$10, $B$11:$AE$11, 0)), "")="", "", IFERROR(VALUE(INDEX($B438:$AE438, $BK438, MATCH(BD$10, $B$11:$AE$11, 0))), "")))</f>
        <v/>
      </c>
      <c r="BE438" s="33" t="str" cm="1">
        <f t="array" ref="BE438">IF(BE$10="", "", IF(IFERROR(INDEX($B438:$AE438, $BK438, MATCH(BE$10, $B$11:$AE$11, 0)), "")="", "", IFERROR(VALUE(INDEX($B438:$AE438, $BK438, MATCH(BE$10, $B$11:$AE$11, 0))), "")))</f>
        <v/>
      </c>
      <c r="BF438" s="11"/>
      <c r="BG438" s="41" t="str" cm="1">
        <f t="array" ref="BG438">IF(BG$10="", "", IF(IFERROR(INDEX($B438:$AE438, $BK438, MATCH(BG$10, $B$11:$AE$11, 0)), "")="", "", IFERROR(LEFT(INDEX($B438:$AE438, $BK438, MATCH(BG$10, $B$11:$AE$11, 0)), 70), "")))</f>
        <v/>
      </c>
      <c r="BH438" s="11"/>
      <c r="BI438" s="65" t="str">
        <f t="shared" si="91"/>
        <v/>
      </c>
      <c r="BJ438" s="11"/>
      <c r="BN438" s="19" t="str" cm="1">
        <f t="array" ref="BN438">IF($AZ$10="", "", IF(IFERROR(INDEX($B438:$AE438, $BK438, MATCH($AZ$10, $B$11:$AE$11, 0)), "")="", "", IFERROR(INDEX($B438:$AE438, $BK438, MATCH($AZ$10, $B$11:$AE$11, 0)), "")))</f>
        <v/>
      </c>
      <c r="BO438" s="19" t="str">
        <f t="shared" si="92"/>
        <v/>
      </c>
      <c r="BP438" s="19" t="str">
        <f t="shared" si="93"/>
        <v/>
      </c>
      <c r="BQ438" s="19" t="str">
        <f t="shared" si="94"/>
        <v/>
      </c>
      <c r="BR438" s="42" t="str">
        <f t="shared" si="95"/>
        <v/>
      </c>
      <c r="BS438" s="19" t="str">
        <f t="shared" si="96"/>
        <v/>
      </c>
      <c r="BT438" s="43" t="str" cm="1">
        <f t="array" ref="BT438">IFERROR(DATE(INDEX($BQ438:$BS438, $BK438, MATCH($BN$5, $BQ$10:$BS$10, 0)), INDEX($BQ438:$BS438, $BK438, MATCH($BN$4, $BQ$10:$BS$10, 0)), INDEX($BQ438:$BS438, $BK438, MATCH($BN$3, $BQ$10:$BS$10, 0))), "")</f>
        <v/>
      </c>
      <c r="BV438" s="19" t="str">
        <f t="shared" si="97"/>
        <v/>
      </c>
      <c r="BX438" s="19" t="str">
        <f t="shared" si="89"/>
        <v/>
      </c>
      <c r="BZ438" s="42" t="str">
        <f t="shared" si="102"/>
        <v/>
      </c>
      <c r="CA438" s="13" t="str">
        <f t="shared" si="102"/>
        <v/>
      </c>
      <c r="CB438" s="13" t="str">
        <f t="shared" si="102"/>
        <v/>
      </c>
      <c r="CC438" s="13" t="str">
        <f t="shared" si="102"/>
        <v/>
      </c>
      <c r="CD438" s="33" t="str">
        <f t="shared" si="102"/>
        <v/>
      </c>
      <c r="CF438" s="44" t="str">
        <f t="shared" si="98"/>
        <v/>
      </c>
      <c r="CH438" s="19" t="str">
        <f>IF($CF438="", "", COUNTIF($CF$12:$CF$511, "&gt;"&amp;$CF438)+1+COUNTIF($CF$12:$CF438, $CF438)-1)</f>
        <v/>
      </c>
      <c r="CJ438" s="19" t="str">
        <f t="shared" si="99"/>
        <v/>
      </c>
      <c r="CL438" s="45" t="str">
        <f t="shared" si="100"/>
        <v/>
      </c>
      <c r="CN438" s="41" t="str" cm="1">
        <f t="array" ref="CN438">IF($BV438="", "", IF(IFERROR(INDEX($B438:$AE438, $BK438, MATCH(BI$10, $B$11:$AE$11, 0)), "")="", "", IFERROR(INDEX($B438:$AE438, $BK438, MATCH(BI$10, $B$11:$AE$11, 0)), "")))</f>
        <v/>
      </c>
      <c r="CP438" s="19" t="str">
        <f>IF(OR($BL$7=FALSE, $BI438=""), "", IF(COUNTIF('LinkedIn Posts'!$AV$11:$AV$510, $BI438)=0, MAX($CP$11:$CP437)+1, ""))</f>
        <v/>
      </c>
      <c r="CR438" s="19">
        <v>427</v>
      </c>
      <c r="CT438" s="65" t="str">
        <f t="shared" si="101"/>
        <v/>
      </c>
    </row>
    <row r="439" spans="1:98" x14ac:dyDescent="0.25">
      <c r="A439" s="24"/>
      <c r="B439" s="29"/>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1"/>
      <c r="AF439" s="24"/>
      <c r="AG439" s="11"/>
      <c r="AH439" s="11"/>
      <c r="AI439" s="11"/>
      <c r="AJ439" s="11"/>
      <c r="AK439" s="11"/>
      <c r="AL439" s="11"/>
      <c r="AM439" s="11"/>
      <c r="AN439" s="11"/>
      <c r="AO439" s="11"/>
      <c r="AP439" s="11"/>
      <c r="AQ439" s="11"/>
      <c r="AR439" s="11"/>
      <c r="AS439" s="11"/>
      <c r="AT439" s="11"/>
      <c r="AU439" s="11"/>
      <c r="AV439" s="11"/>
      <c r="AW439" s="11"/>
      <c r="AX439" s="11"/>
      <c r="AY439" s="11"/>
      <c r="AZ439" s="32" t="str">
        <f t="shared" si="90"/>
        <v/>
      </c>
      <c r="BA439" s="13" t="str" cm="1">
        <f t="array" ref="BA439">IF(BA$10="", "", IF(IFERROR(INDEX($B439:$AE439, $BK439, MATCH(BA$10, $B$11:$AE$11, 0)), "")="", "", IFERROR(VALUE(INDEX($B439:$AE439, $BK439, MATCH(BA$10, $B$11:$AE$11, 0))), "")))</f>
        <v/>
      </c>
      <c r="BB439" s="13" t="str" cm="1">
        <f t="array" ref="BB439">IF(BB$10="", "", IF(IFERROR(INDEX($B439:$AE439, $BK439, MATCH(BB$10, $B$11:$AE$11, 0)), "")="", "", IFERROR(VALUE(INDEX($B439:$AE439, $BK439, MATCH(BB$10, $B$11:$AE$11, 0))), "")))</f>
        <v/>
      </c>
      <c r="BC439" s="13" t="str" cm="1">
        <f t="array" ref="BC439">IF(BC$10="", "", IF(IFERROR(INDEX($B439:$AE439, $BK439, MATCH(BC$10, $B$11:$AE$11, 0)), "")="", "", IFERROR(VALUE(INDEX($B439:$AE439, $BK439, MATCH(BC$10, $B$11:$AE$11, 0))), "")))</f>
        <v/>
      </c>
      <c r="BD439" s="13" t="str" cm="1">
        <f t="array" ref="BD439">IF(BD$10="", "", IF(IFERROR(INDEX($B439:$AE439, $BK439, MATCH(BD$10, $B$11:$AE$11, 0)), "")="", "", IFERROR(VALUE(INDEX($B439:$AE439, $BK439, MATCH(BD$10, $B$11:$AE$11, 0))), "")))</f>
        <v/>
      </c>
      <c r="BE439" s="33" t="str" cm="1">
        <f t="array" ref="BE439">IF(BE$10="", "", IF(IFERROR(INDEX($B439:$AE439, $BK439, MATCH(BE$10, $B$11:$AE$11, 0)), "")="", "", IFERROR(VALUE(INDEX($B439:$AE439, $BK439, MATCH(BE$10, $B$11:$AE$11, 0))), "")))</f>
        <v/>
      </c>
      <c r="BF439" s="11"/>
      <c r="BG439" s="41" t="str" cm="1">
        <f t="array" ref="BG439">IF(BG$10="", "", IF(IFERROR(INDEX($B439:$AE439, $BK439, MATCH(BG$10, $B$11:$AE$11, 0)), "")="", "", IFERROR(LEFT(INDEX($B439:$AE439, $BK439, MATCH(BG$10, $B$11:$AE$11, 0)), 70), "")))</f>
        <v/>
      </c>
      <c r="BH439" s="11"/>
      <c r="BI439" s="65" t="str">
        <f t="shared" si="91"/>
        <v/>
      </c>
      <c r="BJ439" s="11"/>
      <c r="BN439" s="19" t="str" cm="1">
        <f t="array" ref="BN439">IF($AZ$10="", "", IF(IFERROR(INDEX($B439:$AE439, $BK439, MATCH($AZ$10, $B$11:$AE$11, 0)), "")="", "", IFERROR(INDEX($B439:$AE439, $BK439, MATCH($AZ$10, $B$11:$AE$11, 0)), "")))</f>
        <v/>
      </c>
      <c r="BO439" s="19" t="str">
        <f t="shared" si="92"/>
        <v/>
      </c>
      <c r="BP439" s="19" t="str">
        <f t="shared" si="93"/>
        <v/>
      </c>
      <c r="BQ439" s="19" t="str">
        <f t="shared" si="94"/>
        <v/>
      </c>
      <c r="BR439" s="42" t="str">
        <f t="shared" si="95"/>
        <v/>
      </c>
      <c r="BS439" s="19" t="str">
        <f t="shared" si="96"/>
        <v/>
      </c>
      <c r="BT439" s="43" t="str" cm="1">
        <f t="array" ref="BT439">IFERROR(DATE(INDEX($BQ439:$BS439, $BK439, MATCH($BN$5, $BQ$10:$BS$10, 0)), INDEX($BQ439:$BS439, $BK439, MATCH($BN$4, $BQ$10:$BS$10, 0)), INDEX($BQ439:$BS439, $BK439, MATCH($BN$3, $BQ$10:$BS$10, 0))), "")</f>
        <v/>
      </c>
      <c r="BV439" s="19" t="str">
        <f t="shared" si="97"/>
        <v/>
      </c>
      <c r="BX439" s="19" t="str">
        <f t="shared" si="89"/>
        <v/>
      </c>
      <c r="BZ439" s="42" t="str">
        <f t="shared" si="102"/>
        <v/>
      </c>
      <c r="CA439" s="13" t="str">
        <f t="shared" si="102"/>
        <v/>
      </c>
      <c r="CB439" s="13" t="str">
        <f t="shared" si="102"/>
        <v/>
      </c>
      <c r="CC439" s="13" t="str">
        <f t="shared" si="102"/>
        <v/>
      </c>
      <c r="CD439" s="33" t="str">
        <f t="shared" si="102"/>
        <v/>
      </c>
      <c r="CF439" s="44" t="str">
        <f t="shared" si="98"/>
        <v/>
      </c>
      <c r="CH439" s="19" t="str">
        <f>IF($CF439="", "", COUNTIF($CF$12:$CF$511, "&gt;"&amp;$CF439)+1+COUNTIF($CF$12:$CF439, $CF439)-1)</f>
        <v/>
      </c>
      <c r="CJ439" s="19" t="str">
        <f t="shared" si="99"/>
        <v/>
      </c>
      <c r="CL439" s="45" t="str">
        <f t="shared" si="100"/>
        <v/>
      </c>
      <c r="CN439" s="41" t="str" cm="1">
        <f t="array" ref="CN439">IF($BV439="", "", IF(IFERROR(INDEX($B439:$AE439, $BK439, MATCH(BI$10, $B$11:$AE$11, 0)), "")="", "", IFERROR(INDEX($B439:$AE439, $BK439, MATCH(BI$10, $B$11:$AE$11, 0)), "")))</f>
        <v/>
      </c>
      <c r="CP439" s="19" t="str">
        <f>IF(OR($BL$7=FALSE, $BI439=""), "", IF(COUNTIF('LinkedIn Posts'!$AV$11:$AV$510, $BI439)=0, MAX($CP$11:$CP438)+1, ""))</f>
        <v/>
      </c>
      <c r="CR439" s="19">
        <v>428</v>
      </c>
      <c r="CT439" s="65" t="str">
        <f t="shared" si="101"/>
        <v/>
      </c>
    </row>
    <row r="440" spans="1:98" x14ac:dyDescent="0.25">
      <c r="A440" s="24"/>
      <c r="B440" s="29"/>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1"/>
      <c r="AF440" s="24"/>
      <c r="AG440" s="11"/>
      <c r="AH440" s="11"/>
      <c r="AI440" s="11"/>
      <c r="AJ440" s="11"/>
      <c r="AK440" s="11"/>
      <c r="AL440" s="11"/>
      <c r="AM440" s="11"/>
      <c r="AN440" s="11"/>
      <c r="AO440" s="11"/>
      <c r="AP440" s="11"/>
      <c r="AQ440" s="11"/>
      <c r="AR440" s="11"/>
      <c r="AS440" s="11"/>
      <c r="AT440" s="11"/>
      <c r="AU440" s="11"/>
      <c r="AV440" s="11"/>
      <c r="AW440" s="11"/>
      <c r="AX440" s="11"/>
      <c r="AY440" s="11"/>
      <c r="AZ440" s="32" t="str">
        <f t="shared" si="90"/>
        <v/>
      </c>
      <c r="BA440" s="13" t="str" cm="1">
        <f t="array" ref="BA440">IF(BA$10="", "", IF(IFERROR(INDEX($B440:$AE440, $BK440, MATCH(BA$10, $B$11:$AE$11, 0)), "")="", "", IFERROR(VALUE(INDEX($B440:$AE440, $BK440, MATCH(BA$10, $B$11:$AE$11, 0))), "")))</f>
        <v/>
      </c>
      <c r="BB440" s="13" t="str" cm="1">
        <f t="array" ref="BB440">IF(BB$10="", "", IF(IFERROR(INDEX($B440:$AE440, $BK440, MATCH(BB$10, $B$11:$AE$11, 0)), "")="", "", IFERROR(VALUE(INDEX($B440:$AE440, $BK440, MATCH(BB$10, $B$11:$AE$11, 0))), "")))</f>
        <v/>
      </c>
      <c r="BC440" s="13" t="str" cm="1">
        <f t="array" ref="BC440">IF(BC$10="", "", IF(IFERROR(INDEX($B440:$AE440, $BK440, MATCH(BC$10, $B$11:$AE$11, 0)), "")="", "", IFERROR(VALUE(INDEX($B440:$AE440, $BK440, MATCH(BC$10, $B$11:$AE$11, 0))), "")))</f>
        <v/>
      </c>
      <c r="BD440" s="13" t="str" cm="1">
        <f t="array" ref="BD440">IF(BD$10="", "", IF(IFERROR(INDEX($B440:$AE440, $BK440, MATCH(BD$10, $B$11:$AE$11, 0)), "")="", "", IFERROR(VALUE(INDEX($B440:$AE440, $BK440, MATCH(BD$10, $B$11:$AE$11, 0))), "")))</f>
        <v/>
      </c>
      <c r="BE440" s="33" t="str" cm="1">
        <f t="array" ref="BE440">IF(BE$10="", "", IF(IFERROR(INDEX($B440:$AE440, $BK440, MATCH(BE$10, $B$11:$AE$11, 0)), "")="", "", IFERROR(VALUE(INDEX($B440:$AE440, $BK440, MATCH(BE$10, $B$11:$AE$11, 0))), "")))</f>
        <v/>
      </c>
      <c r="BF440" s="11"/>
      <c r="BG440" s="41" t="str" cm="1">
        <f t="array" ref="BG440">IF(BG$10="", "", IF(IFERROR(INDEX($B440:$AE440, $BK440, MATCH(BG$10, $B$11:$AE$11, 0)), "")="", "", IFERROR(LEFT(INDEX($B440:$AE440, $BK440, MATCH(BG$10, $B$11:$AE$11, 0)), 70), "")))</f>
        <v/>
      </c>
      <c r="BH440" s="11"/>
      <c r="BI440" s="65" t="str">
        <f t="shared" si="91"/>
        <v/>
      </c>
      <c r="BJ440" s="11"/>
      <c r="BN440" s="19" t="str" cm="1">
        <f t="array" ref="BN440">IF($AZ$10="", "", IF(IFERROR(INDEX($B440:$AE440, $BK440, MATCH($AZ$10, $B$11:$AE$11, 0)), "")="", "", IFERROR(INDEX($B440:$AE440, $BK440, MATCH($AZ$10, $B$11:$AE$11, 0)), "")))</f>
        <v/>
      </c>
      <c r="BO440" s="19" t="str">
        <f t="shared" si="92"/>
        <v/>
      </c>
      <c r="BP440" s="19" t="str">
        <f t="shared" si="93"/>
        <v/>
      </c>
      <c r="BQ440" s="19" t="str">
        <f t="shared" si="94"/>
        <v/>
      </c>
      <c r="BR440" s="42" t="str">
        <f t="shared" si="95"/>
        <v/>
      </c>
      <c r="BS440" s="19" t="str">
        <f t="shared" si="96"/>
        <v/>
      </c>
      <c r="BT440" s="43" t="str" cm="1">
        <f t="array" ref="BT440">IFERROR(DATE(INDEX($BQ440:$BS440, $BK440, MATCH($BN$5, $BQ$10:$BS$10, 0)), INDEX($BQ440:$BS440, $BK440, MATCH($BN$4, $BQ$10:$BS$10, 0)), INDEX($BQ440:$BS440, $BK440, MATCH($BN$3, $BQ$10:$BS$10, 0))), "")</f>
        <v/>
      </c>
      <c r="BV440" s="19" t="str">
        <f t="shared" si="97"/>
        <v/>
      </c>
      <c r="BX440" s="19" t="str">
        <f t="shared" si="89"/>
        <v/>
      </c>
      <c r="BZ440" s="42" t="str">
        <f t="shared" si="102"/>
        <v/>
      </c>
      <c r="CA440" s="13" t="str">
        <f t="shared" si="102"/>
        <v/>
      </c>
      <c r="CB440" s="13" t="str">
        <f t="shared" si="102"/>
        <v/>
      </c>
      <c r="CC440" s="13" t="str">
        <f t="shared" si="102"/>
        <v/>
      </c>
      <c r="CD440" s="33" t="str">
        <f t="shared" si="102"/>
        <v/>
      </c>
      <c r="CF440" s="44" t="str">
        <f t="shared" si="98"/>
        <v/>
      </c>
      <c r="CH440" s="19" t="str">
        <f>IF($CF440="", "", COUNTIF($CF$12:$CF$511, "&gt;"&amp;$CF440)+1+COUNTIF($CF$12:$CF440, $CF440)-1)</f>
        <v/>
      </c>
      <c r="CJ440" s="19" t="str">
        <f t="shared" si="99"/>
        <v/>
      </c>
      <c r="CL440" s="45" t="str">
        <f t="shared" si="100"/>
        <v/>
      </c>
      <c r="CN440" s="41" t="str" cm="1">
        <f t="array" ref="CN440">IF($BV440="", "", IF(IFERROR(INDEX($B440:$AE440, $BK440, MATCH(BI$10, $B$11:$AE$11, 0)), "")="", "", IFERROR(INDEX($B440:$AE440, $BK440, MATCH(BI$10, $B$11:$AE$11, 0)), "")))</f>
        <v/>
      </c>
      <c r="CP440" s="19" t="str">
        <f>IF(OR($BL$7=FALSE, $BI440=""), "", IF(COUNTIF('LinkedIn Posts'!$AV$11:$AV$510, $BI440)=0, MAX($CP$11:$CP439)+1, ""))</f>
        <v/>
      </c>
      <c r="CR440" s="19">
        <v>429</v>
      </c>
      <c r="CT440" s="65" t="str">
        <f t="shared" si="101"/>
        <v/>
      </c>
    </row>
    <row r="441" spans="1:98" x14ac:dyDescent="0.25">
      <c r="A441" s="24"/>
      <c r="B441" s="29"/>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1"/>
      <c r="AF441" s="24"/>
      <c r="AG441" s="11"/>
      <c r="AH441" s="11"/>
      <c r="AI441" s="11"/>
      <c r="AJ441" s="11"/>
      <c r="AK441" s="11"/>
      <c r="AL441" s="11"/>
      <c r="AM441" s="11"/>
      <c r="AN441" s="11"/>
      <c r="AO441" s="11"/>
      <c r="AP441" s="11"/>
      <c r="AQ441" s="11"/>
      <c r="AR441" s="11"/>
      <c r="AS441" s="11"/>
      <c r="AT441" s="11"/>
      <c r="AU441" s="11"/>
      <c r="AV441" s="11"/>
      <c r="AW441" s="11"/>
      <c r="AX441" s="11"/>
      <c r="AY441" s="11"/>
      <c r="AZ441" s="32" t="str">
        <f t="shared" si="90"/>
        <v/>
      </c>
      <c r="BA441" s="13" t="str" cm="1">
        <f t="array" ref="BA441">IF(BA$10="", "", IF(IFERROR(INDEX($B441:$AE441, $BK441, MATCH(BA$10, $B$11:$AE$11, 0)), "")="", "", IFERROR(VALUE(INDEX($B441:$AE441, $BK441, MATCH(BA$10, $B$11:$AE$11, 0))), "")))</f>
        <v/>
      </c>
      <c r="BB441" s="13" t="str" cm="1">
        <f t="array" ref="BB441">IF(BB$10="", "", IF(IFERROR(INDEX($B441:$AE441, $BK441, MATCH(BB$10, $B$11:$AE$11, 0)), "")="", "", IFERROR(VALUE(INDEX($B441:$AE441, $BK441, MATCH(BB$10, $B$11:$AE$11, 0))), "")))</f>
        <v/>
      </c>
      <c r="BC441" s="13" t="str" cm="1">
        <f t="array" ref="BC441">IF(BC$10="", "", IF(IFERROR(INDEX($B441:$AE441, $BK441, MATCH(BC$10, $B$11:$AE$11, 0)), "")="", "", IFERROR(VALUE(INDEX($B441:$AE441, $BK441, MATCH(BC$10, $B$11:$AE$11, 0))), "")))</f>
        <v/>
      </c>
      <c r="BD441" s="13" t="str" cm="1">
        <f t="array" ref="BD441">IF(BD$10="", "", IF(IFERROR(INDEX($B441:$AE441, $BK441, MATCH(BD$10, $B$11:$AE$11, 0)), "")="", "", IFERROR(VALUE(INDEX($B441:$AE441, $BK441, MATCH(BD$10, $B$11:$AE$11, 0))), "")))</f>
        <v/>
      </c>
      <c r="BE441" s="33" t="str" cm="1">
        <f t="array" ref="BE441">IF(BE$10="", "", IF(IFERROR(INDEX($B441:$AE441, $BK441, MATCH(BE$10, $B$11:$AE$11, 0)), "")="", "", IFERROR(VALUE(INDEX($B441:$AE441, $BK441, MATCH(BE$10, $B$11:$AE$11, 0))), "")))</f>
        <v/>
      </c>
      <c r="BF441" s="11"/>
      <c r="BG441" s="41" t="str" cm="1">
        <f t="array" ref="BG441">IF(BG$10="", "", IF(IFERROR(INDEX($B441:$AE441, $BK441, MATCH(BG$10, $B$11:$AE$11, 0)), "")="", "", IFERROR(LEFT(INDEX($B441:$AE441, $BK441, MATCH(BG$10, $B$11:$AE$11, 0)), 70), "")))</f>
        <v/>
      </c>
      <c r="BH441" s="11"/>
      <c r="BI441" s="65" t="str">
        <f t="shared" si="91"/>
        <v/>
      </c>
      <c r="BJ441" s="11"/>
      <c r="BN441" s="19" t="str" cm="1">
        <f t="array" ref="BN441">IF($AZ$10="", "", IF(IFERROR(INDEX($B441:$AE441, $BK441, MATCH($AZ$10, $B$11:$AE$11, 0)), "")="", "", IFERROR(INDEX($B441:$AE441, $BK441, MATCH($AZ$10, $B$11:$AE$11, 0)), "")))</f>
        <v/>
      </c>
      <c r="BO441" s="19" t="str">
        <f t="shared" si="92"/>
        <v/>
      </c>
      <c r="BP441" s="19" t="str">
        <f t="shared" si="93"/>
        <v/>
      </c>
      <c r="BQ441" s="19" t="str">
        <f t="shared" si="94"/>
        <v/>
      </c>
      <c r="BR441" s="42" t="str">
        <f t="shared" si="95"/>
        <v/>
      </c>
      <c r="BS441" s="19" t="str">
        <f t="shared" si="96"/>
        <v/>
      </c>
      <c r="BT441" s="43" t="str" cm="1">
        <f t="array" ref="BT441">IFERROR(DATE(INDEX($BQ441:$BS441, $BK441, MATCH($BN$5, $BQ$10:$BS$10, 0)), INDEX($BQ441:$BS441, $BK441, MATCH($BN$4, $BQ$10:$BS$10, 0)), INDEX($BQ441:$BS441, $BK441, MATCH($BN$3, $BQ$10:$BS$10, 0))), "")</f>
        <v/>
      </c>
      <c r="BV441" s="19" t="str">
        <f t="shared" si="97"/>
        <v/>
      </c>
      <c r="BX441" s="19" t="str">
        <f t="shared" si="89"/>
        <v/>
      </c>
      <c r="BZ441" s="42" t="str">
        <f t="shared" si="102"/>
        <v/>
      </c>
      <c r="CA441" s="13" t="str">
        <f t="shared" si="102"/>
        <v/>
      </c>
      <c r="CB441" s="13" t="str">
        <f t="shared" si="102"/>
        <v/>
      </c>
      <c r="CC441" s="13" t="str">
        <f t="shared" si="102"/>
        <v/>
      </c>
      <c r="CD441" s="33" t="str">
        <f t="shared" si="102"/>
        <v/>
      </c>
      <c r="CF441" s="44" t="str">
        <f t="shared" si="98"/>
        <v/>
      </c>
      <c r="CH441" s="19" t="str">
        <f>IF($CF441="", "", COUNTIF($CF$12:$CF$511, "&gt;"&amp;$CF441)+1+COUNTIF($CF$12:$CF441, $CF441)-1)</f>
        <v/>
      </c>
      <c r="CJ441" s="19" t="str">
        <f t="shared" si="99"/>
        <v/>
      </c>
      <c r="CL441" s="45" t="str">
        <f t="shared" si="100"/>
        <v/>
      </c>
      <c r="CN441" s="41" t="str" cm="1">
        <f t="array" ref="CN441">IF($BV441="", "", IF(IFERROR(INDEX($B441:$AE441, $BK441, MATCH(BI$10, $B$11:$AE$11, 0)), "")="", "", IFERROR(INDEX($B441:$AE441, $BK441, MATCH(BI$10, $B$11:$AE$11, 0)), "")))</f>
        <v/>
      </c>
      <c r="CP441" s="19" t="str">
        <f>IF(OR($BL$7=FALSE, $BI441=""), "", IF(COUNTIF('LinkedIn Posts'!$AV$11:$AV$510, $BI441)=0, MAX($CP$11:$CP440)+1, ""))</f>
        <v/>
      </c>
      <c r="CR441" s="19">
        <v>430</v>
      </c>
      <c r="CT441" s="65" t="str">
        <f t="shared" si="101"/>
        <v/>
      </c>
    </row>
    <row r="442" spans="1:98" x14ac:dyDescent="0.25">
      <c r="A442" s="24"/>
      <c r="B442" s="29"/>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1"/>
      <c r="AF442" s="24"/>
      <c r="AG442" s="11"/>
      <c r="AH442" s="11"/>
      <c r="AI442" s="11"/>
      <c r="AJ442" s="11"/>
      <c r="AK442" s="11"/>
      <c r="AL442" s="11"/>
      <c r="AM442" s="11"/>
      <c r="AN442" s="11"/>
      <c r="AO442" s="11"/>
      <c r="AP442" s="11"/>
      <c r="AQ442" s="11"/>
      <c r="AR442" s="11"/>
      <c r="AS442" s="11"/>
      <c r="AT442" s="11"/>
      <c r="AU442" s="11"/>
      <c r="AV442" s="11"/>
      <c r="AW442" s="11"/>
      <c r="AX442" s="11"/>
      <c r="AY442" s="11"/>
      <c r="AZ442" s="32" t="str">
        <f t="shared" si="90"/>
        <v/>
      </c>
      <c r="BA442" s="13" t="str" cm="1">
        <f t="array" ref="BA442">IF(BA$10="", "", IF(IFERROR(INDEX($B442:$AE442, $BK442, MATCH(BA$10, $B$11:$AE$11, 0)), "")="", "", IFERROR(VALUE(INDEX($B442:$AE442, $BK442, MATCH(BA$10, $B$11:$AE$11, 0))), "")))</f>
        <v/>
      </c>
      <c r="BB442" s="13" t="str" cm="1">
        <f t="array" ref="BB442">IF(BB$10="", "", IF(IFERROR(INDEX($B442:$AE442, $BK442, MATCH(BB$10, $B$11:$AE$11, 0)), "")="", "", IFERROR(VALUE(INDEX($B442:$AE442, $BK442, MATCH(BB$10, $B$11:$AE$11, 0))), "")))</f>
        <v/>
      </c>
      <c r="BC442" s="13" t="str" cm="1">
        <f t="array" ref="BC442">IF(BC$10="", "", IF(IFERROR(INDEX($B442:$AE442, $BK442, MATCH(BC$10, $B$11:$AE$11, 0)), "")="", "", IFERROR(VALUE(INDEX($B442:$AE442, $BK442, MATCH(BC$10, $B$11:$AE$11, 0))), "")))</f>
        <v/>
      </c>
      <c r="BD442" s="13" t="str" cm="1">
        <f t="array" ref="BD442">IF(BD$10="", "", IF(IFERROR(INDEX($B442:$AE442, $BK442, MATCH(BD$10, $B$11:$AE$11, 0)), "")="", "", IFERROR(VALUE(INDEX($B442:$AE442, $BK442, MATCH(BD$10, $B$11:$AE$11, 0))), "")))</f>
        <v/>
      </c>
      <c r="BE442" s="33" t="str" cm="1">
        <f t="array" ref="BE442">IF(BE$10="", "", IF(IFERROR(INDEX($B442:$AE442, $BK442, MATCH(BE$10, $B$11:$AE$11, 0)), "")="", "", IFERROR(VALUE(INDEX($B442:$AE442, $BK442, MATCH(BE$10, $B$11:$AE$11, 0))), "")))</f>
        <v/>
      </c>
      <c r="BF442" s="11"/>
      <c r="BG442" s="41" t="str" cm="1">
        <f t="array" ref="BG442">IF(BG$10="", "", IF(IFERROR(INDEX($B442:$AE442, $BK442, MATCH(BG$10, $B$11:$AE$11, 0)), "")="", "", IFERROR(LEFT(INDEX($B442:$AE442, $BK442, MATCH(BG$10, $B$11:$AE$11, 0)), 70), "")))</f>
        <v/>
      </c>
      <c r="BH442" s="11"/>
      <c r="BI442" s="65" t="str">
        <f t="shared" si="91"/>
        <v/>
      </c>
      <c r="BJ442" s="11"/>
      <c r="BN442" s="19" t="str" cm="1">
        <f t="array" ref="BN442">IF($AZ$10="", "", IF(IFERROR(INDEX($B442:$AE442, $BK442, MATCH($AZ$10, $B$11:$AE$11, 0)), "")="", "", IFERROR(INDEX($B442:$AE442, $BK442, MATCH($AZ$10, $B$11:$AE$11, 0)), "")))</f>
        <v/>
      </c>
      <c r="BO442" s="19" t="str">
        <f t="shared" si="92"/>
        <v/>
      </c>
      <c r="BP442" s="19" t="str">
        <f t="shared" si="93"/>
        <v/>
      </c>
      <c r="BQ442" s="19" t="str">
        <f t="shared" si="94"/>
        <v/>
      </c>
      <c r="BR442" s="42" t="str">
        <f t="shared" si="95"/>
        <v/>
      </c>
      <c r="BS442" s="19" t="str">
        <f t="shared" si="96"/>
        <v/>
      </c>
      <c r="BT442" s="43" t="str" cm="1">
        <f t="array" ref="BT442">IFERROR(DATE(INDEX($BQ442:$BS442, $BK442, MATCH($BN$5, $BQ$10:$BS$10, 0)), INDEX($BQ442:$BS442, $BK442, MATCH($BN$4, $BQ$10:$BS$10, 0)), INDEX($BQ442:$BS442, $BK442, MATCH($BN$3, $BQ$10:$BS$10, 0))), "")</f>
        <v/>
      </c>
      <c r="BV442" s="19" t="str">
        <f t="shared" si="97"/>
        <v/>
      </c>
      <c r="BX442" s="19" t="str">
        <f t="shared" si="89"/>
        <v/>
      </c>
      <c r="BZ442" s="42" t="str">
        <f t="shared" si="102"/>
        <v/>
      </c>
      <c r="CA442" s="13" t="str">
        <f t="shared" si="102"/>
        <v/>
      </c>
      <c r="CB442" s="13" t="str">
        <f t="shared" si="102"/>
        <v/>
      </c>
      <c r="CC442" s="13" t="str">
        <f t="shared" si="102"/>
        <v/>
      </c>
      <c r="CD442" s="33" t="str">
        <f t="shared" si="102"/>
        <v/>
      </c>
      <c r="CF442" s="44" t="str">
        <f t="shared" si="98"/>
        <v/>
      </c>
      <c r="CH442" s="19" t="str">
        <f>IF($CF442="", "", COUNTIF($CF$12:$CF$511, "&gt;"&amp;$CF442)+1+COUNTIF($CF$12:$CF442, $CF442)-1)</f>
        <v/>
      </c>
      <c r="CJ442" s="19" t="str">
        <f t="shared" si="99"/>
        <v/>
      </c>
      <c r="CL442" s="45" t="str">
        <f t="shared" si="100"/>
        <v/>
      </c>
      <c r="CN442" s="41" t="str" cm="1">
        <f t="array" ref="CN442">IF($BV442="", "", IF(IFERROR(INDEX($B442:$AE442, $BK442, MATCH(BI$10, $B$11:$AE$11, 0)), "")="", "", IFERROR(INDEX($B442:$AE442, $BK442, MATCH(BI$10, $B$11:$AE$11, 0)), "")))</f>
        <v/>
      </c>
      <c r="CP442" s="19" t="str">
        <f>IF(OR($BL$7=FALSE, $BI442=""), "", IF(COUNTIF('LinkedIn Posts'!$AV$11:$AV$510, $BI442)=0, MAX($CP$11:$CP441)+1, ""))</f>
        <v/>
      </c>
      <c r="CR442" s="19">
        <v>431</v>
      </c>
      <c r="CT442" s="65" t="str">
        <f t="shared" si="101"/>
        <v/>
      </c>
    </row>
    <row r="443" spans="1:98" x14ac:dyDescent="0.25">
      <c r="A443" s="24"/>
      <c r="B443" s="29"/>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1"/>
      <c r="AF443" s="24"/>
      <c r="AG443" s="11"/>
      <c r="AH443" s="11"/>
      <c r="AI443" s="11"/>
      <c r="AJ443" s="11"/>
      <c r="AK443" s="11"/>
      <c r="AL443" s="11"/>
      <c r="AM443" s="11"/>
      <c r="AN443" s="11"/>
      <c r="AO443" s="11"/>
      <c r="AP443" s="11"/>
      <c r="AQ443" s="11"/>
      <c r="AR443" s="11"/>
      <c r="AS443" s="11"/>
      <c r="AT443" s="11"/>
      <c r="AU443" s="11"/>
      <c r="AV443" s="11"/>
      <c r="AW443" s="11"/>
      <c r="AX443" s="11"/>
      <c r="AY443" s="11"/>
      <c r="AZ443" s="32" t="str">
        <f t="shared" si="90"/>
        <v/>
      </c>
      <c r="BA443" s="13" t="str" cm="1">
        <f t="array" ref="BA443">IF(BA$10="", "", IF(IFERROR(INDEX($B443:$AE443, $BK443, MATCH(BA$10, $B$11:$AE$11, 0)), "")="", "", IFERROR(VALUE(INDEX($B443:$AE443, $BK443, MATCH(BA$10, $B$11:$AE$11, 0))), "")))</f>
        <v/>
      </c>
      <c r="BB443" s="13" t="str" cm="1">
        <f t="array" ref="BB443">IF(BB$10="", "", IF(IFERROR(INDEX($B443:$AE443, $BK443, MATCH(BB$10, $B$11:$AE$11, 0)), "")="", "", IFERROR(VALUE(INDEX($B443:$AE443, $BK443, MATCH(BB$10, $B$11:$AE$11, 0))), "")))</f>
        <v/>
      </c>
      <c r="BC443" s="13" t="str" cm="1">
        <f t="array" ref="BC443">IF(BC$10="", "", IF(IFERROR(INDEX($B443:$AE443, $BK443, MATCH(BC$10, $B$11:$AE$11, 0)), "")="", "", IFERROR(VALUE(INDEX($B443:$AE443, $BK443, MATCH(BC$10, $B$11:$AE$11, 0))), "")))</f>
        <v/>
      </c>
      <c r="BD443" s="13" t="str" cm="1">
        <f t="array" ref="BD443">IF(BD$10="", "", IF(IFERROR(INDEX($B443:$AE443, $BK443, MATCH(BD$10, $B$11:$AE$11, 0)), "")="", "", IFERROR(VALUE(INDEX($B443:$AE443, $BK443, MATCH(BD$10, $B$11:$AE$11, 0))), "")))</f>
        <v/>
      </c>
      <c r="BE443" s="33" t="str" cm="1">
        <f t="array" ref="BE443">IF(BE$10="", "", IF(IFERROR(INDEX($B443:$AE443, $BK443, MATCH(BE$10, $B$11:$AE$11, 0)), "")="", "", IFERROR(VALUE(INDEX($B443:$AE443, $BK443, MATCH(BE$10, $B$11:$AE$11, 0))), "")))</f>
        <v/>
      </c>
      <c r="BF443" s="11"/>
      <c r="BG443" s="41" t="str" cm="1">
        <f t="array" ref="BG443">IF(BG$10="", "", IF(IFERROR(INDEX($B443:$AE443, $BK443, MATCH(BG$10, $B$11:$AE$11, 0)), "")="", "", IFERROR(LEFT(INDEX($B443:$AE443, $BK443, MATCH(BG$10, $B$11:$AE$11, 0)), 70), "")))</f>
        <v/>
      </c>
      <c r="BH443" s="11"/>
      <c r="BI443" s="65" t="str">
        <f t="shared" si="91"/>
        <v/>
      </c>
      <c r="BJ443" s="11"/>
      <c r="BN443" s="19" t="str" cm="1">
        <f t="array" ref="BN443">IF($AZ$10="", "", IF(IFERROR(INDEX($B443:$AE443, $BK443, MATCH($AZ$10, $B$11:$AE$11, 0)), "")="", "", IFERROR(INDEX($B443:$AE443, $BK443, MATCH($AZ$10, $B$11:$AE$11, 0)), "")))</f>
        <v/>
      </c>
      <c r="BO443" s="19" t="str">
        <f t="shared" si="92"/>
        <v/>
      </c>
      <c r="BP443" s="19" t="str">
        <f t="shared" si="93"/>
        <v/>
      </c>
      <c r="BQ443" s="19" t="str">
        <f t="shared" si="94"/>
        <v/>
      </c>
      <c r="BR443" s="42" t="str">
        <f t="shared" si="95"/>
        <v/>
      </c>
      <c r="BS443" s="19" t="str">
        <f t="shared" si="96"/>
        <v/>
      </c>
      <c r="BT443" s="43" t="str" cm="1">
        <f t="array" ref="BT443">IFERROR(DATE(INDEX($BQ443:$BS443, $BK443, MATCH($BN$5, $BQ$10:$BS$10, 0)), INDEX($BQ443:$BS443, $BK443, MATCH($BN$4, $BQ$10:$BS$10, 0)), INDEX($BQ443:$BS443, $BK443, MATCH($BN$3, $BQ$10:$BS$10, 0))), "")</f>
        <v/>
      </c>
      <c r="BV443" s="19" t="str">
        <f t="shared" si="97"/>
        <v/>
      </c>
      <c r="BX443" s="19" t="str">
        <f t="shared" si="89"/>
        <v/>
      </c>
      <c r="BZ443" s="42" t="str">
        <f t="shared" si="102"/>
        <v/>
      </c>
      <c r="CA443" s="13" t="str">
        <f t="shared" si="102"/>
        <v/>
      </c>
      <c r="CB443" s="13" t="str">
        <f t="shared" si="102"/>
        <v/>
      </c>
      <c r="CC443" s="13" t="str">
        <f t="shared" si="102"/>
        <v/>
      </c>
      <c r="CD443" s="33" t="str">
        <f t="shared" si="102"/>
        <v/>
      </c>
      <c r="CF443" s="44" t="str">
        <f t="shared" si="98"/>
        <v/>
      </c>
      <c r="CH443" s="19" t="str">
        <f>IF($CF443="", "", COUNTIF($CF$12:$CF$511, "&gt;"&amp;$CF443)+1+COUNTIF($CF$12:$CF443, $CF443)-1)</f>
        <v/>
      </c>
      <c r="CJ443" s="19" t="str">
        <f t="shared" si="99"/>
        <v/>
      </c>
      <c r="CL443" s="45" t="str">
        <f t="shared" si="100"/>
        <v/>
      </c>
      <c r="CN443" s="41" t="str" cm="1">
        <f t="array" ref="CN443">IF($BV443="", "", IF(IFERROR(INDEX($B443:$AE443, $BK443, MATCH(BI$10, $B$11:$AE$11, 0)), "")="", "", IFERROR(INDEX($B443:$AE443, $BK443, MATCH(BI$10, $B$11:$AE$11, 0)), "")))</f>
        <v/>
      </c>
      <c r="CP443" s="19" t="str">
        <f>IF(OR($BL$7=FALSE, $BI443=""), "", IF(COUNTIF('LinkedIn Posts'!$AV$11:$AV$510, $BI443)=0, MAX($CP$11:$CP442)+1, ""))</f>
        <v/>
      </c>
      <c r="CR443" s="19">
        <v>432</v>
      </c>
      <c r="CT443" s="65" t="str">
        <f t="shared" si="101"/>
        <v/>
      </c>
    </row>
    <row r="444" spans="1:98" x14ac:dyDescent="0.25">
      <c r="A444" s="24"/>
      <c r="B444" s="29"/>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1"/>
      <c r="AF444" s="24"/>
      <c r="AG444" s="11"/>
      <c r="AH444" s="11"/>
      <c r="AI444" s="11"/>
      <c r="AJ444" s="11"/>
      <c r="AK444" s="11"/>
      <c r="AL444" s="11"/>
      <c r="AM444" s="11"/>
      <c r="AN444" s="11"/>
      <c r="AO444" s="11"/>
      <c r="AP444" s="11"/>
      <c r="AQ444" s="11"/>
      <c r="AR444" s="11"/>
      <c r="AS444" s="11"/>
      <c r="AT444" s="11"/>
      <c r="AU444" s="11"/>
      <c r="AV444" s="11"/>
      <c r="AW444" s="11"/>
      <c r="AX444" s="11"/>
      <c r="AY444" s="11"/>
      <c r="AZ444" s="32" t="str">
        <f t="shared" si="90"/>
        <v/>
      </c>
      <c r="BA444" s="13" t="str" cm="1">
        <f t="array" ref="BA444">IF(BA$10="", "", IF(IFERROR(INDEX($B444:$AE444, $BK444, MATCH(BA$10, $B$11:$AE$11, 0)), "")="", "", IFERROR(VALUE(INDEX($B444:$AE444, $BK444, MATCH(BA$10, $B$11:$AE$11, 0))), "")))</f>
        <v/>
      </c>
      <c r="BB444" s="13" t="str" cm="1">
        <f t="array" ref="BB444">IF(BB$10="", "", IF(IFERROR(INDEX($B444:$AE444, $BK444, MATCH(BB$10, $B$11:$AE$11, 0)), "")="", "", IFERROR(VALUE(INDEX($B444:$AE444, $BK444, MATCH(BB$10, $B$11:$AE$11, 0))), "")))</f>
        <v/>
      </c>
      <c r="BC444" s="13" t="str" cm="1">
        <f t="array" ref="BC444">IF(BC$10="", "", IF(IFERROR(INDEX($B444:$AE444, $BK444, MATCH(BC$10, $B$11:$AE$11, 0)), "")="", "", IFERROR(VALUE(INDEX($B444:$AE444, $BK444, MATCH(BC$10, $B$11:$AE$11, 0))), "")))</f>
        <v/>
      </c>
      <c r="BD444" s="13" t="str" cm="1">
        <f t="array" ref="BD444">IF(BD$10="", "", IF(IFERROR(INDEX($B444:$AE444, $BK444, MATCH(BD$10, $B$11:$AE$11, 0)), "")="", "", IFERROR(VALUE(INDEX($B444:$AE444, $BK444, MATCH(BD$10, $B$11:$AE$11, 0))), "")))</f>
        <v/>
      </c>
      <c r="BE444" s="33" t="str" cm="1">
        <f t="array" ref="BE444">IF(BE$10="", "", IF(IFERROR(INDEX($B444:$AE444, $BK444, MATCH(BE$10, $B$11:$AE$11, 0)), "")="", "", IFERROR(VALUE(INDEX($B444:$AE444, $BK444, MATCH(BE$10, $B$11:$AE$11, 0))), "")))</f>
        <v/>
      </c>
      <c r="BF444" s="11"/>
      <c r="BG444" s="41" t="str" cm="1">
        <f t="array" ref="BG444">IF(BG$10="", "", IF(IFERROR(INDEX($B444:$AE444, $BK444, MATCH(BG$10, $B$11:$AE$11, 0)), "")="", "", IFERROR(LEFT(INDEX($B444:$AE444, $BK444, MATCH(BG$10, $B$11:$AE$11, 0)), 70), "")))</f>
        <v/>
      </c>
      <c r="BH444" s="11"/>
      <c r="BI444" s="65" t="str">
        <f t="shared" si="91"/>
        <v/>
      </c>
      <c r="BJ444" s="11"/>
      <c r="BN444" s="19" t="str" cm="1">
        <f t="array" ref="BN444">IF($AZ$10="", "", IF(IFERROR(INDEX($B444:$AE444, $BK444, MATCH($AZ$10, $B$11:$AE$11, 0)), "")="", "", IFERROR(INDEX($B444:$AE444, $BK444, MATCH($AZ$10, $B$11:$AE$11, 0)), "")))</f>
        <v/>
      </c>
      <c r="BO444" s="19" t="str">
        <f t="shared" si="92"/>
        <v/>
      </c>
      <c r="BP444" s="19" t="str">
        <f t="shared" si="93"/>
        <v/>
      </c>
      <c r="BQ444" s="19" t="str">
        <f t="shared" si="94"/>
        <v/>
      </c>
      <c r="BR444" s="42" t="str">
        <f t="shared" si="95"/>
        <v/>
      </c>
      <c r="BS444" s="19" t="str">
        <f t="shared" si="96"/>
        <v/>
      </c>
      <c r="BT444" s="43" t="str" cm="1">
        <f t="array" ref="BT444">IFERROR(DATE(INDEX($BQ444:$BS444, $BK444, MATCH($BN$5, $BQ$10:$BS$10, 0)), INDEX($BQ444:$BS444, $BK444, MATCH($BN$4, $BQ$10:$BS$10, 0)), INDEX($BQ444:$BS444, $BK444, MATCH($BN$3, $BQ$10:$BS$10, 0))), "")</f>
        <v/>
      </c>
      <c r="BV444" s="19" t="str">
        <f t="shared" si="97"/>
        <v/>
      </c>
      <c r="BX444" s="19" t="str">
        <f t="shared" si="89"/>
        <v/>
      </c>
      <c r="BZ444" s="42" t="str">
        <f t="shared" si="102"/>
        <v/>
      </c>
      <c r="CA444" s="13" t="str">
        <f t="shared" si="102"/>
        <v/>
      </c>
      <c r="CB444" s="13" t="str">
        <f t="shared" si="102"/>
        <v/>
      </c>
      <c r="CC444" s="13" t="str">
        <f t="shared" si="102"/>
        <v/>
      </c>
      <c r="CD444" s="33" t="str">
        <f t="shared" si="102"/>
        <v/>
      </c>
      <c r="CF444" s="44" t="str">
        <f t="shared" si="98"/>
        <v/>
      </c>
      <c r="CH444" s="19" t="str">
        <f>IF($CF444="", "", COUNTIF($CF$12:$CF$511, "&gt;"&amp;$CF444)+1+COUNTIF($CF$12:$CF444, $CF444)-1)</f>
        <v/>
      </c>
      <c r="CJ444" s="19" t="str">
        <f t="shared" si="99"/>
        <v/>
      </c>
      <c r="CL444" s="45" t="str">
        <f t="shared" si="100"/>
        <v/>
      </c>
      <c r="CN444" s="41" t="str" cm="1">
        <f t="array" ref="CN444">IF($BV444="", "", IF(IFERROR(INDEX($B444:$AE444, $BK444, MATCH(BI$10, $B$11:$AE$11, 0)), "")="", "", IFERROR(INDEX($B444:$AE444, $BK444, MATCH(BI$10, $B$11:$AE$11, 0)), "")))</f>
        <v/>
      </c>
      <c r="CP444" s="19" t="str">
        <f>IF(OR($BL$7=FALSE, $BI444=""), "", IF(COUNTIF('LinkedIn Posts'!$AV$11:$AV$510, $BI444)=0, MAX($CP$11:$CP443)+1, ""))</f>
        <v/>
      </c>
      <c r="CR444" s="19">
        <v>433</v>
      </c>
      <c r="CT444" s="65" t="str">
        <f t="shared" si="101"/>
        <v/>
      </c>
    </row>
    <row r="445" spans="1:98" x14ac:dyDescent="0.25">
      <c r="A445" s="24"/>
      <c r="B445" s="29"/>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1"/>
      <c r="AF445" s="24"/>
      <c r="AG445" s="11"/>
      <c r="AH445" s="11"/>
      <c r="AI445" s="11"/>
      <c r="AJ445" s="11"/>
      <c r="AK445" s="11"/>
      <c r="AL445" s="11"/>
      <c r="AM445" s="11"/>
      <c r="AN445" s="11"/>
      <c r="AO445" s="11"/>
      <c r="AP445" s="11"/>
      <c r="AQ445" s="11"/>
      <c r="AR445" s="11"/>
      <c r="AS445" s="11"/>
      <c r="AT445" s="11"/>
      <c r="AU445" s="11"/>
      <c r="AV445" s="11"/>
      <c r="AW445" s="11"/>
      <c r="AX445" s="11"/>
      <c r="AY445" s="11"/>
      <c r="AZ445" s="32" t="str">
        <f t="shared" si="90"/>
        <v/>
      </c>
      <c r="BA445" s="13" t="str" cm="1">
        <f t="array" ref="BA445">IF(BA$10="", "", IF(IFERROR(INDEX($B445:$AE445, $BK445, MATCH(BA$10, $B$11:$AE$11, 0)), "")="", "", IFERROR(VALUE(INDEX($B445:$AE445, $BK445, MATCH(BA$10, $B$11:$AE$11, 0))), "")))</f>
        <v/>
      </c>
      <c r="BB445" s="13" t="str" cm="1">
        <f t="array" ref="BB445">IF(BB$10="", "", IF(IFERROR(INDEX($B445:$AE445, $BK445, MATCH(BB$10, $B$11:$AE$11, 0)), "")="", "", IFERROR(VALUE(INDEX($B445:$AE445, $BK445, MATCH(BB$10, $B$11:$AE$11, 0))), "")))</f>
        <v/>
      </c>
      <c r="BC445" s="13" t="str" cm="1">
        <f t="array" ref="BC445">IF(BC$10="", "", IF(IFERROR(INDEX($B445:$AE445, $BK445, MATCH(BC$10, $B$11:$AE$11, 0)), "")="", "", IFERROR(VALUE(INDEX($B445:$AE445, $BK445, MATCH(BC$10, $B$11:$AE$11, 0))), "")))</f>
        <v/>
      </c>
      <c r="BD445" s="13" t="str" cm="1">
        <f t="array" ref="BD445">IF(BD$10="", "", IF(IFERROR(INDEX($B445:$AE445, $BK445, MATCH(BD$10, $B$11:$AE$11, 0)), "")="", "", IFERROR(VALUE(INDEX($B445:$AE445, $BK445, MATCH(BD$10, $B$11:$AE$11, 0))), "")))</f>
        <v/>
      </c>
      <c r="BE445" s="33" t="str" cm="1">
        <f t="array" ref="BE445">IF(BE$10="", "", IF(IFERROR(INDEX($B445:$AE445, $BK445, MATCH(BE$10, $B$11:$AE$11, 0)), "")="", "", IFERROR(VALUE(INDEX($B445:$AE445, $BK445, MATCH(BE$10, $B$11:$AE$11, 0))), "")))</f>
        <v/>
      </c>
      <c r="BF445" s="11"/>
      <c r="BG445" s="41" t="str" cm="1">
        <f t="array" ref="BG445">IF(BG$10="", "", IF(IFERROR(INDEX($B445:$AE445, $BK445, MATCH(BG$10, $B$11:$AE$11, 0)), "")="", "", IFERROR(LEFT(INDEX($B445:$AE445, $BK445, MATCH(BG$10, $B$11:$AE$11, 0)), 70), "")))</f>
        <v/>
      </c>
      <c r="BH445" s="11"/>
      <c r="BI445" s="65" t="str">
        <f t="shared" si="91"/>
        <v/>
      </c>
      <c r="BJ445" s="11"/>
      <c r="BN445" s="19" t="str" cm="1">
        <f t="array" ref="BN445">IF($AZ$10="", "", IF(IFERROR(INDEX($B445:$AE445, $BK445, MATCH($AZ$10, $B$11:$AE$11, 0)), "")="", "", IFERROR(INDEX($B445:$AE445, $BK445, MATCH($AZ$10, $B$11:$AE$11, 0)), "")))</f>
        <v/>
      </c>
      <c r="BO445" s="19" t="str">
        <f t="shared" si="92"/>
        <v/>
      </c>
      <c r="BP445" s="19" t="str">
        <f t="shared" si="93"/>
        <v/>
      </c>
      <c r="BQ445" s="19" t="str">
        <f t="shared" si="94"/>
        <v/>
      </c>
      <c r="BR445" s="42" t="str">
        <f t="shared" si="95"/>
        <v/>
      </c>
      <c r="BS445" s="19" t="str">
        <f t="shared" si="96"/>
        <v/>
      </c>
      <c r="BT445" s="43" t="str" cm="1">
        <f t="array" ref="BT445">IFERROR(DATE(INDEX($BQ445:$BS445, $BK445, MATCH($BN$5, $BQ$10:$BS$10, 0)), INDEX($BQ445:$BS445, $BK445, MATCH($BN$4, $BQ$10:$BS$10, 0)), INDEX($BQ445:$BS445, $BK445, MATCH($BN$3, $BQ$10:$BS$10, 0))), "")</f>
        <v/>
      </c>
      <c r="BV445" s="19" t="str">
        <f t="shared" si="97"/>
        <v/>
      </c>
      <c r="BX445" s="19" t="str">
        <f t="shared" si="89"/>
        <v/>
      </c>
      <c r="BZ445" s="42" t="str">
        <f t="shared" si="102"/>
        <v/>
      </c>
      <c r="CA445" s="13" t="str">
        <f t="shared" si="102"/>
        <v/>
      </c>
      <c r="CB445" s="13" t="str">
        <f t="shared" si="102"/>
        <v/>
      </c>
      <c r="CC445" s="13" t="str">
        <f t="shared" si="102"/>
        <v/>
      </c>
      <c r="CD445" s="33" t="str">
        <f t="shared" si="102"/>
        <v/>
      </c>
      <c r="CF445" s="44" t="str">
        <f t="shared" si="98"/>
        <v/>
      </c>
      <c r="CH445" s="19" t="str">
        <f>IF($CF445="", "", COUNTIF($CF$12:$CF$511, "&gt;"&amp;$CF445)+1+COUNTIF($CF$12:$CF445, $CF445)-1)</f>
        <v/>
      </c>
      <c r="CJ445" s="19" t="str">
        <f t="shared" si="99"/>
        <v/>
      </c>
      <c r="CL445" s="45" t="str">
        <f t="shared" si="100"/>
        <v/>
      </c>
      <c r="CN445" s="41" t="str" cm="1">
        <f t="array" ref="CN445">IF($BV445="", "", IF(IFERROR(INDEX($B445:$AE445, $BK445, MATCH(BI$10, $B$11:$AE$11, 0)), "")="", "", IFERROR(INDEX($B445:$AE445, $BK445, MATCH(BI$10, $B$11:$AE$11, 0)), "")))</f>
        <v/>
      </c>
      <c r="CP445" s="19" t="str">
        <f>IF(OR($BL$7=FALSE, $BI445=""), "", IF(COUNTIF('LinkedIn Posts'!$AV$11:$AV$510, $BI445)=0, MAX($CP$11:$CP444)+1, ""))</f>
        <v/>
      </c>
      <c r="CR445" s="19">
        <v>434</v>
      </c>
      <c r="CT445" s="65" t="str">
        <f t="shared" si="101"/>
        <v/>
      </c>
    </row>
    <row r="446" spans="1:98" x14ac:dyDescent="0.25">
      <c r="A446" s="24"/>
      <c r="B446" s="29"/>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1"/>
      <c r="AF446" s="24"/>
      <c r="AG446" s="11"/>
      <c r="AH446" s="11"/>
      <c r="AI446" s="11"/>
      <c r="AJ446" s="11"/>
      <c r="AK446" s="11"/>
      <c r="AL446" s="11"/>
      <c r="AM446" s="11"/>
      <c r="AN446" s="11"/>
      <c r="AO446" s="11"/>
      <c r="AP446" s="11"/>
      <c r="AQ446" s="11"/>
      <c r="AR446" s="11"/>
      <c r="AS446" s="11"/>
      <c r="AT446" s="11"/>
      <c r="AU446" s="11"/>
      <c r="AV446" s="11"/>
      <c r="AW446" s="11"/>
      <c r="AX446" s="11"/>
      <c r="AY446" s="11"/>
      <c r="AZ446" s="32" t="str">
        <f t="shared" si="90"/>
        <v/>
      </c>
      <c r="BA446" s="13" t="str" cm="1">
        <f t="array" ref="BA446">IF(BA$10="", "", IF(IFERROR(INDEX($B446:$AE446, $BK446, MATCH(BA$10, $B$11:$AE$11, 0)), "")="", "", IFERROR(VALUE(INDEX($B446:$AE446, $BK446, MATCH(BA$10, $B$11:$AE$11, 0))), "")))</f>
        <v/>
      </c>
      <c r="BB446" s="13" t="str" cm="1">
        <f t="array" ref="BB446">IF(BB$10="", "", IF(IFERROR(INDEX($B446:$AE446, $BK446, MATCH(BB$10, $B$11:$AE$11, 0)), "")="", "", IFERROR(VALUE(INDEX($B446:$AE446, $BK446, MATCH(BB$10, $B$11:$AE$11, 0))), "")))</f>
        <v/>
      </c>
      <c r="BC446" s="13" t="str" cm="1">
        <f t="array" ref="BC446">IF(BC$10="", "", IF(IFERROR(INDEX($B446:$AE446, $BK446, MATCH(BC$10, $B$11:$AE$11, 0)), "")="", "", IFERROR(VALUE(INDEX($B446:$AE446, $BK446, MATCH(BC$10, $B$11:$AE$11, 0))), "")))</f>
        <v/>
      </c>
      <c r="BD446" s="13" t="str" cm="1">
        <f t="array" ref="BD446">IF(BD$10="", "", IF(IFERROR(INDEX($B446:$AE446, $BK446, MATCH(BD$10, $B$11:$AE$11, 0)), "")="", "", IFERROR(VALUE(INDEX($B446:$AE446, $BK446, MATCH(BD$10, $B$11:$AE$11, 0))), "")))</f>
        <v/>
      </c>
      <c r="BE446" s="33" t="str" cm="1">
        <f t="array" ref="BE446">IF(BE$10="", "", IF(IFERROR(INDEX($B446:$AE446, $BK446, MATCH(BE$10, $B$11:$AE$11, 0)), "")="", "", IFERROR(VALUE(INDEX($B446:$AE446, $BK446, MATCH(BE$10, $B$11:$AE$11, 0))), "")))</f>
        <v/>
      </c>
      <c r="BF446" s="11"/>
      <c r="BG446" s="41" t="str" cm="1">
        <f t="array" ref="BG446">IF(BG$10="", "", IF(IFERROR(INDEX($B446:$AE446, $BK446, MATCH(BG$10, $B$11:$AE$11, 0)), "")="", "", IFERROR(LEFT(INDEX($B446:$AE446, $BK446, MATCH(BG$10, $B$11:$AE$11, 0)), 70), "")))</f>
        <v/>
      </c>
      <c r="BH446" s="11"/>
      <c r="BI446" s="65" t="str">
        <f t="shared" si="91"/>
        <v/>
      </c>
      <c r="BJ446" s="11"/>
      <c r="BN446" s="19" t="str" cm="1">
        <f t="array" ref="BN446">IF($AZ$10="", "", IF(IFERROR(INDEX($B446:$AE446, $BK446, MATCH($AZ$10, $B$11:$AE$11, 0)), "")="", "", IFERROR(INDEX($B446:$AE446, $BK446, MATCH($AZ$10, $B$11:$AE$11, 0)), "")))</f>
        <v/>
      </c>
      <c r="BO446" s="19" t="str">
        <f t="shared" si="92"/>
        <v/>
      </c>
      <c r="BP446" s="19" t="str">
        <f t="shared" si="93"/>
        <v/>
      </c>
      <c r="BQ446" s="19" t="str">
        <f t="shared" si="94"/>
        <v/>
      </c>
      <c r="BR446" s="42" t="str">
        <f t="shared" si="95"/>
        <v/>
      </c>
      <c r="BS446" s="19" t="str">
        <f t="shared" si="96"/>
        <v/>
      </c>
      <c r="BT446" s="43" t="str" cm="1">
        <f t="array" ref="BT446">IFERROR(DATE(INDEX($BQ446:$BS446, $BK446, MATCH($BN$5, $BQ$10:$BS$10, 0)), INDEX($BQ446:$BS446, $BK446, MATCH($BN$4, $BQ$10:$BS$10, 0)), INDEX($BQ446:$BS446, $BK446, MATCH($BN$3, $BQ$10:$BS$10, 0))), "")</f>
        <v/>
      </c>
      <c r="BV446" s="19" t="str">
        <f t="shared" si="97"/>
        <v/>
      </c>
      <c r="BX446" s="19" t="str">
        <f t="shared" si="89"/>
        <v/>
      </c>
      <c r="BZ446" s="42" t="str">
        <f t="shared" si="102"/>
        <v/>
      </c>
      <c r="CA446" s="13" t="str">
        <f t="shared" si="102"/>
        <v/>
      </c>
      <c r="CB446" s="13" t="str">
        <f t="shared" si="102"/>
        <v/>
      </c>
      <c r="CC446" s="13" t="str">
        <f t="shared" si="102"/>
        <v/>
      </c>
      <c r="CD446" s="33" t="str">
        <f t="shared" si="102"/>
        <v/>
      </c>
      <c r="CF446" s="44" t="str">
        <f t="shared" si="98"/>
        <v/>
      </c>
      <c r="CH446" s="19" t="str">
        <f>IF($CF446="", "", COUNTIF($CF$12:$CF$511, "&gt;"&amp;$CF446)+1+COUNTIF($CF$12:$CF446, $CF446)-1)</f>
        <v/>
      </c>
      <c r="CJ446" s="19" t="str">
        <f t="shared" si="99"/>
        <v/>
      </c>
      <c r="CL446" s="45" t="str">
        <f t="shared" si="100"/>
        <v/>
      </c>
      <c r="CN446" s="41" t="str" cm="1">
        <f t="array" ref="CN446">IF($BV446="", "", IF(IFERROR(INDEX($B446:$AE446, $BK446, MATCH(BI$10, $B$11:$AE$11, 0)), "")="", "", IFERROR(INDEX($B446:$AE446, $BK446, MATCH(BI$10, $B$11:$AE$11, 0)), "")))</f>
        <v/>
      </c>
      <c r="CP446" s="19" t="str">
        <f>IF(OR($BL$7=FALSE, $BI446=""), "", IF(COUNTIF('LinkedIn Posts'!$AV$11:$AV$510, $BI446)=0, MAX($CP$11:$CP445)+1, ""))</f>
        <v/>
      </c>
      <c r="CR446" s="19">
        <v>435</v>
      </c>
      <c r="CT446" s="65" t="str">
        <f t="shared" si="101"/>
        <v/>
      </c>
    </row>
    <row r="447" spans="1:98" x14ac:dyDescent="0.25">
      <c r="A447" s="24"/>
      <c r="B447" s="29"/>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1"/>
      <c r="AF447" s="24"/>
      <c r="AG447" s="11"/>
      <c r="AH447" s="11"/>
      <c r="AI447" s="11"/>
      <c r="AJ447" s="11"/>
      <c r="AK447" s="11"/>
      <c r="AL447" s="11"/>
      <c r="AM447" s="11"/>
      <c r="AN447" s="11"/>
      <c r="AO447" s="11"/>
      <c r="AP447" s="11"/>
      <c r="AQ447" s="11"/>
      <c r="AR447" s="11"/>
      <c r="AS447" s="11"/>
      <c r="AT447" s="11"/>
      <c r="AU447" s="11"/>
      <c r="AV447" s="11"/>
      <c r="AW447" s="11"/>
      <c r="AX447" s="11"/>
      <c r="AY447" s="11"/>
      <c r="AZ447" s="32" t="str">
        <f t="shared" si="90"/>
        <v/>
      </c>
      <c r="BA447" s="13" t="str" cm="1">
        <f t="array" ref="BA447">IF(BA$10="", "", IF(IFERROR(INDEX($B447:$AE447, $BK447, MATCH(BA$10, $B$11:$AE$11, 0)), "")="", "", IFERROR(VALUE(INDEX($B447:$AE447, $BK447, MATCH(BA$10, $B$11:$AE$11, 0))), "")))</f>
        <v/>
      </c>
      <c r="BB447" s="13" t="str" cm="1">
        <f t="array" ref="BB447">IF(BB$10="", "", IF(IFERROR(INDEX($B447:$AE447, $BK447, MATCH(BB$10, $B$11:$AE$11, 0)), "")="", "", IFERROR(VALUE(INDEX($B447:$AE447, $BK447, MATCH(BB$10, $B$11:$AE$11, 0))), "")))</f>
        <v/>
      </c>
      <c r="BC447" s="13" t="str" cm="1">
        <f t="array" ref="BC447">IF(BC$10="", "", IF(IFERROR(INDEX($B447:$AE447, $BK447, MATCH(BC$10, $B$11:$AE$11, 0)), "")="", "", IFERROR(VALUE(INDEX($B447:$AE447, $BK447, MATCH(BC$10, $B$11:$AE$11, 0))), "")))</f>
        <v/>
      </c>
      <c r="BD447" s="13" t="str" cm="1">
        <f t="array" ref="BD447">IF(BD$10="", "", IF(IFERROR(INDEX($B447:$AE447, $BK447, MATCH(BD$10, $B$11:$AE$11, 0)), "")="", "", IFERROR(VALUE(INDEX($B447:$AE447, $BK447, MATCH(BD$10, $B$11:$AE$11, 0))), "")))</f>
        <v/>
      </c>
      <c r="BE447" s="33" t="str" cm="1">
        <f t="array" ref="BE447">IF(BE$10="", "", IF(IFERROR(INDEX($B447:$AE447, $BK447, MATCH(BE$10, $B$11:$AE$11, 0)), "")="", "", IFERROR(VALUE(INDEX($B447:$AE447, $BK447, MATCH(BE$10, $B$11:$AE$11, 0))), "")))</f>
        <v/>
      </c>
      <c r="BF447" s="11"/>
      <c r="BG447" s="41" t="str" cm="1">
        <f t="array" ref="BG447">IF(BG$10="", "", IF(IFERROR(INDEX($B447:$AE447, $BK447, MATCH(BG$10, $B$11:$AE$11, 0)), "")="", "", IFERROR(LEFT(INDEX($B447:$AE447, $BK447, MATCH(BG$10, $B$11:$AE$11, 0)), 70), "")))</f>
        <v/>
      </c>
      <c r="BH447" s="11"/>
      <c r="BI447" s="65" t="str">
        <f t="shared" si="91"/>
        <v/>
      </c>
      <c r="BJ447" s="11"/>
      <c r="BN447" s="19" t="str" cm="1">
        <f t="array" ref="BN447">IF($AZ$10="", "", IF(IFERROR(INDEX($B447:$AE447, $BK447, MATCH($AZ$10, $B$11:$AE$11, 0)), "")="", "", IFERROR(INDEX($B447:$AE447, $BK447, MATCH($AZ$10, $B$11:$AE$11, 0)), "")))</f>
        <v/>
      </c>
      <c r="BO447" s="19" t="str">
        <f t="shared" si="92"/>
        <v/>
      </c>
      <c r="BP447" s="19" t="str">
        <f t="shared" si="93"/>
        <v/>
      </c>
      <c r="BQ447" s="19" t="str">
        <f t="shared" si="94"/>
        <v/>
      </c>
      <c r="BR447" s="42" t="str">
        <f t="shared" si="95"/>
        <v/>
      </c>
      <c r="BS447" s="19" t="str">
        <f t="shared" si="96"/>
        <v/>
      </c>
      <c r="BT447" s="43" t="str" cm="1">
        <f t="array" ref="BT447">IFERROR(DATE(INDEX($BQ447:$BS447, $BK447, MATCH($BN$5, $BQ$10:$BS$10, 0)), INDEX($BQ447:$BS447, $BK447, MATCH($BN$4, $BQ$10:$BS$10, 0)), INDEX($BQ447:$BS447, $BK447, MATCH($BN$3, $BQ$10:$BS$10, 0))), "")</f>
        <v/>
      </c>
      <c r="BV447" s="19" t="str">
        <f t="shared" si="97"/>
        <v/>
      </c>
      <c r="BX447" s="19" t="str">
        <f t="shared" si="89"/>
        <v/>
      </c>
      <c r="BZ447" s="42" t="str">
        <f t="shared" si="102"/>
        <v/>
      </c>
      <c r="CA447" s="13" t="str">
        <f t="shared" si="102"/>
        <v/>
      </c>
      <c r="CB447" s="13" t="str">
        <f t="shared" si="102"/>
        <v/>
      </c>
      <c r="CC447" s="13" t="str">
        <f t="shared" si="102"/>
        <v/>
      </c>
      <c r="CD447" s="33" t="str">
        <f t="shared" si="102"/>
        <v/>
      </c>
      <c r="CF447" s="44" t="str">
        <f t="shared" si="98"/>
        <v/>
      </c>
      <c r="CH447" s="19" t="str">
        <f>IF($CF447="", "", COUNTIF($CF$12:$CF$511, "&gt;"&amp;$CF447)+1+COUNTIF($CF$12:$CF447, $CF447)-1)</f>
        <v/>
      </c>
      <c r="CJ447" s="19" t="str">
        <f t="shared" si="99"/>
        <v/>
      </c>
      <c r="CL447" s="45" t="str">
        <f t="shared" si="100"/>
        <v/>
      </c>
      <c r="CN447" s="41" t="str" cm="1">
        <f t="array" ref="CN447">IF($BV447="", "", IF(IFERROR(INDEX($B447:$AE447, $BK447, MATCH(BI$10, $B$11:$AE$11, 0)), "")="", "", IFERROR(INDEX($B447:$AE447, $BK447, MATCH(BI$10, $B$11:$AE$11, 0)), "")))</f>
        <v/>
      </c>
      <c r="CP447" s="19" t="str">
        <f>IF(OR($BL$7=FALSE, $BI447=""), "", IF(COUNTIF('LinkedIn Posts'!$AV$11:$AV$510, $BI447)=0, MAX($CP$11:$CP446)+1, ""))</f>
        <v/>
      </c>
      <c r="CR447" s="19">
        <v>436</v>
      </c>
      <c r="CT447" s="65" t="str">
        <f t="shared" si="101"/>
        <v/>
      </c>
    </row>
    <row r="448" spans="1:98" x14ac:dyDescent="0.25">
      <c r="A448" s="24"/>
      <c r="B448" s="29"/>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1"/>
      <c r="AF448" s="24"/>
      <c r="AG448" s="11"/>
      <c r="AH448" s="11"/>
      <c r="AI448" s="11"/>
      <c r="AJ448" s="11"/>
      <c r="AK448" s="11"/>
      <c r="AL448" s="11"/>
      <c r="AM448" s="11"/>
      <c r="AN448" s="11"/>
      <c r="AO448" s="11"/>
      <c r="AP448" s="11"/>
      <c r="AQ448" s="11"/>
      <c r="AR448" s="11"/>
      <c r="AS448" s="11"/>
      <c r="AT448" s="11"/>
      <c r="AU448" s="11"/>
      <c r="AV448" s="11"/>
      <c r="AW448" s="11"/>
      <c r="AX448" s="11"/>
      <c r="AY448" s="11"/>
      <c r="AZ448" s="32" t="str">
        <f t="shared" si="90"/>
        <v/>
      </c>
      <c r="BA448" s="13" t="str" cm="1">
        <f t="array" ref="BA448">IF(BA$10="", "", IF(IFERROR(INDEX($B448:$AE448, $BK448, MATCH(BA$10, $B$11:$AE$11, 0)), "")="", "", IFERROR(VALUE(INDEX($B448:$AE448, $BK448, MATCH(BA$10, $B$11:$AE$11, 0))), "")))</f>
        <v/>
      </c>
      <c r="BB448" s="13" t="str" cm="1">
        <f t="array" ref="BB448">IF(BB$10="", "", IF(IFERROR(INDEX($B448:$AE448, $BK448, MATCH(BB$10, $B$11:$AE$11, 0)), "")="", "", IFERROR(VALUE(INDEX($B448:$AE448, $BK448, MATCH(BB$10, $B$11:$AE$11, 0))), "")))</f>
        <v/>
      </c>
      <c r="BC448" s="13" t="str" cm="1">
        <f t="array" ref="BC448">IF(BC$10="", "", IF(IFERROR(INDEX($B448:$AE448, $BK448, MATCH(BC$10, $B$11:$AE$11, 0)), "")="", "", IFERROR(VALUE(INDEX($B448:$AE448, $BK448, MATCH(BC$10, $B$11:$AE$11, 0))), "")))</f>
        <v/>
      </c>
      <c r="BD448" s="13" t="str" cm="1">
        <f t="array" ref="BD448">IF(BD$10="", "", IF(IFERROR(INDEX($B448:$AE448, $BK448, MATCH(BD$10, $B$11:$AE$11, 0)), "")="", "", IFERROR(VALUE(INDEX($B448:$AE448, $BK448, MATCH(BD$10, $B$11:$AE$11, 0))), "")))</f>
        <v/>
      </c>
      <c r="BE448" s="33" t="str" cm="1">
        <f t="array" ref="BE448">IF(BE$10="", "", IF(IFERROR(INDEX($B448:$AE448, $BK448, MATCH(BE$10, $B$11:$AE$11, 0)), "")="", "", IFERROR(VALUE(INDEX($B448:$AE448, $BK448, MATCH(BE$10, $B$11:$AE$11, 0))), "")))</f>
        <v/>
      </c>
      <c r="BF448" s="11"/>
      <c r="BG448" s="41" t="str" cm="1">
        <f t="array" ref="BG448">IF(BG$10="", "", IF(IFERROR(INDEX($B448:$AE448, $BK448, MATCH(BG$10, $B$11:$AE$11, 0)), "")="", "", IFERROR(LEFT(INDEX($B448:$AE448, $BK448, MATCH(BG$10, $B$11:$AE$11, 0)), 70), "")))</f>
        <v/>
      </c>
      <c r="BH448" s="11"/>
      <c r="BI448" s="65" t="str">
        <f t="shared" si="91"/>
        <v/>
      </c>
      <c r="BJ448" s="11"/>
      <c r="BN448" s="19" t="str" cm="1">
        <f t="array" ref="BN448">IF($AZ$10="", "", IF(IFERROR(INDEX($B448:$AE448, $BK448, MATCH($AZ$10, $B$11:$AE$11, 0)), "")="", "", IFERROR(INDEX($B448:$AE448, $BK448, MATCH($AZ$10, $B$11:$AE$11, 0)), "")))</f>
        <v/>
      </c>
      <c r="BO448" s="19" t="str">
        <f t="shared" si="92"/>
        <v/>
      </c>
      <c r="BP448" s="19" t="str">
        <f t="shared" si="93"/>
        <v/>
      </c>
      <c r="BQ448" s="19" t="str">
        <f t="shared" si="94"/>
        <v/>
      </c>
      <c r="BR448" s="42" t="str">
        <f t="shared" si="95"/>
        <v/>
      </c>
      <c r="BS448" s="19" t="str">
        <f t="shared" si="96"/>
        <v/>
      </c>
      <c r="BT448" s="43" t="str" cm="1">
        <f t="array" ref="BT448">IFERROR(DATE(INDEX($BQ448:$BS448, $BK448, MATCH($BN$5, $BQ$10:$BS$10, 0)), INDEX($BQ448:$BS448, $BK448, MATCH($BN$4, $BQ$10:$BS$10, 0)), INDEX($BQ448:$BS448, $BK448, MATCH($BN$3, $BQ$10:$BS$10, 0))), "")</f>
        <v/>
      </c>
      <c r="BV448" s="19" t="str">
        <f t="shared" si="97"/>
        <v/>
      </c>
      <c r="BX448" s="19" t="str">
        <f t="shared" si="89"/>
        <v/>
      </c>
      <c r="BZ448" s="42" t="str">
        <f t="shared" si="102"/>
        <v/>
      </c>
      <c r="CA448" s="13" t="str">
        <f t="shared" si="102"/>
        <v/>
      </c>
      <c r="CB448" s="13" t="str">
        <f t="shared" si="102"/>
        <v/>
      </c>
      <c r="CC448" s="13" t="str">
        <f t="shared" si="102"/>
        <v/>
      </c>
      <c r="CD448" s="33" t="str">
        <f t="shared" si="102"/>
        <v/>
      </c>
      <c r="CF448" s="44" t="str">
        <f t="shared" si="98"/>
        <v/>
      </c>
      <c r="CH448" s="19" t="str">
        <f>IF($CF448="", "", COUNTIF($CF$12:$CF$511, "&gt;"&amp;$CF448)+1+COUNTIF($CF$12:$CF448, $CF448)-1)</f>
        <v/>
      </c>
      <c r="CJ448" s="19" t="str">
        <f t="shared" si="99"/>
        <v/>
      </c>
      <c r="CL448" s="45" t="str">
        <f t="shared" si="100"/>
        <v/>
      </c>
      <c r="CN448" s="41" t="str" cm="1">
        <f t="array" ref="CN448">IF($BV448="", "", IF(IFERROR(INDEX($B448:$AE448, $BK448, MATCH(BI$10, $B$11:$AE$11, 0)), "")="", "", IFERROR(INDEX($B448:$AE448, $BK448, MATCH(BI$10, $B$11:$AE$11, 0)), "")))</f>
        <v/>
      </c>
      <c r="CP448" s="19" t="str">
        <f>IF(OR($BL$7=FALSE, $BI448=""), "", IF(COUNTIF('LinkedIn Posts'!$AV$11:$AV$510, $BI448)=0, MAX($CP$11:$CP447)+1, ""))</f>
        <v/>
      </c>
      <c r="CR448" s="19">
        <v>437</v>
      </c>
      <c r="CT448" s="65" t="str">
        <f t="shared" si="101"/>
        <v/>
      </c>
    </row>
    <row r="449" spans="1:98" x14ac:dyDescent="0.25">
      <c r="A449" s="24"/>
      <c r="B449" s="29"/>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1"/>
      <c r="AF449" s="24"/>
      <c r="AG449" s="11"/>
      <c r="AH449" s="11"/>
      <c r="AI449" s="11"/>
      <c r="AJ449" s="11"/>
      <c r="AK449" s="11"/>
      <c r="AL449" s="11"/>
      <c r="AM449" s="11"/>
      <c r="AN449" s="11"/>
      <c r="AO449" s="11"/>
      <c r="AP449" s="11"/>
      <c r="AQ449" s="11"/>
      <c r="AR449" s="11"/>
      <c r="AS449" s="11"/>
      <c r="AT449" s="11"/>
      <c r="AU449" s="11"/>
      <c r="AV449" s="11"/>
      <c r="AW449" s="11"/>
      <c r="AX449" s="11"/>
      <c r="AY449" s="11"/>
      <c r="AZ449" s="32" t="str">
        <f t="shared" si="90"/>
        <v/>
      </c>
      <c r="BA449" s="13" t="str" cm="1">
        <f t="array" ref="BA449">IF(BA$10="", "", IF(IFERROR(INDEX($B449:$AE449, $BK449, MATCH(BA$10, $B$11:$AE$11, 0)), "")="", "", IFERROR(VALUE(INDEX($B449:$AE449, $BK449, MATCH(BA$10, $B$11:$AE$11, 0))), "")))</f>
        <v/>
      </c>
      <c r="BB449" s="13" t="str" cm="1">
        <f t="array" ref="BB449">IF(BB$10="", "", IF(IFERROR(INDEX($B449:$AE449, $BK449, MATCH(BB$10, $B$11:$AE$11, 0)), "")="", "", IFERROR(VALUE(INDEX($B449:$AE449, $BK449, MATCH(BB$10, $B$11:$AE$11, 0))), "")))</f>
        <v/>
      </c>
      <c r="BC449" s="13" t="str" cm="1">
        <f t="array" ref="BC449">IF(BC$10="", "", IF(IFERROR(INDEX($B449:$AE449, $BK449, MATCH(BC$10, $B$11:$AE$11, 0)), "")="", "", IFERROR(VALUE(INDEX($B449:$AE449, $BK449, MATCH(BC$10, $B$11:$AE$11, 0))), "")))</f>
        <v/>
      </c>
      <c r="BD449" s="13" t="str" cm="1">
        <f t="array" ref="BD449">IF(BD$10="", "", IF(IFERROR(INDEX($B449:$AE449, $BK449, MATCH(BD$10, $B$11:$AE$11, 0)), "")="", "", IFERROR(VALUE(INDEX($B449:$AE449, $BK449, MATCH(BD$10, $B$11:$AE$11, 0))), "")))</f>
        <v/>
      </c>
      <c r="BE449" s="33" t="str" cm="1">
        <f t="array" ref="BE449">IF(BE$10="", "", IF(IFERROR(INDEX($B449:$AE449, $BK449, MATCH(BE$10, $B$11:$AE$11, 0)), "")="", "", IFERROR(VALUE(INDEX($B449:$AE449, $BK449, MATCH(BE$10, $B$11:$AE$11, 0))), "")))</f>
        <v/>
      </c>
      <c r="BF449" s="11"/>
      <c r="BG449" s="41" t="str" cm="1">
        <f t="array" ref="BG449">IF(BG$10="", "", IF(IFERROR(INDEX($B449:$AE449, $BK449, MATCH(BG$10, $B$11:$AE$11, 0)), "")="", "", IFERROR(LEFT(INDEX($B449:$AE449, $BK449, MATCH(BG$10, $B$11:$AE$11, 0)), 70), "")))</f>
        <v/>
      </c>
      <c r="BH449" s="11"/>
      <c r="BI449" s="65" t="str">
        <f t="shared" si="91"/>
        <v/>
      </c>
      <c r="BJ449" s="11"/>
      <c r="BN449" s="19" t="str" cm="1">
        <f t="array" ref="BN449">IF($AZ$10="", "", IF(IFERROR(INDEX($B449:$AE449, $BK449, MATCH($AZ$10, $B$11:$AE$11, 0)), "")="", "", IFERROR(INDEX($B449:$AE449, $BK449, MATCH($AZ$10, $B$11:$AE$11, 0)), "")))</f>
        <v/>
      </c>
      <c r="BO449" s="19" t="str">
        <f t="shared" si="92"/>
        <v/>
      </c>
      <c r="BP449" s="19" t="str">
        <f t="shared" si="93"/>
        <v/>
      </c>
      <c r="BQ449" s="19" t="str">
        <f t="shared" si="94"/>
        <v/>
      </c>
      <c r="BR449" s="42" t="str">
        <f t="shared" si="95"/>
        <v/>
      </c>
      <c r="BS449" s="19" t="str">
        <f t="shared" si="96"/>
        <v/>
      </c>
      <c r="BT449" s="43" t="str" cm="1">
        <f t="array" ref="BT449">IFERROR(DATE(INDEX($BQ449:$BS449, $BK449, MATCH($BN$5, $BQ$10:$BS$10, 0)), INDEX($BQ449:$BS449, $BK449, MATCH($BN$4, $BQ$10:$BS$10, 0)), INDEX($BQ449:$BS449, $BK449, MATCH($BN$3, $BQ$10:$BS$10, 0))), "")</f>
        <v/>
      </c>
      <c r="BV449" s="19" t="str">
        <f t="shared" si="97"/>
        <v/>
      </c>
      <c r="BX449" s="19" t="str">
        <f t="shared" si="89"/>
        <v/>
      </c>
      <c r="BZ449" s="42" t="str">
        <f t="shared" si="102"/>
        <v/>
      </c>
      <c r="CA449" s="13" t="str">
        <f t="shared" si="102"/>
        <v/>
      </c>
      <c r="CB449" s="13" t="str">
        <f t="shared" si="102"/>
        <v/>
      </c>
      <c r="CC449" s="13" t="str">
        <f t="shared" si="102"/>
        <v/>
      </c>
      <c r="CD449" s="33" t="str">
        <f t="shared" si="102"/>
        <v/>
      </c>
      <c r="CF449" s="44" t="str">
        <f t="shared" si="98"/>
        <v/>
      </c>
      <c r="CH449" s="19" t="str">
        <f>IF($CF449="", "", COUNTIF($CF$12:$CF$511, "&gt;"&amp;$CF449)+1+COUNTIF($CF$12:$CF449, $CF449)-1)</f>
        <v/>
      </c>
      <c r="CJ449" s="19" t="str">
        <f t="shared" si="99"/>
        <v/>
      </c>
      <c r="CL449" s="45" t="str">
        <f t="shared" si="100"/>
        <v/>
      </c>
      <c r="CN449" s="41" t="str" cm="1">
        <f t="array" ref="CN449">IF($BV449="", "", IF(IFERROR(INDEX($B449:$AE449, $BK449, MATCH(BI$10, $B$11:$AE$11, 0)), "")="", "", IFERROR(INDEX($B449:$AE449, $BK449, MATCH(BI$10, $B$11:$AE$11, 0)), "")))</f>
        <v/>
      </c>
      <c r="CP449" s="19" t="str">
        <f>IF(OR($BL$7=FALSE, $BI449=""), "", IF(COUNTIF('LinkedIn Posts'!$AV$11:$AV$510, $BI449)=0, MAX($CP$11:$CP448)+1, ""))</f>
        <v/>
      </c>
      <c r="CR449" s="19">
        <v>438</v>
      </c>
      <c r="CT449" s="65" t="str">
        <f t="shared" si="101"/>
        <v/>
      </c>
    </row>
    <row r="450" spans="1:98" x14ac:dyDescent="0.25">
      <c r="A450" s="24"/>
      <c r="B450" s="29"/>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1"/>
      <c r="AF450" s="24"/>
      <c r="AG450" s="11"/>
      <c r="AH450" s="11"/>
      <c r="AI450" s="11"/>
      <c r="AJ450" s="11"/>
      <c r="AK450" s="11"/>
      <c r="AL450" s="11"/>
      <c r="AM450" s="11"/>
      <c r="AN450" s="11"/>
      <c r="AO450" s="11"/>
      <c r="AP450" s="11"/>
      <c r="AQ450" s="11"/>
      <c r="AR450" s="11"/>
      <c r="AS450" s="11"/>
      <c r="AT450" s="11"/>
      <c r="AU450" s="11"/>
      <c r="AV450" s="11"/>
      <c r="AW450" s="11"/>
      <c r="AX450" s="11"/>
      <c r="AY450" s="11"/>
      <c r="AZ450" s="32" t="str">
        <f t="shared" si="90"/>
        <v/>
      </c>
      <c r="BA450" s="13" t="str" cm="1">
        <f t="array" ref="BA450">IF(BA$10="", "", IF(IFERROR(INDEX($B450:$AE450, $BK450, MATCH(BA$10, $B$11:$AE$11, 0)), "")="", "", IFERROR(VALUE(INDEX($B450:$AE450, $BK450, MATCH(BA$10, $B$11:$AE$11, 0))), "")))</f>
        <v/>
      </c>
      <c r="BB450" s="13" t="str" cm="1">
        <f t="array" ref="BB450">IF(BB$10="", "", IF(IFERROR(INDEX($B450:$AE450, $BK450, MATCH(BB$10, $B$11:$AE$11, 0)), "")="", "", IFERROR(VALUE(INDEX($B450:$AE450, $BK450, MATCH(BB$10, $B$11:$AE$11, 0))), "")))</f>
        <v/>
      </c>
      <c r="BC450" s="13" t="str" cm="1">
        <f t="array" ref="BC450">IF(BC$10="", "", IF(IFERROR(INDEX($B450:$AE450, $BK450, MATCH(BC$10, $B$11:$AE$11, 0)), "")="", "", IFERROR(VALUE(INDEX($B450:$AE450, $BK450, MATCH(BC$10, $B$11:$AE$11, 0))), "")))</f>
        <v/>
      </c>
      <c r="BD450" s="13" t="str" cm="1">
        <f t="array" ref="BD450">IF(BD$10="", "", IF(IFERROR(INDEX($B450:$AE450, $BK450, MATCH(BD$10, $B$11:$AE$11, 0)), "")="", "", IFERROR(VALUE(INDEX($B450:$AE450, $BK450, MATCH(BD$10, $B$11:$AE$11, 0))), "")))</f>
        <v/>
      </c>
      <c r="BE450" s="33" t="str" cm="1">
        <f t="array" ref="BE450">IF(BE$10="", "", IF(IFERROR(INDEX($B450:$AE450, $BK450, MATCH(BE$10, $B$11:$AE$11, 0)), "")="", "", IFERROR(VALUE(INDEX($B450:$AE450, $BK450, MATCH(BE$10, $B$11:$AE$11, 0))), "")))</f>
        <v/>
      </c>
      <c r="BF450" s="11"/>
      <c r="BG450" s="41" t="str" cm="1">
        <f t="array" ref="BG450">IF(BG$10="", "", IF(IFERROR(INDEX($B450:$AE450, $BK450, MATCH(BG$10, $B$11:$AE$11, 0)), "")="", "", IFERROR(LEFT(INDEX($B450:$AE450, $BK450, MATCH(BG$10, $B$11:$AE$11, 0)), 70), "")))</f>
        <v/>
      </c>
      <c r="BH450" s="11"/>
      <c r="BI450" s="65" t="str">
        <f t="shared" si="91"/>
        <v/>
      </c>
      <c r="BJ450" s="11"/>
      <c r="BN450" s="19" t="str" cm="1">
        <f t="array" ref="BN450">IF($AZ$10="", "", IF(IFERROR(INDEX($B450:$AE450, $BK450, MATCH($AZ$10, $B$11:$AE$11, 0)), "")="", "", IFERROR(INDEX($B450:$AE450, $BK450, MATCH($AZ$10, $B$11:$AE$11, 0)), "")))</f>
        <v/>
      </c>
      <c r="BO450" s="19" t="str">
        <f t="shared" si="92"/>
        <v/>
      </c>
      <c r="BP450" s="19" t="str">
        <f t="shared" si="93"/>
        <v/>
      </c>
      <c r="BQ450" s="19" t="str">
        <f t="shared" si="94"/>
        <v/>
      </c>
      <c r="BR450" s="42" t="str">
        <f t="shared" si="95"/>
        <v/>
      </c>
      <c r="BS450" s="19" t="str">
        <f t="shared" si="96"/>
        <v/>
      </c>
      <c r="BT450" s="43" t="str" cm="1">
        <f t="array" ref="BT450">IFERROR(DATE(INDEX($BQ450:$BS450, $BK450, MATCH($BN$5, $BQ$10:$BS$10, 0)), INDEX($BQ450:$BS450, $BK450, MATCH($BN$4, $BQ$10:$BS$10, 0)), INDEX($BQ450:$BS450, $BK450, MATCH($BN$3, $BQ$10:$BS$10, 0))), "")</f>
        <v/>
      </c>
      <c r="BV450" s="19" t="str">
        <f t="shared" si="97"/>
        <v/>
      </c>
      <c r="BX450" s="19" t="str">
        <f t="shared" si="89"/>
        <v/>
      </c>
      <c r="BZ450" s="42" t="str">
        <f t="shared" si="102"/>
        <v/>
      </c>
      <c r="CA450" s="13" t="str">
        <f t="shared" si="102"/>
        <v/>
      </c>
      <c r="CB450" s="13" t="str">
        <f t="shared" si="102"/>
        <v/>
      </c>
      <c r="CC450" s="13" t="str">
        <f t="shared" si="102"/>
        <v/>
      </c>
      <c r="CD450" s="33" t="str">
        <f t="shared" si="102"/>
        <v/>
      </c>
      <c r="CF450" s="44" t="str">
        <f t="shared" si="98"/>
        <v/>
      </c>
      <c r="CH450" s="19" t="str">
        <f>IF($CF450="", "", COUNTIF($CF$12:$CF$511, "&gt;"&amp;$CF450)+1+COUNTIF($CF$12:$CF450, $CF450)-1)</f>
        <v/>
      </c>
      <c r="CJ450" s="19" t="str">
        <f t="shared" si="99"/>
        <v/>
      </c>
      <c r="CL450" s="45" t="str">
        <f t="shared" si="100"/>
        <v/>
      </c>
      <c r="CN450" s="41" t="str" cm="1">
        <f t="array" ref="CN450">IF($BV450="", "", IF(IFERROR(INDEX($B450:$AE450, $BK450, MATCH(BI$10, $B$11:$AE$11, 0)), "")="", "", IFERROR(INDEX($B450:$AE450, $BK450, MATCH(BI$10, $B$11:$AE$11, 0)), "")))</f>
        <v/>
      </c>
      <c r="CP450" s="19" t="str">
        <f>IF(OR($BL$7=FALSE, $BI450=""), "", IF(COUNTIF('LinkedIn Posts'!$AV$11:$AV$510, $BI450)=0, MAX($CP$11:$CP449)+1, ""))</f>
        <v/>
      </c>
      <c r="CR450" s="19">
        <v>439</v>
      </c>
      <c r="CT450" s="65" t="str">
        <f t="shared" si="101"/>
        <v/>
      </c>
    </row>
    <row r="451" spans="1:98" x14ac:dyDescent="0.25">
      <c r="A451" s="24"/>
      <c r="B451" s="29"/>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1"/>
      <c r="AF451" s="24"/>
      <c r="AG451" s="11"/>
      <c r="AH451" s="11"/>
      <c r="AI451" s="11"/>
      <c r="AJ451" s="11"/>
      <c r="AK451" s="11"/>
      <c r="AL451" s="11"/>
      <c r="AM451" s="11"/>
      <c r="AN451" s="11"/>
      <c r="AO451" s="11"/>
      <c r="AP451" s="11"/>
      <c r="AQ451" s="11"/>
      <c r="AR451" s="11"/>
      <c r="AS451" s="11"/>
      <c r="AT451" s="11"/>
      <c r="AU451" s="11"/>
      <c r="AV451" s="11"/>
      <c r="AW451" s="11"/>
      <c r="AX451" s="11"/>
      <c r="AY451" s="11"/>
      <c r="AZ451" s="32" t="str">
        <f t="shared" si="90"/>
        <v/>
      </c>
      <c r="BA451" s="13" t="str" cm="1">
        <f t="array" ref="BA451">IF(BA$10="", "", IF(IFERROR(INDEX($B451:$AE451, $BK451, MATCH(BA$10, $B$11:$AE$11, 0)), "")="", "", IFERROR(VALUE(INDEX($B451:$AE451, $BK451, MATCH(BA$10, $B$11:$AE$11, 0))), "")))</f>
        <v/>
      </c>
      <c r="BB451" s="13" t="str" cm="1">
        <f t="array" ref="BB451">IF(BB$10="", "", IF(IFERROR(INDEX($B451:$AE451, $BK451, MATCH(BB$10, $B$11:$AE$11, 0)), "")="", "", IFERROR(VALUE(INDEX($B451:$AE451, $BK451, MATCH(BB$10, $B$11:$AE$11, 0))), "")))</f>
        <v/>
      </c>
      <c r="BC451" s="13" t="str" cm="1">
        <f t="array" ref="BC451">IF(BC$10="", "", IF(IFERROR(INDEX($B451:$AE451, $BK451, MATCH(BC$10, $B$11:$AE$11, 0)), "")="", "", IFERROR(VALUE(INDEX($B451:$AE451, $BK451, MATCH(BC$10, $B$11:$AE$11, 0))), "")))</f>
        <v/>
      </c>
      <c r="BD451" s="13" t="str" cm="1">
        <f t="array" ref="BD451">IF(BD$10="", "", IF(IFERROR(INDEX($B451:$AE451, $BK451, MATCH(BD$10, $B$11:$AE$11, 0)), "")="", "", IFERROR(VALUE(INDEX($B451:$AE451, $BK451, MATCH(BD$10, $B$11:$AE$11, 0))), "")))</f>
        <v/>
      </c>
      <c r="BE451" s="33" t="str" cm="1">
        <f t="array" ref="BE451">IF(BE$10="", "", IF(IFERROR(INDEX($B451:$AE451, $BK451, MATCH(BE$10, $B$11:$AE$11, 0)), "")="", "", IFERROR(VALUE(INDEX($B451:$AE451, $BK451, MATCH(BE$10, $B$11:$AE$11, 0))), "")))</f>
        <v/>
      </c>
      <c r="BF451" s="11"/>
      <c r="BG451" s="41" t="str" cm="1">
        <f t="array" ref="BG451">IF(BG$10="", "", IF(IFERROR(INDEX($B451:$AE451, $BK451, MATCH(BG$10, $B$11:$AE$11, 0)), "")="", "", IFERROR(LEFT(INDEX($B451:$AE451, $BK451, MATCH(BG$10, $B$11:$AE$11, 0)), 70), "")))</f>
        <v/>
      </c>
      <c r="BH451" s="11"/>
      <c r="BI451" s="65" t="str">
        <f t="shared" si="91"/>
        <v/>
      </c>
      <c r="BJ451" s="11"/>
      <c r="BN451" s="19" t="str" cm="1">
        <f t="array" ref="BN451">IF($AZ$10="", "", IF(IFERROR(INDEX($B451:$AE451, $BK451, MATCH($AZ$10, $B$11:$AE$11, 0)), "")="", "", IFERROR(INDEX($B451:$AE451, $BK451, MATCH($AZ$10, $B$11:$AE$11, 0)), "")))</f>
        <v/>
      </c>
      <c r="BO451" s="19" t="str">
        <f t="shared" si="92"/>
        <v/>
      </c>
      <c r="BP451" s="19" t="str">
        <f t="shared" si="93"/>
        <v/>
      </c>
      <c r="BQ451" s="19" t="str">
        <f t="shared" si="94"/>
        <v/>
      </c>
      <c r="BR451" s="42" t="str">
        <f t="shared" si="95"/>
        <v/>
      </c>
      <c r="BS451" s="19" t="str">
        <f t="shared" si="96"/>
        <v/>
      </c>
      <c r="BT451" s="43" t="str" cm="1">
        <f t="array" ref="BT451">IFERROR(DATE(INDEX($BQ451:$BS451, $BK451, MATCH($BN$5, $BQ$10:$BS$10, 0)), INDEX($BQ451:$BS451, $BK451, MATCH($BN$4, $BQ$10:$BS$10, 0)), INDEX($BQ451:$BS451, $BK451, MATCH($BN$3, $BQ$10:$BS$10, 0))), "")</f>
        <v/>
      </c>
      <c r="BV451" s="19" t="str">
        <f t="shared" si="97"/>
        <v/>
      </c>
      <c r="BX451" s="19" t="str">
        <f t="shared" si="89"/>
        <v/>
      </c>
      <c r="BZ451" s="42" t="str">
        <f t="shared" si="102"/>
        <v/>
      </c>
      <c r="CA451" s="13" t="str">
        <f t="shared" si="102"/>
        <v/>
      </c>
      <c r="CB451" s="13" t="str">
        <f t="shared" si="102"/>
        <v/>
      </c>
      <c r="CC451" s="13" t="str">
        <f t="shared" si="102"/>
        <v/>
      </c>
      <c r="CD451" s="33" t="str">
        <f t="shared" si="102"/>
        <v/>
      </c>
      <c r="CF451" s="44" t="str">
        <f t="shared" si="98"/>
        <v/>
      </c>
      <c r="CH451" s="19" t="str">
        <f>IF($CF451="", "", COUNTIF($CF$12:$CF$511, "&gt;"&amp;$CF451)+1+COUNTIF($CF$12:$CF451, $CF451)-1)</f>
        <v/>
      </c>
      <c r="CJ451" s="19" t="str">
        <f t="shared" si="99"/>
        <v/>
      </c>
      <c r="CL451" s="45" t="str">
        <f t="shared" si="100"/>
        <v/>
      </c>
      <c r="CN451" s="41" t="str" cm="1">
        <f t="array" ref="CN451">IF($BV451="", "", IF(IFERROR(INDEX($B451:$AE451, $BK451, MATCH(BI$10, $B$11:$AE$11, 0)), "")="", "", IFERROR(INDEX($B451:$AE451, $BK451, MATCH(BI$10, $B$11:$AE$11, 0)), "")))</f>
        <v/>
      </c>
      <c r="CP451" s="19" t="str">
        <f>IF(OR($BL$7=FALSE, $BI451=""), "", IF(COUNTIF('LinkedIn Posts'!$AV$11:$AV$510, $BI451)=0, MAX($CP$11:$CP450)+1, ""))</f>
        <v/>
      </c>
      <c r="CR451" s="19">
        <v>440</v>
      </c>
      <c r="CT451" s="65" t="str">
        <f t="shared" si="101"/>
        <v/>
      </c>
    </row>
    <row r="452" spans="1:98" x14ac:dyDescent="0.25">
      <c r="A452" s="24"/>
      <c r="B452" s="29"/>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1"/>
      <c r="AF452" s="24"/>
      <c r="AG452" s="11"/>
      <c r="AH452" s="11"/>
      <c r="AI452" s="11"/>
      <c r="AJ452" s="11"/>
      <c r="AK452" s="11"/>
      <c r="AL452" s="11"/>
      <c r="AM452" s="11"/>
      <c r="AN452" s="11"/>
      <c r="AO452" s="11"/>
      <c r="AP452" s="11"/>
      <c r="AQ452" s="11"/>
      <c r="AR452" s="11"/>
      <c r="AS452" s="11"/>
      <c r="AT452" s="11"/>
      <c r="AU452" s="11"/>
      <c r="AV452" s="11"/>
      <c r="AW452" s="11"/>
      <c r="AX452" s="11"/>
      <c r="AY452" s="11"/>
      <c r="AZ452" s="32" t="str">
        <f t="shared" si="90"/>
        <v/>
      </c>
      <c r="BA452" s="13" t="str" cm="1">
        <f t="array" ref="BA452">IF(BA$10="", "", IF(IFERROR(INDEX($B452:$AE452, $BK452, MATCH(BA$10, $B$11:$AE$11, 0)), "")="", "", IFERROR(VALUE(INDEX($B452:$AE452, $BK452, MATCH(BA$10, $B$11:$AE$11, 0))), "")))</f>
        <v/>
      </c>
      <c r="BB452" s="13" t="str" cm="1">
        <f t="array" ref="BB452">IF(BB$10="", "", IF(IFERROR(INDEX($B452:$AE452, $BK452, MATCH(BB$10, $B$11:$AE$11, 0)), "")="", "", IFERROR(VALUE(INDEX($B452:$AE452, $BK452, MATCH(BB$10, $B$11:$AE$11, 0))), "")))</f>
        <v/>
      </c>
      <c r="BC452" s="13" t="str" cm="1">
        <f t="array" ref="BC452">IF(BC$10="", "", IF(IFERROR(INDEX($B452:$AE452, $BK452, MATCH(BC$10, $B$11:$AE$11, 0)), "")="", "", IFERROR(VALUE(INDEX($B452:$AE452, $BK452, MATCH(BC$10, $B$11:$AE$11, 0))), "")))</f>
        <v/>
      </c>
      <c r="BD452" s="13" t="str" cm="1">
        <f t="array" ref="BD452">IF(BD$10="", "", IF(IFERROR(INDEX($B452:$AE452, $BK452, MATCH(BD$10, $B$11:$AE$11, 0)), "")="", "", IFERROR(VALUE(INDEX($B452:$AE452, $BK452, MATCH(BD$10, $B$11:$AE$11, 0))), "")))</f>
        <v/>
      </c>
      <c r="BE452" s="33" t="str" cm="1">
        <f t="array" ref="BE452">IF(BE$10="", "", IF(IFERROR(INDEX($B452:$AE452, $BK452, MATCH(BE$10, $B$11:$AE$11, 0)), "")="", "", IFERROR(VALUE(INDEX($B452:$AE452, $BK452, MATCH(BE$10, $B$11:$AE$11, 0))), "")))</f>
        <v/>
      </c>
      <c r="BF452" s="11"/>
      <c r="BG452" s="41" t="str" cm="1">
        <f t="array" ref="BG452">IF(BG$10="", "", IF(IFERROR(INDEX($B452:$AE452, $BK452, MATCH(BG$10, $B$11:$AE$11, 0)), "")="", "", IFERROR(LEFT(INDEX($B452:$AE452, $BK452, MATCH(BG$10, $B$11:$AE$11, 0)), 70), "")))</f>
        <v/>
      </c>
      <c r="BH452" s="11"/>
      <c r="BI452" s="65" t="str">
        <f t="shared" si="91"/>
        <v/>
      </c>
      <c r="BJ452" s="11"/>
      <c r="BN452" s="19" t="str" cm="1">
        <f t="array" ref="BN452">IF($AZ$10="", "", IF(IFERROR(INDEX($B452:$AE452, $BK452, MATCH($AZ$10, $B$11:$AE$11, 0)), "")="", "", IFERROR(INDEX($B452:$AE452, $BK452, MATCH($AZ$10, $B$11:$AE$11, 0)), "")))</f>
        <v/>
      </c>
      <c r="BO452" s="19" t="str">
        <f t="shared" si="92"/>
        <v/>
      </c>
      <c r="BP452" s="19" t="str">
        <f t="shared" si="93"/>
        <v/>
      </c>
      <c r="BQ452" s="19" t="str">
        <f t="shared" si="94"/>
        <v/>
      </c>
      <c r="BR452" s="42" t="str">
        <f t="shared" si="95"/>
        <v/>
      </c>
      <c r="BS452" s="19" t="str">
        <f t="shared" si="96"/>
        <v/>
      </c>
      <c r="BT452" s="43" t="str" cm="1">
        <f t="array" ref="BT452">IFERROR(DATE(INDEX($BQ452:$BS452, $BK452, MATCH($BN$5, $BQ$10:$BS$10, 0)), INDEX($BQ452:$BS452, $BK452, MATCH($BN$4, $BQ$10:$BS$10, 0)), INDEX($BQ452:$BS452, $BK452, MATCH($BN$3, $BQ$10:$BS$10, 0))), "")</f>
        <v/>
      </c>
      <c r="BV452" s="19" t="str">
        <f t="shared" si="97"/>
        <v/>
      </c>
      <c r="BX452" s="19" t="str">
        <f t="shared" si="89"/>
        <v/>
      </c>
      <c r="BZ452" s="42" t="str">
        <f t="shared" si="102"/>
        <v/>
      </c>
      <c r="CA452" s="13" t="str">
        <f t="shared" si="102"/>
        <v/>
      </c>
      <c r="CB452" s="13" t="str">
        <f t="shared" si="102"/>
        <v/>
      </c>
      <c r="CC452" s="13" t="str">
        <f t="shared" si="102"/>
        <v/>
      </c>
      <c r="CD452" s="33" t="str">
        <f t="shared" si="102"/>
        <v/>
      </c>
      <c r="CF452" s="44" t="str">
        <f t="shared" si="98"/>
        <v/>
      </c>
      <c r="CH452" s="19" t="str">
        <f>IF($CF452="", "", COUNTIF($CF$12:$CF$511, "&gt;"&amp;$CF452)+1+COUNTIF($CF$12:$CF452, $CF452)-1)</f>
        <v/>
      </c>
      <c r="CJ452" s="19" t="str">
        <f t="shared" si="99"/>
        <v/>
      </c>
      <c r="CL452" s="45" t="str">
        <f t="shared" si="100"/>
        <v/>
      </c>
      <c r="CN452" s="41" t="str" cm="1">
        <f t="array" ref="CN452">IF($BV452="", "", IF(IFERROR(INDEX($B452:$AE452, $BK452, MATCH(BI$10, $B$11:$AE$11, 0)), "")="", "", IFERROR(INDEX($B452:$AE452, $BK452, MATCH(BI$10, $B$11:$AE$11, 0)), "")))</f>
        <v/>
      </c>
      <c r="CP452" s="19" t="str">
        <f>IF(OR($BL$7=FALSE, $BI452=""), "", IF(COUNTIF('LinkedIn Posts'!$AV$11:$AV$510, $BI452)=0, MAX($CP$11:$CP451)+1, ""))</f>
        <v/>
      </c>
      <c r="CR452" s="19">
        <v>441</v>
      </c>
      <c r="CT452" s="65" t="str">
        <f t="shared" si="101"/>
        <v/>
      </c>
    </row>
    <row r="453" spans="1:98" x14ac:dyDescent="0.25">
      <c r="A453" s="24"/>
      <c r="B453" s="29"/>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1"/>
      <c r="AF453" s="24"/>
      <c r="AG453" s="11"/>
      <c r="AH453" s="11"/>
      <c r="AI453" s="11"/>
      <c r="AJ453" s="11"/>
      <c r="AK453" s="11"/>
      <c r="AL453" s="11"/>
      <c r="AM453" s="11"/>
      <c r="AN453" s="11"/>
      <c r="AO453" s="11"/>
      <c r="AP453" s="11"/>
      <c r="AQ453" s="11"/>
      <c r="AR453" s="11"/>
      <c r="AS453" s="11"/>
      <c r="AT453" s="11"/>
      <c r="AU453" s="11"/>
      <c r="AV453" s="11"/>
      <c r="AW453" s="11"/>
      <c r="AX453" s="11"/>
      <c r="AY453" s="11"/>
      <c r="AZ453" s="32" t="str">
        <f t="shared" si="90"/>
        <v/>
      </c>
      <c r="BA453" s="13" t="str" cm="1">
        <f t="array" ref="BA453">IF(BA$10="", "", IF(IFERROR(INDEX($B453:$AE453, $BK453, MATCH(BA$10, $B$11:$AE$11, 0)), "")="", "", IFERROR(VALUE(INDEX($B453:$AE453, $BK453, MATCH(BA$10, $B$11:$AE$11, 0))), "")))</f>
        <v/>
      </c>
      <c r="BB453" s="13" t="str" cm="1">
        <f t="array" ref="BB453">IF(BB$10="", "", IF(IFERROR(INDEX($B453:$AE453, $BK453, MATCH(BB$10, $B$11:$AE$11, 0)), "")="", "", IFERROR(VALUE(INDEX($B453:$AE453, $BK453, MATCH(BB$10, $B$11:$AE$11, 0))), "")))</f>
        <v/>
      </c>
      <c r="BC453" s="13" t="str" cm="1">
        <f t="array" ref="BC453">IF(BC$10="", "", IF(IFERROR(INDEX($B453:$AE453, $BK453, MATCH(BC$10, $B$11:$AE$11, 0)), "")="", "", IFERROR(VALUE(INDEX($B453:$AE453, $BK453, MATCH(BC$10, $B$11:$AE$11, 0))), "")))</f>
        <v/>
      </c>
      <c r="BD453" s="13" t="str" cm="1">
        <f t="array" ref="BD453">IF(BD$10="", "", IF(IFERROR(INDEX($B453:$AE453, $BK453, MATCH(BD$10, $B$11:$AE$11, 0)), "")="", "", IFERROR(VALUE(INDEX($B453:$AE453, $BK453, MATCH(BD$10, $B$11:$AE$11, 0))), "")))</f>
        <v/>
      </c>
      <c r="BE453" s="33" t="str" cm="1">
        <f t="array" ref="BE453">IF(BE$10="", "", IF(IFERROR(INDEX($B453:$AE453, $BK453, MATCH(BE$10, $B$11:$AE$11, 0)), "")="", "", IFERROR(VALUE(INDEX($B453:$AE453, $BK453, MATCH(BE$10, $B$11:$AE$11, 0))), "")))</f>
        <v/>
      </c>
      <c r="BF453" s="11"/>
      <c r="BG453" s="41" t="str" cm="1">
        <f t="array" ref="BG453">IF(BG$10="", "", IF(IFERROR(INDEX($B453:$AE453, $BK453, MATCH(BG$10, $B$11:$AE$11, 0)), "")="", "", IFERROR(LEFT(INDEX($B453:$AE453, $BK453, MATCH(BG$10, $B$11:$AE$11, 0)), 70), "")))</f>
        <v/>
      </c>
      <c r="BH453" s="11"/>
      <c r="BI453" s="65" t="str">
        <f t="shared" si="91"/>
        <v/>
      </c>
      <c r="BJ453" s="11"/>
      <c r="BN453" s="19" t="str" cm="1">
        <f t="array" ref="BN453">IF($AZ$10="", "", IF(IFERROR(INDEX($B453:$AE453, $BK453, MATCH($AZ$10, $B$11:$AE$11, 0)), "")="", "", IFERROR(INDEX($B453:$AE453, $BK453, MATCH($AZ$10, $B$11:$AE$11, 0)), "")))</f>
        <v/>
      </c>
      <c r="BO453" s="19" t="str">
        <f t="shared" si="92"/>
        <v/>
      </c>
      <c r="BP453" s="19" t="str">
        <f t="shared" si="93"/>
        <v/>
      </c>
      <c r="BQ453" s="19" t="str">
        <f t="shared" si="94"/>
        <v/>
      </c>
      <c r="BR453" s="42" t="str">
        <f t="shared" si="95"/>
        <v/>
      </c>
      <c r="BS453" s="19" t="str">
        <f t="shared" si="96"/>
        <v/>
      </c>
      <c r="BT453" s="43" t="str" cm="1">
        <f t="array" ref="BT453">IFERROR(DATE(INDEX($BQ453:$BS453, $BK453, MATCH($BN$5, $BQ$10:$BS$10, 0)), INDEX($BQ453:$BS453, $BK453, MATCH($BN$4, $BQ$10:$BS$10, 0)), INDEX($BQ453:$BS453, $BK453, MATCH($BN$3, $BQ$10:$BS$10, 0))), "")</f>
        <v/>
      </c>
      <c r="BV453" s="19" t="str">
        <f t="shared" si="97"/>
        <v/>
      </c>
      <c r="BX453" s="19" t="str">
        <f t="shared" si="89"/>
        <v/>
      </c>
      <c r="BZ453" s="42" t="str">
        <f t="shared" si="102"/>
        <v/>
      </c>
      <c r="CA453" s="13" t="str">
        <f t="shared" si="102"/>
        <v/>
      </c>
      <c r="CB453" s="13" t="str">
        <f t="shared" si="102"/>
        <v/>
      </c>
      <c r="CC453" s="13" t="str">
        <f t="shared" si="102"/>
        <v/>
      </c>
      <c r="CD453" s="33" t="str">
        <f t="shared" si="102"/>
        <v/>
      </c>
      <c r="CF453" s="44" t="str">
        <f t="shared" si="98"/>
        <v/>
      </c>
      <c r="CH453" s="19" t="str">
        <f>IF($CF453="", "", COUNTIF($CF$12:$CF$511, "&gt;"&amp;$CF453)+1+COUNTIF($CF$12:$CF453, $CF453)-1)</f>
        <v/>
      </c>
      <c r="CJ453" s="19" t="str">
        <f t="shared" si="99"/>
        <v/>
      </c>
      <c r="CL453" s="45" t="str">
        <f t="shared" si="100"/>
        <v/>
      </c>
      <c r="CN453" s="41" t="str" cm="1">
        <f t="array" ref="CN453">IF($BV453="", "", IF(IFERROR(INDEX($B453:$AE453, $BK453, MATCH(BI$10, $B$11:$AE$11, 0)), "")="", "", IFERROR(INDEX($B453:$AE453, $BK453, MATCH(BI$10, $B$11:$AE$11, 0)), "")))</f>
        <v/>
      </c>
      <c r="CP453" s="19" t="str">
        <f>IF(OR($BL$7=FALSE, $BI453=""), "", IF(COUNTIF('LinkedIn Posts'!$AV$11:$AV$510, $BI453)=0, MAX($CP$11:$CP452)+1, ""))</f>
        <v/>
      </c>
      <c r="CR453" s="19">
        <v>442</v>
      </c>
      <c r="CT453" s="65" t="str">
        <f t="shared" si="101"/>
        <v/>
      </c>
    </row>
    <row r="454" spans="1:98" x14ac:dyDescent="0.25">
      <c r="A454" s="24"/>
      <c r="B454" s="29"/>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1"/>
      <c r="AF454" s="24"/>
      <c r="AG454" s="11"/>
      <c r="AH454" s="11"/>
      <c r="AI454" s="11"/>
      <c r="AJ454" s="11"/>
      <c r="AK454" s="11"/>
      <c r="AL454" s="11"/>
      <c r="AM454" s="11"/>
      <c r="AN454" s="11"/>
      <c r="AO454" s="11"/>
      <c r="AP454" s="11"/>
      <c r="AQ454" s="11"/>
      <c r="AR454" s="11"/>
      <c r="AS454" s="11"/>
      <c r="AT454" s="11"/>
      <c r="AU454" s="11"/>
      <c r="AV454" s="11"/>
      <c r="AW454" s="11"/>
      <c r="AX454" s="11"/>
      <c r="AY454" s="11"/>
      <c r="AZ454" s="32" t="str">
        <f t="shared" si="90"/>
        <v/>
      </c>
      <c r="BA454" s="13" t="str" cm="1">
        <f t="array" ref="BA454">IF(BA$10="", "", IF(IFERROR(INDEX($B454:$AE454, $BK454, MATCH(BA$10, $B$11:$AE$11, 0)), "")="", "", IFERROR(VALUE(INDEX($B454:$AE454, $BK454, MATCH(BA$10, $B$11:$AE$11, 0))), "")))</f>
        <v/>
      </c>
      <c r="BB454" s="13" t="str" cm="1">
        <f t="array" ref="BB454">IF(BB$10="", "", IF(IFERROR(INDEX($B454:$AE454, $BK454, MATCH(BB$10, $B$11:$AE$11, 0)), "")="", "", IFERROR(VALUE(INDEX($B454:$AE454, $BK454, MATCH(BB$10, $B$11:$AE$11, 0))), "")))</f>
        <v/>
      </c>
      <c r="BC454" s="13" t="str" cm="1">
        <f t="array" ref="BC454">IF(BC$10="", "", IF(IFERROR(INDEX($B454:$AE454, $BK454, MATCH(BC$10, $B$11:$AE$11, 0)), "")="", "", IFERROR(VALUE(INDEX($B454:$AE454, $BK454, MATCH(BC$10, $B$11:$AE$11, 0))), "")))</f>
        <v/>
      </c>
      <c r="BD454" s="13" t="str" cm="1">
        <f t="array" ref="BD454">IF(BD$10="", "", IF(IFERROR(INDEX($B454:$AE454, $BK454, MATCH(BD$10, $B$11:$AE$11, 0)), "")="", "", IFERROR(VALUE(INDEX($B454:$AE454, $BK454, MATCH(BD$10, $B$11:$AE$11, 0))), "")))</f>
        <v/>
      </c>
      <c r="BE454" s="33" t="str" cm="1">
        <f t="array" ref="BE454">IF(BE$10="", "", IF(IFERROR(INDEX($B454:$AE454, $BK454, MATCH(BE$10, $B$11:$AE$11, 0)), "")="", "", IFERROR(VALUE(INDEX($B454:$AE454, $BK454, MATCH(BE$10, $B$11:$AE$11, 0))), "")))</f>
        <v/>
      </c>
      <c r="BF454" s="11"/>
      <c r="BG454" s="41" t="str" cm="1">
        <f t="array" ref="BG454">IF(BG$10="", "", IF(IFERROR(INDEX($B454:$AE454, $BK454, MATCH(BG$10, $B$11:$AE$11, 0)), "")="", "", IFERROR(LEFT(INDEX($B454:$AE454, $BK454, MATCH(BG$10, $B$11:$AE$11, 0)), 70), "")))</f>
        <v/>
      </c>
      <c r="BH454" s="11"/>
      <c r="BI454" s="65" t="str">
        <f t="shared" si="91"/>
        <v/>
      </c>
      <c r="BJ454" s="11"/>
      <c r="BN454" s="19" t="str" cm="1">
        <f t="array" ref="BN454">IF($AZ$10="", "", IF(IFERROR(INDEX($B454:$AE454, $BK454, MATCH($AZ$10, $B$11:$AE$11, 0)), "")="", "", IFERROR(INDEX($B454:$AE454, $BK454, MATCH($AZ$10, $B$11:$AE$11, 0)), "")))</f>
        <v/>
      </c>
      <c r="BO454" s="19" t="str">
        <f t="shared" si="92"/>
        <v/>
      </c>
      <c r="BP454" s="19" t="str">
        <f t="shared" si="93"/>
        <v/>
      </c>
      <c r="BQ454" s="19" t="str">
        <f t="shared" si="94"/>
        <v/>
      </c>
      <c r="BR454" s="42" t="str">
        <f t="shared" si="95"/>
        <v/>
      </c>
      <c r="BS454" s="19" t="str">
        <f t="shared" si="96"/>
        <v/>
      </c>
      <c r="BT454" s="43" t="str" cm="1">
        <f t="array" ref="BT454">IFERROR(DATE(INDEX($BQ454:$BS454, $BK454, MATCH($BN$5, $BQ$10:$BS$10, 0)), INDEX($BQ454:$BS454, $BK454, MATCH($BN$4, $BQ$10:$BS$10, 0)), INDEX($BQ454:$BS454, $BK454, MATCH($BN$3, $BQ$10:$BS$10, 0))), "")</f>
        <v/>
      </c>
      <c r="BV454" s="19" t="str">
        <f t="shared" si="97"/>
        <v/>
      </c>
      <c r="BX454" s="19" t="str">
        <f t="shared" si="89"/>
        <v/>
      </c>
      <c r="BZ454" s="42" t="str">
        <f t="shared" si="102"/>
        <v/>
      </c>
      <c r="CA454" s="13" t="str">
        <f t="shared" si="102"/>
        <v/>
      </c>
      <c r="CB454" s="13" t="str">
        <f t="shared" si="102"/>
        <v/>
      </c>
      <c r="CC454" s="13" t="str">
        <f t="shared" si="102"/>
        <v/>
      </c>
      <c r="CD454" s="33" t="str">
        <f t="shared" si="102"/>
        <v/>
      </c>
      <c r="CF454" s="44" t="str">
        <f t="shared" si="98"/>
        <v/>
      </c>
      <c r="CH454" s="19" t="str">
        <f>IF($CF454="", "", COUNTIF($CF$12:$CF$511, "&gt;"&amp;$CF454)+1+COUNTIF($CF$12:$CF454, $CF454)-1)</f>
        <v/>
      </c>
      <c r="CJ454" s="19" t="str">
        <f t="shared" si="99"/>
        <v/>
      </c>
      <c r="CL454" s="45" t="str">
        <f t="shared" si="100"/>
        <v/>
      </c>
      <c r="CN454" s="41" t="str" cm="1">
        <f t="array" ref="CN454">IF($BV454="", "", IF(IFERROR(INDEX($B454:$AE454, $BK454, MATCH(BI$10, $B$11:$AE$11, 0)), "")="", "", IFERROR(INDEX($B454:$AE454, $BK454, MATCH(BI$10, $B$11:$AE$11, 0)), "")))</f>
        <v/>
      </c>
      <c r="CP454" s="19" t="str">
        <f>IF(OR($BL$7=FALSE, $BI454=""), "", IF(COUNTIF('LinkedIn Posts'!$AV$11:$AV$510, $BI454)=0, MAX($CP$11:$CP453)+1, ""))</f>
        <v/>
      </c>
      <c r="CR454" s="19">
        <v>443</v>
      </c>
      <c r="CT454" s="65" t="str">
        <f t="shared" si="101"/>
        <v/>
      </c>
    </row>
    <row r="455" spans="1:98" x14ac:dyDescent="0.25">
      <c r="A455" s="24"/>
      <c r="B455" s="29"/>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1"/>
      <c r="AF455" s="24"/>
      <c r="AG455" s="11"/>
      <c r="AH455" s="11"/>
      <c r="AI455" s="11"/>
      <c r="AJ455" s="11"/>
      <c r="AK455" s="11"/>
      <c r="AL455" s="11"/>
      <c r="AM455" s="11"/>
      <c r="AN455" s="11"/>
      <c r="AO455" s="11"/>
      <c r="AP455" s="11"/>
      <c r="AQ455" s="11"/>
      <c r="AR455" s="11"/>
      <c r="AS455" s="11"/>
      <c r="AT455" s="11"/>
      <c r="AU455" s="11"/>
      <c r="AV455" s="11"/>
      <c r="AW455" s="11"/>
      <c r="AX455" s="11"/>
      <c r="AY455" s="11"/>
      <c r="AZ455" s="32" t="str">
        <f t="shared" si="90"/>
        <v/>
      </c>
      <c r="BA455" s="13" t="str" cm="1">
        <f t="array" ref="BA455">IF(BA$10="", "", IF(IFERROR(INDEX($B455:$AE455, $BK455, MATCH(BA$10, $B$11:$AE$11, 0)), "")="", "", IFERROR(VALUE(INDEX($B455:$AE455, $BK455, MATCH(BA$10, $B$11:$AE$11, 0))), "")))</f>
        <v/>
      </c>
      <c r="BB455" s="13" t="str" cm="1">
        <f t="array" ref="BB455">IF(BB$10="", "", IF(IFERROR(INDEX($B455:$AE455, $BK455, MATCH(BB$10, $B$11:$AE$11, 0)), "")="", "", IFERROR(VALUE(INDEX($B455:$AE455, $BK455, MATCH(BB$10, $B$11:$AE$11, 0))), "")))</f>
        <v/>
      </c>
      <c r="BC455" s="13" t="str" cm="1">
        <f t="array" ref="BC455">IF(BC$10="", "", IF(IFERROR(INDEX($B455:$AE455, $BK455, MATCH(BC$10, $B$11:$AE$11, 0)), "")="", "", IFERROR(VALUE(INDEX($B455:$AE455, $BK455, MATCH(BC$10, $B$11:$AE$11, 0))), "")))</f>
        <v/>
      </c>
      <c r="BD455" s="13" t="str" cm="1">
        <f t="array" ref="BD455">IF(BD$10="", "", IF(IFERROR(INDEX($B455:$AE455, $BK455, MATCH(BD$10, $B$11:$AE$11, 0)), "")="", "", IFERROR(VALUE(INDEX($B455:$AE455, $BK455, MATCH(BD$10, $B$11:$AE$11, 0))), "")))</f>
        <v/>
      </c>
      <c r="BE455" s="33" t="str" cm="1">
        <f t="array" ref="BE455">IF(BE$10="", "", IF(IFERROR(INDEX($B455:$AE455, $BK455, MATCH(BE$10, $B$11:$AE$11, 0)), "")="", "", IFERROR(VALUE(INDEX($B455:$AE455, $BK455, MATCH(BE$10, $B$11:$AE$11, 0))), "")))</f>
        <v/>
      </c>
      <c r="BF455" s="11"/>
      <c r="BG455" s="41" t="str" cm="1">
        <f t="array" ref="BG455">IF(BG$10="", "", IF(IFERROR(INDEX($B455:$AE455, $BK455, MATCH(BG$10, $B$11:$AE$11, 0)), "")="", "", IFERROR(LEFT(INDEX($B455:$AE455, $BK455, MATCH(BG$10, $B$11:$AE$11, 0)), 70), "")))</f>
        <v/>
      </c>
      <c r="BH455" s="11"/>
      <c r="BI455" s="65" t="str">
        <f t="shared" si="91"/>
        <v/>
      </c>
      <c r="BJ455" s="11"/>
      <c r="BN455" s="19" t="str" cm="1">
        <f t="array" ref="BN455">IF($AZ$10="", "", IF(IFERROR(INDEX($B455:$AE455, $BK455, MATCH($AZ$10, $B$11:$AE$11, 0)), "")="", "", IFERROR(INDEX($B455:$AE455, $BK455, MATCH($AZ$10, $B$11:$AE$11, 0)), "")))</f>
        <v/>
      </c>
      <c r="BO455" s="19" t="str">
        <f t="shared" si="92"/>
        <v/>
      </c>
      <c r="BP455" s="19" t="str">
        <f t="shared" si="93"/>
        <v/>
      </c>
      <c r="BQ455" s="19" t="str">
        <f t="shared" si="94"/>
        <v/>
      </c>
      <c r="BR455" s="42" t="str">
        <f t="shared" si="95"/>
        <v/>
      </c>
      <c r="BS455" s="19" t="str">
        <f t="shared" si="96"/>
        <v/>
      </c>
      <c r="BT455" s="43" t="str" cm="1">
        <f t="array" ref="BT455">IFERROR(DATE(INDEX($BQ455:$BS455, $BK455, MATCH($BN$5, $BQ$10:$BS$10, 0)), INDEX($BQ455:$BS455, $BK455, MATCH($BN$4, $BQ$10:$BS$10, 0)), INDEX($BQ455:$BS455, $BK455, MATCH($BN$3, $BQ$10:$BS$10, 0))), "")</f>
        <v/>
      </c>
      <c r="BV455" s="19" t="str">
        <f t="shared" si="97"/>
        <v/>
      </c>
      <c r="BX455" s="19" t="str">
        <f t="shared" si="89"/>
        <v/>
      </c>
      <c r="BZ455" s="42" t="str">
        <f t="shared" si="102"/>
        <v/>
      </c>
      <c r="CA455" s="13" t="str">
        <f t="shared" si="102"/>
        <v/>
      </c>
      <c r="CB455" s="13" t="str">
        <f t="shared" si="102"/>
        <v/>
      </c>
      <c r="CC455" s="13" t="str">
        <f t="shared" si="102"/>
        <v/>
      </c>
      <c r="CD455" s="33" t="str">
        <f t="shared" si="102"/>
        <v/>
      </c>
      <c r="CF455" s="44" t="str">
        <f t="shared" si="98"/>
        <v/>
      </c>
      <c r="CH455" s="19" t="str">
        <f>IF($CF455="", "", COUNTIF($CF$12:$CF$511, "&gt;"&amp;$CF455)+1+COUNTIF($CF$12:$CF455, $CF455)-1)</f>
        <v/>
      </c>
      <c r="CJ455" s="19" t="str">
        <f t="shared" si="99"/>
        <v/>
      </c>
      <c r="CL455" s="45" t="str">
        <f t="shared" si="100"/>
        <v/>
      </c>
      <c r="CN455" s="41" t="str" cm="1">
        <f t="array" ref="CN455">IF($BV455="", "", IF(IFERROR(INDEX($B455:$AE455, $BK455, MATCH(BI$10, $B$11:$AE$11, 0)), "")="", "", IFERROR(INDEX($B455:$AE455, $BK455, MATCH(BI$10, $B$11:$AE$11, 0)), "")))</f>
        <v/>
      </c>
      <c r="CP455" s="19" t="str">
        <f>IF(OR($BL$7=FALSE, $BI455=""), "", IF(COUNTIF('LinkedIn Posts'!$AV$11:$AV$510, $BI455)=0, MAX($CP$11:$CP454)+1, ""))</f>
        <v/>
      </c>
      <c r="CR455" s="19">
        <v>444</v>
      </c>
      <c r="CT455" s="65" t="str">
        <f t="shared" si="101"/>
        <v/>
      </c>
    </row>
    <row r="456" spans="1:98" x14ac:dyDescent="0.25">
      <c r="A456" s="24"/>
      <c r="B456" s="29"/>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1"/>
      <c r="AF456" s="24"/>
      <c r="AG456" s="11"/>
      <c r="AH456" s="11"/>
      <c r="AI456" s="11"/>
      <c r="AJ456" s="11"/>
      <c r="AK456" s="11"/>
      <c r="AL456" s="11"/>
      <c r="AM456" s="11"/>
      <c r="AN456" s="11"/>
      <c r="AO456" s="11"/>
      <c r="AP456" s="11"/>
      <c r="AQ456" s="11"/>
      <c r="AR456" s="11"/>
      <c r="AS456" s="11"/>
      <c r="AT456" s="11"/>
      <c r="AU456" s="11"/>
      <c r="AV456" s="11"/>
      <c r="AW456" s="11"/>
      <c r="AX456" s="11"/>
      <c r="AY456" s="11"/>
      <c r="AZ456" s="32" t="str">
        <f t="shared" si="90"/>
        <v/>
      </c>
      <c r="BA456" s="13" t="str" cm="1">
        <f t="array" ref="BA456">IF(BA$10="", "", IF(IFERROR(INDEX($B456:$AE456, $BK456, MATCH(BA$10, $B$11:$AE$11, 0)), "")="", "", IFERROR(VALUE(INDEX($B456:$AE456, $BK456, MATCH(BA$10, $B$11:$AE$11, 0))), "")))</f>
        <v/>
      </c>
      <c r="BB456" s="13" t="str" cm="1">
        <f t="array" ref="BB456">IF(BB$10="", "", IF(IFERROR(INDEX($B456:$AE456, $BK456, MATCH(BB$10, $B$11:$AE$11, 0)), "")="", "", IFERROR(VALUE(INDEX($B456:$AE456, $BK456, MATCH(BB$10, $B$11:$AE$11, 0))), "")))</f>
        <v/>
      </c>
      <c r="BC456" s="13" t="str" cm="1">
        <f t="array" ref="BC456">IF(BC$10="", "", IF(IFERROR(INDEX($B456:$AE456, $BK456, MATCH(BC$10, $B$11:$AE$11, 0)), "")="", "", IFERROR(VALUE(INDEX($B456:$AE456, $BK456, MATCH(BC$10, $B$11:$AE$11, 0))), "")))</f>
        <v/>
      </c>
      <c r="BD456" s="13" t="str" cm="1">
        <f t="array" ref="BD456">IF(BD$10="", "", IF(IFERROR(INDEX($B456:$AE456, $BK456, MATCH(BD$10, $B$11:$AE$11, 0)), "")="", "", IFERROR(VALUE(INDEX($B456:$AE456, $BK456, MATCH(BD$10, $B$11:$AE$11, 0))), "")))</f>
        <v/>
      </c>
      <c r="BE456" s="33" t="str" cm="1">
        <f t="array" ref="BE456">IF(BE$10="", "", IF(IFERROR(INDEX($B456:$AE456, $BK456, MATCH(BE$10, $B$11:$AE$11, 0)), "")="", "", IFERROR(VALUE(INDEX($B456:$AE456, $BK456, MATCH(BE$10, $B$11:$AE$11, 0))), "")))</f>
        <v/>
      </c>
      <c r="BF456" s="11"/>
      <c r="BG456" s="41" t="str" cm="1">
        <f t="array" ref="BG456">IF(BG$10="", "", IF(IFERROR(INDEX($B456:$AE456, $BK456, MATCH(BG$10, $B$11:$AE$11, 0)), "")="", "", IFERROR(LEFT(INDEX($B456:$AE456, $BK456, MATCH(BG$10, $B$11:$AE$11, 0)), 70), "")))</f>
        <v/>
      </c>
      <c r="BH456" s="11"/>
      <c r="BI456" s="65" t="str">
        <f t="shared" si="91"/>
        <v/>
      </c>
      <c r="BJ456" s="11"/>
      <c r="BN456" s="19" t="str" cm="1">
        <f t="array" ref="BN456">IF($AZ$10="", "", IF(IFERROR(INDEX($B456:$AE456, $BK456, MATCH($AZ$10, $B$11:$AE$11, 0)), "")="", "", IFERROR(INDEX($B456:$AE456, $BK456, MATCH($AZ$10, $B$11:$AE$11, 0)), "")))</f>
        <v/>
      </c>
      <c r="BO456" s="19" t="str">
        <f t="shared" si="92"/>
        <v/>
      </c>
      <c r="BP456" s="19" t="str">
        <f t="shared" si="93"/>
        <v/>
      </c>
      <c r="BQ456" s="19" t="str">
        <f t="shared" si="94"/>
        <v/>
      </c>
      <c r="BR456" s="42" t="str">
        <f t="shared" si="95"/>
        <v/>
      </c>
      <c r="BS456" s="19" t="str">
        <f t="shared" si="96"/>
        <v/>
      </c>
      <c r="BT456" s="43" t="str" cm="1">
        <f t="array" ref="BT456">IFERROR(DATE(INDEX($BQ456:$BS456, $BK456, MATCH($BN$5, $BQ$10:$BS$10, 0)), INDEX($BQ456:$BS456, $BK456, MATCH($BN$4, $BQ$10:$BS$10, 0)), INDEX($BQ456:$BS456, $BK456, MATCH($BN$3, $BQ$10:$BS$10, 0))), "")</f>
        <v/>
      </c>
      <c r="BV456" s="19" t="str">
        <f t="shared" si="97"/>
        <v/>
      </c>
      <c r="BX456" s="19" t="str">
        <f t="shared" si="89"/>
        <v/>
      </c>
      <c r="BZ456" s="42" t="str">
        <f t="shared" si="102"/>
        <v/>
      </c>
      <c r="CA456" s="13" t="str">
        <f t="shared" si="102"/>
        <v/>
      </c>
      <c r="CB456" s="13" t="str">
        <f t="shared" si="102"/>
        <v/>
      </c>
      <c r="CC456" s="13" t="str">
        <f t="shared" si="102"/>
        <v/>
      </c>
      <c r="CD456" s="33" t="str">
        <f t="shared" si="102"/>
        <v/>
      </c>
      <c r="CF456" s="44" t="str">
        <f t="shared" si="98"/>
        <v/>
      </c>
      <c r="CH456" s="19" t="str">
        <f>IF($CF456="", "", COUNTIF($CF$12:$CF$511, "&gt;"&amp;$CF456)+1+COUNTIF($CF$12:$CF456, $CF456)-1)</f>
        <v/>
      </c>
      <c r="CJ456" s="19" t="str">
        <f t="shared" si="99"/>
        <v/>
      </c>
      <c r="CL456" s="45" t="str">
        <f t="shared" si="100"/>
        <v/>
      </c>
      <c r="CN456" s="41" t="str" cm="1">
        <f t="array" ref="CN456">IF($BV456="", "", IF(IFERROR(INDEX($B456:$AE456, $BK456, MATCH(BI$10, $B$11:$AE$11, 0)), "")="", "", IFERROR(INDEX($B456:$AE456, $BK456, MATCH(BI$10, $B$11:$AE$11, 0)), "")))</f>
        <v/>
      </c>
      <c r="CP456" s="19" t="str">
        <f>IF(OR($BL$7=FALSE, $BI456=""), "", IF(COUNTIF('LinkedIn Posts'!$AV$11:$AV$510, $BI456)=0, MAX($CP$11:$CP455)+1, ""))</f>
        <v/>
      </c>
      <c r="CR456" s="19">
        <v>445</v>
      </c>
      <c r="CT456" s="65" t="str">
        <f t="shared" si="101"/>
        <v/>
      </c>
    </row>
    <row r="457" spans="1:98" x14ac:dyDescent="0.25">
      <c r="A457" s="24"/>
      <c r="B457" s="29"/>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1"/>
      <c r="AF457" s="24"/>
      <c r="AG457" s="11"/>
      <c r="AH457" s="11"/>
      <c r="AI457" s="11"/>
      <c r="AJ457" s="11"/>
      <c r="AK457" s="11"/>
      <c r="AL457" s="11"/>
      <c r="AM457" s="11"/>
      <c r="AN457" s="11"/>
      <c r="AO457" s="11"/>
      <c r="AP457" s="11"/>
      <c r="AQ457" s="11"/>
      <c r="AR457" s="11"/>
      <c r="AS457" s="11"/>
      <c r="AT457" s="11"/>
      <c r="AU457" s="11"/>
      <c r="AV457" s="11"/>
      <c r="AW457" s="11"/>
      <c r="AX457" s="11"/>
      <c r="AY457" s="11"/>
      <c r="AZ457" s="32" t="str">
        <f t="shared" si="90"/>
        <v/>
      </c>
      <c r="BA457" s="13" t="str" cm="1">
        <f t="array" ref="BA457">IF(BA$10="", "", IF(IFERROR(INDEX($B457:$AE457, $BK457, MATCH(BA$10, $B$11:$AE$11, 0)), "")="", "", IFERROR(VALUE(INDEX($B457:$AE457, $BK457, MATCH(BA$10, $B$11:$AE$11, 0))), "")))</f>
        <v/>
      </c>
      <c r="BB457" s="13" t="str" cm="1">
        <f t="array" ref="BB457">IF(BB$10="", "", IF(IFERROR(INDEX($B457:$AE457, $BK457, MATCH(BB$10, $B$11:$AE$11, 0)), "")="", "", IFERROR(VALUE(INDEX($B457:$AE457, $BK457, MATCH(BB$10, $B$11:$AE$11, 0))), "")))</f>
        <v/>
      </c>
      <c r="BC457" s="13" t="str" cm="1">
        <f t="array" ref="BC457">IF(BC$10="", "", IF(IFERROR(INDEX($B457:$AE457, $BK457, MATCH(BC$10, $B$11:$AE$11, 0)), "")="", "", IFERROR(VALUE(INDEX($B457:$AE457, $BK457, MATCH(BC$10, $B$11:$AE$11, 0))), "")))</f>
        <v/>
      </c>
      <c r="BD457" s="13" t="str" cm="1">
        <f t="array" ref="BD457">IF(BD$10="", "", IF(IFERROR(INDEX($B457:$AE457, $BK457, MATCH(BD$10, $B$11:$AE$11, 0)), "")="", "", IFERROR(VALUE(INDEX($B457:$AE457, $BK457, MATCH(BD$10, $B$11:$AE$11, 0))), "")))</f>
        <v/>
      </c>
      <c r="BE457" s="33" t="str" cm="1">
        <f t="array" ref="BE457">IF(BE$10="", "", IF(IFERROR(INDEX($B457:$AE457, $BK457, MATCH(BE$10, $B$11:$AE$11, 0)), "")="", "", IFERROR(VALUE(INDEX($B457:$AE457, $BK457, MATCH(BE$10, $B$11:$AE$11, 0))), "")))</f>
        <v/>
      </c>
      <c r="BF457" s="11"/>
      <c r="BG457" s="41" t="str" cm="1">
        <f t="array" ref="BG457">IF(BG$10="", "", IF(IFERROR(INDEX($B457:$AE457, $BK457, MATCH(BG$10, $B$11:$AE$11, 0)), "")="", "", IFERROR(LEFT(INDEX($B457:$AE457, $BK457, MATCH(BG$10, $B$11:$AE$11, 0)), 70), "")))</f>
        <v/>
      </c>
      <c r="BH457" s="11"/>
      <c r="BI457" s="65" t="str">
        <f t="shared" si="91"/>
        <v/>
      </c>
      <c r="BJ457" s="11"/>
      <c r="BN457" s="19" t="str" cm="1">
        <f t="array" ref="BN457">IF($AZ$10="", "", IF(IFERROR(INDEX($B457:$AE457, $BK457, MATCH($AZ$10, $B$11:$AE$11, 0)), "")="", "", IFERROR(INDEX($B457:$AE457, $BK457, MATCH($AZ$10, $B$11:$AE$11, 0)), "")))</f>
        <v/>
      </c>
      <c r="BO457" s="19" t="str">
        <f t="shared" si="92"/>
        <v/>
      </c>
      <c r="BP457" s="19" t="str">
        <f t="shared" si="93"/>
        <v/>
      </c>
      <c r="BQ457" s="19" t="str">
        <f t="shared" si="94"/>
        <v/>
      </c>
      <c r="BR457" s="42" t="str">
        <f t="shared" si="95"/>
        <v/>
      </c>
      <c r="BS457" s="19" t="str">
        <f t="shared" si="96"/>
        <v/>
      </c>
      <c r="BT457" s="43" t="str" cm="1">
        <f t="array" ref="BT457">IFERROR(DATE(INDEX($BQ457:$BS457, $BK457, MATCH($BN$5, $BQ$10:$BS$10, 0)), INDEX($BQ457:$BS457, $BK457, MATCH($BN$4, $BQ$10:$BS$10, 0)), INDEX($BQ457:$BS457, $BK457, MATCH($BN$3, $BQ$10:$BS$10, 0))), "")</f>
        <v/>
      </c>
      <c r="BV457" s="19" t="str">
        <f t="shared" si="97"/>
        <v/>
      </c>
      <c r="BX457" s="19" t="str">
        <f t="shared" si="89"/>
        <v/>
      </c>
      <c r="BZ457" s="42" t="str">
        <f t="shared" si="102"/>
        <v/>
      </c>
      <c r="CA457" s="13" t="str">
        <f t="shared" si="102"/>
        <v/>
      </c>
      <c r="CB457" s="13" t="str">
        <f t="shared" si="102"/>
        <v/>
      </c>
      <c r="CC457" s="13" t="str">
        <f t="shared" si="102"/>
        <v/>
      </c>
      <c r="CD457" s="33" t="str">
        <f t="shared" si="102"/>
        <v/>
      </c>
      <c r="CF457" s="44" t="str">
        <f t="shared" si="98"/>
        <v/>
      </c>
      <c r="CH457" s="19" t="str">
        <f>IF($CF457="", "", COUNTIF($CF$12:$CF$511, "&gt;"&amp;$CF457)+1+COUNTIF($CF$12:$CF457, $CF457)-1)</f>
        <v/>
      </c>
      <c r="CJ457" s="19" t="str">
        <f t="shared" si="99"/>
        <v/>
      </c>
      <c r="CL457" s="45" t="str">
        <f t="shared" si="100"/>
        <v/>
      </c>
      <c r="CN457" s="41" t="str" cm="1">
        <f t="array" ref="CN457">IF($BV457="", "", IF(IFERROR(INDEX($B457:$AE457, $BK457, MATCH(BI$10, $B$11:$AE$11, 0)), "")="", "", IFERROR(INDEX($B457:$AE457, $BK457, MATCH(BI$10, $B$11:$AE$11, 0)), "")))</f>
        <v/>
      </c>
      <c r="CP457" s="19" t="str">
        <f>IF(OR($BL$7=FALSE, $BI457=""), "", IF(COUNTIF('LinkedIn Posts'!$AV$11:$AV$510, $BI457)=0, MAX($CP$11:$CP456)+1, ""))</f>
        <v/>
      </c>
      <c r="CR457" s="19">
        <v>446</v>
      </c>
      <c r="CT457" s="65" t="str">
        <f t="shared" si="101"/>
        <v/>
      </c>
    </row>
    <row r="458" spans="1:98" x14ac:dyDescent="0.25">
      <c r="A458" s="24"/>
      <c r="B458" s="29"/>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1"/>
      <c r="AF458" s="24"/>
      <c r="AG458" s="11"/>
      <c r="AH458" s="11"/>
      <c r="AI458" s="11"/>
      <c r="AJ458" s="11"/>
      <c r="AK458" s="11"/>
      <c r="AL458" s="11"/>
      <c r="AM458" s="11"/>
      <c r="AN458" s="11"/>
      <c r="AO458" s="11"/>
      <c r="AP458" s="11"/>
      <c r="AQ458" s="11"/>
      <c r="AR458" s="11"/>
      <c r="AS458" s="11"/>
      <c r="AT458" s="11"/>
      <c r="AU458" s="11"/>
      <c r="AV458" s="11"/>
      <c r="AW458" s="11"/>
      <c r="AX458" s="11"/>
      <c r="AY458" s="11"/>
      <c r="AZ458" s="32" t="str">
        <f t="shared" si="90"/>
        <v/>
      </c>
      <c r="BA458" s="13" t="str" cm="1">
        <f t="array" ref="BA458">IF(BA$10="", "", IF(IFERROR(INDEX($B458:$AE458, $BK458, MATCH(BA$10, $B$11:$AE$11, 0)), "")="", "", IFERROR(VALUE(INDEX($B458:$AE458, $BK458, MATCH(BA$10, $B$11:$AE$11, 0))), "")))</f>
        <v/>
      </c>
      <c r="BB458" s="13" t="str" cm="1">
        <f t="array" ref="BB458">IF(BB$10="", "", IF(IFERROR(INDEX($B458:$AE458, $BK458, MATCH(BB$10, $B$11:$AE$11, 0)), "")="", "", IFERROR(VALUE(INDEX($B458:$AE458, $BK458, MATCH(BB$10, $B$11:$AE$11, 0))), "")))</f>
        <v/>
      </c>
      <c r="BC458" s="13" t="str" cm="1">
        <f t="array" ref="BC458">IF(BC$10="", "", IF(IFERROR(INDEX($B458:$AE458, $BK458, MATCH(BC$10, $B$11:$AE$11, 0)), "")="", "", IFERROR(VALUE(INDEX($B458:$AE458, $BK458, MATCH(BC$10, $B$11:$AE$11, 0))), "")))</f>
        <v/>
      </c>
      <c r="BD458" s="13" t="str" cm="1">
        <f t="array" ref="BD458">IF(BD$10="", "", IF(IFERROR(INDEX($B458:$AE458, $BK458, MATCH(BD$10, $B$11:$AE$11, 0)), "")="", "", IFERROR(VALUE(INDEX($B458:$AE458, $BK458, MATCH(BD$10, $B$11:$AE$11, 0))), "")))</f>
        <v/>
      </c>
      <c r="BE458" s="33" t="str" cm="1">
        <f t="array" ref="BE458">IF(BE$10="", "", IF(IFERROR(INDEX($B458:$AE458, $BK458, MATCH(BE$10, $B$11:$AE$11, 0)), "")="", "", IFERROR(VALUE(INDEX($B458:$AE458, $BK458, MATCH(BE$10, $B$11:$AE$11, 0))), "")))</f>
        <v/>
      </c>
      <c r="BF458" s="11"/>
      <c r="BG458" s="41" t="str" cm="1">
        <f t="array" ref="BG458">IF(BG$10="", "", IF(IFERROR(INDEX($B458:$AE458, $BK458, MATCH(BG$10, $B$11:$AE$11, 0)), "")="", "", IFERROR(LEFT(INDEX($B458:$AE458, $BK458, MATCH(BG$10, $B$11:$AE$11, 0)), 70), "")))</f>
        <v/>
      </c>
      <c r="BH458" s="11"/>
      <c r="BI458" s="65" t="str">
        <f t="shared" si="91"/>
        <v/>
      </c>
      <c r="BJ458" s="11"/>
      <c r="BN458" s="19" t="str" cm="1">
        <f t="array" ref="BN458">IF($AZ$10="", "", IF(IFERROR(INDEX($B458:$AE458, $BK458, MATCH($AZ$10, $B$11:$AE$11, 0)), "")="", "", IFERROR(INDEX($B458:$AE458, $BK458, MATCH($AZ$10, $B$11:$AE$11, 0)), "")))</f>
        <v/>
      </c>
      <c r="BO458" s="19" t="str">
        <f t="shared" si="92"/>
        <v/>
      </c>
      <c r="BP458" s="19" t="str">
        <f t="shared" si="93"/>
        <v/>
      </c>
      <c r="BQ458" s="19" t="str">
        <f t="shared" si="94"/>
        <v/>
      </c>
      <c r="BR458" s="42" t="str">
        <f t="shared" si="95"/>
        <v/>
      </c>
      <c r="BS458" s="19" t="str">
        <f t="shared" si="96"/>
        <v/>
      </c>
      <c r="BT458" s="43" t="str" cm="1">
        <f t="array" ref="BT458">IFERROR(DATE(INDEX($BQ458:$BS458, $BK458, MATCH($BN$5, $BQ$10:$BS$10, 0)), INDEX($BQ458:$BS458, $BK458, MATCH($BN$4, $BQ$10:$BS$10, 0)), INDEX($BQ458:$BS458, $BK458, MATCH($BN$3, $BQ$10:$BS$10, 0))), "")</f>
        <v/>
      </c>
      <c r="BV458" s="19" t="str">
        <f t="shared" si="97"/>
        <v/>
      </c>
      <c r="BX458" s="19" t="str">
        <f t="shared" si="89"/>
        <v/>
      </c>
      <c r="BZ458" s="42" t="str">
        <f t="shared" si="102"/>
        <v/>
      </c>
      <c r="CA458" s="13" t="str">
        <f t="shared" si="102"/>
        <v/>
      </c>
      <c r="CB458" s="13" t="str">
        <f t="shared" si="102"/>
        <v/>
      </c>
      <c r="CC458" s="13" t="str">
        <f t="shared" si="102"/>
        <v/>
      </c>
      <c r="CD458" s="33" t="str">
        <f t="shared" si="102"/>
        <v/>
      </c>
      <c r="CF458" s="44" t="str">
        <f t="shared" si="98"/>
        <v/>
      </c>
      <c r="CH458" s="19" t="str">
        <f>IF($CF458="", "", COUNTIF($CF$12:$CF$511, "&gt;"&amp;$CF458)+1+COUNTIF($CF$12:$CF458, $CF458)-1)</f>
        <v/>
      </c>
      <c r="CJ458" s="19" t="str">
        <f t="shared" si="99"/>
        <v/>
      </c>
      <c r="CL458" s="45" t="str">
        <f t="shared" si="100"/>
        <v/>
      </c>
      <c r="CN458" s="41" t="str" cm="1">
        <f t="array" ref="CN458">IF($BV458="", "", IF(IFERROR(INDEX($B458:$AE458, $BK458, MATCH(BI$10, $B$11:$AE$11, 0)), "")="", "", IFERROR(INDEX($B458:$AE458, $BK458, MATCH(BI$10, $B$11:$AE$11, 0)), "")))</f>
        <v/>
      </c>
      <c r="CP458" s="19" t="str">
        <f>IF(OR($BL$7=FALSE, $BI458=""), "", IF(COUNTIF('LinkedIn Posts'!$AV$11:$AV$510, $BI458)=0, MAX($CP$11:$CP457)+1, ""))</f>
        <v/>
      </c>
      <c r="CR458" s="19">
        <v>447</v>
      </c>
      <c r="CT458" s="65" t="str">
        <f t="shared" si="101"/>
        <v/>
      </c>
    </row>
    <row r="459" spans="1:98" x14ac:dyDescent="0.25">
      <c r="A459" s="24"/>
      <c r="B459" s="29"/>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1"/>
      <c r="AF459" s="24"/>
      <c r="AG459" s="11"/>
      <c r="AH459" s="11"/>
      <c r="AI459" s="11"/>
      <c r="AJ459" s="11"/>
      <c r="AK459" s="11"/>
      <c r="AL459" s="11"/>
      <c r="AM459" s="11"/>
      <c r="AN459" s="11"/>
      <c r="AO459" s="11"/>
      <c r="AP459" s="11"/>
      <c r="AQ459" s="11"/>
      <c r="AR459" s="11"/>
      <c r="AS459" s="11"/>
      <c r="AT459" s="11"/>
      <c r="AU459" s="11"/>
      <c r="AV459" s="11"/>
      <c r="AW459" s="11"/>
      <c r="AX459" s="11"/>
      <c r="AY459" s="11"/>
      <c r="AZ459" s="32" t="str">
        <f t="shared" si="90"/>
        <v/>
      </c>
      <c r="BA459" s="13" t="str" cm="1">
        <f t="array" ref="BA459">IF(BA$10="", "", IF(IFERROR(INDEX($B459:$AE459, $BK459, MATCH(BA$10, $B$11:$AE$11, 0)), "")="", "", IFERROR(VALUE(INDEX($B459:$AE459, $BK459, MATCH(BA$10, $B$11:$AE$11, 0))), "")))</f>
        <v/>
      </c>
      <c r="BB459" s="13" t="str" cm="1">
        <f t="array" ref="BB459">IF(BB$10="", "", IF(IFERROR(INDEX($B459:$AE459, $BK459, MATCH(BB$10, $B$11:$AE$11, 0)), "")="", "", IFERROR(VALUE(INDEX($B459:$AE459, $BK459, MATCH(BB$10, $B$11:$AE$11, 0))), "")))</f>
        <v/>
      </c>
      <c r="BC459" s="13" t="str" cm="1">
        <f t="array" ref="BC459">IF(BC$10="", "", IF(IFERROR(INDEX($B459:$AE459, $BK459, MATCH(BC$10, $B$11:$AE$11, 0)), "")="", "", IFERROR(VALUE(INDEX($B459:$AE459, $BK459, MATCH(BC$10, $B$11:$AE$11, 0))), "")))</f>
        <v/>
      </c>
      <c r="BD459" s="13" t="str" cm="1">
        <f t="array" ref="BD459">IF(BD$10="", "", IF(IFERROR(INDEX($B459:$AE459, $BK459, MATCH(BD$10, $B$11:$AE$11, 0)), "")="", "", IFERROR(VALUE(INDEX($B459:$AE459, $BK459, MATCH(BD$10, $B$11:$AE$11, 0))), "")))</f>
        <v/>
      </c>
      <c r="BE459" s="33" t="str" cm="1">
        <f t="array" ref="BE459">IF(BE$10="", "", IF(IFERROR(INDEX($B459:$AE459, $BK459, MATCH(BE$10, $B$11:$AE$11, 0)), "")="", "", IFERROR(VALUE(INDEX($B459:$AE459, $BK459, MATCH(BE$10, $B$11:$AE$11, 0))), "")))</f>
        <v/>
      </c>
      <c r="BF459" s="11"/>
      <c r="BG459" s="41" t="str" cm="1">
        <f t="array" ref="BG459">IF(BG$10="", "", IF(IFERROR(INDEX($B459:$AE459, $BK459, MATCH(BG$10, $B$11:$AE$11, 0)), "")="", "", IFERROR(LEFT(INDEX($B459:$AE459, $BK459, MATCH(BG$10, $B$11:$AE$11, 0)), 70), "")))</f>
        <v/>
      </c>
      <c r="BH459" s="11"/>
      <c r="BI459" s="65" t="str">
        <f t="shared" si="91"/>
        <v/>
      </c>
      <c r="BJ459" s="11"/>
      <c r="BN459" s="19" t="str" cm="1">
        <f t="array" ref="BN459">IF($AZ$10="", "", IF(IFERROR(INDEX($B459:$AE459, $BK459, MATCH($AZ$10, $B$11:$AE$11, 0)), "")="", "", IFERROR(INDEX($B459:$AE459, $BK459, MATCH($AZ$10, $B$11:$AE$11, 0)), "")))</f>
        <v/>
      </c>
      <c r="BO459" s="19" t="str">
        <f t="shared" si="92"/>
        <v/>
      </c>
      <c r="BP459" s="19" t="str">
        <f t="shared" si="93"/>
        <v/>
      </c>
      <c r="BQ459" s="19" t="str">
        <f t="shared" si="94"/>
        <v/>
      </c>
      <c r="BR459" s="42" t="str">
        <f t="shared" si="95"/>
        <v/>
      </c>
      <c r="BS459" s="19" t="str">
        <f t="shared" si="96"/>
        <v/>
      </c>
      <c r="BT459" s="43" t="str" cm="1">
        <f t="array" ref="BT459">IFERROR(DATE(INDEX($BQ459:$BS459, $BK459, MATCH($BN$5, $BQ$10:$BS$10, 0)), INDEX($BQ459:$BS459, $BK459, MATCH($BN$4, $BQ$10:$BS$10, 0)), INDEX($BQ459:$BS459, $BK459, MATCH($BN$3, $BQ$10:$BS$10, 0))), "")</f>
        <v/>
      </c>
      <c r="BV459" s="19" t="str">
        <f t="shared" si="97"/>
        <v/>
      </c>
      <c r="BX459" s="19" t="str">
        <f t="shared" si="89"/>
        <v/>
      </c>
      <c r="BZ459" s="42" t="str">
        <f t="shared" si="102"/>
        <v/>
      </c>
      <c r="CA459" s="13" t="str">
        <f t="shared" si="102"/>
        <v/>
      </c>
      <c r="CB459" s="13" t="str">
        <f t="shared" si="102"/>
        <v/>
      </c>
      <c r="CC459" s="13" t="str">
        <f t="shared" si="102"/>
        <v/>
      </c>
      <c r="CD459" s="33" t="str">
        <f t="shared" si="102"/>
        <v/>
      </c>
      <c r="CF459" s="44" t="str">
        <f t="shared" si="98"/>
        <v/>
      </c>
      <c r="CH459" s="19" t="str">
        <f>IF($CF459="", "", COUNTIF($CF$12:$CF$511, "&gt;"&amp;$CF459)+1+COUNTIF($CF$12:$CF459, $CF459)-1)</f>
        <v/>
      </c>
      <c r="CJ459" s="19" t="str">
        <f t="shared" si="99"/>
        <v/>
      </c>
      <c r="CL459" s="45" t="str">
        <f t="shared" si="100"/>
        <v/>
      </c>
      <c r="CN459" s="41" t="str" cm="1">
        <f t="array" ref="CN459">IF($BV459="", "", IF(IFERROR(INDEX($B459:$AE459, $BK459, MATCH(BI$10, $B$11:$AE$11, 0)), "")="", "", IFERROR(INDEX($B459:$AE459, $BK459, MATCH(BI$10, $B$11:$AE$11, 0)), "")))</f>
        <v/>
      </c>
      <c r="CP459" s="19" t="str">
        <f>IF(OR($BL$7=FALSE, $BI459=""), "", IF(COUNTIF('LinkedIn Posts'!$AV$11:$AV$510, $BI459)=0, MAX($CP$11:$CP458)+1, ""))</f>
        <v/>
      </c>
      <c r="CR459" s="19">
        <v>448</v>
      </c>
      <c r="CT459" s="65" t="str">
        <f t="shared" si="101"/>
        <v/>
      </c>
    </row>
    <row r="460" spans="1:98" x14ac:dyDescent="0.25">
      <c r="A460" s="24"/>
      <c r="B460" s="29"/>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1"/>
      <c r="AF460" s="24"/>
      <c r="AG460" s="11"/>
      <c r="AH460" s="11"/>
      <c r="AI460" s="11"/>
      <c r="AJ460" s="11"/>
      <c r="AK460" s="11"/>
      <c r="AL460" s="11"/>
      <c r="AM460" s="11"/>
      <c r="AN460" s="11"/>
      <c r="AO460" s="11"/>
      <c r="AP460" s="11"/>
      <c r="AQ460" s="11"/>
      <c r="AR460" s="11"/>
      <c r="AS460" s="11"/>
      <c r="AT460" s="11"/>
      <c r="AU460" s="11"/>
      <c r="AV460" s="11"/>
      <c r="AW460" s="11"/>
      <c r="AX460" s="11"/>
      <c r="AY460" s="11"/>
      <c r="AZ460" s="32" t="str">
        <f t="shared" si="90"/>
        <v/>
      </c>
      <c r="BA460" s="13" t="str" cm="1">
        <f t="array" ref="BA460">IF(BA$10="", "", IF(IFERROR(INDEX($B460:$AE460, $BK460, MATCH(BA$10, $B$11:$AE$11, 0)), "")="", "", IFERROR(VALUE(INDEX($B460:$AE460, $BK460, MATCH(BA$10, $B$11:$AE$11, 0))), "")))</f>
        <v/>
      </c>
      <c r="BB460" s="13" t="str" cm="1">
        <f t="array" ref="BB460">IF(BB$10="", "", IF(IFERROR(INDEX($B460:$AE460, $BK460, MATCH(BB$10, $B$11:$AE$11, 0)), "")="", "", IFERROR(VALUE(INDEX($B460:$AE460, $BK460, MATCH(BB$10, $B$11:$AE$11, 0))), "")))</f>
        <v/>
      </c>
      <c r="BC460" s="13" t="str" cm="1">
        <f t="array" ref="BC460">IF(BC$10="", "", IF(IFERROR(INDEX($B460:$AE460, $BK460, MATCH(BC$10, $B$11:$AE$11, 0)), "")="", "", IFERROR(VALUE(INDEX($B460:$AE460, $BK460, MATCH(BC$10, $B$11:$AE$11, 0))), "")))</f>
        <v/>
      </c>
      <c r="BD460" s="13" t="str" cm="1">
        <f t="array" ref="BD460">IF(BD$10="", "", IF(IFERROR(INDEX($B460:$AE460, $BK460, MATCH(BD$10, $B$11:$AE$11, 0)), "")="", "", IFERROR(VALUE(INDEX($B460:$AE460, $BK460, MATCH(BD$10, $B$11:$AE$11, 0))), "")))</f>
        <v/>
      </c>
      <c r="BE460" s="33" t="str" cm="1">
        <f t="array" ref="BE460">IF(BE$10="", "", IF(IFERROR(INDEX($B460:$AE460, $BK460, MATCH(BE$10, $B$11:$AE$11, 0)), "")="", "", IFERROR(VALUE(INDEX($B460:$AE460, $BK460, MATCH(BE$10, $B$11:$AE$11, 0))), "")))</f>
        <v/>
      </c>
      <c r="BF460" s="11"/>
      <c r="BG460" s="41" t="str" cm="1">
        <f t="array" ref="BG460">IF(BG$10="", "", IF(IFERROR(INDEX($B460:$AE460, $BK460, MATCH(BG$10, $B$11:$AE$11, 0)), "")="", "", IFERROR(LEFT(INDEX($B460:$AE460, $BK460, MATCH(BG$10, $B$11:$AE$11, 0)), 70), "")))</f>
        <v/>
      </c>
      <c r="BH460" s="11"/>
      <c r="BI460" s="65" t="str">
        <f t="shared" si="91"/>
        <v/>
      </c>
      <c r="BJ460" s="11"/>
      <c r="BN460" s="19" t="str" cm="1">
        <f t="array" ref="BN460">IF($AZ$10="", "", IF(IFERROR(INDEX($B460:$AE460, $BK460, MATCH($AZ$10, $B$11:$AE$11, 0)), "")="", "", IFERROR(INDEX($B460:$AE460, $BK460, MATCH($AZ$10, $B$11:$AE$11, 0)), "")))</f>
        <v/>
      </c>
      <c r="BO460" s="19" t="str">
        <f t="shared" si="92"/>
        <v/>
      </c>
      <c r="BP460" s="19" t="str">
        <f t="shared" si="93"/>
        <v/>
      </c>
      <c r="BQ460" s="19" t="str">
        <f t="shared" si="94"/>
        <v/>
      </c>
      <c r="BR460" s="42" t="str">
        <f t="shared" si="95"/>
        <v/>
      </c>
      <c r="BS460" s="19" t="str">
        <f t="shared" si="96"/>
        <v/>
      </c>
      <c r="BT460" s="43" t="str" cm="1">
        <f t="array" ref="BT460">IFERROR(DATE(INDEX($BQ460:$BS460, $BK460, MATCH($BN$5, $BQ$10:$BS$10, 0)), INDEX($BQ460:$BS460, $BK460, MATCH($BN$4, $BQ$10:$BS$10, 0)), INDEX($BQ460:$BS460, $BK460, MATCH($BN$3, $BQ$10:$BS$10, 0))), "")</f>
        <v/>
      </c>
      <c r="BV460" s="19" t="str">
        <f t="shared" si="97"/>
        <v/>
      </c>
      <c r="BX460" s="19" t="str">
        <f t="shared" ref="BX460:BX511" si="103">IF($BI460="", "", IF(COUNTIF($BI$12:$BI$511, $BI460)&gt;1, "X", ""))</f>
        <v/>
      </c>
      <c r="BZ460" s="42" t="str">
        <f t="shared" si="102"/>
        <v/>
      </c>
      <c r="CA460" s="13" t="str">
        <f t="shared" si="102"/>
        <v/>
      </c>
      <c r="CB460" s="13" t="str">
        <f t="shared" si="102"/>
        <v/>
      </c>
      <c r="CC460" s="13" t="str">
        <f t="shared" si="102"/>
        <v/>
      </c>
      <c r="CD460" s="33" t="str">
        <f t="shared" si="102"/>
        <v/>
      </c>
      <c r="CF460" s="44" t="str">
        <f t="shared" si="98"/>
        <v/>
      </c>
      <c r="CH460" s="19" t="str">
        <f>IF($CF460="", "", COUNTIF($CF$12:$CF$511, "&gt;"&amp;$CF460)+1+COUNTIF($CF$12:$CF460, $CF460)-1)</f>
        <v/>
      </c>
      <c r="CJ460" s="19" t="str">
        <f t="shared" si="99"/>
        <v/>
      </c>
      <c r="CL460" s="45" t="str">
        <f t="shared" si="100"/>
        <v/>
      </c>
      <c r="CN460" s="41" t="str" cm="1">
        <f t="array" ref="CN460">IF($BV460="", "", IF(IFERROR(INDEX($B460:$AE460, $BK460, MATCH(BI$10, $B$11:$AE$11, 0)), "")="", "", IFERROR(INDEX($B460:$AE460, $BK460, MATCH(BI$10, $B$11:$AE$11, 0)), "")))</f>
        <v/>
      </c>
      <c r="CP460" s="19" t="str">
        <f>IF(OR($BL$7=FALSE, $BI460=""), "", IF(COUNTIF('LinkedIn Posts'!$AV$11:$AV$510, $BI460)=0, MAX($CP$11:$CP459)+1, ""))</f>
        <v/>
      </c>
      <c r="CR460" s="19">
        <v>449</v>
      </c>
      <c r="CT460" s="65" t="str">
        <f t="shared" si="101"/>
        <v/>
      </c>
    </row>
    <row r="461" spans="1:98" x14ac:dyDescent="0.25">
      <c r="A461" s="24"/>
      <c r="B461" s="29"/>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1"/>
      <c r="AF461" s="24"/>
      <c r="AG461" s="11"/>
      <c r="AH461" s="11"/>
      <c r="AI461" s="11"/>
      <c r="AJ461" s="11"/>
      <c r="AK461" s="11"/>
      <c r="AL461" s="11"/>
      <c r="AM461" s="11"/>
      <c r="AN461" s="11"/>
      <c r="AO461" s="11"/>
      <c r="AP461" s="11"/>
      <c r="AQ461" s="11"/>
      <c r="AR461" s="11"/>
      <c r="AS461" s="11"/>
      <c r="AT461" s="11"/>
      <c r="AU461" s="11"/>
      <c r="AV461" s="11"/>
      <c r="AW461" s="11"/>
      <c r="AX461" s="11"/>
      <c r="AY461" s="11"/>
      <c r="AZ461" s="32" t="str">
        <f t="shared" ref="AZ461:AZ510" si="104">$BT461</f>
        <v/>
      </c>
      <c r="BA461" s="13" t="str" cm="1">
        <f t="array" ref="BA461">IF(BA$10="", "", IF(IFERROR(INDEX($B461:$AE461, $BK461, MATCH(BA$10, $B$11:$AE$11, 0)), "")="", "", IFERROR(VALUE(INDEX($B461:$AE461, $BK461, MATCH(BA$10, $B$11:$AE$11, 0))), "")))</f>
        <v/>
      </c>
      <c r="BB461" s="13" t="str" cm="1">
        <f t="array" ref="BB461">IF(BB$10="", "", IF(IFERROR(INDEX($B461:$AE461, $BK461, MATCH(BB$10, $B$11:$AE$11, 0)), "")="", "", IFERROR(VALUE(INDEX($B461:$AE461, $BK461, MATCH(BB$10, $B$11:$AE$11, 0))), "")))</f>
        <v/>
      </c>
      <c r="BC461" s="13" t="str" cm="1">
        <f t="array" ref="BC461">IF(BC$10="", "", IF(IFERROR(INDEX($B461:$AE461, $BK461, MATCH(BC$10, $B$11:$AE$11, 0)), "")="", "", IFERROR(VALUE(INDEX($B461:$AE461, $BK461, MATCH(BC$10, $B$11:$AE$11, 0))), "")))</f>
        <v/>
      </c>
      <c r="BD461" s="13" t="str" cm="1">
        <f t="array" ref="BD461">IF(BD$10="", "", IF(IFERROR(INDEX($B461:$AE461, $BK461, MATCH(BD$10, $B$11:$AE$11, 0)), "")="", "", IFERROR(VALUE(INDEX($B461:$AE461, $BK461, MATCH(BD$10, $B$11:$AE$11, 0))), "")))</f>
        <v/>
      </c>
      <c r="BE461" s="33" t="str" cm="1">
        <f t="array" ref="BE461">IF(BE$10="", "", IF(IFERROR(INDEX($B461:$AE461, $BK461, MATCH(BE$10, $B$11:$AE$11, 0)), "")="", "", IFERROR(VALUE(INDEX($B461:$AE461, $BK461, MATCH(BE$10, $B$11:$AE$11, 0))), "")))</f>
        <v/>
      </c>
      <c r="BF461" s="11"/>
      <c r="BG461" s="41" t="str" cm="1">
        <f t="array" ref="BG461">IF(BG$10="", "", IF(IFERROR(INDEX($B461:$AE461, $BK461, MATCH(BG$10, $B$11:$AE$11, 0)), "")="", "", IFERROR(LEFT(INDEX($B461:$AE461, $BK461, MATCH(BG$10, $B$11:$AE$11, 0)), 70), "")))</f>
        <v/>
      </c>
      <c r="BH461" s="11"/>
      <c r="BI461" s="65" t="str">
        <f t="shared" ref="BI461:BI510" si="105">IFERROR(VALUE(MID($CN461, FIND($CN$9, $CN461)+LEN($CN$9), LEN($CN461))), "")</f>
        <v/>
      </c>
      <c r="BJ461" s="11"/>
      <c r="BN461" s="19" t="str" cm="1">
        <f t="array" ref="BN461">IF($AZ$10="", "", IF(IFERROR(INDEX($B461:$AE461, $BK461, MATCH($AZ$10, $B$11:$AE$11, 0)), "")="", "", IFERROR(INDEX($B461:$AE461, $BK461, MATCH($AZ$10, $B$11:$AE$11, 0)), "")))</f>
        <v/>
      </c>
      <c r="BO461" s="19" t="str">
        <f t="shared" ref="BO461:BO510" si="106">IF($BN461="", "", IFERROR(FIND("/", $BN461), ""))</f>
        <v/>
      </c>
      <c r="BP461" s="19" t="str">
        <f t="shared" ref="BP461:BP510" si="107">IF(OR($BN461="", $BO461=""), "", IFERROR(FIND("/", $BN461, $BO461+1), ""))</f>
        <v/>
      </c>
      <c r="BQ461" s="19" t="str">
        <f t="shared" ref="BQ461:BQ510" si="108">IF($BN461="", "", IFERROR(VALUE(LEFT($BN461, $BO461-1)), ""))</f>
        <v/>
      </c>
      <c r="BR461" s="42" t="str">
        <f t="shared" ref="BR461:BR510" si="109">IF($BN461="", "", IFERROR(VALUE(MID($BN461, $BO461+1, (BP461-BO461-1))), ""))</f>
        <v/>
      </c>
      <c r="BS461" s="19" t="str">
        <f t="shared" ref="BS461:BS510" si="110">IF($BN461="", "", IFERROR(VALUE(MID($BN461, $BP461+1, (LEN(BN461)-BP461))), ""))</f>
        <v/>
      </c>
      <c r="BT461" s="43" t="str" cm="1">
        <f t="array" ref="BT461">IFERROR(DATE(INDEX($BQ461:$BS461, $BK461, MATCH($BN$5, $BQ$10:$BS$10, 0)), INDEX($BQ461:$BS461, $BK461, MATCH($BN$4, $BQ$10:$BS$10, 0)), INDEX($BQ461:$BS461, $BK461, MATCH($BN$3, $BQ$10:$BS$10, 0))), "")</f>
        <v/>
      </c>
      <c r="BV461" s="19" t="str">
        <f t="shared" ref="BV461:BV510" si="111">IF(COUNTIF($B461:$AE461, "")=30, "", "X")</f>
        <v/>
      </c>
      <c r="BX461" s="19" t="str">
        <f t="shared" si="103"/>
        <v/>
      </c>
      <c r="BZ461" s="42" t="str">
        <f t="shared" si="102"/>
        <v/>
      </c>
      <c r="CA461" s="13" t="str">
        <f t="shared" si="102"/>
        <v/>
      </c>
      <c r="CB461" s="13" t="str">
        <f t="shared" si="102"/>
        <v/>
      </c>
      <c r="CC461" s="13" t="str">
        <f t="shared" si="102"/>
        <v/>
      </c>
      <c r="CD461" s="33" t="str">
        <f t="shared" si="102"/>
        <v/>
      </c>
      <c r="CF461" s="44" t="str">
        <f t="shared" ref="CF461:CF510" si="112">IF($BV461="", "", IFERROR(SUM($BZ461:$CD461), ""))</f>
        <v/>
      </c>
      <c r="CH461" s="19" t="str">
        <f>IF($CF461="", "", COUNTIF($CF$12:$CF$511, "&gt;"&amp;$CF461)+1+COUNTIF($CF$12:$CF461, $CF461)-1)</f>
        <v/>
      </c>
      <c r="CJ461" s="19" t="str">
        <f t="shared" ref="CJ461:CJ510" si="113">IF($BT461="", "", IFERROR(TEXT($BT461, "mmm yyyy"), ""))</f>
        <v/>
      </c>
      <c r="CL461" s="45" t="str">
        <f t="shared" ref="CL461:CL510" si="114">IF($BV461="", "", IFERROR(SUM($BB461:$BE461)/$BA461, ""))</f>
        <v/>
      </c>
      <c r="CN461" s="41" t="str" cm="1">
        <f t="array" ref="CN461">IF($BV461="", "", IF(IFERROR(INDEX($B461:$AE461, $BK461, MATCH(BI$10, $B$11:$AE$11, 0)), "")="", "", IFERROR(INDEX($B461:$AE461, $BK461, MATCH(BI$10, $B$11:$AE$11, 0)), "")))</f>
        <v/>
      </c>
      <c r="CP461" s="19" t="str">
        <f>IF(OR($BL$7=FALSE, $BI461=""), "", IF(COUNTIF('LinkedIn Posts'!$AV$11:$AV$510, $BI461)=0, MAX($CP$11:$CP460)+1, ""))</f>
        <v/>
      </c>
      <c r="CR461" s="19">
        <v>450</v>
      </c>
      <c r="CT461" s="65" t="str">
        <f t="shared" ref="CT461:CT511" si="115">IFERROR(INDEX($BI$12:$BI$511, MATCH($CR461, $CP$12:$CP$511, 0)), "")</f>
        <v/>
      </c>
    </row>
    <row r="462" spans="1:98" x14ac:dyDescent="0.25">
      <c r="A462" s="24"/>
      <c r="B462" s="29"/>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1"/>
      <c r="AF462" s="24"/>
      <c r="AG462" s="11"/>
      <c r="AH462" s="11"/>
      <c r="AI462" s="11"/>
      <c r="AJ462" s="11"/>
      <c r="AK462" s="11"/>
      <c r="AL462" s="11"/>
      <c r="AM462" s="11"/>
      <c r="AN462" s="11"/>
      <c r="AO462" s="11"/>
      <c r="AP462" s="11"/>
      <c r="AQ462" s="11"/>
      <c r="AR462" s="11"/>
      <c r="AS462" s="11"/>
      <c r="AT462" s="11"/>
      <c r="AU462" s="11"/>
      <c r="AV462" s="11"/>
      <c r="AW462" s="11"/>
      <c r="AX462" s="11"/>
      <c r="AY462" s="11"/>
      <c r="AZ462" s="32" t="str">
        <f t="shared" si="104"/>
        <v/>
      </c>
      <c r="BA462" s="13" t="str" cm="1">
        <f t="array" ref="BA462">IF(BA$10="", "", IF(IFERROR(INDEX($B462:$AE462, $BK462, MATCH(BA$10, $B$11:$AE$11, 0)), "")="", "", IFERROR(VALUE(INDEX($B462:$AE462, $BK462, MATCH(BA$10, $B$11:$AE$11, 0))), "")))</f>
        <v/>
      </c>
      <c r="BB462" s="13" t="str" cm="1">
        <f t="array" ref="BB462">IF(BB$10="", "", IF(IFERROR(INDEX($B462:$AE462, $BK462, MATCH(BB$10, $B$11:$AE$11, 0)), "")="", "", IFERROR(VALUE(INDEX($B462:$AE462, $BK462, MATCH(BB$10, $B$11:$AE$11, 0))), "")))</f>
        <v/>
      </c>
      <c r="BC462" s="13" t="str" cm="1">
        <f t="array" ref="BC462">IF(BC$10="", "", IF(IFERROR(INDEX($B462:$AE462, $BK462, MATCH(BC$10, $B$11:$AE$11, 0)), "")="", "", IFERROR(VALUE(INDEX($B462:$AE462, $BK462, MATCH(BC$10, $B$11:$AE$11, 0))), "")))</f>
        <v/>
      </c>
      <c r="BD462" s="13" t="str" cm="1">
        <f t="array" ref="BD462">IF(BD$10="", "", IF(IFERROR(INDEX($B462:$AE462, $BK462, MATCH(BD$10, $B$11:$AE$11, 0)), "")="", "", IFERROR(VALUE(INDEX($B462:$AE462, $BK462, MATCH(BD$10, $B$11:$AE$11, 0))), "")))</f>
        <v/>
      </c>
      <c r="BE462" s="33" t="str" cm="1">
        <f t="array" ref="BE462">IF(BE$10="", "", IF(IFERROR(INDEX($B462:$AE462, $BK462, MATCH(BE$10, $B$11:$AE$11, 0)), "")="", "", IFERROR(VALUE(INDEX($B462:$AE462, $BK462, MATCH(BE$10, $B$11:$AE$11, 0))), "")))</f>
        <v/>
      </c>
      <c r="BF462" s="11"/>
      <c r="BG462" s="41" t="str" cm="1">
        <f t="array" ref="BG462">IF(BG$10="", "", IF(IFERROR(INDEX($B462:$AE462, $BK462, MATCH(BG$10, $B$11:$AE$11, 0)), "")="", "", IFERROR(LEFT(INDEX($B462:$AE462, $BK462, MATCH(BG$10, $B$11:$AE$11, 0)), 70), "")))</f>
        <v/>
      </c>
      <c r="BH462" s="11"/>
      <c r="BI462" s="65" t="str">
        <f t="shared" si="105"/>
        <v/>
      </c>
      <c r="BJ462" s="11"/>
      <c r="BN462" s="19" t="str" cm="1">
        <f t="array" ref="BN462">IF($AZ$10="", "", IF(IFERROR(INDEX($B462:$AE462, $BK462, MATCH($AZ$10, $B$11:$AE$11, 0)), "")="", "", IFERROR(INDEX($B462:$AE462, $BK462, MATCH($AZ$10, $B$11:$AE$11, 0)), "")))</f>
        <v/>
      </c>
      <c r="BO462" s="19" t="str">
        <f t="shared" si="106"/>
        <v/>
      </c>
      <c r="BP462" s="19" t="str">
        <f t="shared" si="107"/>
        <v/>
      </c>
      <c r="BQ462" s="19" t="str">
        <f t="shared" si="108"/>
        <v/>
      </c>
      <c r="BR462" s="42" t="str">
        <f t="shared" si="109"/>
        <v/>
      </c>
      <c r="BS462" s="19" t="str">
        <f t="shared" si="110"/>
        <v/>
      </c>
      <c r="BT462" s="43" t="str" cm="1">
        <f t="array" ref="BT462">IFERROR(DATE(INDEX($BQ462:$BS462, $BK462, MATCH($BN$5, $BQ$10:$BS$10, 0)), INDEX($BQ462:$BS462, $BK462, MATCH($BN$4, $BQ$10:$BS$10, 0)), INDEX($BQ462:$BS462, $BK462, MATCH($BN$3, $BQ$10:$BS$10, 0))), "")</f>
        <v/>
      </c>
      <c r="BV462" s="19" t="str">
        <f t="shared" si="111"/>
        <v/>
      </c>
      <c r="BX462" s="19" t="str">
        <f t="shared" si="103"/>
        <v/>
      </c>
      <c r="BZ462" s="42" t="str">
        <f t="shared" si="102"/>
        <v/>
      </c>
      <c r="CA462" s="13" t="str">
        <f t="shared" si="102"/>
        <v/>
      </c>
      <c r="CB462" s="13" t="str">
        <f t="shared" si="102"/>
        <v/>
      </c>
      <c r="CC462" s="13" t="str">
        <f t="shared" si="102"/>
        <v/>
      </c>
      <c r="CD462" s="33" t="str">
        <f t="shared" si="102"/>
        <v/>
      </c>
      <c r="CF462" s="44" t="str">
        <f t="shared" si="112"/>
        <v/>
      </c>
      <c r="CH462" s="19" t="str">
        <f>IF($CF462="", "", COUNTIF($CF$12:$CF$511, "&gt;"&amp;$CF462)+1+COUNTIF($CF$12:$CF462, $CF462)-1)</f>
        <v/>
      </c>
      <c r="CJ462" s="19" t="str">
        <f t="shared" si="113"/>
        <v/>
      </c>
      <c r="CL462" s="45" t="str">
        <f t="shared" si="114"/>
        <v/>
      </c>
      <c r="CN462" s="41" t="str" cm="1">
        <f t="array" ref="CN462">IF($BV462="", "", IF(IFERROR(INDEX($B462:$AE462, $BK462, MATCH(BI$10, $B$11:$AE$11, 0)), "")="", "", IFERROR(INDEX($B462:$AE462, $BK462, MATCH(BI$10, $B$11:$AE$11, 0)), "")))</f>
        <v/>
      </c>
      <c r="CP462" s="19" t="str">
        <f>IF(OR($BL$7=FALSE, $BI462=""), "", IF(COUNTIF('LinkedIn Posts'!$AV$11:$AV$510, $BI462)=0, MAX($CP$11:$CP461)+1, ""))</f>
        <v/>
      </c>
      <c r="CR462" s="19">
        <v>451</v>
      </c>
      <c r="CT462" s="65" t="str">
        <f t="shared" si="115"/>
        <v/>
      </c>
    </row>
    <row r="463" spans="1:98" x14ac:dyDescent="0.25">
      <c r="A463" s="24"/>
      <c r="B463" s="29"/>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1"/>
      <c r="AF463" s="24"/>
      <c r="AG463" s="11"/>
      <c r="AH463" s="11"/>
      <c r="AI463" s="11"/>
      <c r="AJ463" s="11"/>
      <c r="AK463" s="11"/>
      <c r="AL463" s="11"/>
      <c r="AM463" s="11"/>
      <c r="AN463" s="11"/>
      <c r="AO463" s="11"/>
      <c r="AP463" s="11"/>
      <c r="AQ463" s="11"/>
      <c r="AR463" s="11"/>
      <c r="AS463" s="11"/>
      <c r="AT463" s="11"/>
      <c r="AU463" s="11"/>
      <c r="AV463" s="11"/>
      <c r="AW463" s="11"/>
      <c r="AX463" s="11"/>
      <c r="AY463" s="11"/>
      <c r="AZ463" s="32" t="str">
        <f t="shared" si="104"/>
        <v/>
      </c>
      <c r="BA463" s="13" t="str" cm="1">
        <f t="array" ref="BA463">IF(BA$10="", "", IF(IFERROR(INDEX($B463:$AE463, $BK463, MATCH(BA$10, $B$11:$AE$11, 0)), "")="", "", IFERROR(VALUE(INDEX($B463:$AE463, $BK463, MATCH(BA$10, $B$11:$AE$11, 0))), "")))</f>
        <v/>
      </c>
      <c r="BB463" s="13" t="str" cm="1">
        <f t="array" ref="BB463">IF(BB$10="", "", IF(IFERROR(INDEX($B463:$AE463, $BK463, MATCH(BB$10, $B$11:$AE$11, 0)), "")="", "", IFERROR(VALUE(INDEX($B463:$AE463, $BK463, MATCH(BB$10, $B$11:$AE$11, 0))), "")))</f>
        <v/>
      </c>
      <c r="BC463" s="13" t="str" cm="1">
        <f t="array" ref="BC463">IF(BC$10="", "", IF(IFERROR(INDEX($B463:$AE463, $BK463, MATCH(BC$10, $B$11:$AE$11, 0)), "")="", "", IFERROR(VALUE(INDEX($B463:$AE463, $BK463, MATCH(BC$10, $B$11:$AE$11, 0))), "")))</f>
        <v/>
      </c>
      <c r="BD463" s="13" t="str" cm="1">
        <f t="array" ref="BD463">IF(BD$10="", "", IF(IFERROR(INDEX($B463:$AE463, $BK463, MATCH(BD$10, $B$11:$AE$11, 0)), "")="", "", IFERROR(VALUE(INDEX($B463:$AE463, $BK463, MATCH(BD$10, $B$11:$AE$11, 0))), "")))</f>
        <v/>
      </c>
      <c r="BE463" s="33" t="str" cm="1">
        <f t="array" ref="BE463">IF(BE$10="", "", IF(IFERROR(INDEX($B463:$AE463, $BK463, MATCH(BE$10, $B$11:$AE$11, 0)), "")="", "", IFERROR(VALUE(INDEX($B463:$AE463, $BK463, MATCH(BE$10, $B$11:$AE$11, 0))), "")))</f>
        <v/>
      </c>
      <c r="BF463" s="11"/>
      <c r="BG463" s="41" t="str" cm="1">
        <f t="array" ref="BG463">IF(BG$10="", "", IF(IFERROR(INDEX($B463:$AE463, $BK463, MATCH(BG$10, $B$11:$AE$11, 0)), "")="", "", IFERROR(LEFT(INDEX($B463:$AE463, $BK463, MATCH(BG$10, $B$11:$AE$11, 0)), 70), "")))</f>
        <v/>
      </c>
      <c r="BH463" s="11"/>
      <c r="BI463" s="65" t="str">
        <f t="shared" si="105"/>
        <v/>
      </c>
      <c r="BJ463" s="11"/>
      <c r="BN463" s="19" t="str" cm="1">
        <f t="array" ref="BN463">IF($AZ$10="", "", IF(IFERROR(INDEX($B463:$AE463, $BK463, MATCH($AZ$10, $B$11:$AE$11, 0)), "")="", "", IFERROR(INDEX($B463:$AE463, $BK463, MATCH($AZ$10, $B$11:$AE$11, 0)), "")))</f>
        <v/>
      </c>
      <c r="BO463" s="19" t="str">
        <f t="shared" si="106"/>
        <v/>
      </c>
      <c r="BP463" s="19" t="str">
        <f t="shared" si="107"/>
        <v/>
      </c>
      <c r="BQ463" s="19" t="str">
        <f t="shared" si="108"/>
        <v/>
      </c>
      <c r="BR463" s="42" t="str">
        <f t="shared" si="109"/>
        <v/>
      </c>
      <c r="BS463" s="19" t="str">
        <f t="shared" si="110"/>
        <v/>
      </c>
      <c r="BT463" s="43" t="str" cm="1">
        <f t="array" ref="BT463">IFERROR(DATE(INDEX($BQ463:$BS463, $BK463, MATCH($BN$5, $BQ$10:$BS$10, 0)), INDEX($BQ463:$BS463, $BK463, MATCH($BN$4, $BQ$10:$BS$10, 0)), INDEX($BQ463:$BS463, $BK463, MATCH($BN$3, $BQ$10:$BS$10, 0))), "")</f>
        <v/>
      </c>
      <c r="BV463" s="19" t="str">
        <f t="shared" si="111"/>
        <v/>
      </c>
      <c r="BX463" s="19" t="str">
        <f t="shared" si="103"/>
        <v/>
      </c>
      <c r="BZ463" s="42" t="str">
        <f t="shared" si="102"/>
        <v/>
      </c>
      <c r="CA463" s="13" t="str">
        <f t="shared" si="102"/>
        <v/>
      </c>
      <c r="CB463" s="13" t="str">
        <f t="shared" si="102"/>
        <v/>
      </c>
      <c r="CC463" s="13" t="str">
        <f t="shared" si="102"/>
        <v/>
      </c>
      <c r="CD463" s="33" t="str">
        <f t="shared" si="102"/>
        <v/>
      </c>
      <c r="CF463" s="44" t="str">
        <f t="shared" si="112"/>
        <v/>
      </c>
      <c r="CH463" s="19" t="str">
        <f>IF($CF463="", "", COUNTIF($CF$12:$CF$511, "&gt;"&amp;$CF463)+1+COUNTIF($CF$12:$CF463, $CF463)-1)</f>
        <v/>
      </c>
      <c r="CJ463" s="19" t="str">
        <f t="shared" si="113"/>
        <v/>
      </c>
      <c r="CL463" s="45" t="str">
        <f t="shared" si="114"/>
        <v/>
      </c>
      <c r="CN463" s="41" t="str" cm="1">
        <f t="array" ref="CN463">IF($BV463="", "", IF(IFERROR(INDEX($B463:$AE463, $BK463, MATCH(BI$10, $B$11:$AE$11, 0)), "")="", "", IFERROR(INDEX($B463:$AE463, $BK463, MATCH(BI$10, $B$11:$AE$11, 0)), "")))</f>
        <v/>
      </c>
      <c r="CP463" s="19" t="str">
        <f>IF(OR($BL$7=FALSE, $BI463=""), "", IF(COUNTIF('LinkedIn Posts'!$AV$11:$AV$510, $BI463)=0, MAX($CP$11:$CP462)+1, ""))</f>
        <v/>
      </c>
      <c r="CR463" s="19">
        <v>452</v>
      </c>
      <c r="CT463" s="65" t="str">
        <f t="shared" si="115"/>
        <v/>
      </c>
    </row>
    <row r="464" spans="1:98" x14ac:dyDescent="0.25">
      <c r="A464" s="24"/>
      <c r="B464" s="29"/>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1"/>
      <c r="AF464" s="24"/>
      <c r="AG464" s="11"/>
      <c r="AH464" s="11"/>
      <c r="AI464" s="11"/>
      <c r="AJ464" s="11"/>
      <c r="AK464" s="11"/>
      <c r="AL464" s="11"/>
      <c r="AM464" s="11"/>
      <c r="AN464" s="11"/>
      <c r="AO464" s="11"/>
      <c r="AP464" s="11"/>
      <c r="AQ464" s="11"/>
      <c r="AR464" s="11"/>
      <c r="AS464" s="11"/>
      <c r="AT464" s="11"/>
      <c r="AU464" s="11"/>
      <c r="AV464" s="11"/>
      <c r="AW464" s="11"/>
      <c r="AX464" s="11"/>
      <c r="AY464" s="11"/>
      <c r="AZ464" s="32" t="str">
        <f t="shared" si="104"/>
        <v/>
      </c>
      <c r="BA464" s="13" t="str" cm="1">
        <f t="array" ref="BA464">IF(BA$10="", "", IF(IFERROR(INDEX($B464:$AE464, $BK464, MATCH(BA$10, $B$11:$AE$11, 0)), "")="", "", IFERROR(VALUE(INDEX($B464:$AE464, $BK464, MATCH(BA$10, $B$11:$AE$11, 0))), "")))</f>
        <v/>
      </c>
      <c r="BB464" s="13" t="str" cm="1">
        <f t="array" ref="BB464">IF(BB$10="", "", IF(IFERROR(INDEX($B464:$AE464, $BK464, MATCH(BB$10, $B$11:$AE$11, 0)), "")="", "", IFERROR(VALUE(INDEX($B464:$AE464, $BK464, MATCH(BB$10, $B$11:$AE$11, 0))), "")))</f>
        <v/>
      </c>
      <c r="BC464" s="13" t="str" cm="1">
        <f t="array" ref="BC464">IF(BC$10="", "", IF(IFERROR(INDEX($B464:$AE464, $BK464, MATCH(BC$10, $B$11:$AE$11, 0)), "")="", "", IFERROR(VALUE(INDEX($B464:$AE464, $BK464, MATCH(BC$10, $B$11:$AE$11, 0))), "")))</f>
        <v/>
      </c>
      <c r="BD464" s="13" t="str" cm="1">
        <f t="array" ref="BD464">IF(BD$10="", "", IF(IFERROR(INDEX($B464:$AE464, $BK464, MATCH(BD$10, $B$11:$AE$11, 0)), "")="", "", IFERROR(VALUE(INDEX($B464:$AE464, $BK464, MATCH(BD$10, $B$11:$AE$11, 0))), "")))</f>
        <v/>
      </c>
      <c r="BE464" s="33" t="str" cm="1">
        <f t="array" ref="BE464">IF(BE$10="", "", IF(IFERROR(INDEX($B464:$AE464, $BK464, MATCH(BE$10, $B$11:$AE$11, 0)), "")="", "", IFERROR(VALUE(INDEX($B464:$AE464, $BK464, MATCH(BE$10, $B$11:$AE$11, 0))), "")))</f>
        <v/>
      </c>
      <c r="BF464" s="11"/>
      <c r="BG464" s="41" t="str" cm="1">
        <f t="array" ref="BG464">IF(BG$10="", "", IF(IFERROR(INDEX($B464:$AE464, $BK464, MATCH(BG$10, $B$11:$AE$11, 0)), "")="", "", IFERROR(LEFT(INDEX($B464:$AE464, $BK464, MATCH(BG$10, $B$11:$AE$11, 0)), 70), "")))</f>
        <v/>
      </c>
      <c r="BH464" s="11"/>
      <c r="BI464" s="65" t="str">
        <f t="shared" si="105"/>
        <v/>
      </c>
      <c r="BJ464" s="11"/>
      <c r="BN464" s="19" t="str" cm="1">
        <f t="array" ref="BN464">IF($AZ$10="", "", IF(IFERROR(INDEX($B464:$AE464, $BK464, MATCH($AZ$10, $B$11:$AE$11, 0)), "")="", "", IFERROR(INDEX($B464:$AE464, $BK464, MATCH($AZ$10, $B$11:$AE$11, 0)), "")))</f>
        <v/>
      </c>
      <c r="BO464" s="19" t="str">
        <f t="shared" si="106"/>
        <v/>
      </c>
      <c r="BP464" s="19" t="str">
        <f t="shared" si="107"/>
        <v/>
      </c>
      <c r="BQ464" s="19" t="str">
        <f t="shared" si="108"/>
        <v/>
      </c>
      <c r="BR464" s="42" t="str">
        <f t="shared" si="109"/>
        <v/>
      </c>
      <c r="BS464" s="19" t="str">
        <f t="shared" si="110"/>
        <v/>
      </c>
      <c r="BT464" s="43" t="str" cm="1">
        <f t="array" ref="BT464">IFERROR(DATE(INDEX($BQ464:$BS464, $BK464, MATCH($BN$5, $BQ$10:$BS$10, 0)), INDEX($BQ464:$BS464, $BK464, MATCH($BN$4, $BQ$10:$BS$10, 0)), INDEX($BQ464:$BS464, $BK464, MATCH($BN$3, $BQ$10:$BS$10, 0))), "")</f>
        <v/>
      </c>
      <c r="BV464" s="19" t="str">
        <f t="shared" si="111"/>
        <v/>
      </c>
      <c r="BX464" s="19" t="str">
        <f t="shared" si="103"/>
        <v/>
      </c>
      <c r="BZ464" s="42" t="str">
        <f t="shared" si="102"/>
        <v/>
      </c>
      <c r="CA464" s="13" t="str">
        <f t="shared" si="102"/>
        <v/>
      </c>
      <c r="CB464" s="13" t="str">
        <f t="shared" si="102"/>
        <v/>
      </c>
      <c r="CC464" s="13" t="str">
        <f t="shared" si="102"/>
        <v/>
      </c>
      <c r="CD464" s="33" t="str">
        <f t="shared" si="102"/>
        <v/>
      </c>
      <c r="CF464" s="44" t="str">
        <f t="shared" si="112"/>
        <v/>
      </c>
      <c r="CH464" s="19" t="str">
        <f>IF($CF464="", "", COUNTIF($CF$12:$CF$511, "&gt;"&amp;$CF464)+1+COUNTIF($CF$12:$CF464, $CF464)-1)</f>
        <v/>
      </c>
      <c r="CJ464" s="19" t="str">
        <f t="shared" si="113"/>
        <v/>
      </c>
      <c r="CL464" s="45" t="str">
        <f t="shared" si="114"/>
        <v/>
      </c>
      <c r="CN464" s="41" t="str" cm="1">
        <f t="array" ref="CN464">IF($BV464="", "", IF(IFERROR(INDEX($B464:$AE464, $BK464, MATCH(BI$10, $B$11:$AE$11, 0)), "")="", "", IFERROR(INDEX($B464:$AE464, $BK464, MATCH(BI$10, $B$11:$AE$11, 0)), "")))</f>
        <v/>
      </c>
      <c r="CP464" s="19" t="str">
        <f>IF(OR($BL$7=FALSE, $BI464=""), "", IF(COUNTIF('LinkedIn Posts'!$AV$11:$AV$510, $BI464)=0, MAX($CP$11:$CP463)+1, ""))</f>
        <v/>
      </c>
      <c r="CR464" s="19">
        <v>453</v>
      </c>
      <c r="CT464" s="65" t="str">
        <f t="shared" si="115"/>
        <v/>
      </c>
    </row>
    <row r="465" spans="1:98" x14ac:dyDescent="0.25">
      <c r="A465" s="24"/>
      <c r="B465" s="29"/>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1"/>
      <c r="AF465" s="24"/>
      <c r="AG465" s="11"/>
      <c r="AH465" s="11"/>
      <c r="AI465" s="11"/>
      <c r="AJ465" s="11"/>
      <c r="AK465" s="11"/>
      <c r="AL465" s="11"/>
      <c r="AM465" s="11"/>
      <c r="AN465" s="11"/>
      <c r="AO465" s="11"/>
      <c r="AP465" s="11"/>
      <c r="AQ465" s="11"/>
      <c r="AR465" s="11"/>
      <c r="AS465" s="11"/>
      <c r="AT465" s="11"/>
      <c r="AU465" s="11"/>
      <c r="AV465" s="11"/>
      <c r="AW465" s="11"/>
      <c r="AX465" s="11"/>
      <c r="AY465" s="11"/>
      <c r="AZ465" s="32" t="str">
        <f t="shared" si="104"/>
        <v/>
      </c>
      <c r="BA465" s="13" t="str" cm="1">
        <f t="array" ref="BA465">IF(BA$10="", "", IF(IFERROR(INDEX($B465:$AE465, $BK465, MATCH(BA$10, $B$11:$AE$11, 0)), "")="", "", IFERROR(VALUE(INDEX($B465:$AE465, $BK465, MATCH(BA$10, $B$11:$AE$11, 0))), "")))</f>
        <v/>
      </c>
      <c r="BB465" s="13" t="str" cm="1">
        <f t="array" ref="BB465">IF(BB$10="", "", IF(IFERROR(INDEX($B465:$AE465, $BK465, MATCH(BB$10, $B$11:$AE$11, 0)), "")="", "", IFERROR(VALUE(INDEX($B465:$AE465, $BK465, MATCH(BB$10, $B$11:$AE$11, 0))), "")))</f>
        <v/>
      </c>
      <c r="BC465" s="13" t="str" cm="1">
        <f t="array" ref="BC465">IF(BC$10="", "", IF(IFERROR(INDEX($B465:$AE465, $BK465, MATCH(BC$10, $B$11:$AE$11, 0)), "")="", "", IFERROR(VALUE(INDEX($B465:$AE465, $BK465, MATCH(BC$10, $B$11:$AE$11, 0))), "")))</f>
        <v/>
      </c>
      <c r="BD465" s="13" t="str" cm="1">
        <f t="array" ref="BD465">IF(BD$10="", "", IF(IFERROR(INDEX($B465:$AE465, $BK465, MATCH(BD$10, $B$11:$AE$11, 0)), "")="", "", IFERROR(VALUE(INDEX($B465:$AE465, $BK465, MATCH(BD$10, $B$11:$AE$11, 0))), "")))</f>
        <v/>
      </c>
      <c r="BE465" s="33" t="str" cm="1">
        <f t="array" ref="BE465">IF(BE$10="", "", IF(IFERROR(INDEX($B465:$AE465, $BK465, MATCH(BE$10, $B$11:$AE$11, 0)), "")="", "", IFERROR(VALUE(INDEX($B465:$AE465, $BK465, MATCH(BE$10, $B$11:$AE$11, 0))), "")))</f>
        <v/>
      </c>
      <c r="BF465" s="11"/>
      <c r="BG465" s="41" t="str" cm="1">
        <f t="array" ref="BG465">IF(BG$10="", "", IF(IFERROR(INDEX($B465:$AE465, $BK465, MATCH(BG$10, $B$11:$AE$11, 0)), "")="", "", IFERROR(LEFT(INDEX($B465:$AE465, $BK465, MATCH(BG$10, $B$11:$AE$11, 0)), 70), "")))</f>
        <v/>
      </c>
      <c r="BH465" s="11"/>
      <c r="BI465" s="65" t="str">
        <f t="shared" si="105"/>
        <v/>
      </c>
      <c r="BJ465" s="11"/>
      <c r="BN465" s="19" t="str" cm="1">
        <f t="array" ref="BN465">IF($AZ$10="", "", IF(IFERROR(INDEX($B465:$AE465, $BK465, MATCH($AZ$10, $B$11:$AE$11, 0)), "")="", "", IFERROR(INDEX($B465:$AE465, $BK465, MATCH($AZ$10, $B$11:$AE$11, 0)), "")))</f>
        <v/>
      </c>
      <c r="BO465" s="19" t="str">
        <f t="shared" si="106"/>
        <v/>
      </c>
      <c r="BP465" s="19" t="str">
        <f t="shared" si="107"/>
        <v/>
      </c>
      <c r="BQ465" s="19" t="str">
        <f t="shared" si="108"/>
        <v/>
      </c>
      <c r="BR465" s="42" t="str">
        <f t="shared" si="109"/>
        <v/>
      </c>
      <c r="BS465" s="19" t="str">
        <f t="shared" si="110"/>
        <v/>
      </c>
      <c r="BT465" s="43" t="str" cm="1">
        <f t="array" ref="BT465">IFERROR(DATE(INDEX($BQ465:$BS465, $BK465, MATCH($BN$5, $BQ$10:$BS$10, 0)), INDEX($BQ465:$BS465, $BK465, MATCH($BN$4, $BQ$10:$BS$10, 0)), INDEX($BQ465:$BS465, $BK465, MATCH($BN$3, $BQ$10:$BS$10, 0))), "")</f>
        <v/>
      </c>
      <c r="BV465" s="19" t="str">
        <f t="shared" si="111"/>
        <v/>
      </c>
      <c r="BX465" s="19" t="str">
        <f t="shared" si="103"/>
        <v/>
      </c>
      <c r="BZ465" s="42" t="str">
        <f t="shared" si="102"/>
        <v/>
      </c>
      <c r="CA465" s="13" t="str">
        <f t="shared" si="102"/>
        <v/>
      </c>
      <c r="CB465" s="13" t="str">
        <f t="shared" si="102"/>
        <v/>
      </c>
      <c r="CC465" s="13" t="str">
        <f t="shared" si="102"/>
        <v/>
      </c>
      <c r="CD465" s="33" t="str">
        <f t="shared" si="102"/>
        <v/>
      </c>
      <c r="CF465" s="44" t="str">
        <f t="shared" si="112"/>
        <v/>
      </c>
      <c r="CH465" s="19" t="str">
        <f>IF($CF465="", "", COUNTIF($CF$12:$CF$511, "&gt;"&amp;$CF465)+1+COUNTIF($CF$12:$CF465, $CF465)-1)</f>
        <v/>
      </c>
      <c r="CJ465" s="19" t="str">
        <f t="shared" si="113"/>
        <v/>
      </c>
      <c r="CL465" s="45" t="str">
        <f t="shared" si="114"/>
        <v/>
      </c>
      <c r="CN465" s="41" t="str" cm="1">
        <f t="array" ref="CN465">IF($BV465="", "", IF(IFERROR(INDEX($B465:$AE465, $BK465, MATCH(BI$10, $B$11:$AE$11, 0)), "")="", "", IFERROR(INDEX($B465:$AE465, $BK465, MATCH(BI$10, $B$11:$AE$11, 0)), "")))</f>
        <v/>
      </c>
      <c r="CP465" s="19" t="str">
        <f>IF(OR($BL$7=FALSE, $BI465=""), "", IF(COUNTIF('LinkedIn Posts'!$AV$11:$AV$510, $BI465)=0, MAX($CP$11:$CP464)+1, ""))</f>
        <v/>
      </c>
      <c r="CR465" s="19">
        <v>454</v>
      </c>
      <c r="CT465" s="65" t="str">
        <f t="shared" si="115"/>
        <v/>
      </c>
    </row>
    <row r="466" spans="1:98" x14ac:dyDescent="0.25">
      <c r="A466" s="24"/>
      <c r="B466" s="29"/>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1"/>
      <c r="AF466" s="24"/>
      <c r="AG466" s="11"/>
      <c r="AH466" s="11"/>
      <c r="AI466" s="11"/>
      <c r="AJ466" s="11"/>
      <c r="AK466" s="11"/>
      <c r="AL466" s="11"/>
      <c r="AM466" s="11"/>
      <c r="AN466" s="11"/>
      <c r="AO466" s="11"/>
      <c r="AP466" s="11"/>
      <c r="AQ466" s="11"/>
      <c r="AR466" s="11"/>
      <c r="AS466" s="11"/>
      <c r="AT466" s="11"/>
      <c r="AU466" s="11"/>
      <c r="AV466" s="11"/>
      <c r="AW466" s="11"/>
      <c r="AX466" s="11"/>
      <c r="AY466" s="11"/>
      <c r="AZ466" s="32" t="str">
        <f t="shared" si="104"/>
        <v/>
      </c>
      <c r="BA466" s="13" t="str" cm="1">
        <f t="array" ref="BA466">IF(BA$10="", "", IF(IFERROR(INDEX($B466:$AE466, $BK466, MATCH(BA$10, $B$11:$AE$11, 0)), "")="", "", IFERROR(VALUE(INDEX($B466:$AE466, $BK466, MATCH(BA$10, $B$11:$AE$11, 0))), "")))</f>
        <v/>
      </c>
      <c r="BB466" s="13" t="str" cm="1">
        <f t="array" ref="BB466">IF(BB$10="", "", IF(IFERROR(INDEX($B466:$AE466, $BK466, MATCH(BB$10, $B$11:$AE$11, 0)), "")="", "", IFERROR(VALUE(INDEX($B466:$AE466, $BK466, MATCH(BB$10, $B$11:$AE$11, 0))), "")))</f>
        <v/>
      </c>
      <c r="BC466" s="13" t="str" cm="1">
        <f t="array" ref="BC466">IF(BC$10="", "", IF(IFERROR(INDEX($B466:$AE466, $BK466, MATCH(BC$10, $B$11:$AE$11, 0)), "")="", "", IFERROR(VALUE(INDEX($B466:$AE466, $BK466, MATCH(BC$10, $B$11:$AE$11, 0))), "")))</f>
        <v/>
      </c>
      <c r="BD466" s="13" t="str" cm="1">
        <f t="array" ref="BD466">IF(BD$10="", "", IF(IFERROR(INDEX($B466:$AE466, $BK466, MATCH(BD$10, $B$11:$AE$11, 0)), "")="", "", IFERROR(VALUE(INDEX($B466:$AE466, $BK466, MATCH(BD$10, $B$11:$AE$11, 0))), "")))</f>
        <v/>
      </c>
      <c r="BE466" s="33" t="str" cm="1">
        <f t="array" ref="BE466">IF(BE$10="", "", IF(IFERROR(INDEX($B466:$AE466, $BK466, MATCH(BE$10, $B$11:$AE$11, 0)), "")="", "", IFERROR(VALUE(INDEX($B466:$AE466, $BK466, MATCH(BE$10, $B$11:$AE$11, 0))), "")))</f>
        <v/>
      </c>
      <c r="BF466" s="11"/>
      <c r="BG466" s="41" t="str" cm="1">
        <f t="array" ref="BG466">IF(BG$10="", "", IF(IFERROR(INDEX($B466:$AE466, $BK466, MATCH(BG$10, $B$11:$AE$11, 0)), "")="", "", IFERROR(LEFT(INDEX($B466:$AE466, $BK466, MATCH(BG$10, $B$11:$AE$11, 0)), 70), "")))</f>
        <v/>
      </c>
      <c r="BH466" s="11"/>
      <c r="BI466" s="65" t="str">
        <f t="shared" si="105"/>
        <v/>
      </c>
      <c r="BJ466" s="11"/>
      <c r="BN466" s="19" t="str" cm="1">
        <f t="array" ref="BN466">IF($AZ$10="", "", IF(IFERROR(INDEX($B466:$AE466, $BK466, MATCH($AZ$10, $B$11:$AE$11, 0)), "")="", "", IFERROR(INDEX($B466:$AE466, $BK466, MATCH($AZ$10, $B$11:$AE$11, 0)), "")))</f>
        <v/>
      </c>
      <c r="BO466" s="19" t="str">
        <f t="shared" si="106"/>
        <v/>
      </c>
      <c r="BP466" s="19" t="str">
        <f t="shared" si="107"/>
        <v/>
      </c>
      <c r="BQ466" s="19" t="str">
        <f t="shared" si="108"/>
        <v/>
      </c>
      <c r="BR466" s="42" t="str">
        <f t="shared" si="109"/>
        <v/>
      </c>
      <c r="BS466" s="19" t="str">
        <f t="shared" si="110"/>
        <v/>
      </c>
      <c r="BT466" s="43" t="str" cm="1">
        <f t="array" ref="BT466">IFERROR(DATE(INDEX($BQ466:$BS466, $BK466, MATCH($BN$5, $BQ$10:$BS$10, 0)), INDEX($BQ466:$BS466, $BK466, MATCH($BN$4, $BQ$10:$BS$10, 0)), INDEX($BQ466:$BS466, $BK466, MATCH($BN$3, $BQ$10:$BS$10, 0))), "")</f>
        <v/>
      </c>
      <c r="BV466" s="19" t="str">
        <f t="shared" si="111"/>
        <v/>
      </c>
      <c r="BX466" s="19" t="str">
        <f t="shared" si="103"/>
        <v/>
      </c>
      <c r="BZ466" s="42" t="str">
        <f t="shared" si="102"/>
        <v/>
      </c>
      <c r="CA466" s="13" t="str">
        <f t="shared" si="102"/>
        <v/>
      </c>
      <c r="CB466" s="13" t="str">
        <f t="shared" si="102"/>
        <v/>
      </c>
      <c r="CC466" s="13" t="str">
        <f t="shared" si="102"/>
        <v/>
      </c>
      <c r="CD466" s="33" t="str">
        <f t="shared" si="102"/>
        <v/>
      </c>
      <c r="CF466" s="44" t="str">
        <f t="shared" si="112"/>
        <v/>
      </c>
      <c r="CH466" s="19" t="str">
        <f>IF($CF466="", "", COUNTIF($CF$12:$CF$511, "&gt;"&amp;$CF466)+1+COUNTIF($CF$12:$CF466, $CF466)-1)</f>
        <v/>
      </c>
      <c r="CJ466" s="19" t="str">
        <f t="shared" si="113"/>
        <v/>
      </c>
      <c r="CL466" s="45" t="str">
        <f t="shared" si="114"/>
        <v/>
      </c>
      <c r="CN466" s="41" t="str" cm="1">
        <f t="array" ref="CN466">IF($BV466="", "", IF(IFERROR(INDEX($B466:$AE466, $BK466, MATCH(BI$10, $B$11:$AE$11, 0)), "")="", "", IFERROR(INDEX($B466:$AE466, $BK466, MATCH(BI$10, $B$11:$AE$11, 0)), "")))</f>
        <v/>
      </c>
      <c r="CP466" s="19" t="str">
        <f>IF(OR($BL$7=FALSE, $BI466=""), "", IF(COUNTIF('LinkedIn Posts'!$AV$11:$AV$510, $BI466)=0, MAX($CP$11:$CP465)+1, ""))</f>
        <v/>
      </c>
      <c r="CR466" s="19">
        <v>455</v>
      </c>
      <c r="CT466" s="65" t="str">
        <f t="shared" si="115"/>
        <v/>
      </c>
    </row>
    <row r="467" spans="1:98" x14ac:dyDescent="0.25">
      <c r="A467" s="24"/>
      <c r="B467" s="29"/>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1"/>
      <c r="AF467" s="24"/>
      <c r="AG467" s="11"/>
      <c r="AH467" s="11"/>
      <c r="AI467" s="11"/>
      <c r="AJ467" s="11"/>
      <c r="AK467" s="11"/>
      <c r="AL467" s="11"/>
      <c r="AM467" s="11"/>
      <c r="AN467" s="11"/>
      <c r="AO467" s="11"/>
      <c r="AP467" s="11"/>
      <c r="AQ467" s="11"/>
      <c r="AR467" s="11"/>
      <c r="AS467" s="11"/>
      <c r="AT467" s="11"/>
      <c r="AU467" s="11"/>
      <c r="AV467" s="11"/>
      <c r="AW467" s="11"/>
      <c r="AX467" s="11"/>
      <c r="AY467" s="11"/>
      <c r="AZ467" s="32" t="str">
        <f t="shared" si="104"/>
        <v/>
      </c>
      <c r="BA467" s="13" t="str" cm="1">
        <f t="array" ref="BA467">IF(BA$10="", "", IF(IFERROR(INDEX($B467:$AE467, $BK467, MATCH(BA$10, $B$11:$AE$11, 0)), "")="", "", IFERROR(VALUE(INDEX($B467:$AE467, $BK467, MATCH(BA$10, $B$11:$AE$11, 0))), "")))</f>
        <v/>
      </c>
      <c r="BB467" s="13" t="str" cm="1">
        <f t="array" ref="BB467">IF(BB$10="", "", IF(IFERROR(INDEX($B467:$AE467, $BK467, MATCH(BB$10, $B$11:$AE$11, 0)), "")="", "", IFERROR(VALUE(INDEX($B467:$AE467, $BK467, MATCH(BB$10, $B$11:$AE$11, 0))), "")))</f>
        <v/>
      </c>
      <c r="BC467" s="13" t="str" cm="1">
        <f t="array" ref="BC467">IF(BC$10="", "", IF(IFERROR(INDEX($B467:$AE467, $BK467, MATCH(BC$10, $B$11:$AE$11, 0)), "")="", "", IFERROR(VALUE(INDEX($B467:$AE467, $BK467, MATCH(BC$10, $B$11:$AE$11, 0))), "")))</f>
        <v/>
      </c>
      <c r="BD467" s="13" t="str" cm="1">
        <f t="array" ref="BD467">IF(BD$10="", "", IF(IFERROR(INDEX($B467:$AE467, $BK467, MATCH(BD$10, $B$11:$AE$11, 0)), "")="", "", IFERROR(VALUE(INDEX($B467:$AE467, $BK467, MATCH(BD$10, $B$11:$AE$11, 0))), "")))</f>
        <v/>
      </c>
      <c r="BE467" s="33" t="str" cm="1">
        <f t="array" ref="BE467">IF(BE$10="", "", IF(IFERROR(INDEX($B467:$AE467, $BK467, MATCH(BE$10, $B$11:$AE$11, 0)), "")="", "", IFERROR(VALUE(INDEX($B467:$AE467, $BK467, MATCH(BE$10, $B$11:$AE$11, 0))), "")))</f>
        <v/>
      </c>
      <c r="BF467" s="11"/>
      <c r="BG467" s="41" t="str" cm="1">
        <f t="array" ref="BG467">IF(BG$10="", "", IF(IFERROR(INDEX($B467:$AE467, $BK467, MATCH(BG$10, $B$11:$AE$11, 0)), "")="", "", IFERROR(LEFT(INDEX($B467:$AE467, $BK467, MATCH(BG$10, $B$11:$AE$11, 0)), 70), "")))</f>
        <v/>
      </c>
      <c r="BH467" s="11"/>
      <c r="BI467" s="65" t="str">
        <f t="shared" si="105"/>
        <v/>
      </c>
      <c r="BJ467" s="11"/>
      <c r="BN467" s="19" t="str" cm="1">
        <f t="array" ref="BN467">IF($AZ$10="", "", IF(IFERROR(INDEX($B467:$AE467, $BK467, MATCH($AZ$10, $B$11:$AE$11, 0)), "")="", "", IFERROR(INDEX($B467:$AE467, $BK467, MATCH($AZ$10, $B$11:$AE$11, 0)), "")))</f>
        <v/>
      </c>
      <c r="BO467" s="19" t="str">
        <f t="shared" si="106"/>
        <v/>
      </c>
      <c r="BP467" s="19" t="str">
        <f t="shared" si="107"/>
        <v/>
      </c>
      <c r="BQ467" s="19" t="str">
        <f t="shared" si="108"/>
        <v/>
      </c>
      <c r="BR467" s="42" t="str">
        <f t="shared" si="109"/>
        <v/>
      </c>
      <c r="BS467" s="19" t="str">
        <f t="shared" si="110"/>
        <v/>
      </c>
      <c r="BT467" s="43" t="str" cm="1">
        <f t="array" ref="BT467">IFERROR(DATE(INDEX($BQ467:$BS467, $BK467, MATCH($BN$5, $BQ$10:$BS$10, 0)), INDEX($BQ467:$BS467, $BK467, MATCH($BN$4, $BQ$10:$BS$10, 0)), INDEX($BQ467:$BS467, $BK467, MATCH($BN$3, $BQ$10:$BS$10, 0))), "")</f>
        <v/>
      </c>
      <c r="BV467" s="19" t="str">
        <f t="shared" si="111"/>
        <v/>
      </c>
      <c r="BX467" s="19" t="str">
        <f t="shared" si="103"/>
        <v/>
      </c>
      <c r="BZ467" s="42" t="str">
        <f t="shared" si="102"/>
        <v/>
      </c>
      <c r="CA467" s="13" t="str">
        <f t="shared" si="102"/>
        <v/>
      </c>
      <c r="CB467" s="13" t="str">
        <f t="shared" si="102"/>
        <v/>
      </c>
      <c r="CC467" s="13" t="str">
        <f t="shared" si="102"/>
        <v/>
      </c>
      <c r="CD467" s="33" t="str">
        <f t="shared" si="102"/>
        <v/>
      </c>
      <c r="CF467" s="44" t="str">
        <f t="shared" si="112"/>
        <v/>
      </c>
      <c r="CH467" s="19" t="str">
        <f>IF($CF467="", "", COUNTIF($CF$12:$CF$511, "&gt;"&amp;$CF467)+1+COUNTIF($CF$12:$CF467, $CF467)-1)</f>
        <v/>
      </c>
      <c r="CJ467" s="19" t="str">
        <f t="shared" si="113"/>
        <v/>
      </c>
      <c r="CL467" s="45" t="str">
        <f t="shared" si="114"/>
        <v/>
      </c>
      <c r="CN467" s="41" t="str" cm="1">
        <f t="array" ref="CN467">IF($BV467="", "", IF(IFERROR(INDEX($B467:$AE467, $BK467, MATCH(BI$10, $B$11:$AE$11, 0)), "")="", "", IFERROR(INDEX($B467:$AE467, $BK467, MATCH(BI$10, $B$11:$AE$11, 0)), "")))</f>
        <v/>
      </c>
      <c r="CP467" s="19" t="str">
        <f>IF(OR($BL$7=FALSE, $BI467=""), "", IF(COUNTIF('LinkedIn Posts'!$AV$11:$AV$510, $BI467)=0, MAX($CP$11:$CP466)+1, ""))</f>
        <v/>
      </c>
      <c r="CR467" s="19">
        <v>456</v>
      </c>
      <c r="CT467" s="65" t="str">
        <f t="shared" si="115"/>
        <v/>
      </c>
    </row>
    <row r="468" spans="1:98" x14ac:dyDescent="0.25">
      <c r="A468" s="24"/>
      <c r="B468" s="29"/>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1"/>
      <c r="AF468" s="24"/>
      <c r="AG468" s="11"/>
      <c r="AH468" s="11"/>
      <c r="AI468" s="11"/>
      <c r="AJ468" s="11"/>
      <c r="AK468" s="11"/>
      <c r="AL468" s="11"/>
      <c r="AM468" s="11"/>
      <c r="AN468" s="11"/>
      <c r="AO468" s="11"/>
      <c r="AP468" s="11"/>
      <c r="AQ468" s="11"/>
      <c r="AR468" s="11"/>
      <c r="AS468" s="11"/>
      <c r="AT468" s="11"/>
      <c r="AU468" s="11"/>
      <c r="AV468" s="11"/>
      <c r="AW468" s="11"/>
      <c r="AX468" s="11"/>
      <c r="AY468" s="11"/>
      <c r="AZ468" s="32" t="str">
        <f t="shared" si="104"/>
        <v/>
      </c>
      <c r="BA468" s="13" t="str" cm="1">
        <f t="array" ref="BA468">IF(BA$10="", "", IF(IFERROR(INDEX($B468:$AE468, $BK468, MATCH(BA$10, $B$11:$AE$11, 0)), "")="", "", IFERROR(VALUE(INDEX($B468:$AE468, $BK468, MATCH(BA$10, $B$11:$AE$11, 0))), "")))</f>
        <v/>
      </c>
      <c r="BB468" s="13" t="str" cm="1">
        <f t="array" ref="BB468">IF(BB$10="", "", IF(IFERROR(INDEX($B468:$AE468, $BK468, MATCH(BB$10, $B$11:$AE$11, 0)), "")="", "", IFERROR(VALUE(INDEX($B468:$AE468, $BK468, MATCH(BB$10, $B$11:$AE$11, 0))), "")))</f>
        <v/>
      </c>
      <c r="BC468" s="13" t="str" cm="1">
        <f t="array" ref="BC468">IF(BC$10="", "", IF(IFERROR(INDEX($B468:$AE468, $BK468, MATCH(BC$10, $B$11:$AE$11, 0)), "")="", "", IFERROR(VALUE(INDEX($B468:$AE468, $BK468, MATCH(BC$10, $B$11:$AE$11, 0))), "")))</f>
        <v/>
      </c>
      <c r="BD468" s="13" t="str" cm="1">
        <f t="array" ref="BD468">IF(BD$10="", "", IF(IFERROR(INDEX($B468:$AE468, $BK468, MATCH(BD$10, $B$11:$AE$11, 0)), "")="", "", IFERROR(VALUE(INDEX($B468:$AE468, $BK468, MATCH(BD$10, $B$11:$AE$11, 0))), "")))</f>
        <v/>
      </c>
      <c r="BE468" s="33" t="str" cm="1">
        <f t="array" ref="BE468">IF(BE$10="", "", IF(IFERROR(INDEX($B468:$AE468, $BK468, MATCH(BE$10, $B$11:$AE$11, 0)), "")="", "", IFERROR(VALUE(INDEX($B468:$AE468, $BK468, MATCH(BE$10, $B$11:$AE$11, 0))), "")))</f>
        <v/>
      </c>
      <c r="BF468" s="11"/>
      <c r="BG468" s="41" t="str" cm="1">
        <f t="array" ref="BG468">IF(BG$10="", "", IF(IFERROR(INDEX($B468:$AE468, $BK468, MATCH(BG$10, $B$11:$AE$11, 0)), "")="", "", IFERROR(LEFT(INDEX($B468:$AE468, $BK468, MATCH(BG$10, $B$11:$AE$11, 0)), 70), "")))</f>
        <v/>
      </c>
      <c r="BH468" s="11"/>
      <c r="BI468" s="65" t="str">
        <f t="shared" si="105"/>
        <v/>
      </c>
      <c r="BJ468" s="11"/>
      <c r="BN468" s="19" t="str" cm="1">
        <f t="array" ref="BN468">IF($AZ$10="", "", IF(IFERROR(INDEX($B468:$AE468, $BK468, MATCH($AZ$10, $B$11:$AE$11, 0)), "")="", "", IFERROR(INDEX($B468:$AE468, $BK468, MATCH($AZ$10, $B$11:$AE$11, 0)), "")))</f>
        <v/>
      </c>
      <c r="BO468" s="19" t="str">
        <f t="shared" si="106"/>
        <v/>
      </c>
      <c r="BP468" s="19" t="str">
        <f t="shared" si="107"/>
        <v/>
      </c>
      <c r="BQ468" s="19" t="str">
        <f t="shared" si="108"/>
        <v/>
      </c>
      <c r="BR468" s="42" t="str">
        <f t="shared" si="109"/>
        <v/>
      </c>
      <c r="BS468" s="19" t="str">
        <f t="shared" si="110"/>
        <v/>
      </c>
      <c r="BT468" s="43" t="str" cm="1">
        <f t="array" ref="BT468">IFERROR(DATE(INDEX($BQ468:$BS468, $BK468, MATCH($BN$5, $BQ$10:$BS$10, 0)), INDEX($BQ468:$BS468, $BK468, MATCH($BN$4, $BQ$10:$BS$10, 0)), INDEX($BQ468:$BS468, $BK468, MATCH($BN$3, $BQ$10:$BS$10, 0))), "")</f>
        <v/>
      </c>
      <c r="BV468" s="19" t="str">
        <f t="shared" si="111"/>
        <v/>
      </c>
      <c r="BX468" s="19" t="str">
        <f t="shared" si="103"/>
        <v/>
      </c>
      <c r="BZ468" s="42" t="str">
        <f t="shared" si="102"/>
        <v/>
      </c>
      <c r="CA468" s="13" t="str">
        <f t="shared" si="102"/>
        <v/>
      </c>
      <c r="CB468" s="13" t="str">
        <f t="shared" si="102"/>
        <v/>
      </c>
      <c r="CC468" s="13" t="str">
        <f t="shared" si="102"/>
        <v/>
      </c>
      <c r="CD468" s="33" t="str">
        <f t="shared" si="102"/>
        <v/>
      </c>
      <c r="CF468" s="44" t="str">
        <f t="shared" si="112"/>
        <v/>
      </c>
      <c r="CH468" s="19" t="str">
        <f>IF($CF468="", "", COUNTIF($CF$12:$CF$511, "&gt;"&amp;$CF468)+1+COUNTIF($CF$12:$CF468, $CF468)-1)</f>
        <v/>
      </c>
      <c r="CJ468" s="19" t="str">
        <f t="shared" si="113"/>
        <v/>
      </c>
      <c r="CL468" s="45" t="str">
        <f t="shared" si="114"/>
        <v/>
      </c>
      <c r="CN468" s="41" t="str" cm="1">
        <f t="array" ref="CN468">IF($BV468="", "", IF(IFERROR(INDEX($B468:$AE468, $BK468, MATCH(BI$10, $B$11:$AE$11, 0)), "")="", "", IFERROR(INDEX($B468:$AE468, $BK468, MATCH(BI$10, $B$11:$AE$11, 0)), "")))</f>
        <v/>
      </c>
      <c r="CP468" s="19" t="str">
        <f>IF(OR($BL$7=FALSE, $BI468=""), "", IF(COUNTIF('LinkedIn Posts'!$AV$11:$AV$510, $BI468)=0, MAX($CP$11:$CP467)+1, ""))</f>
        <v/>
      </c>
      <c r="CR468" s="19">
        <v>457</v>
      </c>
      <c r="CT468" s="65" t="str">
        <f t="shared" si="115"/>
        <v/>
      </c>
    </row>
    <row r="469" spans="1:98" x14ac:dyDescent="0.25">
      <c r="A469" s="24"/>
      <c r="B469" s="29"/>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1"/>
      <c r="AF469" s="24"/>
      <c r="AG469" s="11"/>
      <c r="AH469" s="11"/>
      <c r="AI469" s="11"/>
      <c r="AJ469" s="11"/>
      <c r="AK469" s="11"/>
      <c r="AL469" s="11"/>
      <c r="AM469" s="11"/>
      <c r="AN469" s="11"/>
      <c r="AO469" s="11"/>
      <c r="AP469" s="11"/>
      <c r="AQ469" s="11"/>
      <c r="AR469" s="11"/>
      <c r="AS469" s="11"/>
      <c r="AT469" s="11"/>
      <c r="AU469" s="11"/>
      <c r="AV469" s="11"/>
      <c r="AW469" s="11"/>
      <c r="AX469" s="11"/>
      <c r="AY469" s="11"/>
      <c r="AZ469" s="32" t="str">
        <f t="shared" si="104"/>
        <v/>
      </c>
      <c r="BA469" s="13" t="str" cm="1">
        <f t="array" ref="BA469">IF(BA$10="", "", IF(IFERROR(INDEX($B469:$AE469, $BK469, MATCH(BA$10, $B$11:$AE$11, 0)), "")="", "", IFERROR(VALUE(INDEX($B469:$AE469, $BK469, MATCH(BA$10, $B$11:$AE$11, 0))), "")))</f>
        <v/>
      </c>
      <c r="BB469" s="13" t="str" cm="1">
        <f t="array" ref="BB469">IF(BB$10="", "", IF(IFERROR(INDEX($B469:$AE469, $BK469, MATCH(BB$10, $B$11:$AE$11, 0)), "")="", "", IFERROR(VALUE(INDEX($B469:$AE469, $BK469, MATCH(BB$10, $B$11:$AE$11, 0))), "")))</f>
        <v/>
      </c>
      <c r="BC469" s="13" t="str" cm="1">
        <f t="array" ref="BC469">IF(BC$10="", "", IF(IFERROR(INDEX($B469:$AE469, $BK469, MATCH(BC$10, $B$11:$AE$11, 0)), "")="", "", IFERROR(VALUE(INDEX($B469:$AE469, $BK469, MATCH(BC$10, $B$11:$AE$11, 0))), "")))</f>
        <v/>
      </c>
      <c r="BD469" s="13" t="str" cm="1">
        <f t="array" ref="BD469">IF(BD$10="", "", IF(IFERROR(INDEX($B469:$AE469, $BK469, MATCH(BD$10, $B$11:$AE$11, 0)), "")="", "", IFERROR(VALUE(INDEX($B469:$AE469, $BK469, MATCH(BD$10, $B$11:$AE$11, 0))), "")))</f>
        <v/>
      </c>
      <c r="BE469" s="33" t="str" cm="1">
        <f t="array" ref="BE469">IF(BE$10="", "", IF(IFERROR(INDEX($B469:$AE469, $BK469, MATCH(BE$10, $B$11:$AE$11, 0)), "")="", "", IFERROR(VALUE(INDEX($B469:$AE469, $BK469, MATCH(BE$10, $B$11:$AE$11, 0))), "")))</f>
        <v/>
      </c>
      <c r="BF469" s="11"/>
      <c r="BG469" s="41" t="str" cm="1">
        <f t="array" ref="BG469">IF(BG$10="", "", IF(IFERROR(INDEX($B469:$AE469, $BK469, MATCH(BG$10, $B$11:$AE$11, 0)), "")="", "", IFERROR(LEFT(INDEX($B469:$AE469, $BK469, MATCH(BG$10, $B$11:$AE$11, 0)), 70), "")))</f>
        <v/>
      </c>
      <c r="BH469" s="11"/>
      <c r="BI469" s="65" t="str">
        <f t="shared" si="105"/>
        <v/>
      </c>
      <c r="BJ469" s="11"/>
      <c r="BN469" s="19" t="str" cm="1">
        <f t="array" ref="BN469">IF($AZ$10="", "", IF(IFERROR(INDEX($B469:$AE469, $BK469, MATCH($AZ$10, $B$11:$AE$11, 0)), "")="", "", IFERROR(INDEX($B469:$AE469, $BK469, MATCH($AZ$10, $B$11:$AE$11, 0)), "")))</f>
        <v/>
      </c>
      <c r="BO469" s="19" t="str">
        <f t="shared" si="106"/>
        <v/>
      </c>
      <c r="BP469" s="19" t="str">
        <f t="shared" si="107"/>
        <v/>
      </c>
      <c r="BQ469" s="19" t="str">
        <f t="shared" si="108"/>
        <v/>
      </c>
      <c r="BR469" s="42" t="str">
        <f t="shared" si="109"/>
        <v/>
      </c>
      <c r="BS469" s="19" t="str">
        <f t="shared" si="110"/>
        <v/>
      </c>
      <c r="BT469" s="43" t="str" cm="1">
        <f t="array" ref="BT469">IFERROR(DATE(INDEX($BQ469:$BS469, $BK469, MATCH($BN$5, $BQ$10:$BS$10, 0)), INDEX($BQ469:$BS469, $BK469, MATCH($BN$4, $BQ$10:$BS$10, 0)), INDEX($BQ469:$BS469, $BK469, MATCH($BN$3, $BQ$10:$BS$10, 0))), "")</f>
        <v/>
      </c>
      <c r="BV469" s="19" t="str">
        <f t="shared" si="111"/>
        <v/>
      </c>
      <c r="BX469" s="19" t="str">
        <f t="shared" si="103"/>
        <v/>
      </c>
      <c r="BZ469" s="42" t="str">
        <f t="shared" si="102"/>
        <v/>
      </c>
      <c r="CA469" s="13" t="str">
        <f t="shared" si="102"/>
        <v/>
      </c>
      <c r="CB469" s="13" t="str">
        <f t="shared" si="102"/>
        <v/>
      </c>
      <c r="CC469" s="13" t="str">
        <f t="shared" si="102"/>
        <v/>
      </c>
      <c r="CD469" s="33" t="str">
        <f t="shared" si="102"/>
        <v/>
      </c>
      <c r="CF469" s="44" t="str">
        <f t="shared" si="112"/>
        <v/>
      </c>
      <c r="CH469" s="19" t="str">
        <f>IF($CF469="", "", COUNTIF($CF$12:$CF$511, "&gt;"&amp;$CF469)+1+COUNTIF($CF$12:$CF469, $CF469)-1)</f>
        <v/>
      </c>
      <c r="CJ469" s="19" t="str">
        <f t="shared" si="113"/>
        <v/>
      </c>
      <c r="CL469" s="45" t="str">
        <f t="shared" si="114"/>
        <v/>
      </c>
      <c r="CN469" s="41" t="str" cm="1">
        <f t="array" ref="CN469">IF($BV469="", "", IF(IFERROR(INDEX($B469:$AE469, $BK469, MATCH(BI$10, $B$11:$AE$11, 0)), "")="", "", IFERROR(INDEX($B469:$AE469, $BK469, MATCH(BI$10, $B$11:$AE$11, 0)), "")))</f>
        <v/>
      </c>
      <c r="CP469" s="19" t="str">
        <f>IF(OR($BL$7=FALSE, $BI469=""), "", IF(COUNTIF('LinkedIn Posts'!$AV$11:$AV$510, $BI469)=0, MAX($CP$11:$CP468)+1, ""))</f>
        <v/>
      </c>
      <c r="CR469" s="19">
        <v>458</v>
      </c>
      <c r="CT469" s="65" t="str">
        <f t="shared" si="115"/>
        <v/>
      </c>
    </row>
    <row r="470" spans="1:98" x14ac:dyDescent="0.25">
      <c r="A470" s="24"/>
      <c r="B470" s="29"/>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1"/>
      <c r="AF470" s="24"/>
      <c r="AG470" s="11"/>
      <c r="AH470" s="11"/>
      <c r="AI470" s="11"/>
      <c r="AJ470" s="11"/>
      <c r="AK470" s="11"/>
      <c r="AL470" s="11"/>
      <c r="AM470" s="11"/>
      <c r="AN470" s="11"/>
      <c r="AO470" s="11"/>
      <c r="AP470" s="11"/>
      <c r="AQ470" s="11"/>
      <c r="AR470" s="11"/>
      <c r="AS470" s="11"/>
      <c r="AT470" s="11"/>
      <c r="AU470" s="11"/>
      <c r="AV470" s="11"/>
      <c r="AW470" s="11"/>
      <c r="AX470" s="11"/>
      <c r="AY470" s="11"/>
      <c r="AZ470" s="32" t="str">
        <f t="shared" si="104"/>
        <v/>
      </c>
      <c r="BA470" s="13" t="str" cm="1">
        <f t="array" ref="BA470">IF(BA$10="", "", IF(IFERROR(INDEX($B470:$AE470, $BK470, MATCH(BA$10, $B$11:$AE$11, 0)), "")="", "", IFERROR(VALUE(INDEX($B470:$AE470, $BK470, MATCH(BA$10, $B$11:$AE$11, 0))), "")))</f>
        <v/>
      </c>
      <c r="BB470" s="13" t="str" cm="1">
        <f t="array" ref="BB470">IF(BB$10="", "", IF(IFERROR(INDEX($B470:$AE470, $BK470, MATCH(BB$10, $B$11:$AE$11, 0)), "")="", "", IFERROR(VALUE(INDEX($B470:$AE470, $BK470, MATCH(BB$10, $B$11:$AE$11, 0))), "")))</f>
        <v/>
      </c>
      <c r="BC470" s="13" t="str" cm="1">
        <f t="array" ref="BC470">IF(BC$10="", "", IF(IFERROR(INDEX($B470:$AE470, $BK470, MATCH(BC$10, $B$11:$AE$11, 0)), "")="", "", IFERROR(VALUE(INDEX($B470:$AE470, $BK470, MATCH(BC$10, $B$11:$AE$11, 0))), "")))</f>
        <v/>
      </c>
      <c r="BD470" s="13" t="str" cm="1">
        <f t="array" ref="BD470">IF(BD$10="", "", IF(IFERROR(INDEX($B470:$AE470, $BK470, MATCH(BD$10, $B$11:$AE$11, 0)), "")="", "", IFERROR(VALUE(INDEX($B470:$AE470, $BK470, MATCH(BD$10, $B$11:$AE$11, 0))), "")))</f>
        <v/>
      </c>
      <c r="BE470" s="33" t="str" cm="1">
        <f t="array" ref="BE470">IF(BE$10="", "", IF(IFERROR(INDEX($B470:$AE470, $BK470, MATCH(BE$10, $B$11:$AE$11, 0)), "")="", "", IFERROR(VALUE(INDEX($B470:$AE470, $BK470, MATCH(BE$10, $B$11:$AE$11, 0))), "")))</f>
        <v/>
      </c>
      <c r="BF470" s="11"/>
      <c r="BG470" s="41" t="str" cm="1">
        <f t="array" ref="BG470">IF(BG$10="", "", IF(IFERROR(INDEX($B470:$AE470, $BK470, MATCH(BG$10, $B$11:$AE$11, 0)), "")="", "", IFERROR(LEFT(INDEX($B470:$AE470, $BK470, MATCH(BG$10, $B$11:$AE$11, 0)), 70), "")))</f>
        <v/>
      </c>
      <c r="BH470" s="11"/>
      <c r="BI470" s="65" t="str">
        <f t="shared" si="105"/>
        <v/>
      </c>
      <c r="BJ470" s="11"/>
      <c r="BN470" s="19" t="str" cm="1">
        <f t="array" ref="BN470">IF($AZ$10="", "", IF(IFERROR(INDEX($B470:$AE470, $BK470, MATCH($AZ$10, $B$11:$AE$11, 0)), "")="", "", IFERROR(INDEX($B470:$AE470, $BK470, MATCH($AZ$10, $B$11:$AE$11, 0)), "")))</f>
        <v/>
      </c>
      <c r="BO470" s="19" t="str">
        <f t="shared" si="106"/>
        <v/>
      </c>
      <c r="BP470" s="19" t="str">
        <f t="shared" si="107"/>
        <v/>
      </c>
      <c r="BQ470" s="19" t="str">
        <f t="shared" si="108"/>
        <v/>
      </c>
      <c r="BR470" s="42" t="str">
        <f t="shared" si="109"/>
        <v/>
      </c>
      <c r="BS470" s="19" t="str">
        <f t="shared" si="110"/>
        <v/>
      </c>
      <c r="BT470" s="43" t="str" cm="1">
        <f t="array" ref="BT470">IFERROR(DATE(INDEX($BQ470:$BS470, $BK470, MATCH($BN$5, $BQ$10:$BS$10, 0)), INDEX($BQ470:$BS470, $BK470, MATCH($BN$4, $BQ$10:$BS$10, 0)), INDEX($BQ470:$BS470, $BK470, MATCH($BN$3, $BQ$10:$BS$10, 0))), "")</f>
        <v/>
      </c>
      <c r="BV470" s="19" t="str">
        <f t="shared" si="111"/>
        <v/>
      </c>
      <c r="BX470" s="19" t="str">
        <f t="shared" si="103"/>
        <v/>
      </c>
      <c r="BZ470" s="42" t="str">
        <f t="shared" si="102"/>
        <v/>
      </c>
      <c r="CA470" s="13" t="str">
        <f t="shared" si="102"/>
        <v/>
      </c>
      <c r="CB470" s="13" t="str">
        <f t="shared" si="102"/>
        <v/>
      </c>
      <c r="CC470" s="13" t="str">
        <f t="shared" si="102"/>
        <v/>
      </c>
      <c r="CD470" s="33" t="str">
        <f t="shared" si="102"/>
        <v/>
      </c>
      <c r="CF470" s="44" t="str">
        <f t="shared" si="112"/>
        <v/>
      </c>
      <c r="CH470" s="19" t="str">
        <f>IF($CF470="", "", COUNTIF($CF$12:$CF$511, "&gt;"&amp;$CF470)+1+COUNTIF($CF$12:$CF470, $CF470)-1)</f>
        <v/>
      </c>
      <c r="CJ470" s="19" t="str">
        <f t="shared" si="113"/>
        <v/>
      </c>
      <c r="CL470" s="45" t="str">
        <f t="shared" si="114"/>
        <v/>
      </c>
      <c r="CN470" s="41" t="str" cm="1">
        <f t="array" ref="CN470">IF($BV470="", "", IF(IFERROR(INDEX($B470:$AE470, $BK470, MATCH(BI$10, $B$11:$AE$11, 0)), "")="", "", IFERROR(INDEX($B470:$AE470, $BK470, MATCH(BI$10, $B$11:$AE$11, 0)), "")))</f>
        <v/>
      </c>
      <c r="CP470" s="19" t="str">
        <f>IF(OR($BL$7=FALSE, $BI470=""), "", IF(COUNTIF('LinkedIn Posts'!$AV$11:$AV$510, $BI470)=0, MAX($CP$11:$CP469)+1, ""))</f>
        <v/>
      </c>
      <c r="CR470" s="19">
        <v>459</v>
      </c>
      <c r="CT470" s="65" t="str">
        <f t="shared" si="115"/>
        <v/>
      </c>
    </row>
    <row r="471" spans="1:98" x14ac:dyDescent="0.25">
      <c r="A471" s="24"/>
      <c r="B471" s="29"/>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1"/>
      <c r="AF471" s="24"/>
      <c r="AG471" s="11"/>
      <c r="AH471" s="11"/>
      <c r="AI471" s="11"/>
      <c r="AJ471" s="11"/>
      <c r="AK471" s="11"/>
      <c r="AL471" s="11"/>
      <c r="AM471" s="11"/>
      <c r="AN471" s="11"/>
      <c r="AO471" s="11"/>
      <c r="AP471" s="11"/>
      <c r="AQ471" s="11"/>
      <c r="AR471" s="11"/>
      <c r="AS471" s="11"/>
      <c r="AT471" s="11"/>
      <c r="AU471" s="11"/>
      <c r="AV471" s="11"/>
      <c r="AW471" s="11"/>
      <c r="AX471" s="11"/>
      <c r="AY471" s="11"/>
      <c r="AZ471" s="32" t="str">
        <f t="shared" si="104"/>
        <v/>
      </c>
      <c r="BA471" s="13" t="str" cm="1">
        <f t="array" ref="BA471">IF(BA$10="", "", IF(IFERROR(INDEX($B471:$AE471, $BK471, MATCH(BA$10, $B$11:$AE$11, 0)), "")="", "", IFERROR(VALUE(INDEX($B471:$AE471, $BK471, MATCH(BA$10, $B$11:$AE$11, 0))), "")))</f>
        <v/>
      </c>
      <c r="BB471" s="13" t="str" cm="1">
        <f t="array" ref="BB471">IF(BB$10="", "", IF(IFERROR(INDEX($B471:$AE471, $BK471, MATCH(BB$10, $B$11:$AE$11, 0)), "")="", "", IFERROR(VALUE(INDEX($B471:$AE471, $BK471, MATCH(BB$10, $B$11:$AE$11, 0))), "")))</f>
        <v/>
      </c>
      <c r="BC471" s="13" t="str" cm="1">
        <f t="array" ref="BC471">IF(BC$10="", "", IF(IFERROR(INDEX($B471:$AE471, $BK471, MATCH(BC$10, $B$11:$AE$11, 0)), "")="", "", IFERROR(VALUE(INDEX($B471:$AE471, $BK471, MATCH(BC$10, $B$11:$AE$11, 0))), "")))</f>
        <v/>
      </c>
      <c r="BD471" s="13" t="str" cm="1">
        <f t="array" ref="BD471">IF(BD$10="", "", IF(IFERROR(INDEX($B471:$AE471, $BK471, MATCH(BD$10, $B$11:$AE$11, 0)), "")="", "", IFERROR(VALUE(INDEX($B471:$AE471, $BK471, MATCH(BD$10, $B$11:$AE$11, 0))), "")))</f>
        <v/>
      </c>
      <c r="BE471" s="33" t="str" cm="1">
        <f t="array" ref="BE471">IF(BE$10="", "", IF(IFERROR(INDEX($B471:$AE471, $BK471, MATCH(BE$10, $B$11:$AE$11, 0)), "")="", "", IFERROR(VALUE(INDEX($B471:$AE471, $BK471, MATCH(BE$10, $B$11:$AE$11, 0))), "")))</f>
        <v/>
      </c>
      <c r="BF471" s="11"/>
      <c r="BG471" s="41" t="str" cm="1">
        <f t="array" ref="BG471">IF(BG$10="", "", IF(IFERROR(INDEX($B471:$AE471, $BK471, MATCH(BG$10, $B$11:$AE$11, 0)), "")="", "", IFERROR(LEFT(INDEX($B471:$AE471, $BK471, MATCH(BG$10, $B$11:$AE$11, 0)), 70), "")))</f>
        <v/>
      </c>
      <c r="BH471" s="11"/>
      <c r="BI471" s="65" t="str">
        <f t="shared" si="105"/>
        <v/>
      </c>
      <c r="BJ471" s="11"/>
      <c r="BN471" s="19" t="str" cm="1">
        <f t="array" ref="BN471">IF($AZ$10="", "", IF(IFERROR(INDEX($B471:$AE471, $BK471, MATCH($AZ$10, $B$11:$AE$11, 0)), "")="", "", IFERROR(INDEX($B471:$AE471, $BK471, MATCH($AZ$10, $B$11:$AE$11, 0)), "")))</f>
        <v/>
      </c>
      <c r="BO471" s="19" t="str">
        <f t="shared" si="106"/>
        <v/>
      </c>
      <c r="BP471" s="19" t="str">
        <f t="shared" si="107"/>
        <v/>
      </c>
      <c r="BQ471" s="19" t="str">
        <f t="shared" si="108"/>
        <v/>
      </c>
      <c r="BR471" s="42" t="str">
        <f t="shared" si="109"/>
        <v/>
      </c>
      <c r="BS471" s="19" t="str">
        <f t="shared" si="110"/>
        <v/>
      </c>
      <c r="BT471" s="43" t="str" cm="1">
        <f t="array" ref="BT471">IFERROR(DATE(INDEX($BQ471:$BS471, $BK471, MATCH($BN$5, $BQ$10:$BS$10, 0)), INDEX($BQ471:$BS471, $BK471, MATCH($BN$4, $BQ$10:$BS$10, 0)), INDEX($BQ471:$BS471, $BK471, MATCH($BN$3, $BQ$10:$BS$10, 0))), "")</f>
        <v/>
      </c>
      <c r="BV471" s="19" t="str">
        <f t="shared" si="111"/>
        <v/>
      </c>
      <c r="BX471" s="19" t="str">
        <f t="shared" si="103"/>
        <v/>
      </c>
      <c r="BZ471" s="42" t="str">
        <f t="shared" si="102"/>
        <v/>
      </c>
      <c r="CA471" s="13" t="str">
        <f t="shared" si="102"/>
        <v/>
      </c>
      <c r="CB471" s="13" t="str">
        <f t="shared" si="102"/>
        <v/>
      </c>
      <c r="CC471" s="13" t="str">
        <f t="shared" si="102"/>
        <v/>
      </c>
      <c r="CD471" s="33" t="str">
        <f t="shared" si="102"/>
        <v/>
      </c>
      <c r="CF471" s="44" t="str">
        <f t="shared" si="112"/>
        <v/>
      </c>
      <c r="CH471" s="19" t="str">
        <f>IF($CF471="", "", COUNTIF($CF$12:$CF$511, "&gt;"&amp;$CF471)+1+COUNTIF($CF$12:$CF471, $CF471)-1)</f>
        <v/>
      </c>
      <c r="CJ471" s="19" t="str">
        <f t="shared" si="113"/>
        <v/>
      </c>
      <c r="CL471" s="45" t="str">
        <f t="shared" si="114"/>
        <v/>
      </c>
      <c r="CN471" s="41" t="str" cm="1">
        <f t="array" ref="CN471">IF($BV471="", "", IF(IFERROR(INDEX($B471:$AE471, $BK471, MATCH(BI$10, $B$11:$AE$11, 0)), "")="", "", IFERROR(INDEX($B471:$AE471, $BK471, MATCH(BI$10, $B$11:$AE$11, 0)), "")))</f>
        <v/>
      </c>
      <c r="CP471" s="19" t="str">
        <f>IF(OR($BL$7=FALSE, $BI471=""), "", IF(COUNTIF('LinkedIn Posts'!$AV$11:$AV$510, $BI471)=0, MAX($CP$11:$CP470)+1, ""))</f>
        <v/>
      </c>
      <c r="CR471" s="19">
        <v>460</v>
      </c>
      <c r="CT471" s="65" t="str">
        <f t="shared" si="115"/>
        <v/>
      </c>
    </row>
    <row r="472" spans="1:98" x14ac:dyDescent="0.25">
      <c r="A472" s="24"/>
      <c r="B472" s="29"/>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1"/>
      <c r="AF472" s="24"/>
      <c r="AG472" s="11"/>
      <c r="AH472" s="11"/>
      <c r="AI472" s="11"/>
      <c r="AJ472" s="11"/>
      <c r="AK472" s="11"/>
      <c r="AL472" s="11"/>
      <c r="AM472" s="11"/>
      <c r="AN472" s="11"/>
      <c r="AO472" s="11"/>
      <c r="AP472" s="11"/>
      <c r="AQ472" s="11"/>
      <c r="AR472" s="11"/>
      <c r="AS472" s="11"/>
      <c r="AT472" s="11"/>
      <c r="AU472" s="11"/>
      <c r="AV472" s="11"/>
      <c r="AW472" s="11"/>
      <c r="AX472" s="11"/>
      <c r="AY472" s="11"/>
      <c r="AZ472" s="32" t="str">
        <f t="shared" si="104"/>
        <v/>
      </c>
      <c r="BA472" s="13" t="str" cm="1">
        <f t="array" ref="BA472">IF(BA$10="", "", IF(IFERROR(INDEX($B472:$AE472, $BK472, MATCH(BA$10, $B$11:$AE$11, 0)), "")="", "", IFERROR(VALUE(INDEX($B472:$AE472, $BK472, MATCH(BA$10, $B$11:$AE$11, 0))), "")))</f>
        <v/>
      </c>
      <c r="BB472" s="13" t="str" cm="1">
        <f t="array" ref="BB472">IF(BB$10="", "", IF(IFERROR(INDEX($B472:$AE472, $BK472, MATCH(BB$10, $B$11:$AE$11, 0)), "")="", "", IFERROR(VALUE(INDEX($B472:$AE472, $BK472, MATCH(BB$10, $B$11:$AE$11, 0))), "")))</f>
        <v/>
      </c>
      <c r="BC472" s="13" t="str" cm="1">
        <f t="array" ref="BC472">IF(BC$10="", "", IF(IFERROR(INDEX($B472:$AE472, $BK472, MATCH(BC$10, $B$11:$AE$11, 0)), "")="", "", IFERROR(VALUE(INDEX($B472:$AE472, $BK472, MATCH(BC$10, $B$11:$AE$11, 0))), "")))</f>
        <v/>
      </c>
      <c r="BD472" s="13" t="str" cm="1">
        <f t="array" ref="BD472">IF(BD$10="", "", IF(IFERROR(INDEX($B472:$AE472, $BK472, MATCH(BD$10, $B$11:$AE$11, 0)), "")="", "", IFERROR(VALUE(INDEX($B472:$AE472, $BK472, MATCH(BD$10, $B$11:$AE$11, 0))), "")))</f>
        <v/>
      </c>
      <c r="BE472" s="33" t="str" cm="1">
        <f t="array" ref="BE472">IF(BE$10="", "", IF(IFERROR(INDEX($B472:$AE472, $BK472, MATCH(BE$10, $B$11:$AE$11, 0)), "")="", "", IFERROR(VALUE(INDEX($B472:$AE472, $BK472, MATCH(BE$10, $B$11:$AE$11, 0))), "")))</f>
        <v/>
      </c>
      <c r="BF472" s="11"/>
      <c r="BG472" s="41" t="str" cm="1">
        <f t="array" ref="BG472">IF(BG$10="", "", IF(IFERROR(INDEX($B472:$AE472, $BK472, MATCH(BG$10, $B$11:$AE$11, 0)), "")="", "", IFERROR(LEFT(INDEX($B472:$AE472, $BK472, MATCH(BG$10, $B$11:$AE$11, 0)), 70), "")))</f>
        <v/>
      </c>
      <c r="BH472" s="11"/>
      <c r="BI472" s="65" t="str">
        <f t="shared" si="105"/>
        <v/>
      </c>
      <c r="BJ472" s="11"/>
      <c r="BN472" s="19" t="str" cm="1">
        <f t="array" ref="BN472">IF($AZ$10="", "", IF(IFERROR(INDEX($B472:$AE472, $BK472, MATCH($AZ$10, $B$11:$AE$11, 0)), "")="", "", IFERROR(INDEX($B472:$AE472, $BK472, MATCH($AZ$10, $B$11:$AE$11, 0)), "")))</f>
        <v/>
      </c>
      <c r="BO472" s="19" t="str">
        <f t="shared" si="106"/>
        <v/>
      </c>
      <c r="BP472" s="19" t="str">
        <f t="shared" si="107"/>
        <v/>
      </c>
      <c r="BQ472" s="19" t="str">
        <f t="shared" si="108"/>
        <v/>
      </c>
      <c r="BR472" s="42" t="str">
        <f t="shared" si="109"/>
        <v/>
      </c>
      <c r="BS472" s="19" t="str">
        <f t="shared" si="110"/>
        <v/>
      </c>
      <c r="BT472" s="43" t="str" cm="1">
        <f t="array" ref="BT472">IFERROR(DATE(INDEX($BQ472:$BS472, $BK472, MATCH($BN$5, $BQ$10:$BS$10, 0)), INDEX($BQ472:$BS472, $BK472, MATCH($BN$4, $BQ$10:$BS$10, 0)), INDEX($BQ472:$BS472, $BK472, MATCH($BN$3, $BQ$10:$BS$10, 0))), "")</f>
        <v/>
      </c>
      <c r="BV472" s="19" t="str">
        <f t="shared" si="111"/>
        <v/>
      </c>
      <c r="BX472" s="19" t="str">
        <f t="shared" si="103"/>
        <v/>
      </c>
      <c r="BZ472" s="42" t="str">
        <f t="shared" si="102"/>
        <v/>
      </c>
      <c r="CA472" s="13" t="str">
        <f t="shared" si="102"/>
        <v/>
      </c>
      <c r="CB472" s="13" t="str">
        <f t="shared" si="102"/>
        <v/>
      </c>
      <c r="CC472" s="13" t="str">
        <f t="shared" si="102"/>
        <v/>
      </c>
      <c r="CD472" s="33" t="str">
        <f t="shared" si="102"/>
        <v/>
      </c>
      <c r="CF472" s="44" t="str">
        <f t="shared" si="112"/>
        <v/>
      </c>
      <c r="CH472" s="19" t="str">
        <f>IF($CF472="", "", COUNTIF($CF$12:$CF$511, "&gt;"&amp;$CF472)+1+COUNTIF($CF$12:$CF472, $CF472)-1)</f>
        <v/>
      </c>
      <c r="CJ472" s="19" t="str">
        <f t="shared" si="113"/>
        <v/>
      </c>
      <c r="CL472" s="45" t="str">
        <f t="shared" si="114"/>
        <v/>
      </c>
      <c r="CN472" s="41" t="str" cm="1">
        <f t="array" ref="CN472">IF($BV472="", "", IF(IFERROR(INDEX($B472:$AE472, $BK472, MATCH(BI$10, $B$11:$AE$11, 0)), "")="", "", IFERROR(INDEX($B472:$AE472, $BK472, MATCH(BI$10, $B$11:$AE$11, 0)), "")))</f>
        <v/>
      </c>
      <c r="CP472" s="19" t="str">
        <f>IF(OR($BL$7=FALSE, $BI472=""), "", IF(COUNTIF('LinkedIn Posts'!$AV$11:$AV$510, $BI472)=0, MAX($CP$11:$CP471)+1, ""))</f>
        <v/>
      </c>
      <c r="CR472" s="19">
        <v>461</v>
      </c>
      <c r="CT472" s="65" t="str">
        <f t="shared" si="115"/>
        <v/>
      </c>
    </row>
    <row r="473" spans="1:98" x14ac:dyDescent="0.25">
      <c r="A473" s="24"/>
      <c r="B473" s="29"/>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1"/>
      <c r="AF473" s="24"/>
      <c r="AG473" s="11"/>
      <c r="AH473" s="11"/>
      <c r="AI473" s="11"/>
      <c r="AJ473" s="11"/>
      <c r="AK473" s="11"/>
      <c r="AL473" s="11"/>
      <c r="AM473" s="11"/>
      <c r="AN473" s="11"/>
      <c r="AO473" s="11"/>
      <c r="AP473" s="11"/>
      <c r="AQ473" s="11"/>
      <c r="AR473" s="11"/>
      <c r="AS473" s="11"/>
      <c r="AT473" s="11"/>
      <c r="AU473" s="11"/>
      <c r="AV473" s="11"/>
      <c r="AW473" s="11"/>
      <c r="AX473" s="11"/>
      <c r="AY473" s="11"/>
      <c r="AZ473" s="32" t="str">
        <f t="shared" si="104"/>
        <v/>
      </c>
      <c r="BA473" s="13" t="str" cm="1">
        <f t="array" ref="BA473">IF(BA$10="", "", IF(IFERROR(INDEX($B473:$AE473, $BK473, MATCH(BA$10, $B$11:$AE$11, 0)), "")="", "", IFERROR(VALUE(INDEX($B473:$AE473, $BK473, MATCH(BA$10, $B$11:$AE$11, 0))), "")))</f>
        <v/>
      </c>
      <c r="BB473" s="13" t="str" cm="1">
        <f t="array" ref="BB473">IF(BB$10="", "", IF(IFERROR(INDEX($B473:$AE473, $BK473, MATCH(BB$10, $B$11:$AE$11, 0)), "")="", "", IFERROR(VALUE(INDEX($B473:$AE473, $BK473, MATCH(BB$10, $B$11:$AE$11, 0))), "")))</f>
        <v/>
      </c>
      <c r="BC473" s="13" t="str" cm="1">
        <f t="array" ref="BC473">IF(BC$10="", "", IF(IFERROR(INDEX($B473:$AE473, $BK473, MATCH(BC$10, $B$11:$AE$11, 0)), "")="", "", IFERROR(VALUE(INDEX($B473:$AE473, $BK473, MATCH(BC$10, $B$11:$AE$11, 0))), "")))</f>
        <v/>
      </c>
      <c r="BD473" s="13" t="str" cm="1">
        <f t="array" ref="BD473">IF(BD$10="", "", IF(IFERROR(INDEX($B473:$AE473, $BK473, MATCH(BD$10, $B$11:$AE$11, 0)), "")="", "", IFERROR(VALUE(INDEX($B473:$AE473, $BK473, MATCH(BD$10, $B$11:$AE$11, 0))), "")))</f>
        <v/>
      </c>
      <c r="BE473" s="33" t="str" cm="1">
        <f t="array" ref="BE473">IF(BE$10="", "", IF(IFERROR(INDEX($B473:$AE473, $BK473, MATCH(BE$10, $B$11:$AE$11, 0)), "")="", "", IFERROR(VALUE(INDEX($B473:$AE473, $BK473, MATCH(BE$10, $B$11:$AE$11, 0))), "")))</f>
        <v/>
      </c>
      <c r="BF473" s="11"/>
      <c r="BG473" s="41" t="str" cm="1">
        <f t="array" ref="BG473">IF(BG$10="", "", IF(IFERROR(INDEX($B473:$AE473, $BK473, MATCH(BG$10, $B$11:$AE$11, 0)), "")="", "", IFERROR(LEFT(INDEX($B473:$AE473, $BK473, MATCH(BG$10, $B$11:$AE$11, 0)), 70), "")))</f>
        <v/>
      </c>
      <c r="BH473" s="11"/>
      <c r="BI473" s="65" t="str">
        <f t="shared" si="105"/>
        <v/>
      </c>
      <c r="BJ473" s="11"/>
      <c r="BN473" s="19" t="str" cm="1">
        <f t="array" ref="BN473">IF($AZ$10="", "", IF(IFERROR(INDEX($B473:$AE473, $BK473, MATCH($AZ$10, $B$11:$AE$11, 0)), "")="", "", IFERROR(INDEX($B473:$AE473, $BK473, MATCH($AZ$10, $B$11:$AE$11, 0)), "")))</f>
        <v/>
      </c>
      <c r="BO473" s="19" t="str">
        <f t="shared" si="106"/>
        <v/>
      </c>
      <c r="BP473" s="19" t="str">
        <f t="shared" si="107"/>
        <v/>
      </c>
      <c r="BQ473" s="19" t="str">
        <f t="shared" si="108"/>
        <v/>
      </c>
      <c r="BR473" s="42" t="str">
        <f t="shared" si="109"/>
        <v/>
      </c>
      <c r="BS473" s="19" t="str">
        <f t="shared" si="110"/>
        <v/>
      </c>
      <c r="BT473" s="43" t="str" cm="1">
        <f t="array" ref="BT473">IFERROR(DATE(INDEX($BQ473:$BS473, $BK473, MATCH($BN$5, $BQ$10:$BS$10, 0)), INDEX($BQ473:$BS473, $BK473, MATCH($BN$4, $BQ$10:$BS$10, 0)), INDEX($BQ473:$BS473, $BK473, MATCH($BN$3, $BQ$10:$BS$10, 0))), "")</f>
        <v/>
      </c>
      <c r="BV473" s="19" t="str">
        <f t="shared" si="111"/>
        <v/>
      </c>
      <c r="BX473" s="19" t="str">
        <f t="shared" si="103"/>
        <v/>
      </c>
      <c r="BZ473" s="42" t="str">
        <f t="shared" si="102"/>
        <v/>
      </c>
      <c r="CA473" s="13" t="str">
        <f t="shared" si="102"/>
        <v/>
      </c>
      <c r="CB473" s="13" t="str">
        <f t="shared" si="102"/>
        <v/>
      </c>
      <c r="CC473" s="13" t="str">
        <f t="shared" si="102"/>
        <v/>
      </c>
      <c r="CD473" s="33" t="str">
        <f t="shared" si="102"/>
        <v/>
      </c>
      <c r="CF473" s="44" t="str">
        <f t="shared" si="112"/>
        <v/>
      </c>
      <c r="CH473" s="19" t="str">
        <f>IF($CF473="", "", COUNTIF($CF$12:$CF$511, "&gt;"&amp;$CF473)+1+COUNTIF($CF$12:$CF473, $CF473)-1)</f>
        <v/>
      </c>
      <c r="CJ473" s="19" t="str">
        <f t="shared" si="113"/>
        <v/>
      </c>
      <c r="CL473" s="45" t="str">
        <f t="shared" si="114"/>
        <v/>
      </c>
      <c r="CN473" s="41" t="str" cm="1">
        <f t="array" ref="CN473">IF($BV473="", "", IF(IFERROR(INDEX($B473:$AE473, $BK473, MATCH(BI$10, $B$11:$AE$11, 0)), "")="", "", IFERROR(INDEX($B473:$AE473, $BK473, MATCH(BI$10, $B$11:$AE$11, 0)), "")))</f>
        <v/>
      </c>
      <c r="CP473" s="19" t="str">
        <f>IF(OR($BL$7=FALSE, $BI473=""), "", IF(COUNTIF('LinkedIn Posts'!$AV$11:$AV$510, $BI473)=0, MAX($CP$11:$CP472)+1, ""))</f>
        <v/>
      </c>
      <c r="CR473" s="19">
        <v>462</v>
      </c>
      <c r="CT473" s="65" t="str">
        <f t="shared" si="115"/>
        <v/>
      </c>
    </row>
    <row r="474" spans="1:98" x14ac:dyDescent="0.25">
      <c r="A474" s="24"/>
      <c r="B474" s="29"/>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1"/>
      <c r="AF474" s="24"/>
      <c r="AG474" s="11"/>
      <c r="AH474" s="11"/>
      <c r="AI474" s="11"/>
      <c r="AJ474" s="11"/>
      <c r="AK474" s="11"/>
      <c r="AL474" s="11"/>
      <c r="AM474" s="11"/>
      <c r="AN474" s="11"/>
      <c r="AO474" s="11"/>
      <c r="AP474" s="11"/>
      <c r="AQ474" s="11"/>
      <c r="AR474" s="11"/>
      <c r="AS474" s="11"/>
      <c r="AT474" s="11"/>
      <c r="AU474" s="11"/>
      <c r="AV474" s="11"/>
      <c r="AW474" s="11"/>
      <c r="AX474" s="11"/>
      <c r="AY474" s="11"/>
      <c r="AZ474" s="32" t="str">
        <f t="shared" si="104"/>
        <v/>
      </c>
      <c r="BA474" s="13" t="str" cm="1">
        <f t="array" ref="BA474">IF(BA$10="", "", IF(IFERROR(INDEX($B474:$AE474, $BK474, MATCH(BA$10, $B$11:$AE$11, 0)), "")="", "", IFERROR(VALUE(INDEX($B474:$AE474, $BK474, MATCH(BA$10, $B$11:$AE$11, 0))), "")))</f>
        <v/>
      </c>
      <c r="BB474" s="13" t="str" cm="1">
        <f t="array" ref="BB474">IF(BB$10="", "", IF(IFERROR(INDEX($B474:$AE474, $BK474, MATCH(BB$10, $B$11:$AE$11, 0)), "")="", "", IFERROR(VALUE(INDEX($B474:$AE474, $BK474, MATCH(BB$10, $B$11:$AE$11, 0))), "")))</f>
        <v/>
      </c>
      <c r="BC474" s="13" t="str" cm="1">
        <f t="array" ref="BC474">IF(BC$10="", "", IF(IFERROR(INDEX($B474:$AE474, $BK474, MATCH(BC$10, $B$11:$AE$11, 0)), "")="", "", IFERROR(VALUE(INDEX($B474:$AE474, $BK474, MATCH(BC$10, $B$11:$AE$11, 0))), "")))</f>
        <v/>
      </c>
      <c r="BD474" s="13" t="str" cm="1">
        <f t="array" ref="BD474">IF(BD$10="", "", IF(IFERROR(INDEX($B474:$AE474, $BK474, MATCH(BD$10, $B$11:$AE$11, 0)), "")="", "", IFERROR(VALUE(INDEX($B474:$AE474, $BK474, MATCH(BD$10, $B$11:$AE$11, 0))), "")))</f>
        <v/>
      </c>
      <c r="BE474" s="33" t="str" cm="1">
        <f t="array" ref="BE474">IF(BE$10="", "", IF(IFERROR(INDEX($B474:$AE474, $BK474, MATCH(BE$10, $B$11:$AE$11, 0)), "")="", "", IFERROR(VALUE(INDEX($B474:$AE474, $BK474, MATCH(BE$10, $B$11:$AE$11, 0))), "")))</f>
        <v/>
      </c>
      <c r="BF474" s="11"/>
      <c r="BG474" s="41" t="str" cm="1">
        <f t="array" ref="BG474">IF(BG$10="", "", IF(IFERROR(INDEX($B474:$AE474, $BK474, MATCH(BG$10, $B$11:$AE$11, 0)), "")="", "", IFERROR(LEFT(INDEX($B474:$AE474, $BK474, MATCH(BG$10, $B$11:$AE$11, 0)), 70), "")))</f>
        <v/>
      </c>
      <c r="BH474" s="11"/>
      <c r="BI474" s="65" t="str">
        <f t="shared" si="105"/>
        <v/>
      </c>
      <c r="BJ474" s="11"/>
      <c r="BN474" s="19" t="str" cm="1">
        <f t="array" ref="BN474">IF($AZ$10="", "", IF(IFERROR(INDEX($B474:$AE474, $BK474, MATCH($AZ$10, $B$11:$AE$11, 0)), "")="", "", IFERROR(INDEX($B474:$AE474, $BK474, MATCH($AZ$10, $B$11:$AE$11, 0)), "")))</f>
        <v/>
      </c>
      <c r="BO474" s="19" t="str">
        <f t="shared" si="106"/>
        <v/>
      </c>
      <c r="BP474" s="19" t="str">
        <f t="shared" si="107"/>
        <v/>
      </c>
      <c r="BQ474" s="19" t="str">
        <f t="shared" si="108"/>
        <v/>
      </c>
      <c r="BR474" s="42" t="str">
        <f t="shared" si="109"/>
        <v/>
      </c>
      <c r="BS474" s="19" t="str">
        <f t="shared" si="110"/>
        <v/>
      </c>
      <c r="BT474" s="43" t="str" cm="1">
        <f t="array" ref="BT474">IFERROR(DATE(INDEX($BQ474:$BS474, $BK474, MATCH($BN$5, $BQ$10:$BS$10, 0)), INDEX($BQ474:$BS474, $BK474, MATCH($BN$4, $BQ$10:$BS$10, 0)), INDEX($BQ474:$BS474, $BK474, MATCH($BN$3, $BQ$10:$BS$10, 0))), "")</f>
        <v/>
      </c>
      <c r="BV474" s="19" t="str">
        <f t="shared" si="111"/>
        <v/>
      </c>
      <c r="BX474" s="19" t="str">
        <f t="shared" si="103"/>
        <v/>
      </c>
      <c r="BZ474" s="42" t="str">
        <f t="shared" si="102"/>
        <v/>
      </c>
      <c r="CA474" s="13" t="str">
        <f t="shared" si="102"/>
        <v/>
      </c>
      <c r="CB474" s="13" t="str">
        <f t="shared" si="102"/>
        <v/>
      </c>
      <c r="CC474" s="13" t="str">
        <f t="shared" si="102"/>
        <v/>
      </c>
      <c r="CD474" s="33" t="str">
        <f t="shared" si="102"/>
        <v/>
      </c>
      <c r="CF474" s="44" t="str">
        <f t="shared" si="112"/>
        <v/>
      </c>
      <c r="CH474" s="19" t="str">
        <f>IF($CF474="", "", COUNTIF($CF$12:$CF$511, "&gt;"&amp;$CF474)+1+COUNTIF($CF$12:$CF474, $CF474)-1)</f>
        <v/>
      </c>
      <c r="CJ474" s="19" t="str">
        <f t="shared" si="113"/>
        <v/>
      </c>
      <c r="CL474" s="45" t="str">
        <f t="shared" si="114"/>
        <v/>
      </c>
      <c r="CN474" s="41" t="str" cm="1">
        <f t="array" ref="CN474">IF($BV474="", "", IF(IFERROR(INDEX($B474:$AE474, $BK474, MATCH(BI$10, $B$11:$AE$11, 0)), "")="", "", IFERROR(INDEX($B474:$AE474, $BK474, MATCH(BI$10, $B$11:$AE$11, 0)), "")))</f>
        <v/>
      </c>
      <c r="CP474" s="19" t="str">
        <f>IF(OR($BL$7=FALSE, $BI474=""), "", IF(COUNTIF('LinkedIn Posts'!$AV$11:$AV$510, $BI474)=0, MAX($CP$11:$CP473)+1, ""))</f>
        <v/>
      </c>
      <c r="CR474" s="19">
        <v>463</v>
      </c>
      <c r="CT474" s="65" t="str">
        <f t="shared" si="115"/>
        <v/>
      </c>
    </row>
    <row r="475" spans="1:98" x14ac:dyDescent="0.25">
      <c r="A475" s="24"/>
      <c r="B475" s="29"/>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1"/>
      <c r="AF475" s="24"/>
      <c r="AG475" s="11"/>
      <c r="AH475" s="11"/>
      <c r="AI475" s="11"/>
      <c r="AJ475" s="11"/>
      <c r="AK475" s="11"/>
      <c r="AL475" s="11"/>
      <c r="AM475" s="11"/>
      <c r="AN475" s="11"/>
      <c r="AO475" s="11"/>
      <c r="AP475" s="11"/>
      <c r="AQ475" s="11"/>
      <c r="AR475" s="11"/>
      <c r="AS475" s="11"/>
      <c r="AT475" s="11"/>
      <c r="AU475" s="11"/>
      <c r="AV475" s="11"/>
      <c r="AW475" s="11"/>
      <c r="AX475" s="11"/>
      <c r="AY475" s="11"/>
      <c r="AZ475" s="32" t="str">
        <f t="shared" si="104"/>
        <v/>
      </c>
      <c r="BA475" s="13" t="str" cm="1">
        <f t="array" ref="BA475">IF(BA$10="", "", IF(IFERROR(INDEX($B475:$AE475, $BK475, MATCH(BA$10, $B$11:$AE$11, 0)), "")="", "", IFERROR(VALUE(INDEX($B475:$AE475, $BK475, MATCH(BA$10, $B$11:$AE$11, 0))), "")))</f>
        <v/>
      </c>
      <c r="BB475" s="13" t="str" cm="1">
        <f t="array" ref="BB475">IF(BB$10="", "", IF(IFERROR(INDEX($B475:$AE475, $BK475, MATCH(BB$10, $B$11:$AE$11, 0)), "")="", "", IFERROR(VALUE(INDEX($B475:$AE475, $BK475, MATCH(BB$10, $B$11:$AE$11, 0))), "")))</f>
        <v/>
      </c>
      <c r="BC475" s="13" t="str" cm="1">
        <f t="array" ref="BC475">IF(BC$10="", "", IF(IFERROR(INDEX($B475:$AE475, $BK475, MATCH(BC$10, $B$11:$AE$11, 0)), "")="", "", IFERROR(VALUE(INDEX($B475:$AE475, $BK475, MATCH(BC$10, $B$11:$AE$11, 0))), "")))</f>
        <v/>
      </c>
      <c r="BD475" s="13" t="str" cm="1">
        <f t="array" ref="BD475">IF(BD$10="", "", IF(IFERROR(INDEX($B475:$AE475, $BK475, MATCH(BD$10, $B$11:$AE$11, 0)), "")="", "", IFERROR(VALUE(INDEX($B475:$AE475, $BK475, MATCH(BD$10, $B$11:$AE$11, 0))), "")))</f>
        <v/>
      </c>
      <c r="BE475" s="33" t="str" cm="1">
        <f t="array" ref="BE475">IF(BE$10="", "", IF(IFERROR(INDEX($B475:$AE475, $BK475, MATCH(BE$10, $B$11:$AE$11, 0)), "")="", "", IFERROR(VALUE(INDEX($B475:$AE475, $BK475, MATCH(BE$10, $B$11:$AE$11, 0))), "")))</f>
        <v/>
      </c>
      <c r="BF475" s="11"/>
      <c r="BG475" s="41" t="str" cm="1">
        <f t="array" ref="BG475">IF(BG$10="", "", IF(IFERROR(INDEX($B475:$AE475, $BK475, MATCH(BG$10, $B$11:$AE$11, 0)), "")="", "", IFERROR(LEFT(INDEX($B475:$AE475, $BK475, MATCH(BG$10, $B$11:$AE$11, 0)), 70), "")))</f>
        <v/>
      </c>
      <c r="BH475" s="11"/>
      <c r="BI475" s="65" t="str">
        <f t="shared" si="105"/>
        <v/>
      </c>
      <c r="BJ475" s="11"/>
      <c r="BN475" s="19" t="str" cm="1">
        <f t="array" ref="BN475">IF($AZ$10="", "", IF(IFERROR(INDEX($B475:$AE475, $BK475, MATCH($AZ$10, $B$11:$AE$11, 0)), "")="", "", IFERROR(INDEX($B475:$AE475, $BK475, MATCH($AZ$10, $B$11:$AE$11, 0)), "")))</f>
        <v/>
      </c>
      <c r="BO475" s="19" t="str">
        <f t="shared" si="106"/>
        <v/>
      </c>
      <c r="BP475" s="19" t="str">
        <f t="shared" si="107"/>
        <v/>
      </c>
      <c r="BQ475" s="19" t="str">
        <f t="shared" si="108"/>
        <v/>
      </c>
      <c r="BR475" s="42" t="str">
        <f t="shared" si="109"/>
        <v/>
      </c>
      <c r="BS475" s="19" t="str">
        <f t="shared" si="110"/>
        <v/>
      </c>
      <c r="BT475" s="43" t="str" cm="1">
        <f t="array" ref="BT475">IFERROR(DATE(INDEX($BQ475:$BS475, $BK475, MATCH($BN$5, $BQ$10:$BS$10, 0)), INDEX($BQ475:$BS475, $BK475, MATCH($BN$4, $BQ$10:$BS$10, 0)), INDEX($BQ475:$BS475, $BK475, MATCH($BN$3, $BQ$10:$BS$10, 0))), "")</f>
        <v/>
      </c>
      <c r="BV475" s="19" t="str">
        <f t="shared" si="111"/>
        <v/>
      </c>
      <c r="BX475" s="19" t="str">
        <f t="shared" si="103"/>
        <v/>
      </c>
      <c r="BZ475" s="42" t="str">
        <f t="shared" si="102"/>
        <v/>
      </c>
      <c r="CA475" s="13" t="str">
        <f t="shared" si="102"/>
        <v/>
      </c>
      <c r="CB475" s="13" t="str">
        <f t="shared" si="102"/>
        <v/>
      </c>
      <c r="CC475" s="13" t="str">
        <f t="shared" si="102"/>
        <v/>
      </c>
      <c r="CD475" s="33" t="str">
        <f t="shared" si="102"/>
        <v/>
      </c>
      <c r="CF475" s="44" t="str">
        <f t="shared" si="112"/>
        <v/>
      </c>
      <c r="CH475" s="19" t="str">
        <f>IF($CF475="", "", COUNTIF($CF$12:$CF$511, "&gt;"&amp;$CF475)+1+COUNTIF($CF$12:$CF475, $CF475)-1)</f>
        <v/>
      </c>
      <c r="CJ475" s="19" t="str">
        <f t="shared" si="113"/>
        <v/>
      </c>
      <c r="CL475" s="45" t="str">
        <f t="shared" si="114"/>
        <v/>
      </c>
      <c r="CN475" s="41" t="str" cm="1">
        <f t="array" ref="CN475">IF($BV475="", "", IF(IFERROR(INDEX($B475:$AE475, $BK475, MATCH(BI$10, $B$11:$AE$11, 0)), "")="", "", IFERROR(INDEX($B475:$AE475, $BK475, MATCH(BI$10, $B$11:$AE$11, 0)), "")))</f>
        <v/>
      </c>
      <c r="CP475" s="19" t="str">
        <f>IF(OR($BL$7=FALSE, $BI475=""), "", IF(COUNTIF('LinkedIn Posts'!$AV$11:$AV$510, $BI475)=0, MAX($CP$11:$CP474)+1, ""))</f>
        <v/>
      </c>
      <c r="CR475" s="19">
        <v>464</v>
      </c>
      <c r="CT475" s="65" t="str">
        <f t="shared" si="115"/>
        <v/>
      </c>
    </row>
    <row r="476" spans="1:98" x14ac:dyDescent="0.25">
      <c r="A476" s="24"/>
      <c r="B476" s="29"/>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1"/>
      <c r="AF476" s="24"/>
      <c r="AG476" s="11"/>
      <c r="AH476" s="11"/>
      <c r="AI476" s="11"/>
      <c r="AJ476" s="11"/>
      <c r="AK476" s="11"/>
      <c r="AL476" s="11"/>
      <c r="AM476" s="11"/>
      <c r="AN476" s="11"/>
      <c r="AO476" s="11"/>
      <c r="AP476" s="11"/>
      <c r="AQ476" s="11"/>
      <c r="AR476" s="11"/>
      <c r="AS476" s="11"/>
      <c r="AT476" s="11"/>
      <c r="AU476" s="11"/>
      <c r="AV476" s="11"/>
      <c r="AW476" s="11"/>
      <c r="AX476" s="11"/>
      <c r="AY476" s="11"/>
      <c r="AZ476" s="32" t="str">
        <f t="shared" si="104"/>
        <v/>
      </c>
      <c r="BA476" s="13" t="str" cm="1">
        <f t="array" ref="BA476">IF(BA$10="", "", IF(IFERROR(INDEX($B476:$AE476, $BK476, MATCH(BA$10, $B$11:$AE$11, 0)), "")="", "", IFERROR(VALUE(INDEX($B476:$AE476, $BK476, MATCH(BA$10, $B$11:$AE$11, 0))), "")))</f>
        <v/>
      </c>
      <c r="BB476" s="13" t="str" cm="1">
        <f t="array" ref="BB476">IF(BB$10="", "", IF(IFERROR(INDEX($B476:$AE476, $BK476, MATCH(BB$10, $B$11:$AE$11, 0)), "")="", "", IFERROR(VALUE(INDEX($B476:$AE476, $BK476, MATCH(BB$10, $B$11:$AE$11, 0))), "")))</f>
        <v/>
      </c>
      <c r="BC476" s="13" t="str" cm="1">
        <f t="array" ref="BC476">IF(BC$10="", "", IF(IFERROR(INDEX($B476:$AE476, $BK476, MATCH(BC$10, $B$11:$AE$11, 0)), "")="", "", IFERROR(VALUE(INDEX($B476:$AE476, $BK476, MATCH(BC$10, $B$11:$AE$11, 0))), "")))</f>
        <v/>
      </c>
      <c r="BD476" s="13" t="str" cm="1">
        <f t="array" ref="BD476">IF(BD$10="", "", IF(IFERROR(INDEX($B476:$AE476, $BK476, MATCH(BD$10, $B$11:$AE$11, 0)), "")="", "", IFERROR(VALUE(INDEX($B476:$AE476, $BK476, MATCH(BD$10, $B$11:$AE$11, 0))), "")))</f>
        <v/>
      </c>
      <c r="BE476" s="33" t="str" cm="1">
        <f t="array" ref="BE476">IF(BE$10="", "", IF(IFERROR(INDEX($B476:$AE476, $BK476, MATCH(BE$10, $B$11:$AE$11, 0)), "")="", "", IFERROR(VALUE(INDEX($B476:$AE476, $BK476, MATCH(BE$10, $B$11:$AE$11, 0))), "")))</f>
        <v/>
      </c>
      <c r="BF476" s="11"/>
      <c r="BG476" s="41" t="str" cm="1">
        <f t="array" ref="BG476">IF(BG$10="", "", IF(IFERROR(INDEX($B476:$AE476, $BK476, MATCH(BG$10, $B$11:$AE$11, 0)), "")="", "", IFERROR(LEFT(INDEX($B476:$AE476, $BK476, MATCH(BG$10, $B$11:$AE$11, 0)), 70), "")))</f>
        <v/>
      </c>
      <c r="BH476" s="11"/>
      <c r="BI476" s="65" t="str">
        <f t="shared" si="105"/>
        <v/>
      </c>
      <c r="BJ476" s="11"/>
      <c r="BN476" s="19" t="str" cm="1">
        <f t="array" ref="BN476">IF($AZ$10="", "", IF(IFERROR(INDEX($B476:$AE476, $BK476, MATCH($AZ$10, $B$11:$AE$11, 0)), "")="", "", IFERROR(INDEX($B476:$AE476, $BK476, MATCH($AZ$10, $B$11:$AE$11, 0)), "")))</f>
        <v/>
      </c>
      <c r="BO476" s="19" t="str">
        <f t="shared" si="106"/>
        <v/>
      </c>
      <c r="BP476" s="19" t="str">
        <f t="shared" si="107"/>
        <v/>
      </c>
      <c r="BQ476" s="19" t="str">
        <f t="shared" si="108"/>
        <v/>
      </c>
      <c r="BR476" s="42" t="str">
        <f t="shared" si="109"/>
        <v/>
      </c>
      <c r="BS476" s="19" t="str">
        <f t="shared" si="110"/>
        <v/>
      </c>
      <c r="BT476" s="43" t="str" cm="1">
        <f t="array" ref="BT476">IFERROR(DATE(INDEX($BQ476:$BS476, $BK476, MATCH($BN$5, $BQ$10:$BS$10, 0)), INDEX($BQ476:$BS476, $BK476, MATCH($BN$4, $BQ$10:$BS$10, 0)), INDEX($BQ476:$BS476, $BK476, MATCH($BN$3, $BQ$10:$BS$10, 0))), "")</f>
        <v/>
      </c>
      <c r="BV476" s="19" t="str">
        <f t="shared" si="111"/>
        <v/>
      </c>
      <c r="BX476" s="19" t="str">
        <f t="shared" si="103"/>
        <v/>
      </c>
      <c r="BZ476" s="42" t="str">
        <f t="shared" ref="BZ476:CD510" si="116">IF(BA476="", "", IFERROR(ROUNDDOWN(BA476/BZ$9, 0)*BZ$8, ""))</f>
        <v/>
      </c>
      <c r="CA476" s="13" t="str">
        <f t="shared" si="116"/>
        <v/>
      </c>
      <c r="CB476" s="13" t="str">
        <f t="shared" si="116"/>
        <v/>
      </c>
      <c r="CC476" s="13" t="str">
        <f t="shared" si="116"/>
        <v/>
      </c>
      <c r="CD476" s="33" t="str">
        <f t="shared" si="116"/>
        <v/>
      </c>
      <c r="CF476" s="44" t="str">
        <f t="shared" si="112"/>
        <v/>
      </c>
      <c r="CH476" s="19" t="str">
        <f>IF($CF476="", "", COUNTIF($CF$12:$CF$511, "&gt;"&amp;$CF476)+1+COUNTIF($CF$12:$CF476, $CF476)-1)</f>
        <v/>
      </c>
      <c r="CJ476" s="19" t="str">
        <f t="shared" si="113"/>
        <v/>
      </c>
      <c r="CL476" s="45" t="str">
        <f t="shared" si="114"/>
        <v/>
      </c>
      <c r="CN476" s="41" t="str" cm="1">
        <f t="array" ref="CN476">IF($BV476="", "", IF(IFERROR(INDEX($B476:$AE476, $BK476, MATCH(BI$10, $B$11:$AE$11, 0)), "")="", "", IFERROR(INDEX($B476:$AE476, $BK476, MATCH(BI$10, $B$11:$AE$11, 0)), "")))</f>
        <v/>
      </c>
      <c r="CP476" s="19" t="str">
        <f>IF(OR($BL$7=FALSE, $BI476=""), "", IF(COUNTIF('LinkedIn Posts'!$AV$11:$AV$510, $BI476)=0, MAX($CP$11:$CP475)+1, ""))</f>
        <v/>
      </c>
      <c r="CR476" s="19">
        <v>465</v>
      </c>
      <c r="CT476" s="65" t="str">
        <f t="shared" si="115"/>
        <v/>
      </c>
    </row>
    <row r="477" spans="1:98" x14ac:dyDescent="0.25">
      <c r="A477" s="24"/>
      <c r="B477" s="29"/>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1"/>
      <c r="AF477" s="24"/>
      <c r="AG477" s="11"/>
      <c r="AH477" s="11"/>
      <c r="AI477" s="11"/>
      <c r="AJ477" s="11"/>
      <c r="AK477" s="11"/>
      <c r="AL477" s="11"/>
      <c r="AM477" s="11"/>
      <c r="AN477" s="11"/>
      <c r="AO477" s="11"/>
      <c r="AP477" s="11"/>
      <c r="AQ477" s="11"/>
      <c r="AR477" s="11"/>
      <c r="AS477" s="11"/>
      <c r="AT477" s="11"/>
      <c r="AU477" s="11"/>
      <c r="AV477" s="11"/>
      <c r="AW477" s="11"/>
      <c r="AX477" s="11"/>
      <c r="AY477" s="11"/>
      <c r="AZ477" s="32" t="str">
        <f t="shared" si="104"/>
        <v/>
      </c>
      <c r="BA477" s="13" t="str" cm="1">
        <f t="array" ref="BA477">IF(BA$10="", "", IF(IFERROR(INDEX($B477:$AE477, $BK477, MATCH(BA$10, $B$11:$AE$11, 0)), "")="", "", IFERROR(VALUE(INDEX($B477:$AE477, $BK477, MATCH(BA$10, $B$11:$AE$11, 0))), "")))</f>
        <v/>
      </c>
      <c r="BB477" s="13" t="str" cm="1">
        <f t="array" ref="BB477">IF(BB$10="", "", IF(IFERROR(INDEX($B477:$AE477, $BK477, MATCH(BB$10, $B$11:$AE$11, 0)), "")="", "", IFERROR(VALUE(INDEX($B477:$AE477, $BK477, MATCH(BB$10, $B$11:$AE$11, 0))), "")))</f>
        <v/>
      </c>
      <c r="BC477" s="13" t="str" cm="1">
        <f t="array" ref="BC477">IF(BC$10="", "", IF(IFERROR(INDEX($B477:$AE477, $BK477, MATCH(BC$10, $B$11:$AE$11, 0)), "")="", "", IFERROR(VALUE(INDEX($B477:$AE477, $BK477, MATCH(BC$10, $B$11:$AE$11, 0))), "")))</f>
        <v/>
      </c>
      <c r="BD477" s="13" t="str" cm="1">
        <f t="array" ref="BD477">IF(BD$10="", "", IF(IFERROR(INDEX($B477:$AE477, $BK477, MATCH(BD$10, $B$11:$AE$11, 0)), "")="", "", IFERROR(VALUE(INDEX($B477:$AE477, $BK477, MATCH(BD$10, $B$11:$AE$11, 0))), "")))</f>
        <v/>
      </c>
      <c r="BE477" s="33" t="str" cm="1">
        <f t="array" ref="BE477">IF(BE$10="", "", IF(IFERROR(INDEX($B477:$AE477, $BK477, MATCH(BE$10, $B$11:$AE$11, 0)), "")="", "", IFERROR(VALUE(INDEX($B477:$AE477, $BK477, MATCH(BE$10, $B$11:$AE$11, 0))), "")))</f>
        <v/>
      </c>
      <c r="BF477" s="11"/>
      <c r="BG477" s="41" t="str" cm="1">
        <f t="array" ref="BG477">IF(BG$10="", "", IF(IFERROR(INDEX($B477:$AE477, $BK477, MATCH(BG$10, $B$11:$AE$11, 0)), "")="", "", IFERROR(LEFT(INDEX($B477:$AE477, $BK477, MATCH(BG$10, $B$11:$AE$11, 0)), 70), "")))</f>
        <v/>
      </c>
      <c r="BH477" s="11"/>
      <c r="BI477" s="65" t="str">
        <f t="shared" si="105"/>
        <v/>
      </c>
      <c r="BJ477" s="11"/>
      <c r="BN477" s="19" t="str" cm="1">
        <f t="array" ref="BN477">IF($AZ$10="", "", IF(IFERROR(INDEX($B477:$AE477, $BK477, MATCH($AZ$10, $B$11:$AE$11, 0)), "")="", "", IFERROR(INDEX($B477:$AE477, $BK477, MATCH($AZ$10, $B$11:$AE$11, 0)), "")))</f>
        <v/>
      </c>
      <c r="BO477" s="19" t="str">
        <f t="shared" si="106"/>
        <v/>
      </c>
      <c r="BP477" s="19" t="str">
        <f t="shared" si="107"/>
        <v/>
      </c>
      <c r="BQ477" s="19" t="str">
        <f t="shared" si="108"/>
        <v/>
      </c>
      <c r="BR477" s="42" t="str">
        <f t="shared" si="109"/>
        <v/>
      </c>
      <c r="BS477" s="19" t="str">
        <f t="shared" si="110"/>
        <v/>
      </c>
      <c r="BT477" s="43" t="str" cm="1">
        <f t="array" ref="BT477">IFERROR(DATE(INDEX($BQ477:$BS477, $BK477, MATCH($BN$5, $BQ$10:$BS$10, 0)), INDEX($BQ477:$BS477, $BK477, MATCH($BN$4, $BQ$10:$BS$10, 0)), INDEX($BQ477:$BS477, $BK477, MATCH($BN$3, $BQ$10:$BS$10, 0))), "")</f>
        <v/>
      </c>
      <c r="BV477" s="19" t="str">
        <f t="shared" si="111"/>
        <v/>
      </c>
      <c r="BX477" s="19" t="str">
        <f t="shared" si="103"/>
        <v/>
      </c>
      <c r="BZ477" s="42" t="str">
        <f t="shared" si="116"/>
        <v/>
      </c>
      <c r="CA477" s="13" t="str">
        <f t="shared" si="116"/>
        <v/>
      </c>
      <c r="CB477" s="13" t="str">
        <f t="shared" si="116"/>
        <v/>
      </c>
      <c r="CC477" s="13" t="str">
        <f t="shared" si="116"/>
        <v/>
      </c>
      <c r="CD477" s="33" t="str">
        <f t="shared" si="116"/>
        <v/>
      </c>
      <c r="CF477" s="44" t="str">
        <f t="shared" si="112"/>
        <v/>
      </c>
      <c r="CH477" s="19" t="str">
        <f>IF($CF477="", "", COUNTIF($CF$12:$CF$511, "&gt;"&amp;$CF477)+1+COUNTIF($CF$12:$CF477, $CF477)-1)</f>
        <v/>
      </c>
      <c r="CJ477" s="19" t="str">
        <f t="shared" si="113"/>
        <v/>
      </c>
      <c r="CL477" s="45" t="str">
        <f t="shared" si="114"/>
        <v/>
      </c>
      <c r="CN477" s="41" t="str" cm="1">
        <f t="array" ref="CN477">IF($BV477="", "", IF(IFERROR(INDEX($B477:$AE477, $BK477, MATCH(BI$10, $B$11:$AE$11, 0)), "")="", "", IFERROR(INDEX($B477:$AE477, $BK477, MATCH(BI$10, $B$11:$AE$11, 0)), "")))</f>
        <v/>
      </c>
      <c r="CP477" s="19" t="str">
        <f>IF(OR($BL$7=FALSE, $BI477=""), "", IF(COUNTIF('LinkedIn Posts'!$AV$11:$AV$510, $BI477)=0, MAX($CP$11:$CP476)+1, ""))</f>
        <v/>
      </c>
      <c r="CR477" s="19">
        <v>466</v>
      </c>
      <c r="CT477" s="65" t="str">
        <f t="shared" si="115"/>
        <v/>
      </c>
    </row>
    <row r="478" spans="1:98" x14ac:dyDescent="0.25">
      <c r="A478" s="24"/>
      <c r="B478" s="29"/>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1"/>
      <c r="AF478" s="24"/>
      <c r="AG478" s="11"/>
      <c r="AH478" s="11"/>
      <c r="AI478" s="11"/>
      <c r="AJ478" s="11"/>
      <c r="AK478" s="11"/>
      <c r="AL478" s="11"/>
      <c r="AM478" s="11"/>
      <c r="AN478" s="11"/>
      <c r="AO478" s="11"/>
      <c r="AP478" s="11"/>
      <c r="AQ478" s="11"/>
      <c r="AR478" s="11"/>
      <c r="AS478" s="11"/>
      <c r="AT478" s="11"/>
      <c r="AU478" s="11"/>
      <c r="AV478" s="11"/>
      <c r="AW478" s="11"/>
      <c r="AX478" s="11"/>
      <c r="AY478" s="11"/>
      <c r="AZ478" s="32" t="str">
        <f t="shared" si="104"/>
        <v/>
      </c>
      <c r="BA478" s="13" t="str" cm="1">
        <f t="array" ref="BA478">IF(BA$10="", "", IF(IFERROR(INDEX($B478:$AE478, $BK478, MATCH(BA$10, $B$11:$AE$11, 0)), "")="", "", IFERROR(VALUE(INDEX($B478:$AE478, $BK478, MATCH(BA$10, $B$11:$AE$11, 0))), "")))</f>
        <v/>
      </c>
      <c r="BB478" s="13" t="str" cm="1">
        <f t="array" ref="BB478">IF(BB$10="", "", IF(IFERROR(INDEX($B478:$AE478, $BK478, MATCH(BB$10, $B$11:$AE$11, 0)), "")="", "", IFERROR(VALUE(INDEX($B478:$AE478, $BK478, MATCH(BB$10, $B$11:$AE$11, 0))), "")))</f>
        <v/>
      </c>
      <c r="BC478" s="13" t="str" cm="1">
        <f t="array" ref="BC478">IF(BC$10="", "", IF(IFERROR(INDEX($B478:$AE478, $BK478, MATCH(BC$10, $B$11:$AE$11, 0)), "")="", "", IFERROR(VALUE(INDEX($B478:$AE478, $BK478, MATCH(BC$10, $B$11:$AE$11, 0))), "")))</f>
        <v/>
      </c>
      <c r="BD478" s="13" t="str" cm="1">
        <f t="array" ref="BD478">IF(BD$10="", "", IF(IFERROR(INDEX($B478:$AE478, $BK478, MATCH(BD$10, $B$11:$AE$11, 0)), "")="", "", IFERROR(VALUE(INDEX($B478:$AE478, $BK478, MATCH(BD$10, $B$11:$AE$11, 0))), "")))</f>
        <v/>
      </c>
      <c r="BE478" s="33" t="str" cm="1">
        <f t="array" ref="BE478">IF(BE$10="", "", IF(IFERROR(INDEX($B478:$AE478, $BK478, MATCH(BE$10, $B$11:$AE$11, 0)), "")="", "", IFERROR(VALUE(INDEX($B478:$AE478, $BK478, MATCH(BE$10, $B$11:$AE$11, 0))), "")))</f>
        <v/>
      </c>
      <c r="BF478" s="11"/>
      <c r="BG478" s="41" t="str" cm="1">
        <f t="array" ref="BG478">IF(BG$10="", "", IF(IFERROR(INDEX($B478:$AE478, $BK478, MATCH(BG$10, $B$11:$AE$11, 0)), "")="", "", IFERROR(LEFT(INDEX($B478:$AE478, $BK478, MATCH(BG$10, $B$11:$AE$11, 0)), 70), "")))</f>
        <v/>
      </c>
      <c r="BH478" s="11"/>
      <c r="BI478" s="65" t="str">
        <f t="shared" si="105"/>
        <v/>
      </c>
      <c r="BJ478" s="11"/>
      <c r="BN478" s="19" t="str" cm="1">
        <f t="array" ref="BN478">IF($AZ$10="", "", IF(IFERROR(INDEX($B478:$AE478, $BK478, MATCH($AZ$10, $B$11:$AE$11, 0)), "")="", "", IFERROR(INDEX($B478:$AE478, $BK478, MATCH($AZ$10, $B$11:$AE$11, 0)), "")))</f>
        <v/>
      </c>
      <c r="BO478" s="19" t="str">
        <f t="shared" si="106"/>
        <v/>
      </c>
      <c r="BP478" s="19" t="str">
        <f t="shared" si="107"/>
        <v/>
      </c>
      <c r="BQ478" s="19" t="str">
        <f t="shared" si="108"/>
        <v/>
      </c>
      <c r="BR478" s="42" t="str">
        <f t="shared" si="109"/>
        <v/>
      </c>
      <c r="BS478" s="19" t="str">
        <f t="shared" si="110"/>
        <v/>
      </c>
      <c r="BT478" s="43" t="str" cm="1">
        <f t="array" ref="BT478">IFERROR(DATE(INDEX($BQ478:$BS478, $BK478, MATCH($BN$5, $BQ$10:$BS$10, 0)), INDEX($BQ478:$BS478, $BK478, MATCH($BN$4, $BQ$10:$BS$10, 0)), INDEX($BQ478:$BS478, $BK478, MATCH($BN$3, $BQ$10:$BS$10, 0))), "")</f>
        <v/>
      </c>
      <c r="BV478" s="19" t="str">
        <f t="shared" si="111"/>
        <v/>
      </c>
      <c r="BX478" s="19" t="str">
        <f t="shared" si="103"/>
        <v/>
      </c>
      <c r="BZ478" s="42" t="str">
        <f t="shared" si="116"/>
        <v/>
      </c>
      <c r="CA478" s="13" t="str">
        <f t="shared" si="116"/>
        <v/>
      </c>
      <c r="CB478" s="13" t="str">
        <f t="shared" si="116"/>
        <v/>
      </c>
      <c r="CC478" s="13" t="str">
        <f t="shared" si="116"/>
        <v/>
      </c>
      <c r="CD478" s="33" t="str">
        <f t="shared" si="116"/>
        <v/>
      </c>
      <c r="CF478" s="44" t="str">
        <f t="shared" si="112"/>
        <v/>
      </c>
      <c r="CH478" s="19" t="str">
        <f>IF($CF478="", "", COUNTIF($CF$12:$CF$511, "&gt;"&amp;$CF478)+1+COUNTIF($CF$12:$CF478, $CF478)-1)</f>
        <v/>
      </c>
      <c r="CJ478" s="19" t="str">
        <f t="shared" si="113"/>
        <v/>
      </c>
      <c r="CL478" s="45" t="str">
        <f t="shared" si="114"/>
        <v/>
      </c>
      <c r="CN478" s="41" t="str" cm="1">
        <f t="array" ref="CN478">IF($BV478="", "", IF(IFERROR(INDEX($B478:$AE478, $BK478, MATCH(BI$10, $B$11:$AE$11, 0)), "")="", "", IFERROR(INDEX($B478:$AE478, $BK478, MATCH(BI$10, $B$11:$AE$11, 0)), "")))</f>
        <v/>
      </c>
      <c r="CP478" s="19" t="str">
        <f>IF(OR($BL$7=FALSE, $BI478=""), "", IF(COUNTIF('LinkedIn Posts'!$AV$11:$AV$510, $BI478)=0, MAX($CP$11:$CP477)+1, ""))</f>
        <v/>
      </c>
      <c r="CR478" s="19">
        <v>467</v>
      </c>
      <c r="CT478" s="65" t="str">
        <f t="shared" si="115"/>
        <v/>
      </c>
    </row>
    <row r="479" spans="1:98" x14ac:dyDescent="0.25">
      <c r="A479" s="24"/>
      <c r="B479" s="29"/>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1"/>
      <c r="AF479" s="24"/>
      <c r="AG479" s="11"/>
      <c r="AH479" s="11"/>
      <c r="AI479" s="11"/>
      <c r="AJ479" s="11"/>
      <c r="AK479" s="11"/>
      <c r="AL479" s="11"/>
      <c r="AM479" s="11"/>
      <c r="AN479" s="11"/>
      <c r="AO479" s="11"/>
      <c r="AP479" s="11"/>
      <c r="AQ479" s="11"/>
      <c r="AR479" s="11"/>
      <c r="AS479" s="11"/>
      <c r="AT479" s="11"/>
      <c r="AU479" s="11"/>
      <c r="AV479" s="11"/>
      <c r="AW479" s="11"/>
      <c r="AX479" s="11"/>
      <c r="AY479" s="11"/>
      <c r="AZ479" s="32" t="str">
        <f t="shared" si="104"/>
        <v/>
      </c>
      <c r="BA479" s="13" t="str" cm="1">
        <f t="array" ref="BA479">IF(BA$10="", "", IF(IFERROR(INDEX($B479:$AE479, $BK479, MATCH(BA$10, $B$11:$AE$11, 0)), "")="", "", IFERROR(VALUE(INDEX($B479:$AE479, $BK479, MATCH(BA$10, $B$11:$AE$11, 0))), "")))</f>
        <v/>
      </c>
      <c r="BB479" s="13" t="str" cm="1">
        <f t="array" ref="BB479">IF(BB$10="", "", IF(IFERROR(INDEX($B479:$AE479, $BK479, MATCH(BB$10, $B$11:$AE$11, 0)), "")="", "", IFERROR(VALUE(INDEX($B479:$AE479, $BK479, MATCH(BB$10, $B$11:$AE$11, 0))), "")))</f>
        <v/>
      </c>
      <c r="BC479" s="13" t="str" cm="1">
        <f t="array" ref="BC479">IF(BC$10="", "", IF(IFERROR(INDEX($B479:$AE479, $BK479, MATCH(BC$10, $B$11:$AE$11, 0)), "")="", "", IFERROR(VALUE(INDEX($B479:$AE479, $BK479, MATCH(BC$10, $B$11:$AE$11, 0))), "")))</f>
        <v/>
      </c>
      <c r="BD479" s="13" t="str" cm="1">
        <f t="array" ref="BD479">IF(BD$10="", "", IF(IFERROR(INDEX($B479:$AE479, $BK479, MATCH(BD$10, $B$11:$AE$11, 0)), "")="", "", IFERROR(VALUE(INDEX($B479:$AE479, $BK479, MATCH(BD$10, $B$11:$AE$11, 0))), "")))</f>
        <v/>
      </c>
      <c r="BE479" s="33" t="str" cm="1">
        <f t="array" ref="BE479">IF(BE$10="", "", IF(IFERROR(INDEX($B479:$AE479, $BK479, MATCH(BE$10, $B$11:$AE$11, 0)), "")="", "", IFERROR(VALUE(INDEX($B479:$AE479, $BK479, MATCH(BE$10, $B$11:$AE$11, 0))), "")))</f>
        <v/>
      </c>
      <c r="BF479" s="11"/>
      <c r="BG479" s="41" t="str" cm="1">
        <f t="array" ref="BG479">IF(BG$10="", "", IF(IFERROR(INDEX($B479:$AE479, $BK479, MATCH(BG$10, $B$11:$AE$11, 0)), "")="", "", IFERROR(LEFT(INDEX($B479:$AE479, $BK479, MATCH(BG$10, $B$11:$AE$11, 0)), 70), "")))</f>
        <v/>
      </c>
      <c r="BH479" s="11"/>
      <c r="BI479" s="65" t="str">
        <f t="shared" si="105"/>
        <v/>
      </c>
      <c r="BJ479" s="11"/>
      <c r="BN479" s="19" t="str" cm="1">
        <f t="array" ref="BN479">IF($AZ$10="", "", IF(IFERROR(INDEX($B479:$AE479, $BK479, MATCH($AZ$10, $B$11:$AE$11, 0)), "")="", "", IFERROR(INDEX($B479:$AE479, $BK479, MATCH($AZ$10, $B$11:$AE$11, 0)), "")))</f>
        <v/>
      </c>
      <c r="BO479" s="19" t="str">
        <f t="shared" si="106"/>
        <v/>
      </c>
      <c r="BP479" s="19" t="str">
        <f t="shared" si="107"/>
        <v/>
      </c>
      <c r="BQ479" s="19" t="str">
        <f t="shared" si="108"/>
        <v/>
      </c>
      <c r="BR479" s="42" t="str">
        <f t="shared" si="109"/>
        <v/>
      </c>
      <c r="BS479" s="19" t="str">
        <f t="shared" si="110"/>
        <v/>
      </c>
      <c r="BT479" s="43" t="str" cm="1">
        <f t="array" ref="BT479">IFERROR(DATE(INDEX($BQ479:$BS479, $BK479, MATCH($BN$5, $BQ$10:$BS$10, 0)), INDEX($BQ479:$BS479, $BK479, MATCH($BN$4, $BQ$10:$BS$10, 0)), INDEX($BQ479:$BS479, $BK479, MATCH($BN$3, $BQ$10:$BS$10, 0))), "")</f>
        <v/>
      </c>
      <c r="BV479" s="19" t="str">
        <f t="shared" si="111"/>
        <v/>
      </c>
      <c r="BX479" s="19" t="str">
        <f t="shared" si="103"/>
        <v/>
      </c>
      <c r="BZ479" s="42" t="str">
        <f t="shared" si="116"/>
        <v/>
      </c>
      <c r="CA479" s="13" t="str">
        <f t="shared" si="116"/>
        <v/>
      </c>
      <c r="CB479" s="13" t="str">
        <f t="shared" si="116"/>
        <v/>
      </c>
      <c r="CC479" s="13" t="str">
        <f t="shared" si="116"/>
        <v/>
      </c>
      <c r="CD479" s="33" t="str">
        <f t="shared" si="116"/>
        <v/>
      </c>
      <c r="CF479" s="44" t="str">
        <f t="shared" si="112"/>
        <v/>
      </c>
      <c r="CH479" s="19" t="str">
        <f>IF($CF479="", "", COUNTIF($CF$12:$CF$511, "&gt;"&amp;$CF479)+1+COUNTIF($CF$12:$CF479, $CF479)-1)</f>
        <v/>
      </c>
      <c r="CJ479" s="19" t="str">
        <f t="shared" si="113"/>
        <v/>
      </c>
      <c r="CL479" s="45" t="str">
        <f t="shared" si="114"/>
        <v/>
      </c>
      <c r="CN479" s="41" t="str" cm="1">
        <f t="array" ref="CN479">IF($BV479="", "", IF(IFERROR(INDEX($B479:$AE479, $BK479, MATCH(BI$10, $B$11:$AE$11, 0)), "")="", "", IFERROR(INDEX($B479:$AE479, $BK479, MATCH(BI$10, $B$11:$AE$11, 0)), "")))</f>
        <v/>
      </c>
      <c r="CP479" s="19" t="str">
        <f>IF(OR($BL$7=FALSE, $BI479=""), "", IF(COUNTIF('LinkedIn Posts'!$AV$11:$AV$510, $BI479)=0, MAX($CP$11:$CP478)+1, ""))</f>
        <v/>
      </c>
      <c r="CR479" s="19">
        <v>468</v>
      </c>
      <c r="CT479" s="65" t="str">
        <f t="shared" si="115"/>
        <v/>
      </c>
    </row>
    <row r="480" spans="1:98" x14ac:dyDescent="0.25">
      <c r="A480" s="24"/>
      <c r="B480" s="29"/>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1"/>
      <c r="AF480" s="24"/>
      <c r="AG480" s="11"/>
      <c r="AH480" s="11"/>
      <c r="AI480" s="11"/>
      <c r="AJ480" s="11"/>
      <c r="AK480" s="11"/>
      <c r="AL480" s="11"/>
      <c r="AM480" s="11"/>
      <c r="AN480" s="11"/>
      <c r="AO480" s="11"/>
      <c r="AP480" s="11"/>
      <c r="AQ480" s="11"/>
      <c r="AR480" s="11"/>
      <c r="AS480" s="11"/>
      <c r="AT480" s="11"/>
      <c r="AU480" s="11"/>
      <c r="AV480" s="11"/>
      <c r="AW480" s="11"/>
      <c r="AX480" s="11"/>
      <c r="AY480" s="11"/>
      <c r="AZ480" s="32" t="str">
        <f t="shared" si="104"/>
        <v/>
      </c>
      <c r="BA480" s="13" t="str" cm="1">
        <f t="array" ref="BA480">IF(BA$10="", "", IF(IFERROR(INDEX($B480:$AE480, $BK480, MATCH(BA$10, $B$11:$AE$11, 0)), "")="", "", IFERROR(VALUE(INDEX($B480:$AE480, $BK480, MATCH(BA$10, $B$11:$AE$11, 0))), "")))</f>
        <v/>
      </c>
      <c r="BB480" s="13" t="str" cm="1">
        <f t="array" ref="BB480">IF(BB$10="", "", IF(IFERROR(INDEX($B480:$AE480, $BK480, MATCH(BB$10, $B$11:$AE$11, 0)), "")="", "", IFERROR(VALUE(INDEX($B480:$AE480, $BK480, MATCH(BB$10, $B$11:$AE$11, 0))), "")))</f>
        <v/>
      </c>
      <c r="BC480" s="13" t="str" cm="1">
        <f t="array" ref="BC480">IF(BC$10="", "", IF(IFERROR(INDEX($B480:$AE480, $BK480, MATCH(BC$10, $B$11:$AE$11, 0)), "")="", "", IFERROR(VALUE(INDEX($B480:$AE480, $BK480, MATCH(BC$10, $B$11:$AE$11, 0))), "")))</f>
        <v/>
      </c>
      <c r="BD480" s="13" t="str" cm="1">
        <f t="array" ref="BD480">IF(BD$10="", "", IF(IFERROR(INDEX($B480:$AE480, $BK480, MATCH(BD$10, $B$11:$AE$11, 0)), "")="", "", IFERROR(VALUE(INDEX($B480:$AE480, $BK480, MATCH(BD$10, $B$11:$AE$11, 0))), "")))</f>
        <v/>
      </c>
      <c r="BE480" s="33" t="str" cm="1">
        <f t="array" ref="BE480">IF(BE$10="", "", IF(IFERROR(INDEX($B480:$AE480, $BK480, MATCH(BE$10, $B$11:$AE$11, 0)), "")="", "", IFERROR(VALUE(INDEX($B480:$AE480, $BK480, MATCH(BE$10, $B$11:$AE$11, 0))), "")))</f>
        <v/>
      </c>
      <c r="BF480" s="11"/>
      <c r="BG480" s="41" t="str" cm="1">
        <f t="array" ref="BG480">IF(BG$10="", "", IF(IFERROR(INDEX($B480:$AE480, $BK480, MATCH(BG$10, $B$11:$AE$11, 0)), "")="", "", IFERROR(LEFT(INDEX($B480:$AE480, $BK480, MATCH(BG$10, $B$11:$AE$11, 0)), 70), "")))</f>
        <v/>
      </c>
      <c r="BH480" s="11"/>
      <c r="BI480" s="65" t="str">
        <f t="shared" si="105"/>
        <v/>
      </c>
      <c r="BJ480" s="11"/>
      <c r="BN480" s="19" t="str" cm="1">
        <f t="array" ref="BN480">IF($AZ$10="", "", IF(IFERROR(INDEX($B480:$AE480, $BK480, MATCH($AZ$10, $B$11:$AE$11, 0)), "")="", "", IFERROR(INDEX($B480:$AE480, $BK480, MATCH($AZ$10, $B$11:$AE$11, 0)), "")))</f>
        <v/>
      </c>
      <c r="BO480" s="19" t="str">
        <f t="shared" si="106"/>
        <v/>
      </c>
      <c r="BP480" s="19" t="str">
        <f t="shared" si="107"/>
        <v/>
      </c>
      <c r="BQ480" s="19" t="str">
        <f t="shared" si="108"/>
        <v/>
      </c>
      <c r="BR480" s="42" t="str">
        <f t="shared" si="109"/>
        <v/>
      </c>
      <c r="BS480" s="19" t="str">
        <f t="shared" si="110"/>
        <v/>
      </c>
      <c r="BT480" s="43" t="str" cm="1">
        <f t="array" ref="BT480">IFERROR(DATE(INDEX($BQ480:$BS480, $BK480, MATCH($BN$5, $BQ$10:$BS$10, 0)), INDEX($BQ480:$BS480, $BK480, MATCH($BN$4, $BQ$10:$BS$10, 0)), INDEX($BQ480:$BS480, $BK480, MATCH($BN$3, $BQ$10:$BS$10, 0))), "")</f>
        <v/>
      </c>
      <c r="BV480" s="19" t="str">
        <f t="shared" si="111"/>
        <v/>
      </c>
      <c r="BX480" s="19" t="str">
        <f t="shared" si="103"/>
        <v/>
      </c>
      <c r="BZ480" s="42" t="str">
        <f t="shared" si="116"/>
        <v/>
      </c>
      <c r="CA480" s="13" t="str">
        <f t="shared" si="116"/>
        <v/>
      </c>
      <c r="CB480" s="13" t="str">
        <f t="shared" si="116"/>
        <v/>
      </c>
      <c r="CC480" s="13" t="str">
        <f t="shared" si="116"/>
        <v/>
      </c>
      <c r="CD480" s="33" t="str">
        <f t="shared" si="116"/>
        <v/>
      </c>
      <c r="CF480" s="44" t="str">
        <f t="shared" si="112"/>
        <v/>
      </c>
      <c r="CH480" s="19" t="str">
        <f>IF($CF480="", "", COUNTIF($CF$12:$CF$511, "&gt;"&amp;$CF480)+1+COUNTIF($CF$12:$CF480, $CF480)-1)</f>
        <v/>
      </c>
      <c r="CJ480" s="19" t="str">
        <f t="shared" si="113"/>
        <v/>
      </c>
      <c r="CL480" s="45" t="str">
        <f t="shared" si="114"/>
        <v/>
      </c>
      <c r="CN480" s="41" t="str" cm="1">
        <f t="array" ref="CN480">IF($BV480="", "", IF(IFERROR(INDEX($B480:$AE480, $BK480, MATCH(BI$10, $B$11:$AE$11, 0)), "")="", "", IFERROR(INDEX($B480:$AE480, $BK480, MATCH(BI$10, $B$11:$AE$11, 0)), "")))</f>
        <v/>
      </c>
      <c r="CP480" s="19" t="str">
        <f>IF(OR($BL$7=FALSE, $BI480=""), "", IF(COUNTIF('LinkedIn Posts'!$AV$11:$AV$510, $BI480)=0, MAX($CP$11:$CP479)+1, ""))</f>
        <v/>
      </c>
      <c r="CR480" s="19">
        <v>469</v>
      </c>
      <c r="CT480" s="65" t="str">
        <f t="shared" si="115"/>
        <v/>
      </c>
    </row>
    <row r="481" spans="1:98" x14ac:dyDescent="0.25">
      <c r="A481" s="24"/>
      <c r="B481" s="29"/>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1"/>
      <c r="AF481" s="24"/>
      <c r="AG481" s="11"/>
      <c r="AH481" s="11"/>
      <c r="AI481" s="11"/>
      <c r="AJ481" s="11"/>
      <c r="AK481" s="11"/>
      <c r="AL481" s="11"/>
      <c r="AM481" s="11"/>
      <c r="AN481" s="11"/>
      <c r="AO481" s="11"/>
      <c r="AP481" s="11"/>
      <c r="AQ481" s="11"/>
      <c r="AR481" s="11"/>
      <c r="AS481" s="11"/>
      <c r="AT481" s="11"/>
      <c r="AU481" s="11"/>
      <c r="AV481" s="11"/>
      <c r="AW481" s="11"/>
      <c r="AX481" s="11"/>
      <c r="AY481" s="11"/>
      <c r="AZ481" s="32" t="str">
        <f t="shared" si="104"/>
        <v/>
      </c>
      <c r="BA481" s="13" t="str" cm="1">
        <f t="array" ref="BA481">IF(BA$10="", "", IF(IFERROR(INDEX($B481:$AE481, $BK481, MATCH(BA$10, $B$11:$AE$11, 0)), "")="", "", IFERROR(VALUE(INDEX($B481:$AE481, $BK481, MATCH(BA$10, $B$11:$AE$11, 0))), "")))</f>
        <v/>
      </c>
      <c r="BB481" s="13" t="str" cm="1">
        <f t="array" ref="BB481">IF(BB$10="", "", IF(IFERROR(INDEX($B481:$AE481, $BK481, MATCH(BB$10, $B$11:$AE$11, 0)), "")="", "", IFERROR(VALUE(INDEX($B481:$AE481, $BK481, MATCH(BB$10, $B$11:$AE$11, 0))), "")))</f>
        <v/>
      </c>
      <c r="BC481" s="13" t="str" cm="1">
        <f t="array" ref="BC481">IF(BC$10="", "", IF(IFERROR(INDEX($B481:$AE481, $BK481, MATCH(BC$10, $B$11:$AE$11, 0)), "")="", "", IFERROR(VALUE(INDEX($B481:$AE481, $BK481, MATCH(BC$10, $B$11:$AE$11, 0))), "")))</f>
        <v/>
      </c>
      <c r="BD481" s="13" t="str" cm="1">
        <f t="array" ref="BD481">IF(BD$10="", "", IF(IFERROR(INDEX($B481:$AE481, $BK481, MATCH(BD$10, $B$11:$AE$11, 0)), "")="", "", IFERROR(VALUE(INDEX($B481:$AE481, $BK481, MATCH(BD$10, $B$11:$AE$11, 0))), "")))</f>
        <v/>
      </c>
      <c r="BE481" s="33" t="str" cm="1">
        <f t="array" ref="BE481">IF(BE$10="", "", IF(IFERROR(INDEX($B481:$AE481, $BK481, MATCH(BE$10, $B$11:$AE$11, 0)), "")="", "", IFERROR(VALUE(INDEX($B481:$AE481, $BK481, MATCH(BE$10, $B$11:$AE$11, 0))), "")))</f>
        <v/>
      </c>
      <c r="BF481" s="11"/>
      <c r="BG481" s="41" t="str" cm="1">
        <f t="array" ref="BG481">IF(BG$10="", "", IF(IFERROR(INDEX($B481:$AE481, $BK481, MATCH(BG$10, $B$11:$AE$11, 0)), "")="", "", IFERROR(LEFT(INDEX($B481:$AE481, $BK481, MATCH(BG$10, $B$11:$AE$11, 0)), 70), "")))</f>
        <v/>
      </c>
      <c r="BH481" s="11"/>
      <c r="BI481" s="65" t="str">
        <f t="shared" si="105"/>
        <v/>
      </c>
      <c r="BJ481" s="11"/>
      <c r="BN481" s="19" t="str" cm="1">
        <f t="array" ref="BN481">IF($AZ$10="", "", IF(IFERROR(INDEX($B481:$AE481, $BK481, MATCH($AZ$10, $B$11:$AE$11, 0)), "")="", "", IFERROR(INDEX($B481:$AE481, $BK481, MATCH($AZ$10, $B$11:$AE$11, 0)), "")))</f>
        <v/>
      </c>
      <c r="BO481" s="19" t="str">
        <f t="shared" si="106"/>
        <v/>
      </c>
      <c r="BP481" s="19" t="str">
        <f t="shared" si="107"/>
        <v/>
      </c>
      <c r="BQ481" s="19" t="str">
        <f t="shared" si="108"/>
        <v/>
      </c>
      <c r="BR481" s="42" t="str">
        <f t="shared" si="109"/>
        <v/>
      </c>
      <c r="BS481" s="19" t="str">
        <f t="shared" si="110"/>
        <v/>
      </c>
      <c r="BT481" s="43" t="str" cm="1">
        <f t="array" ref="BT481">IFERROR(DATE(INDEX($BQ481:$BS481, $BK481, MATCH($BN$5, $BQ$10:$BS$10, 0)), INDEX($BQ481:$BS481, $BK481, MATCH($BN$4, $BQ$10:$BS$10, 0)), INDEX($BQ481:$BS481, $BK481, MATCH($BN$3, $BQ$10:$BS$10, 0))), "")</f>
        <v/>
      </c>
      <c r="BV481" s="19" t="str">
        <f t="shared" si="111"/>
        <v/>
      </c>
      <c r="BX481" s="19" t="str">
        <f t="shared" si="103"/>
        <v/>
      </c>
      <c r="BZ481" s="42" t="str">
        <f t="shared" si="116"/>
        <v/>
      </c>
      <c r="CA481" s="13" t="str">
        <f t="shared" si="116"/>
        <v/>
      </c>
      <c r="CB481" s="13" t="str">
        <f t="shared" si="116"/>
        <v/>
      </c>
      <c r="CC481" s="13" t="str">
        <f t="shared" si="116"/>
        <v/>
      </c>
      <c r="CD481" s="33" t="str">
        <f t="shared" si="116"/>
        <v/>
      </c>
      <c r="CF481" s="44" t="str">
        <f t="shared" si="112"/>
        <v/>
      </c>
      <c r="CH481" s="19" t="str">
        <f>IF($CF481="", "", COUNTIF($CF$12:$CF$511, "&gt;"&amp;$CF481)+1+COUNTIF($CF$12:$CF481, $CF481)-1)</f>
        <v/>
      </c>
      <c r="CJ481" s="19" t="str">
        <f t="shared" si="113"/>
        <v/>
      </c>
      <c r="CL481" s="45" t="str">
        <f t="shared" si="114"/>
        <v/>
      </c>
      <c r="CN481" s="41" t="str" cm="1">
        <f t="array" ref="CN481">IF($BV481="", "", IF(IFERROR(INDEX($B481:$AE481, $BK481, MATCH(BI$10, $B$11:$AE$11, 0)), "")="", "", IFERROR(INDEX($B481:$AE481, $BK481, MATCH(BI$10, $B$11:$AE$11, 0)), "")))</f>
        <v/>
      </c>
      <c r="CP481" s="19" t="str">
        <f>IF(OR($BL$7=FALSE, $BI481=""), "", IF(COUNTIF('LinkedIn Posts'!$AV$11:$AV$510, $BI481)=0, MAX($CP$11:$CP480)+1, ""))</f>
        <v/>
      </c>
      <c r="CR481" s="19">
        <v>470</v>
      </c>
      <c r="CT481" s="65" t="str">
        <f t="shared" si="115"/>
        <v/>
      </c>
    </row>
    <row r="482" spans="1:98" x14ac:dyDescent="0.25">
      <c r="A482" s="24"/>
      <c r="B482" s="29"/>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1"/>
      <c r="AF482" s="24"/>
      <c r="AG482" s="11"/>
      <c r="AH482" s="11"/>
      <c r="AI482" s="11"/>
      <c r="AJ482" s="11"/>
      <c r="AK482" s="11"/>
      <c r="AL482" s="11"/>
      <c r="AM482" s="11"/>
      <c r="AN482" s="11"/>
      <c r="AO482" s="11"/>
      <c r="AP482" s="11"/>
      <c r="AQ482" s="11"/>
      <c r="AR482" s="11"/>
      <c r="AS482" s="11"/>
      <c r="AT482" s="11"/>
      <c r="AU482" s="11"/>
      <c r="AV482" s="11"/>
      <c r="AW482" s="11"/>
      <c r="AX482" s="11"/>
      <c r="AY482" s="11"/>
      <c r="AZ482" s="32" t="str">
        <f t="shared" si="104"/>
        <v/>
      </c>
      <c r="BA482" s="13" t="str" cm="1">
        <f t="array" ref="BA482">IF(BA$10="", "", IF(IFERROR(INDEX($B482:$AE482, $BK482, MATCH(BA$10, $B$11:$AE$11, 0)), "")="", "", IFERROR(VALUE(INDEX($B482:$AE482, $BK482, MATCH(BA$10, $B$11:$AE$11, 0))), "")))</f>
        <v/>
      </c>
      <c r="BB482" s="13" t="str" cm="1">
        <f t="array" ref="BB482">IF(BB$10="", "", IF(IFERROR(INDEX($B482:$AE482, $BK482, MATCH(BB$10, $B$11:$AE$11, 0)), "")="", "", IFERROR(VALUE(INDEX($B482:$AE482, $BK482, MATCH(BB$10, $B$11:$AE$11, 0))), "")))</f>
        <v/>
      </c>
      <c r="BC482" s="13" t="str" cm="1">
        <f t="array" ref="BC482">IF(BC$10="", "", IF(IFERROR(INDEX($B482:$AE482, $BK482, MATCH(BC$10, $B$11:$AE$11, 0)), "")="", "", IFERROR(VALUE(INDEX($B482:$AE482, $BK482, MATCH(BC$10, $B$11:$AE$11, 0))), "")))</f>
        <v/>
      </c>
      <c r="BD482" s="13" t="str" cm="1">
        <f t="array" ref="BD482">IF(BD$10="", "", IF(IFERROR(INDEX($B482:$AE482, $BK482, MATCH(BD$10, $B$11:$AE$11, 0)), "")="", "", IFERROR(VALUE(INDEX($B482:$AE482, $BK482, MATCH(BD$10, $B$11:$AE$11, 0))), "")))</f>
        <v/>
      </c>
      <c r="BE482" s="33" t="str" cm="1">
        <f t="array" ref="BE482">IF(BE$10="", "", IF(IFERROR(INDEX($B482:$AE482, $BK482, MATCH(BE$10, $B$11:$AE$11, 0)), "")="", "", IFERROR(VALUE(INDEX($B482:$AE482, $BK482, MATCH(BE$10, $B$11:$AE$11, 0))), "")))</f>
        <v/>
      </c>
      <c r="BF482" s="11"/>
      <c r="BG482" s="41" t="str" cm="1">
        <f t="array" ref="BG482">IF(BG$10="", "", IF(IFERROR(INDEX($B482:$AE482, $BK482, MATCH(BG$10, $B$11:$AE$11, 0)), "")="", "", IFERROR(LEFT(INDEX($B482:$AE482, $BK482, MATCH(BG$10, $B$11:$AE$11, 0)), 70), "")))</f>
        <v/>
      </c>
      <c r="BH482" s="11"/>
      <c r="BI482" s="65" t="str">
        <f t="shared" si="105"/>
        <v/>
      </c>
      <c r="BJ482" s="11"/>
      <c r="BN482" s="19" t="str" cm="1">
        <f t="array" ref="BN482">IF($AZ$10="", "", IF(IFERROR(INDEX($B482:$AE482, $BK482, MATCH($AZ$10, $B$11:$AE$11, 0)), "")="", "", IFERROR(INDEX($B482:$AE482, $BK482, MATCH($AZ$10, $B$11:$AE$11, 0)), "")))</f>
        <v/>
      </c>
      <c r="BO482" s="19" t="str">
        <f t="shared" si="106"/>
        <v/>
      </c>
      <c r="BP482" s="19" t="str">
        <f t="shared" si="107"/>
        <v/>
      </c>
      <c r="BQ482" s="19" t="str">
        <f t="shared" si="108"/>
        <v/>
      </c>
      <c r="BR482" s="42" t="str">
        <f t="shared" si="109"/>
        <v/>
      </c>
      <c r="BS482" s="19" t="str">
        <f t="shared" si="110"/>
        <v/>
      </c>
      <c r="BT482" s="43" t="str" cm="1">
        <f t="array" ref="BT482">IFERROR(DATE(INDEX($BQ482:$BS482, $BK482, MATCH($BN$5, $BQ$10:$BS$10, 0)), INDEX($BQ482:$BS482, $BK482, MATCH($BN$4, $BQ$10:$BS$10, 0)), INDEX($BQ482:$BS482, $BK482, MATCH($BN$3, $BQ$10:$BS$10, 0))), "")</f>
        <v/>
      </c>
      <c r="BV482" s="19" t="str">
        <f t="shared" si="111"/>
        <v/>
      </c>
      <c r="BX482" s="19" t="str">
        <f t="shared" si="103"/>
        <v/>
      </c>
      <c r="BZ482" s="42" t="str">
        <f t="shared" si="116"/>
        <v/>
      </c>
      <c r="CA482" s="13" t="str">
        <f t="shared" si="116"/>
        <v/>
      </c>
      <c r="CB482" s="13" t="str">
        <f t="shared" si="116"/>
        <v/>
      </c>
      <c r="CC482" s="13" t="str">
        <f t="shared" si="116"/>
        <v/>
      </c>
      <c r="CD482" s="33" t="str">
        <f t="shared" si="116"/>
        <v/>
      </c>
      <c r="CF482" s="44" t="str">
        <f t="shared" si="112"/>
        <v/>
      </c>
      <c r="CH482" s="19" t="str">
        <f>IF($CF482="", "", COUNTIF($CF$12:$CF$511, "&gt;"&amp;$CF482)+1+COUNTIF($CF$12:$CF482, $CF482)-1)</f>
        <v/>
      </c>
      <c r="CJ482" s="19" t="str">
        <f t="shared" si="113"/>
        <v/>
      </c>
      <c r="CL482" s="45" t="str">
        <f t="shared" si="114"/>
        <v/>
      </c>
      <c r="CN482" s="41" t="str" cm="1">
        <f t="array" ref="CN482">IF($BV482="", "", IF(IFERROR(INDEX($B482:$AE482, $BK482, MATCH(BI$10, $B$11:$AE$11, 0)), "")="", "", IFERROR(INDEX($B482:$AE482, $BK482, MATCH(BI$10, $B$11:$AE$11, 0)), "")))</f>
        <v/>
      </c>
      <c r="CP482" s="19" t="str">
        <f>IF(OR($BL$7=FALSE, $BI482=""), "", IF(COUNTIF('LinkedIn Posts'!$AV$11:$AV$510, $BI482)=0, MAX($CP$11:$CP481)+1, ""))</f>
        <v/>
      </c>
      <c r="CR482" s="19">
        <v>471</v>
      </c>
      <c r="CT482" s="65" t="str">
        <f t="shared" si="115"/>
        <v/>
      </c>
    </row>
    <row r="483" spans="1:98" x14ac:dyDescent="0.25">
      <c r="A483" s="24"/>
      <c r="B483" s="29"/>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1"/>
      <c r="AF483" s="24"/>
      <c r="AG483" s="11"/>
      <c r="AH483" s="11"/>
      <c r="AI483" s="11"/>
      <c r="AJ483" s="11"/>
      <c r="AK483" s="11"/>
      <c r="AL483" s="11"/>
      <c r="AM483" s="11"/>
      <c r="AN483" s="11"/>
      <c r="AO483" s="11"/>
      <c r="AP483" s="11"/>
      <c r="AQ483" s="11"/>
      <c r="AR483" s="11"/>
      <c r="AS483" s="11"/>
      <c r="AT483" s="11"/>
      <c r="AU483" s="11"/>
      <c r="AV483" s="11"/>
      <c r="AW483" s="11"/>
      <c r="AX483" s="11"/>
      <c r="AY483" s="11"/>
      <c r="AZ483" s="32" t="str">
        <f t="shared" si="104"/>
        <v/>
      </c>
      <c r="BA483" s="13" t="str" cm="1">
        <f t="array" ref="BA483">IF(BA$10="", "", IF(IFERROR(INDEX($B483:$AE483, $BK483, MATCH(BA$10, $B$11:$AE$11, 0)), "")="", "", IFERROR(VALUE(INDEX($B483:$AE483, $BK483, MATCH(BA$10, $B$11:$AE$11, 0))), "")))</f>
        <v/>
      </c>
      <c r="BB483" s="13" t="str" cm="1">
        <f t="array" ref="BB483">IF(BB$10="", "", IF(IFERROR(INDEX($B483:$AE483, $BK483, MATCH(BB$10, $B$11:$AE$11, 0)), "")="", "", IFERROR(VALUE(INDEX($B483:$AE483, $BK483, MATCH(BB$10, $B$11:$AE$11, 0))), "")))</f>
        <v/>
      </c>
      <c r="BC483" s="13" t="str" cm="1">
        <f t="array" ref="BC483">IF(BC$10="", "", IF(IFERROR(INDEX($B483:$AE483, $BK483, MATCH(BC$10, $B$11:$AE$11, 0)), "")="", "", IFERROR(VALUE(INDEX($B483:$AE483, $BK483, MATCH(BC$10, $B$11:$AE$11, 0))), "")))</f>
        <v/>
      </c>
      <c r="BD483" s="13" t="str" cm="1">
        <f t="array" ref="BD483">IF(BD$10="", "", IF(IFERROR(INDEX($B483:$AE483, $BK483, MATCH(BD$10, $B$11:$AE$11, 0)), "")="", "", IFERROR(VALUE(INDEX($B483:$AE483, $BK483, MATCH(BD$10, $B$11:$AE$11, 0))), "")))</f>
        <v/>
      </c>
      <c r="BE483" s="33" t="str" cm="1">
        <f t="array" ref="BE483">IF(BE$10="", "", IF(IFERROR(INDEX($B483:$AE483, $BK483, MATCH(BE$10, $B$11:$AE$11, 0)), "")="", "", IFERROR(VALUE(INDEX($B483:$AE483, $BK483, MATCH(BE$10, $B$11:$AE$11, 0))), "")))</f>
        <v/>
      </c>
      <c r="BF483" s="11"/>
      <c r="BG483" s="41" t="str" cm="1">
        <f t="array" ref="BG483">IF(BG$10="", "", IF(IFERROR(INDEX($B483:$AE483, $BK483, MATCH(BG$10, $B$11:$AE$11, 0)), "")="", "", IFERROR(LEFT(INDEX($B483:$AE483, $BK483, MATCH(BG$10, $B$11:$AE$11, 0)), 70), "")))</f>
        <v/>
      </c>
      <c r="BH483" s="11"/>
      <c r="BI483" s="65" t="str">
        <f t="shared" si="105"/>
        <v/>
      </c>
      <c r="BJ483" s="11"/>
      <c r="BN483" s="19" t="str" cm="1">
        <f t="array" ref="BN483">IF($AZ$10="", "", IF(IFERROR(INDEX($B483:$AE483, $BK483, MATCH($AZ$10, $B$11:$AE$11, 0)), "")="", "", IFERROR(INDEX($B483:$AE483, $BK483, MATCH($AZ$10, $B$11:$AE$11, 0)), "")))</f>
        <v/>
      </c>
      <c r="BO483" s="19" t="str">
        <f t="shared" si="106"/>
        <v/>
      </c>
      <c r="BP483" s="19" t="str">
        <f t="shared" si="107"/>
        <v/>
      </c>
      <c r="BQ483" s="19" t="str">
        <f t="shared" si="108"/>
        <v/>
      </c>
      <c r="BR483" s="42" t="str">
        <f t="shared" si="109"/>
        <v/>
      </c>
      <c r="BS483" s="19" t="str">
        <f t="shared" si="110"/>
        <v/>
      </c>
      <c r="BT483" s="43" t="str" cm="1">
        <f t="array" ref="BT483">IFERROR(DATE(INDEX($BQ483:$BS483, $BK483, MATCH($BN$5, $BQ$10:$BS$10, 0)), INDEX($BQ483:$BS483, $BK483, MATCH($BN$4, $BQ$10:$BS$10, 0)), INDEX($BQ483:$BS483, $BK483, MATCH($BN$3, $BQ$10:$BS$10, 0))), "")</f>
        <v/>
      </c>
      <c r="BV483" s="19" t="str">
        <f t="shared" si="111"/>
        <v/>
      </c>
      <c r="BX483" s="19" t="str">
        <f t="shared" si="103"/>
        <v/>
      </c>
      <c r="BZ483" s="42" t="str">
        <f t="shared" si="116"/>
        <v/>
      </c>
      <c r="CA483" s="13" t="str">
        <f t="shared" si="116"/>
        <v/>
      </c>
      <c r="CB483" s="13" t="str">
        <f t="shared" si="116"/>
        <v/>
      </c>
      <c r="CC483" s="13" t="str">
        <f t="shared" si="116"/>
        <v/>
      </c>
      <c r="CD483" s="33" t="str">
        <f t="shared" si="116"/>
        <v/>
      </c>
      <c r="CF483" s="44" t="str">
        <f t="shared" si="112"/>
        <v/>
      </c>
      <c r="CH483" s="19" t="str">
        <f>IF($CF483="", "", COUNTIF($CF$12:$CF$511, "&gt;"&amp;$CF483)+1+COUNTIF($CF$12:$CF483, $CF483)-1)</f>
        <v/>
      </c>
      <c r="CJ483" s="19" t="str">
        <f t="shared" si="113"/>
        <v/>
      </c>
      <c r="CL483" s="45" t="str">
        <f t="shared" si="114"/>
        <v/>
      </c>
      <c r="CN483" s="41" t="str" cm="1">
        <f t="array" ref="CN483">IF($BV483="", "", IF(IFERROR(INDEX($B483:$AE483, $BK483, MATCH(BI$10, $B$11:$AE$11, 0)), "")="", "", IFERROR(INDEX($B483:$AE483, $BK483, MATCH(BI$10, $B$11:$AE$11, 0)), "")))</f>
        <v/>
      </c>
      <c r="CP483" s="19" t="str">
        <f>IF(OR($BL$7=FALSE, $BI483=""), "", IF(COUNTIF('LinkedIn Posts'!$AV$11:$AV$510, $BI483)=0, MAX($CP$11:$CP482)+1, ""))</f>
        <v/>
      </c>
      <c r="CR483" s="19">
        <v>472</v>
      </c>
      <c r="CT483" s="65" t="str">
        <f t="shared" si="115"/>
        <v/>
      </c>
    </row>
    <row r="484" spans="1:98" x14ac:dyDescent="0.25">
      <c r="A484" s="24"/>
      <c r="B484" s="29"/>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1"/>
      <c r="AF484" s="24"/>
      <c r="AG484" s="11"/>
      <c r="AH484" s="11"/>
      <c r="AI484" s="11"/>
      <c r="AJ484" s="11"/>
      <c r="AK484" s="11"/>
      <c r="AL484" s="11"/>
      <c r="AM484" s="11"/>
      <c r="AN484" s="11"/>
      <c r="AO484" s="11"/>
      <c r="AP484" s="11"/>
      <c r="AQ484" s="11"/>
      <c r="AR484" s="11"/>
      <c r="AS484" s="11"/>
      <c r="AT484" s="11"/>
      <c r="AU484" s="11"/>
      <c r="AV484" s="11"/>
      <c r="AW484" s="11"/>
      <c r="AX484" s="11"/>
      <c r="AY484" s="11"/>
      <c r="AZ484" s="32" t="str">
        <f t="shared" si="104"/>
        <v/>
      </c>
      <c r="BA484" s="13" t="str" cm="1">
        <f t="array" ref="BA484">IF(BA$10="", "", IF(IFERROR(INDEX($B484:$AE484, $BK484, MATCH(BA$10, $B$11:$AE$11, 0)), "")="", "", IFERROR(VALUE(INDEX($B484:$AE484, $BK484, MATCH(BA$10, $B$11:$AE$11, 0))), "")))</f>
        <v/>
      </c>
      <c r="BB484" s="13" t="str" cm="1">
        <f t="array" ref="BB484">IF(BB$10="", "", IF(IFERROR(INDEX($B484:$AE484, $BK484, MATCH(BB$10, $B$11:$AE$11, 0)), "")="", "", IFERROR(VALUE(INDEX($B484:$AE484, $BK484, MATCH(BB$10, $B$11:$AE$11, 0))), "")))</f>
        <v/>
      </c>
      <c r="BC484" s="13" t="str" cm="1">
        <f t="array" ref="BC484">IF(BC$10="", "", IF(IFERROR(INDEX($B484:$AE484, $BK484, MATCH(BC$10, $B$11:$AE$11, 0)), "")="", "", IFERROR(VALUE(INDEX($B484:$AE484, $BK484, MATCH(BC$10, $B$11:$AE$11, 0))), "")))</f>
        <v/>
      </c>
      <c r="BD484" s="13" t="str" cm="1">
        <f t="array" ref="BD484">IF(BD$10="", "", IF(IFERROR(INDEX($B484:$AE484, $BK484, MATCH(BD$10, $B$11:$AE$11, 0)), "")="", "", IFERROR(VALUE(INDEX($B484:$AE484, $BK484, MATCH(BD$10, $B$11:$AE$11, 0))), "")))</f>
        <v/>
      </c>
      <c r="BE484" s="33" t="str" cm="1">
        <f t="array" ref="BE484">IF(BE$10="", "", IF(IFERROR(INDEX($B484:$AE484, $BK484, MATCH(BE$10, $B$11:$AE$11, 0)), "")="", "", IFERROR(VALUE(INDEX($B484:$AE484, $BK484, MATCH(BE$10, $B$11:$AE$11, 0))), "")))</f>
        <v/>
      </c>
      <c r="BF484" s="11"/>
      <c r="BG484" s="41" t="str" cm="1">
        <f t="array" ref="BG484">IF(BG$10="", "", IF(IFERROR(INDEX($B484:$AE484, $BK484, MATCH(BG$10, $B$11:$AE$11, 0)), "")="", "", IFERROR(LEFT(INDEX($B484:$AE484, $BK484, MATCH(BG$10, $B$11:$AE$11, 0)), 70), "")))</f>
        <v/>
      </c>
      <c r="BH484" s="11"/>
      <c r="BI484" s="65" t="str">
        <f t="shared" si="105"/>
        <v/>
      </c>
      <c r="BJ484" s="11"/>
      <c r="BN484" s="19" t="str" cm="1">
        <f t="array" ref="BN484">IF($AZ$10="", "", IF(IFERROR(INDEX($B484:$AE484, $BK484, MATCH($AZ$10, $B$11:$AE$11, 0)), "")="", "", IFERROR(INDEX($B484:$AE484, $BK484, MATCH($AZ$10, $B$11:$AE$11, 0)), "")))</f>
        <v/>
      </c>
      <c r="BO484" s="19" t="str">
        <f t="shared" si="106"/>
        <v/>
      </c>
      <c r="BP484" s="19" t="str">
        <f t="shared" si="107"/>
        <v/>
      </c>
      <c r="BQ484" s="19" t="str">
        <f t="shared" si="108"/>
        <v/>
      </c>
      <c r="BR484" s="42" t="str">
        <f t="shared" si="109"/>
        <v/>
      </c>
      <c r="BS484" s="19" t="str">
        <f t="shared" si="110"/>
        <v/>
      </c>
      <c r="BT484" s="43" t="str" cm="1">
        <f t="array" ref="BT484">IFERROR(DATE(INDEX($BQ484:$BS484, $BK484, MATCH($BN$5, $BQ$10:$BS$10, 0)), INDEX($BQ484:$BS484, $BK484, MATCH($BN$4, $BQ$10:$BS$10, 0)), INDEX($BQ484:$BS484, $BK484, MATCH($BN$3, $BQ$10:$BS$10, 0))), "")</f>
        <v/>
      </c>
      <c r="BV484" s="19" t="str">
        <f t="shared" si="111"/>
        <v/>
      </c>
      <c r="BX484" s="19" t="str">
        <f t="shared" si="103"/>
        <v/>
      </c>
      <c r="BZ484" s="42" t="str">
        <f t="shared" si="116"/>
        <v/>
      </c>
      <c r="CA484" s="13" t="str">
        <f t="shared" si="116"/>
        <v/>
      </c>
      <c r="CB484" s="13" t="str">
        <f t="shared" si="116"/>
        <v/>
      </c>
      <c r="CC484" s="13" t="str">
        <f t="shared" si="116"/>
        <v/>
      </c>
      <c r="CD484" s="33" t="str">
        <f t="shared" si="116"/>
        <v/>
      </c>
      <c r="CF484" s="44" t="str">
        <f t="shared" si="112"/>
        <v/>
      </c>
      <c r="CH484" s="19" t="str">
        <f>IF($CF484="", "", COUNTIF($CF$12:$CF$511, "&gt;"&amp;$CF484)+1+COUNTIF($CF$12:$CF484, $CF484)-1)</f>
        <v/>
      </c>
      <c r="CJ484" s="19" t="str">
        <f t="shared" si="113"/>
        <v/>
      </c>
      <c r="CL484" s="45" t="str">
        <f t="shared" si="114"/>
        <v/>
      </c>
      <c r="CN484" s="41" t="str" cm="1">
        <f t="array" ref="CN484">IF($BV484="", "", IF(IFERROR(INDEX($B484:$AE484, $BK484, MATCH(BI$10, $B$11:$AE$11, 0)), "")="", "", IFERROR(INDEX($B484:$AE484, $BK484, MATCH(BI$10, $B$11:$AE$11, 0)), "")))</f>
        <v/>
      </c>
      <c r="CP484" s="19" t="str">
        <f>IF(OR($BL$7=FALSE, $BI484=""), "", IF(COUNTIF('LinkedIn Posts'!$AV$11:$AV$510, $BI484)=0, MAX($CP$11:$CP483)+1, ""))</f>
        <v/>
      </c>
      <c r="CR484" s="19">
        <v>473</v>
      </c>
      <c r="CT484" s="65" t="str">
        <f t="shared" si="115"/>
        <v/>
      </c>
    </row>
    <row r="485" spans="1:98" x14ac:dyDescent="0.25">
      <c r="A485" s="24"/>
      <c r="B485" s="29"/>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1"/>
      <c r="AF485" s="24"/>
      <c r="AG485" s="11"/>
      <c r="AH485" s="11"/>
      <c r="AI485" s="11"/>
      <c r="AJ485" s="11"/>
      <c r="AK485" s="11"/>
      <c r="AL485" s="11"/>
      <c r="AM485" s="11"/>
      <c r="AN485" s="11"/>
      <c r="AO485" s="11"/>
      <c r="AP485" s="11"/>
      <c r="AQ485" s="11"/>
      <c r="AR485" s="11"/>
      <c r="AS485" s="11"/>
      <c r="AT485" s="11"/>
      <c r="AU485" s="11"/>
      <c r="AV485" s="11"/>
      <c r="AW485" s="11"/>
      <c r="AX485" s="11"/>
      <c r="AY485" s="11"/>
      <c r="AZ485" s="32" t="str">
        <f t="shared" si="104"/>
        <v/>
      </c>
      <c r="BA485" s="13" t="str" cm="1">
        <f t="array" ref="BA485">IF(BA$10="", "", IF(IFERROR(INDEX($B485:$AE485, $BK485, MATCH(BA$10, $B$11:$AE$11, 0)), "")="", "", IFERROR(VALUE(INDEX($B485:$AE485, $BK485, MATCH(BA$10, $B$11:$AE$11, 0))), "")))</f>
        <v/>
      </c>
      <c r="BB485" s="13" t="str" cm="1">
        <f t="array" ref="BB485">IF(BB$10="", "", IF(IFERROR(INDEX($B485:$AE485, $BK485, MATCH(BB$10, $B$11:$AE$11, 0)), "")="", "", IFERROR(VALUE(INDEX($B485:$AE485, $BK485, MATCH(BB$10, $B$11:$AE$11, 0))), "")))</f>
        <v/>
      </c>
      <c r="BC485" s="13" t="str" cm="1">
        <f t="array" ref="BC485">IF(BC$10="", "", IF(IFERROR(INDEX($B485:$AE485, $BK485, MATCH(BC$10, $B$11:$AE$11, 0)), "")="", "", IFERROR(VALUE(INDEX($B485:$AE485, $BK485, MATCH(BC$10, $B$11:$AE$11, 0))), "")))</f>
        <v/>
      </c>
      <c r="BD485" s="13" t="str" cm="1">
        <f t="array" ref="BD485">IF(BD$10="", "", IF(IFERROR(INDEX($B485:$AE485, $BK485, MATCH(BD$10, $B$11:$AE$11, 0)), "")="", "", IFERROR(VALUE(INDEX($B485:$AE485, $BK485, MATCH(BD$10, $B$11:$AE$11, 0))), "")))</f>
        <v/>
      </c>
      <c r="BE485" s="33" t="str" cm="1">
        <f t="array" ref="BE485">IF(BE$10="", "", IF(IFERROR(INDEX($B485:$AE485, $BK485, MATCH(BE$10, $B$11:$AE$11, 0)), "")="", "", IFERROR(VALUE(INDEX($B485:$AE485, $BK485, MATCH(BE$10, $B$11:$AE$11, 0))), "")))</f>
        <v/>
      </c>
      <c r="BF485" s="11"/>
      <c r="BG485" s="41" t="str" cm="1">
        <f t="array" ref="BG485">IF(BG$10="", "", IF(IFERROR(INDEX($B485:$AE485, $BK485, MATCH(BG$10, $B$11:$AE$11, 0)), "")="", "", IFERROR(LEFT(INDEX($B485:$AE485, $BK485, MATCH(BG$10, $B$11:$AE$11, 0)), 70), "")))</f>
        <v/>
      </c>
      <c r="BH485" s="11"/>
      <c r="BI485" s="65" t="str">
        <f t="shared" si="105"/>
        <v/>
      </c>
      <c r="BJ485" s="11"/>
      <c r="BN485" s="19" t="str" cm="1">
        <f t="array" ref="BN485">IF($AZ$10="", "", IF(IFERROR(INDEX($B485:$AE485, $BK485, MATCH($AZ$10, $B$11:$AE$11, 0)), "")="", "", IFERROR(INDEX($B485:$AE485, $BK485, MATCH($AZ$10, $B$11:$AE$11, 0)), "")))</f>
        <v/>
      </c>
      <c r="BO485" s="19" t="str">
        <f t="shared" si="106"/>
        <v/>
      </c>
      <c r="BP485" s="19" t="str">
        <f t="shared" si="107"/>
        <v/>
      </c>
      <c r="BQ485" s="19" t="str">
        <f t="shared" si="108"/>
        <v/>
      </c>
      <c r="BR485" s="42" t="str">
        <f t="shared" si="109"/>
        <v/>
      </c>
      <c r="BS485" s="19" t="str">
        <f t="shared" si="110"/>
        <v/>
      </c>
      <c r="BT485" s="43" t="str" cm="1">
        <f t="array" ref="BT485">IFERROR(DATE(INDEX($BQ485:$BS485, $BK485, MATCH($BN$5, $BQ$10:$BS$10, 0)), INDEX($BQ485:$BS485, $BK485, MATCH($BN$4, $BQ$10:$BS$10, 0)), INDEX($BQ485:$BS485, $BK485, MATCH($BN$3, $BQ$10:$BS$10, 0))), "")</f>
        <v/>
      </c>
      <c r="BV485" s="19" t="str">
        <f t="shared" si="111"/>
        <v/>
      </c>
      <c r="BX485" s="19" t="str">
        <f t="shared" si="103"/>
        <v/>
      </c>
      <c r="BZ485" s="42" t="str">
        <f t="shared" si="116"/>
        <v/>
      </c>
      <c r="CA485" s="13" t="str">
        <f t="shared" si="116"/>
        <v/>
      </c>
      <c r="CB485" s="13" t="str">
        <f t="shared" si="116"/>
        <v/>
      </c>
      <c r="CC485" s="13" t="str">
        <f t="shared" si="116"/>
        <v/>
      </c>
      <c r="CD485" s="33" t="str">
        <f t="shared" si="116"/>
        <v/>
      </c>
      <c r="CF485" s="44" t="str">
        <f t="shared" si="112"/>
        <v/>
      </c>
      <c r="CH485" s="19" t="str">
        <f>IF($CF485="", "", COUNTIF($CF$12:$CF$511, "&gt;"&amp;$CF485)+1+COUNTIF($CF$12:$CF485, $CF485)-1)</f>
        <v/>
      </c>
      <c r="CJ485" s="19" t="str">
        <f t="shared" si="113"/>
        <v/>
      </c>
      <c r="CL485" s="45" t="str">
        <f t="shared" si="114"/>
        <v/>
      </c>
      <c r="CN485" s="41" t="str" cm="1">
        <f t="array" ref="CN485">IF($BV485="", "", IF(IFERROR(INDEX($B485:$AE485, $BK485, MATCH(BI$10, $B$11:$AE$11, 0)), "")="", "", IFERROR(INDEX($B485:$AE485, $BK485, MATCH(BI$10, $B$11:$AE$11, 0)), "")))</f>
        <v/>
      </c>
      <c r="CP485" s="19" t="str">
        <f>IF(OR($BL$7=FALSE, $BI485=""), "", IF(COUNTIF('LinkedIn Posts'!$AV$11:$AV$510, $BI485)=0, MAX($CP$11:$CP484)+1, ""))</f>
        <v/>
      </c>
      <c r="CR485" s="19">
        <v>474</v>
      </c>
      <c r="CT485" s="65" t="str">
        <f t="shared" si="115"/>
        <v/>
      </c>
    </row>
    <row r="486" spans="1:98" x14ac:dyDescent="0.25">
      <c r="A486" s="24"/>
      <c r="B486" s="29"/>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1"/>
      <c r="AF486" s="24"/>
      <c r="AG486" s="11"/>
      <c r="AH486" s="11"/>
      <c r="AI486" s="11"/>
      <c r="AJ486" s="11"/>
      <c r="AK486" s="11"/>
      <c r="AL486" s="11"/>
      <c r="AM486" s="11"/>
      <c r="AN486" s="11"/>
      <c r="AO486" s="11"/>
      <c r="AP486" s="11"/>
      <c r="AQ486" s="11"/>
      <c r="AR486" s="11"/>
      <c r="AS486" s="11"/>
      <c r="AT486" s="11"/>
      <c r="AU486" s="11"/>
      <c r="AV486" s="11"/>
      <c r="AW486" s="11"/>
      <c r="AX486" s="11"/>
      <c r="AY486" s="11"/>
      <c r="AZ486" s="32" t="str">
        <f t="shared" si="104"/>
        <v/>
      </c>
      <c r="BA486" s="13" t="str" cm="1">
        <f t="array" ref="BA486">IF(BA$10="", "", IF(IFERROR(INDEX($B486:$AE486, $BK486, MATCH(BA$10, $B$11:$AE$11, 0)), "")="", "", IFERROR(VALUE(INDEX($B486:$AE486, $BK486, MATCH(BA$10, $B$11:$AE$11, 0))), "")))</f>
        <v/>
      </c>
      <c r="BB486" s="13" t="str" cm="1">
        <f t="array" ref="BB486">IF(BB$10="", "", IF(IFERROR(INDEX($B486:$AE486, $BK486, MATCH(BB$10, $B$11:$AE$11, 0)), "")="", "", IFERROR(VALUE(INDEX($B486:$AE486, $BK486, MATCH(BB$10, $B$11:$AE$11, 0))), "")))</f>
        <v/>
      </c>
      <c r="BC486" s="13" t="str" cm="1">
        <f t="array" ref="BC486">IF(BC$10="", "", IF(IFERROR(INDEX($B486:$AE486, $BK486, MATCH(BC$10, $B$11:$AE$11, 0)), "")="", "", IFERROR(VALUE(INDEX($B486:$AE486, $BK486, MATCH(BC$10, $B$11:$AE$11, 0))), "")))</f>
        <v/>
      </c>
      <c r="BD486" s="13" t="str" cm="1">
        <f t="array" ref="BD486">IF(BD$10="", "", IF(IFERROR(INDEX($B486:$AE486, $BK486, MATCH(BD$10, $B$11:$AE$11, 0)), "")="", "", IFERROR(VALUE(INDEX($B486:$AE486, $BK486, MATCH(BD$10, $B$11:$AE$11, 0))), "")))</f>
        <v/>
      </c>
      <c r="BE486" s="33" t="str" cm="1">
        <f t="array" ref="BE486">IF(BE$10="", "", IF(IFERROR(INDEX($B486:$AE486, $BK486, MATCH(BE$10, $B$11:$AE$11, 0)), "")="", "", IFERROR(VALUE(INDEX($B486:$AE486, $BK486, MATCH(BE$10, $B$11:$AE$11, 0))), "")))</f>
        <v/>
      </c>
      <c r="BF486" s="11"/>
      <c r="BG486" s="41" t="str" cm="1">
        <f t="array" ref="BG486">IF(BG$10="", "", IF(IFERROR(INDEX($B486:$AE486, $BK486, MATCH(BG$10, $B$11:$AE$11, 0)), "")="", "", IFERROR(LEFT(INDEX($B486:$AE486, $BK486, MATCH(BG$10, $B$11:$AE$11, 0)), 70), "")))</f>
        <v/>
      </c>
      <c r="BH486" s="11"/>
      <c r="BI486" s="65" t="str">
        <f t="shared" si="105"/>
        <v/>
      </c>
      <c r="BJ486" s="11"/>
      <c r="BN486" s="19" t="str" cm="1">
        <f t="array" ref="BN486">IF($AZ$10="", "", IF(IFERROR(INDEX($B486:$AE486, $BK486, MATCH($AZ$10, $B$11:$AE$11, 0)), "")="", "", IFERROR(INDEX($B486:$AE486, $BK486, MATCH($AZ$10, $B$11:$AE$11, 0)), "")))</f>
        <v/>
      </c>
      <c r="BO486" s="19" t="str">
        <f t="shared" si="106"/>
        <v/>
      </c>
      <c r="BP486" s="19" t="str">
        <f t="shared" si="107"/>
        <v/>
      </c>
      <c r="BQ486" s="19" t="str">
        <f t="shared" si="108"/>
        <v/>
      </c>
      <c r="BR486" s="42" t="str">
        <f t="shared" si="109"/>
        <v/>
      </c>
      <c r="BS486" s="19" t="str">
        <f t="shared" si="110"/>
        <v/>
      </c>
      <c r="BT486" s="43" t="str" cm="1">
        <f t="array" ref="BT486">IFERROR(DATE(INDEX($BQ486:$BS486, $BK486, MATCH($BN$5, $BQ$10:$BS$10, 0)), INDEX($BQ486:$BS486, $BK486, MATCH($BN$4, $BQ$10:$BS$10, 0)), INDEX($BQ486:$BS486, $BK486, MATCH($BN$3, $BQ$10:$BS$10, 0))), "")</f>
        <v/>
      </c>
      <c r="BV486" s="19" t="str">
        <f t="shared" si="111"/>
        <v/>
      </c>
      <c r="BX486" s="19" t="str">
        <f t="shared" si="103"/>
        <v/>
      </c>
      <c r="BZ486" s="42" t="str">
        <f t="shared" si="116"/>
        <v/>
      </c>
      <c r="CA486" s="13" t="str">
        <f t="shared" si="116"/>
        <v/>
      </c>
      <c r="CB486" s="13" t="str">
        <f t="shared" si="116"/>
        <v/>
      </c>
      <c r="CC486" s="13" t="str">
        <f t="shared" si="116"/>
        <v/>
      </c>
      <c r="CD486" s="33" t="str">
        <f t="shared" si="116"/>
        <v/>
      </c>
      <c r="CF486" s="44" t="str">
        <f t="shared" si="112"/>
        <v/>
      </c>
      <c r="CH486" s="19" t="str">
        <f>IF($CF486="", "", COUNTIF($CF$12:$CF$511, "&gt;"&amp;$CF486)+1+COUNTIF($CF$12:$CF486, $CF486)-1)</f>
        <v/>
      </c>
      <c r="CJ486" s="19" t="str">
        <f t="shared" si="113"/>
        <v/>
      </c>
      <c r="CL486" s="45" t="str">
        <f t="shared" si="114"/>
        <v/>
      </c>
      <c r="CN486" s="41" t="str" cm="1">
        <f t="array" ref="CN486">IF($BV486="", "", IF(IFERROR(INDEX($B486:$AE486, $BK486, MATCH(BI$10, $B$11:$AE$11, 0)), "")="", "", IFERROR(INDEX($B486:$AE486, $BK486, MATCH(BI$10, $B$11:$AE$11, 0)), "")))</f>
        <v/>
      </c>
      <c r="CP486" s="19" t="str">
        <f>IF(OR($BL$7=FALSE, $BI486=""), "", IF(COUNTIF('LinkedIn Posts'!$AV$11:$AV$510, $BI486)=0, MAX($CP$11:$CP485)+1, ""))</f>
        <v/>
      </c>
      <c r="CR486" s="19">
        <v>475</v>
      </c>
      <c r="CT486" s="65" t="str">
        <f t="shared" si="115"/>
        <v/>
      </c>
    </row>
    <row r="487" spans="1:98" x14ac:dyDescent="0.25">
      <c r="A487" s="24"/>
      <c r="B487" s="29"/>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1"/>
      <c r="AF487" s="24"/>
      <c r="AG487" s="11"/>
      <c r="AH487" s="11"/>
      <c r="AI487" s="11"/>
      <c r="AJ487" s="11"/>
      <c r="AK487" s="11"/>
      <c r="AL487" s="11"/>
      <c r="AM487" s="11"/>
      <c r="AN487" s="11"/>
      <c r="AO487" s="11"/>
      <c r="AP487" s="11"/>
      <c r="AQ487" s="11"/>
      <c r="AR487" s="11"/>
      <c r="AS487" s="11"/>
      <c r="AT487" s="11"/>
      <c r="AU487" s="11"/>
      <c r="AV487" s="11"/>
      <c r="AW487" s="11"/>
      <c r="AX487" s="11"/>
      <c r="AY487" s="11"/>
      <c r="AZ487" s="32" t="str">
        <f t="shared" si="104"/>
        <v/>
      </c>
      <c r="BA487" s="13" t="str" cm="1">
        <f t="array" ref="BA487">IF(BA$10="", "", IF(IFERROR(INDEX($B487:$AE487, $BK487, MATCH(BA$10, $B$11:$AE$11, 0)), "")="", "", IFERROR(VALUE(INDEX($B487:$AE487, $BK487, MATCH(BA$10, $B$11:$AE$11, 0))), "")))</f>
        <v/>
      </c>
      <c r="BB487" s="13" t="str" cm="1">
        <f t="array" ref="BB487">IF(BB$10="", "", IF(IFERROR(INDEX($B487:$AE487, $BK487, MATCH(BB$10, $B$11:$AE$11, 0)), "")="", "", IFERROR(VALUE(INDEX($B487:$AE487, $BK487, MATCH(BB$10, $B$11:$AE$11, 0))), "")))</f>
        <v/>
      </c>
      <c r="BC487" s="13" t="str" cm="1">
        <f t="array" ref="BC487">IF(BC$10="", "", IF(IFERROR(INDEX($B487:$AE487, $BK487, MATCH(BC$10, $B$11:$AE$11, 0)), "")="", "", IFERROR(VALUE(INDEX($B487:$AE487, $BK487, MATCH(BC$10, $B$11:$AE$11, 0))), "")))</f>
        <v/>
      </c>
      <c r="BD487" s="13" t="str" cm="1">
        <f t="array" ref="BD487">IF(BD$10="", "", IF(IFERROR(INDEX($B487:$AE487, $BK487, MATCH(BD$10, $B$11:$AE$11, 0)), "")="", "", IFERROR(VALUE(INDEX($B487:$AE487, $BK487, MATCH(BD$10, $B$11:$AE$11, 0))), "")))</f>
        <v/>
      </c>
      <c r="BE487" s="33" t="str" cm="1">
        <f t="array" ref="BE487">IF(BE$10="", "", IF(IFERROR(INDEX($B487:$AE487, $BK487, MATCH(BE$10, $B$11:$AE$11, 0)), "")="", "", IFERROR(VALUE(INDEX($B487:$AE487, $BK487, MATCH(BE$10, $B$11:$AE$11, 0))), "")))</f>
        <v/>
      </c>
      <c r="BF487" s="11"/>
      <c r="BG487" s="41" t="str" cm="1">
        <f t="array" ref="BG487">IF(BG$10="", "", IF(IFERROR(INDEX($B487:$AE487, $BK487, MATCH(BG$10, $B$11:$AE$11, 0)), "")="", "", IFERROR(LEFT(INDEX($B487:$AE487, $BK487, MATCH(BG$10, $B$11:$AE$11, 0)), 70), "")))</f>
        <v/>
      </c>
      <c r="BH487" s="11"/>
      <c r="BI487" s="65" t="str">
        <f t="shared" si="105"/>
        <v/>
      </c>
      <c r="BJ487" s="11"/>
      <c r="BN487" s="19" t="str" cm="1">
        <f t="array" ref="BN487">IF($AZ$10="", "", IF(IFERROR(INDEX($B487:$AE487, $BK487, MATCH($AZ$10, $B$11:$AE$11, 0)), "")="", "", IFERROR(INDEX($B487:$AE487, $BK487, MATCH($AZ$10, $B$11:$AE$11, 0)), "")))</f>
        <v/>
      </c>
      <c r="BO487" s="19" t="str">
        <f t="shared" si="106"/>
        <v/>
      </c>
      <c r="BP487" s="19" t="str">
        <f t="shared" si="107"/>
        <v/>
      </c>
      <c r="BQ487" s="19" t="str">
        <f t="shared" si="108"/>
        <v/>
      </c>
      <c r="BR487" s="42" t="str">
        <f t="shared" si="109"/>
        <v/>
      </c>
      <c r="BS487" s="19" t="str">
        <f t="shared" si="110"/>
        <v/>
      </c>
      <c r="BT487" s="43" t="str" cm="1">
        <f t="array" ref="BT487">IFERROR(DATE(INDEX($BQ487:$BS487, $BK487, MATCH($BN$5, $BQ$10:$BS$10, 0)), INDEX($BQ487:$BS487, $BK487, MATCH($BN$4, $BQ$10:$BS$10, 0)), INDEX($BQ487:$BS487, $BK487, MATCH($BN$3, $BQ$10:$BS$10, 0))), "")</f>
        <v/>
      </c>
      <c r="BV487" s="19" t="str">
        <f t="shared" si="111"/>
        <v/>
      </c>
      <c r="BX487" s="19" t="str">
        <f t="shared" si="103"/>
        <v/>
      </c>
      <c r="BZ487" s="42" t="str">
        <f t="shared" si="116"/>
        <v/>
      </c>
      <c r="CA487" s="13" t="str">
        <f t="shared" si="116"/>
        <v/>
      </c>
      <c r="CB487" s="13" t="str">
        <f t="shared" si="116"/>
        <v/>
      </c>
      <c r="CC487" s="13" t="str">
        <f t="shared" si="116"/>
        <v/>
      </c>
      <c r="CD487" s="33" t="str">
        <f t="shared" si="116"/>
        <v/>
      </c>
      <c r="CF487" s="44" t="str">
        <f t="shared" si="112"/>
        <v/>
      </c>
      <c r="CH487" s="19" t="str">
        <f>IF($CF487="", "", COUNTIF($CF$12:$CF$511, "&gt;"&amp;$CF487)+1+COUNTIF($CF$12:$CF487, $CF487)-1)</f>
        <v/>
      </c>
      <c r="CJ487" s="19" t="str">
        <f t="shared" si="113"/>
        <v/>
      </c>
      <c r="CL487" s="45" t="str">
        <f t="shared" si="114"/>
        <v/>
      </c>
      <c r="CN487" s="41" t="str" cm="1">
        <f t="array" ref="CN487">IF($BV487="", "", IF(IFERROR(INDEX($B487:$AE487, $BK487, MATCH(BI$10, $B$11:$AE$11, 0)), "")="", "", IFERROR(INDEX($B487:$AE487, $BK487, MATCH(BI$10, $B$11:$AE$11, 0)), "")))</f>
        <v/>
      </c>
      <c r="CP487" s="19" t="str">
        <f>IF(OR($BL$7=FALSE, $BI487=""), "", IF(COUNTIF('LinkedIn Posts'!$AV$11:$AV$510, $BI487)=0, MAX($CP$11:$CP486)+1, ""))</f>
        <v/>
      </c>
      <c r="CR487" s="19">
        <v>476</v>
      </c>
      <c r="CT487" s="65" t="str">
        <f t="shared" si="115"/>
        <v/>
      </c>
    </row>
    <row r="488" spans="1:98" x14ac:dyDescent="0.25">
      <c r="A488" s="24"/>
      <c r="B488" s="29"/>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1"/>
      <c r="AF488" s="24"/>
      <c r="AG488" s="11"/>
      <c r="AH488" s="11"/>
      <c r="AI488" s="11"/>
      <c r="AJ488" s="11"/>
      <c r="AK488" s="11"/>
      <c r="AL488" s="11"/>
      <c r="AM488" s="11"/>
      <c r="AN488" s="11"/>
      <c r="AO488" s="11"/>
      <c r="AP488" s="11"/>
      <c r="AQ488" s="11"/>
      <c r="AR488" s="11"/>
      <c r="AS488" s="11"/>
      <c r="AT488" s="11"/>
      <c r="AU488" s="11"/>
      <c r="AV488" s="11"/>
      <c r="AW488" s="11"/>
      <c r="AX488" s="11"/>
      <c r="AY488" s="11"/>
      <c r="AZ488" s="32" t="str">
        <f t="shared" si="104"/>
        <v/>
      </c>
      <c r="BA488" s="13" t="str" cm="1">
        <f t="array" ref="BA488">IF(BA$10="", "", IF(IFERROR(INDEX($B488:$AE488, $BK488, MATCH(BA$10, $B$11:$AE$11, 0)), "")="", "", IFERROR(VALUE(INDEX($B488:$AE488, $BK488, MATCH(BA$10, $B$11:$AE$11, 0))), "")))</f>
        <v/>
      </c>
      <c r="BB488" s="13" t="str" cm="1">
        <f t="array" ref="BB488">IF(BB$10="", "", IF(IFERROR(INDEX($B488:$AE488, $BK488, MATCH(BB$10, $B$11:$AE$11, 0)), "")="", "", IFERROR(VALUE(INDEX($B488:$AE488, $BK488, MATCH(BB$10, $B$11:$AE$11, 0))), "")))</f>
        <v/>
      </c>
      <c r="BC488" s="13" t="str" cm="1">
        <f t="array" ref="BC488">IF(BC$10="", "", IF(IFERROR(INDEX($B488:$AE488, $BK488, MATCH(BC$10, $B$11:$AE$11, 0)), "")="", "", IFERROR(VALUE(INDEX($B488:$AE488, $BK488, MATCH(BC$10, $B$11:$AE$11, 0))), "")))</f>
        <v/>
      </c>
      <c r="BD488" s="13" t="str" cm="1">
        <f t="array" ref="BD488">IF(BD$10="", "", IF(IFERROR(INDEX($B488:$AE488, $BK488, MATCH(BD$10, $B$11:$AE$11, 0)), "")="", "", IFERROR(VALUE(INDEX($B488:$AE488, $BK488, MATCH(BD$10, $B$11:$AE$11, 0))), "")))</f>
        <v/>
      </c>
      <c r="BE488" s="33" t="str" cm="1">
        <f t="array" ref="BE488">IF(BE$10="", "", IF(IFERROR(INDEX($B488:$AE488, $BK488, MATCH(BE$10, $B$11:$AE$11, 0)), "")="", "", IFERROR(VALUE(INDEX($B488:$AE488, $BK488, MATCH(BE$10, $B$11:$AE$11, 0))), "")))</f>
        <v/>
      </c>
      <c r="BF488" s="11"/>
      <c r="BG488" s="41" t="str" cm="1">
        <f t="array" ref="BG488">IF(BG$10="", "", IF(IFERROR(INDEX($B488:$AE488, $BK488, MATCH(BG$10, $B$11:$AE$11, 0)), "")="", "", IFERROR(LEFT(INDEX($B488:$AE488, $BK488, MATCH(BG$10, $B$11:$AE$11, 0)), 70), "")))</f>
        <v/>
      </c>
      <c r="BH488" s="11"/>
      <c r="BI488" s="65" t="str">
        <f t="shared" si="105"/>
        <v/>
      </c>
      <c r="BJ488" s="11"/>
      <c r="BN488" s="19" t="str" cm="1">
        <f t="array" ref="BN488">IF($AZ$10="", "", IF(IFERROR(INDEX($B488:$AE488, $BK488, MATCH($AZ$10, $B$11:$AE$11, 0)), "")="", "", IFERROR(INDEX($B488:$AE488, $BK488, MATCH($AZ$10, $B$11:$AE$11, 0)), "")))</f>
        <v/>
      </c>
      <c r="BO488" s="19" t="str">
        <f t="shared" si="106"/>
        <v/>
      </c>
      <c r="BP488" s="19" t="str">
        <f t="shared" si="107"/>
        <v/>
      </c>
      <c r="BQ488" s="19" t="str">
        <f t="shared" si="108"/>
        <v/>
      </c>
      <c r="BR488" s="42" t="str">
        <f t="shared" si="109"/>
        <v/>
      </c>
      <c r="BS488" s="19" t="str">
        <f t="shared" si="110"/>
        <v/>
      </c>
      <c r="BT488" s="43" t="str" cm="1">
        <f t="array" ref="BT488">IFERROR(DATE(INDEX($BQ488:$BS488, $BK488, MATCH($BN$5, $BQ$10:$BS$10, 0)), INDEX($BQ488:$BS488, $BK488, MATCH($BN$4, $BQ$10:$BS$10, 0)), INDEX($BQ488:$BS488, $BK488, MATCH($BN$3, $BQ$10:$BS$10, 0))), "")</f>
        <v/>
      </c>
      <c r="BV488" s="19" t="str">
        <f t="shared" si="111"/>
        <v/>
      </c>
      <c r="BX488" s="19" t="str">
        <f t="shared" si="103"/>
        <v/>
      </c>
      <c r="BZ488" s="42" t="str">
        <f t="shared" si="116"/>
        <v/>
      </c>
      <c r="CA488" s="13" t="str">
        <f t="shared" si="116"/>
        <v/>
      </c>
      <c r="CB488" s="13" t="str">
        <f t="shared" si="116"/>
        <v/>
      </c>
      <c r="CC488" s="13" t="str">
        <f t="shared" si="116"/>
        <v/>
      </c>
      <c r="CD488" s="33" t="str">
        <f t="shared" si="116"/>
        <v/>
      </c>
      <c r="CF488" s="44" t="str">
        <f t="shared" si="112"/>
        <v/>
      </c>
      <c r="CH488" s="19" t="str">
        <f>IF($CF488="", "", COUNTIF($CF$12:$CF$511, "&gt;"&amp;$CF488)+1+COUNTIF($CF$12:$CF488, $CF488)-1)</f>
        <v/>
      </c>
      <c r="CJ488" s="19" t="str">
        <f t="shared" si="113"/>
        <v/>
      </c>
      <c r="CL488" s="45" t="str">
        <f t="shared" si="114"/>
        <v/>
      </c>
      <c r="CN488" s="41" t="str" cm="1">
        <f t="array" ref="CN488">IF($BV488="", "", IF(IFERROR(INDEX($B488:$AE488, $BK488, MATCH(BI$10, $B$11:$AE$11, 0)), "")="", "", IFERROR(INDEX($B488:$AE488, $BK488, MATCH(BI$10, $B$11:$AE$11, 0)), "")))</f>
        <v/>
      </c>
      <c r="CP488" s="19" t="str">
        <f>IF(OR($BL$7=FALSE, $BI488=""), "", IF(COUNTIF('LinkedIn Posts'!$AV$11:$AV$510, $BI488)=0, MAX($CP$11:$CP487)+1, ""))</f>
        <v/>
      </c>
      <c r="CR488" s="19">
        <v>477</v>
      </c>
      <c r="CT488" s="65" t="str">
        <f t="shared" si="115"/>
        <v/>
      </c>
    </row>
    <row r="489" spans="1:98" x14ac:dyDescent="0.25">
      <c r="A489" s="24"/>
      <c r="B489" s="29"/>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1"/>
      <c r="AF489" s="24"/>
      <c r="AG489" s="11"/>
      <c r="AH489" s="11"/>
      <c r="AI489" s="11"/>
      <c r="AJ489" s="11"/>
      <c r="AK489" s="11"/>
      <c r="AL489" s="11"/>
      <c r="AM489" s="11"/>
      <c r="AN489" s="11"/>
      <c r="AO489" s="11"/>
      <c r="AP489" s="11"/>
      <c r="AQ489" s="11"/>
      <c r="AR489" s="11"/>
      <c r="AS489" s="11"/>
      <c r="AT489" s="11"/>
      <c r="AU489" s="11"/>
      <c r="AV489" s="11"/>
      <c r="AW489" s="11"/>
      <c r="AX489" s="11"/>
      <c r="AY489" s="11"/>
      <c r="AZ489" s="32" t="str">
        <f t="shared" si="104"/>
        <v/>
      </c>
      <c r="BA489" s="13" t="str" cm="1">
        <f t="array" ref="BA489">IF(BA$10="", "", IF(IFERROR(INDEX($B489:$AE489, $BK489, MATCH(BA$10, $B$11:$AE$11, 0)), "")="", "", IFERROR(VALUE(INDEX($B489:$AE489, $BK489, MATCH(BA$10, $B$11:$AE$11, 0))), "")))</f>
        <v/>
      </c>
      <c r="BB489" s="13" t="str" cm="1">
        <f t="array" ref="BB489">IF(BB$10="", "", IF(IFERROR(INDEX($B489:$AE489, $BK489, MATCH(BB$10, $B$11:$AE$11, 0)), "")="", "", IFERROR(VALUE(INDEX($B489:$AE489, $BK489, MATCH(BB$10, $B$11:$AE$11, 0))), "")))</f>
        <v/>
      </c>
      <c r="BC489" s="13" t="str" cm="1">
        <f t="array" ref="BC489">IF(BC$10="", "", IF(IFERROR(INDEX($B489:$AE489, $BK489, MATCH(BC$10, $B$11:$AE$11, 0)), "")="", "", IFERROR(VALUE(INDEX($B489:$AE489, $BK489, MATCH(BC$10, $B$11:$AE$11, 0))), "")))</f>
        <v/>
      </c>
      <c r="BD489" s="13" t="str" cm="1">
        <f t="array" ref="BD489">IF(BD$10="", "", IF(IFERROR(INDEX($B489:$AE489, $BK489, MATCH(BD$10, $B$11:$AE$11, 0)), "")="", "", IFERROR(VALUE(INDEX($B489:$AE489, $BK489, MATCH(BD$10, $B$11:$AE$11, 0))), "")))</f>
        <v/>
      </c>
      <c r="BE489" s="33" t="str" cm="1">
        <f t="array" ref="BE489">IF(BE$10="", "", IF(IFERROR(INDEX($B489:$AE489, $BK489, MATCH(BE$10, $B$11:$AE$11, 0)), "")="", "", IFERROR(VALUE(INDEX($B489:$AE489, $BK489, MATCH(BE$10, $B$11:$AE$11, 0))), "")))</f>
        <v/>
      </c>
      <c r="BF489" s="11"/>
      <c r="BG489" s="41" t="str" cm="1">
        <f t="array" ref="BG489">IF(BG$10="", "", IF(IFERROR(INDEX($B489:$AE489, $BK489, MATCH(BG$10, $B$11:$AE$11, 0)), "")="", "", IFERROR(LEFT(INDEX($B489:$AE489, $BK489, MATCH(BG$10, $B$11:$AE$11, 0)), 70), "")))</f>
        <v/>
      </c>
      <c r="BH489" s="11"/>
      <c r="BI489" s="65" t="str">
        <f t="shared" si="105"/>
        <v/>
      </c>
      <c r="BJ489" s="11"/>
      <c r="BN489" s="19" t="str" cm="1">
        <f t="array" ref="BN489">IF($AZ$10="", "", IF(IFERROR(INDEX($B489:$AE489, $BK489, MATCH($AZ$10, $B$11:$AE$11, 0)), "")="", "", IFERROR(INDEX($B489:$AE489, $BK489, MATCH($AZ$10, $B$11:$AE$11, 0)), "")))</f>
        <v/>
      </c>
      <c r="BO489" s="19" t="str">
        <f t="shared" si="106"/>
        <v/>
      </c>
      <c r="BP489" s="19" t="str">
        <f t="shared" si="107"/>
        <v/>
      </c>
      <c r="BQ489" s="19" t="str">
        <f t="shared" si="108"/>
        <v/>
      </c>
      <c r="BR489" s="42" t="str">
        <f t="shared" si="109"/>
        <v/>
      </c>
      <c r="BS489" s="19" t="str">
        <f t="shared" si="110"/>
        <v/>
      </c>
      <c r="BT489" s="43" t="str" cm="1">
        <f t="array" ref="BT489">IFERROR(DATE(INDEX($BQ489:$BS489, $BK489, MATCH($BN$5, $BQ$10:$BS$10, 0)), INDEX($BQ489:$BS489, $BK489, MATCH($BN$4, $BQ$10:$BS$10, 0)), INDEX($BQ489:$BS489, $BK489, MATCH($BN$3, $BQ$10:$BS$10, 0))), "")</f>
        <v/>
      </c>
      <c r="BV489" s="19" t="str">
        <f t="shared" si="111"/>
        <v/>
      </c>
      <c r="BX489" s="19" t="str">
        <f t="shared" si="103"/>
        <v/>
      </c>
      <c r="BZ489" s="42" t="str">
        <f t="shared" si="116"/>
        <v/>
      </c>
      <c r="CA489" s="13" t="str">
        <f t="shared" si="116"/>
        <v/>
      </c>
      <c r="CB489" s="13" t="str">
        <f t="shared" si="116"/>
        <v/>
      </c>
      <c r="CC489" s="13" t="str">
        <f t="shared" si="116"/>
        <v/>
      </c>
      <c r="CD489" s="33" t="str">
        <f t="shared" si="116"/>
        <v/>
      </c>
      <c r="CF489" s="44" t="str">
        <f t="shared" si="112"/>
        <v/>
      </c>
      <c r="CH489" s="19" t="str">
        <f>IF($CF489="", "", COUNTIF($CF$12:$CF$511, "&gt;"&amp;$CF489)+1+COUNTIF($CF$12:$CF489, $CF489)-1)</f>
        <v/>
      </c>
      <c r="CJ489" s="19" t="str">
        <f t="shared" si="113"/>
        <v/>
      </c>
      <c r="CL489" s="45" t="str">
        <f t="shared" si="114"/>
        <v/>
      </c>
      <c r="CN489" s="41" t="str" cm="1">
        <f t="array" ref="CN489">IF($BV489="", "", IF(IFERROR(INDEX($B489:$AE489, $BK489, MATCH(BI$10, $B$11:$AE$11, 0)), "")="", "", IFERROR(INDEX($B489:$AE489, $BK489, MATCH(BI$10, $B$11:$AE$11, 0)), "")))</f>
        <v/>
      </c>
      <c r="CP489" s="19" t="str">
        <f>IF(OR($BL$7=FALSE, $BI489=""), "", IF(COUNTIF('LinkedIn Posts'!$AV$11:$AV$510, $BI489)=0, MAX($CP$11:$CP488)+1, ""))</f>
        <v/>
      </c>
      <c r="CR489" s="19">
        <v>478</v>
      </c>
      <c r="CT489" s="65" t="str">
        <f t="shared" si="115"/>
        <v/>
      </c>
    </row>
    <row r="490" spans="1:98" x14ac:dyDescent="0.25">
      <c r="A490" s="24"/>
      <c r="B490" s="29"/>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1"/>
      <c r="AF490" s="24"/>
      <c r="AG490" s="11"/>
      <c r="AH490" s="11"/>
      <c r="AI490" s="11"/>
      <c r="AJ490" s="11"/>
      <c r="AK490" s="11"/>
      <c r="AL490" s="11"/>
      <c r="AM490" s="11"/>
      <c r="AN490" s="11"/>
      <c r="AO490" s="11"/>
      <c r="AP490" s="11"/>
      <c r="AQ490" s="11"/>
      <c r="AR490" s="11"/>
      <c r="AS490" s="11"/>
      <c r="AT490" s="11"/>
      <c r="AU490" s="11"/>
      <c r="AV490" s="11"/>
      <c r="AW490" s="11"/>
      <c r="AX490" s="11"/>
      <c r="AY490" s="11"/>
      <c r="AZ490" s="32" t="str">
        <f t="shared" si="104"/>
        <v/>
      </c>
      <c r="BA490" s="13" t="str" cm="1">
        <f t="array" ref="BA490">IF(BA$10="", "", IF(IFERROR(INDEX($B490:$AE490, $BK490, MATCH(BA$10, $B$11:$AE$11, 0)), "")="", "", IFERROR(VALUE(INDEX($B490:$AE490, $BK490, MATCH(BA$10, $B$11:$AE$11, 0))), "")))</f>
        <v/>
      </c>
      <c r="BB490" s="13" t="str" cm="1">
        <f t="array" ref="BB490">IF(BB$10="", "", IF(IFERROR(INDEX($B490:$AE490, $BK490, MATCH(BB$10, $B$11:$AE$11, 0)), "")="", "", IFERROR(VALUE(INDEX($B490:$AE490, $BK490, MATCH(BB$10, $B$11:$AE$11, 0))), "")))</f>
        <v/>
      </c>
      <c r="BC490" s="13" t="str" cm="1">
        <f t="array" ref="BC490">IF(BC$10="", "", IF(IFERROR(INDEX($B490:$AE490, $BK490, MATCH(BC$10, $B$11:$AE$11, 0)), "")="", "", IFERROR(VALUE(INDEX($B490:$AE490, $BK490, MATCH(BC$10, $B$11:$AE$11, 0))), "")))</f>
        <v/>
      </c>
      <c r="BD490" s="13" t="str" cm="1">
        <f t="array" ref="BD490">IF(BD$10="", "", IF(IFERROR(INDEX($B490:$AE490, $BK490, MATCH(BD$10, $B$11:$AE$11, 0)), "")="", "", IFERROR(VALUE(INDEX($B490:$AE490, $BK490, MATCH(BD$10, $B$11:$AE$11, 0))), "")))</f>
        <v/>
      </c>
      <c r="BE490" s="33" t="str" cm="1">
        <f t="array" ref="BE490">IF(BE$10="", "", IF(IFERROR(INDEX($B490:$AE490, $BK490, MATCH(BE$10, $B$11:$AE$11, 0)), "")="", "", IFERROR(VALUE(INDEX($B490:$AE490, $BK490, MATCH(BE$10, $B$11:$AE$11, 0))), "")))</f>
        <v/>
      </c>
      <c r="BF490" s="11"/>
      <c r="BG490" s="41" t="str" cm="1">
        <f t="array" ref="BG490">IF(BG$10="", "", IF(IFERROR(INDEX($B490:$AE490, $BK490, MATCH(BG$10, $B$11:$AE$11, 0)), "")="", "", IFERROR(LEFT(INDEX($B490:$AE490, $BK490, MATCH(BG$10, $B$11:$AE$11, 0)), 70), "")))</f>
        <v/>
      </c>
      <c r="BH490" s="11"/>
      <c r="BI490" s="65" t="str">
        <f t="shared" si="105"/>
        <v/>
      </c>
      <c r="BJ490" s="11"/>
      <c r="BN490" s="19" t="str" cm="1">
        <f t="array" ref="BN490">IF($AZ$10="", "", IF(IFERROR(INDEX($B490:$AE490, $BK490, MATCH($AZ$10, $B$11:$AE$11, 0)), "")="", "", IFERROR(INDEX($B490:$AE490, $BK490, MATCH($AZ$10, $B$11:$AE$11, 0)), "")))</f>
        <v/>
      </c>
      <c r="BO490" s="19" t="str">
        <f t="shared" si="106"/>
        <v/>
      </c>
      <c r="BP490" s="19" t="str">
        <f t="shared" si="107"/>
        <v/>
      </c>
      <c r="BQ490" s="19" t="str">
        <f t="shared" si="108"/>
        <v/>
      </c>
      <c r="BR490" s="42" t="str">
        <f t="shared" si="109"/>
        <v/>
      </c>
      <c r="BS490" s="19" t="str">
        <f t="shared" si="110"/>
        <v/>
      </c>
      <c r="BT490" s="43" t="str" cm="1">
        <f t="array" ref="BT490">IFERROR(DATE(INDEX($BQ490:$BS490, $BK490, MATCH($BN$5, $BQ$10:$BS$10, 0)), INDEX($BQ490:$BS490, $BK490, MATCH($BN$4, $BQ$10:$BS$10, 0)), INDEX($BQ490:$BS490, $BK490, MATCH($BN$3, $BQ$10:$BS$10, 0))), "")</f>
        <v/>
      </c>
      <c r="BV490" s="19" t="str">
        <f t="shared" si="111"/>
        <v/>
      </c>
      <c r="BX490" s="19" t="str">
        <f t="shared" si="103"/>
        <v/>
      </c>
      <c r="BZ490" s="42" t="str">
        <f t="shared" si="116"/>
        <v/>
      </c>
      <c r="CA490" s="13" t="str">
        <f t="shared" si="116"/>
        <v/>
      </c>
      <c r="CB490" s="13" t="str">
        <f t="shared" si="116"/>
        <v/>
      </c>
      <c r="CC490" s="13" t="str">
        <f t="shared" si="116"/>
        <v/>
      </c>
      <c r="CD490" s="33" t="str">
        <f t="shared" si="116"/>
        <v/>
      </c>
      <c r="CF490" s="44" t="str">
        <f t="shared" si="112"/>
        <v/>
      </c>
      <c r="CH490" s="19" t="str">
        <f>IF($CF490="", "", COUNTIF($CF$12:$CF$511, "&gt;"&amp;$CF490)+1+COUNTIF($CF$12:$CF490, $CF490)-1)</f>
        <v/>
      </c>
      <c r="CJ490" s="19" t="str">
        <f t="shared" si="113"/>
        <v/>
      </c>
      <c r="CL490" s="45" t="str">
        <f t="shared" si="114"/>
        <v/>
      </c>
      <c r="CN490" s="41" t="str" cm="1">
        <f t="array" ref="CN490">IF($BV490="", "", IF(IFERROR(INDEX($B490:$AE490, $BK490, MATCH(BI$10, $B$11:$AE$11, 0)), "")="", "", IFERROR(INDEX($B490:$AE490, $BK490, MATCH(BI$10, $B$11:$AE$11, 0)), "")))</f>
        <v/>
      </c>
      <c r="CP490" s="19" t="str">
        <f>IF(OR($BL$7=FALSE, $BI490=""), "", IF(COUNTIF('LinkedIn Posts'!$AV$11:$AV$510, $BI490)=0, MAX($CP$11:$CP489)+1, ""))</f>
        <v/>
      </c>
      <c r="CR490" s="19">
        <v>479</v>
      </c>
      <c r="CT490" s="65" t="str">
        <f t="shared" si="115"/>
        <v/>
      </c>
    </row>
    <row r="491" spans="1:98" x14ac:dyDescent="0.25">
      <c r="A491" s="24"/>
      <c r="B491" s="29"/>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1"/>
      <c r="AF491" s="24"/>
      <c r="AG491" s="11"/>
      <c r="AH491" s="11"/>
      <c r="AI491" s="11"/>
      <c r="AJ491" s="11"/>
      <c r="AK491" s="11"/>
      <c r="AL491" s="11"/>
      <c r="AM491" s="11"/>
      <c r="AN491" s="11"/>
      <c r="AO491" s="11"/>
      <c r="AP491" s="11"/>
      <c r="AQ491" s="11"/>
      <c r="AR491" s="11"/>
      <c r="AS491" s="11"/>
      <c r="AT491" s="11"/>
      <c r="AU491" s="11"/>
      <c r="AV491" s="11"/>
      <c r="AW491" s="11"/>
      <c r="AX491" s="11"/>
      <c r="AY491" s="11"/>
      <c r="AZ491" s="32" t="str">
        <f t="shared" si="104"/>
        <v/>
      </c>
      <c r="BA491" s="13" t="str" cm="1">
        <f t="array" ref="BA491">IF(BA$10="", "", IF(IFERROR(INDEX($B491:$AE491, $BK491, MATCH(BA$10, $B$11:$AE$11, 0)), "")="", "", IFERROR(VALUE(INDEX($B491:$AE491, $BK491, MATCH(BA$10, $B$11:$AE$11, 0))), "")))</f>
        <v/>
      </c>
      <c r="BB491" s="13" t="str" cm="1">
        <f t="array" ref="BB491">IF(BB$10="", "", IF(IFERROR(INDEX($B491:$AE491, $BK491, MATCH(BB$10, $B$11:$AE$11, 0)), "")="", "", IFERROR(VALUE(INDEX($B491:$AE491, $BK491, MATCH(BB$10, $B$11:$AE$11, 0))), "")))</f>
        <v/>
      </c>
      <c r="BC491" s="13" t="str" cm="1">
        <f t="array" ref="BC491">IF(BC$10="", "", IF(IFERROR(INDEX($B491:$AE491, $BK491, MATCH(BC$10, $B$11:$AE$11, 0)), "")="", "", IFERROR(VALUE(INDEX($B491:$AE491, $BK491, MATCH(BC$10, $B$11:$AE$11, 0))), "")))</f>
        <v/>
      </c>
      <c r="BD491" s="13" t="str" cm="1">
        <f t="array" ref="BD491">IF(BD$10="", "", IF(IFERROR(INDEX($B491:$AE491, $BK491, MATCH(BD$10, $B$11:$AE$11, 0)), "")="", "", IFERROR(VALUE(INDEX($B491:$AE491, $BK491, MATCH(BD$10, $B$11:$AE$11, 0))), "")))</f>
        <v/>
      </c>
      <c r="BE491" s="33" t="str" cm="1">
        <f t="array" ref="BE491">IF(BE$10="", "", IF(IFERROR(INDEX($B491:$AE491, $BK491, MATCH(BE$10, $B$11:$AE$11, 0)), "")="", "", IFERROR(VALUE(INDEX($B491:$AE491, $BK491, MATCH(BE$10, $B$11:$AE$11, 0))), "")))</f>
        <v/>
      </c>
      <c r="BF491" s="11"/>
      <c r="BG491" s="41" t="str" cm="1">
        <f t="array" ref="BG491">IF(BG$10="", "", IF(IFERROR(INDEX($B491:$AE491, $BK491, MATCH(BG$10, $B$11:$AE$11, 0)), "")="", "", IFERROR(LEFT(INDEX($B491:$AE491, $BK491, MATCH(BG$10, $B$11:$AE$11, 0)), 70), "")))</f>
        <v/>
      </c>
      <c r="BH491" s="11"/>
      <c r="BI491" s="65" t="str">
        <f t="shared" si="105"/>
        <v/>
      </c>
      <c r="BJ491" s="11"/>
      <c r="BN491" s="19" t="str" cm="1">
        <f t="array" ref="BN491">IF($AZ$10="", "", IF(IFERROR(INDEX($B491:$AE491, $BK491, MATCH($AZ$10, $B$11:$AE$11, 0)), "")="", "", IFERROR(INDEX($B491:$AE491, $BK491, MATCH($AZ$10, $B$11:$AE$11, 0)), "")))</f>
        <v/>
      </c>
      <c r="BO491" s="19" t="str">
        <f t="shared" si="106"/>
        <v/>
      </c>
      <c r="BP491" s="19" t="str">
        <f t="shared" si="107"/>
        <v/>
      </c>
      <c r="BQ491" s="19" t="str">
        <f t="shared" si="108"/>
        <v/>
      </c>
      <c r="BR491" s="42" t="str">
        <f t="shared" si="109"/>
        <v/>
      </c>
      <c r="BS491" s="19" t="str">
        <f t="shared" si="110"/>
        <v/>
      </c>
      <c r="BT491" s="43" t="str" cm="1">
        <f t="array" ref="BT491">IFERROR(DATE(INDEX($BQ491:$BS491, $BK491, MATCH($BN$5, $BQ$10:$BS$10, 0)), INDEX($BQ491:$BS491, $BK491, MATCH($BN$4, $BQ$10:$BS$10, 0)), INDEX($BQ491:$BS491, $BK491, MATCH($BN$3, $BQ$10:$BS$10, 0))), "")</f>
        <v/>
      </c>
      <c r="BV491" s="19" t="str">
        <f t="shared" si="111"/>
        <v/>
      </c>
      <c r="BX491" s="19" t="str">
        <f t="shared" si="103"/>
        <v/>
      </c>
      <c r="BZ491" s="42" t="str">
        <f t="shared" si="116"/>
        <v/>
      </c>
      <c r="CA491" s="13" t="str">
        <f t="shared" si="116"/>
        <v/>
      </c>
      <c r="CB491" s="13" t="str">
        <f t="shared" si="116"/>
        <v/>
      </c>
      <c r="CC491" s="13" t="str">
        <f t="shared" si="116"/>
        <v/>
      </c>
      <c r="CD491" s="33" t="str">
        <f t="shared" si="116"/>
        <v/>
      </c>
      <c r="CF491" s="44" t="str">
        <f t="shared" si="112"/>
        <v/>
      </c>
      <c r="CH491" s="19" t="str">
        <f>IF($CF491="", "", COUNTIF($CF$12:$CF$511, "&gt;"&amp;$CF491)+1+COUNTIF($CF$12:$CF491, $CF491)-1)</f>
        <v/>
      </c>
      <c r="CJ491" s="19" t="str">
        <f t="shared" si="113"/>
        <v/>
      </c>
      <c r="CL491" s="45" t="str">
        <f t="shared" si="114"/>
        <v/>
      </c>
      <c r="CN491" s="41" t="str" cm="1">
        <f t="array" ref="CN491">IF($BV491="", "", IF(IFERROR(INDEX($B491:$AE491, $BK491, MATCH(BI$10, $B$11:$AE$11, 0)), "")="", "", IFERROR(INDEX($B491:$AE491, $BK491, MATCH(BI$10, $B$11:$AE$11, 0)), "")))</f>
        <v/>
      </c>
      <c r="CP491" s="19" t="str">
        <f>IF(OR($BL$7=FALSE, $BI491=""), "", IF(COUNTIF('LinkedIn Posts'!$AV$11:$AV$510, $BI491)=0, MAX($CP$11:$CP490)+1, ""))</f>
        <v/>
      </c>
      <c r="CR491" s="19">
        <v>480</v>
      </c>
      <c r="CT491" s="65" t="str">
        <f t="shared" si="115"/>
        <v/>
      </c>
    </row>
    <row r="492" spans="1:98" x14ac:dyDescent="0.25">
      <c r="A492" s="24"/>
      <c r="B492" s="29"/>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1"/>
      <c r="AF492" s="24"/>
      <c r="AG492" s="11"/>
      <c r="AH492" s="11"/>
      <c r="AI492" s="11"/>
      <c r="AJ492" s="11"/>
      <c r="AK492" s="11"/>
      <c r="AL492" s="11"/>
      <c r="AM492" s="11"/>
      <c r="AN492" s="11"/>
      <c r="AO492" s="11"/>
      <c r="AP492" s="11"/>
      <c r="AQ492" s="11"/>
      <c r="AR492" s="11"/>
      <c r="AS492" s="11"/>
      <c r="AT492" s="11"/>
      <c r="AU492" s="11"/>
      <c r="AV492" s="11"/>
      <c r="AW492" s="11"/>
      <c r="AX492" s="11"/>
      <c r="AY492" s="11"/>
      <c r="AZ492" s="32" t="str">
        <f t="shared" si="104"/>
        <v/>
      </c>
      <c r="BA492" s="13" t="str" cm="1">
        <f t="array" ref="BA492">IF(BA$10="", "", IF(IFERROR(INDEX($B492:$AE492, $BK492, MATCH(BA$10, $B$11:$AE$11, 0)), "")="", "", IFERROR(VALUE(INDEX($B492:$AE492, $BK492, MATCH(BA$10, $B$11:$AE$11, 0))), "")))</f>
        <v/>
      </c>
      <c r="BB492" s="13" t="str" cm="1">
        <f t="array" ref="BB492">IF(BB$10="", "", IF(IFERROR(INDEX($B492:$AE492, $BK492, MATCH(BB$10, $B$11:$AE$11, 0)), "")="", "", IFERROR(VALUE(INDEX($B492:$AE492, $BK492, MATCH(BB$10, $B$11:$AE$11, 0))), "")))</f>
        <v/>
      </c>
      <c r="BC492" s="13" t="str" cm="1">
        <f t="array" ref="BC492">IF(BC$10="", "", IF(IFERROR(INDEX($B492:$AE492, $BK492, MATCH(BC$10, $B$11:$AE$11, 0)), "")="", "", IFERROR(VALUE(INDEX($B492:$AE492, $BK492, MATCH(BC$10, $B$11:$AE$11, 0))), "")))</f>
        <v/>
      </c>
      <c r="BD492" s="13" t="str" cm="1">
        <f t="array" ref="BD492">IF(BD$10="", "", IF(IFERROR(INDEX($B492:$AE492, $BK492, MATCH(BD$10, $B$11:$AE$11, 0)), "")="", "", IFERROR(VALUE(INDEX($B492:$AE492, $BK492, MATCH(BD$10, $B$11:$AE$11, 0))), "")))</f>
        <v/>
      </c>
      <c r="BE492" s="33" t="str" cm="1">
        <f t="array" ref="BE492">IF(BE$10="", "", IF(IFERROR(INDEX($B492:$AE492, $BK492, MATCH(BE$10, $B$11:$AE$11, 0)), "")="", "", IFERROR(VALUE(INDEX($B492:$AE492, $BK492, MATCH(BE$10, $B$11:$AE$11, 0))), "")))</f>
        <v/>
      </c>
      <c r="BF492" s="11"/>
      <c r="BG492" s="41" t="str" cm="1">
        <f t="array" ref="BG492">IF(BG$10="", "", IF(IFERROR(INDEX($B492:$AE492, $BK492, MATCH(BG$10, $B$11:$AE$11, 0)), "")="", "", IFERROR(LEFT(INDEX($B492:$AE492, $BK492, MATCH(BG$10, $B$11:$AE$11, 0)), 70), "")))</f>
        <v/>
      </c>
      <c r="BH492" s="11"/>
      <c r="BI492" s="65" t="str">
        <f t="shared" si="105"/>
        <v/>
      </c>
      <c r="BJ492" s="11"/>
      <c r="BN492" s="19" t="str" cm="1">
        <f t="array" ref="BN492">IF($AZ$10="", "", IF(IFERROR(INDEX($B492:$AE492, $BK492, MATCH($AZ$10, $B$11:$AE$11, 0)), "")="", "", IFERROR(INDEX($B492:$AE492, $BK492, MATCH($AZ$10, $B$11:$AE$11, 0)), "")))</f>
        <v/>
      </c>
      <c r="BO492" s="19" t="str">
        <f t="shared" si="106"/>
        <v/>
      </c>
      <c r="BP492" s="19" t="str">
        <f t="shared" si="107"/>
        <v/>
      </c>
      <c r="BQ492" s="19" t="str">
        <f t="shared" si="108"/>
        <v/>
      </c>
      <c r="BR492" s="42" t="str">
        <f t="shared" si="109"/>
        <v/>
      </c>
      <c r="BS492" s="19" t="str">
        <f t="shared" si="110"/>
        <v/>
      </c>
      <c r="BT492" s="43" t="str" cm="1">
        <f t="array" ref="BT492">IFERROR(DATE(INDEX($BQ492:$BS492, $BK492, MATCH($BN$5, $BQ$10:$BS$10, 0)), INDEX($BQ492:$BS492, $BK492, MATCH($BN$4, $BQ$10:$BS$10, 0)), INDEX($BQ492:$BS492, $BK492, MATCH($BN$3, $BQ$10:$BS$10, 0))), "")</f>
        <v/>
      </c>
      <c r="BV492" s="19" t="str">
        <f t="shared" si="111"/>
        <v/>
      </c>
      <c r="BX492" s="19" t="str">
        <f t="shared" si="103"/>
        <v/>
      </c>
      <c r="BZ492" s="42" t="str">
        <f t="shared" si="116"/>
        <v/>
      </c>
      <c r="CA492" s="13" t="str">
        <f t="shared" si="116"/>
        <v/>
      </c>
      <c r="CB492" s="13" t="str">
        <f t="shared" si="116"/>
        <v/>
      </c>
      <c r="CC492" s="13" t="str">
        <f t="shared" si="116"/>
        <v/>
      </c>
      <c r="CD492" s="33" t="str">
        <f t="shared" si="116"/>
        <v/>
      </c>
      <c r="CF492" s="44" t="str">
        <f t="shared" si="112"/>
        <v/>
      </c>
      <c r="CH492" s="19" t="str">
        <f>IF($CF492="", "", COUNTIF($CF$12:$CF$511, "&gt;"&amp;$CF492)+1+COUNTIF($CF$12:$CF492, $CF492)-1)</f>
        <v/>
      </c>
      <c r="CJ492" s="19" t="str">
        <f t="shared" si="113"/>
        <v/>
      </c>
      <c r="CL492" s="45" t="str">
        <f t="shared" si="114"/>
        <v/>
      </c>
      <c r="CN492" s="41" t="str" cm="1">
        <f t="array" ref="CN492">IF($BV492="", "", IF(IFERROR(INDEX($B492:$AE492, $BK492, MATCH(BI$10, $B$11:$AE$11, 0)), "")="", "", IFERROR(INDEX($B492:$AE492, $BK492, MATCH(BI$10, $B$11:$AE$11, 0)), "")))</f>
        <v/>
      </c>
      <c r="CP492" s="19" t="str">
        <f>IF(OR($BL$7=FALSE, $BI492=""), "", IF(COUNTIF('LinkedIn Posts'!$AV$11:$AV$510, $BI492)=0, MAX($CP$11:$CP491)+1, ""))</f>
        <v/>
      </c>
      <c r="CR492" s="19">
        <v>481</v>
      </c>
      <c r="CT492" s="65" t="str">
        <f t="shared" si="115"/>
        <v/>
      </c>
    </row>
    <row r="493" spans="1:98" x14ac:dyDescent="0.25">
      <c r="A493" s="24"/>
      <c r="B493" s="29"/>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1"/>
      <c r="AF493" s="24"/>
      <c r="AG493" s="11"/>
      <c r="AH493" s="11"/>
      <c r="AI493" s="11"/>
      <c r="AJ493" s="11"/>
      <c r="AK493" s="11"/>
      <c r="AL493" s="11"/>
      <c r="AM493" s="11"/>
      <c r="AN493" s="11"/>
      <c r="AO493" s="11"/>
      <c r="AP493" s="11"/>
      <c r="AQ493" s="11"/>
      <c r="AR493" s="11"/>
      <c r="AS493" s="11"/>
      <c r="AT493" s="11"/>
      <c r="AU493" s="11"/>
      <c r="AV493" s="11"/>
      <c r="AW493" s="11"/>
      <c r="AX493" s="11"/>
      <c r="AY493" s="11"/>
      <c r="AZ493" s="32" t="str">
        <f t="shared" si="104"/>
        <v/>
      </c>
      <c r="BA493" s="13" t="str" cm="1">
        <f t="array" ref="BA493">IF(BA$10="", "", IF(IFERROR(INDEX($B493:$AE493, $BK493, MATCH(BA$10, $B$11:$AE$11, 0)), "")="", "", IFERROR(VALUE(INDEX($B493:$AE493, $BK493, MATCH(BA$10, $B$11:$AE$11, 0))), "")))</f>
        <v/>
      </c>
      <c r="BB493" s="13" t="str" cm="1">
        <f t="array" ref="BB493">IF(BB$10="", "", IF(IFERROR(INDEX($B493:$AE493, $BK493, MATCH(BB$10, $B$11:$AE$11, 0)), "")="", "", IFERROR(VALUE(INDEX($B493:$AE493, $BK493, MATCH(BB$10, $B$11:$AE$11, 0))), "")))</f>
        <v/>
      </c>
      <c r="BC493" s="13" t="str" cm="1">
        <f t="array" ref="BC493">IF(BC$10="", "", IF(IFERROR(INDEX($B493:$AE493, $BK493, MATCH(BC$10, $B$11:$AE$11, 0)), "")="", "", IFERROR(VALUE(INDEX($B493:$AE493, $BK493, MATCH(BC$10, $B$11:$AE$11, 0))), "")))</f>
        <v/>
      </c>
      <c r="BD493" s="13" t="str" cm="1">
        <f t="array" ref="BD493">IF(BD$10="", "", IF(IFERROR(INDEX($B493:$AE493, $BK493, MATCH(BD$10, $B$11:$AE$11, 0)), "")="", "", IFERROR(VALUE(INDEX($B493:$AE493, $BK493, MATCH(BD$10, $B$11:$AE$11, 0))), "")))</f>
        <v/>
      </c>
      <c r="BE493" s="33" t="str" cm="1">
        <f t="array" ref="BE493">IF(BE$10="", "", IF(IFERROR(INDEX($B493:$AE493, $BK493, MATCH(BE$10, $B$11:$AE$11, 0)), "")="", "", IFERROR(VALUE(INDEX($B493:$AE493, $BK493, MATCH(BE$10, $B$11:$AE$11, 0))), "")))</f>
        <v/>
      </c>
      <c r="BF493" s="11"/>
      <c r="BG493" s="41" t="str" cm="1">
        <f t="array" ref="BG493">IF(BG$10="", "", IF(IFERROR(INDEX($B493:$AE493, $BK493, MATCH(BG$10, $B$11:$AE$11, 0)), "")="", "", IFERROR(LEFT(INDEX($B493:$AE493, $BK493, MATCH(BG$10, $B$11:$AE$11, 0)), 70), "")))</f>
        <v/>
      </c>
      <c r="BH493" s="11"/>
      <c r="BI493" s="65" t="str">
        <f t="shared" si="105"/>
        <v/>
      </c>
      <c r="BJ493" s="11"/>
      <c r="BN493" s="19" t="str" cm="1">
        <f t="array" ref="BN493">IF($AZ$10="", "", IF(IFERROR(INDEX($B493:$AE493, $BK493, MATCH($AZ$10, $B$11:$AE$11, 0)), "")="", "", IFERROR(INDEX($B493:$AE493, $BK493, MATCH($AZ$10, $B$11:$AE$11, 0)), "")))</f>
        <v/>
      </c>
      <c r="BO493" s="19" t="str">
        <f t="shared" si="106"/>
        <v/>
      </c>
      <c r="BP493" s="19" t="str">
        <f t="shared" si="107"/>
        <v/>
      </c>
      <c r="BQ493" s="19" t="str">
        <f t="shared" si="108"/>
        <v/>
      </c>
      <c r="BR493" s="42" t="str">
        <f t="shared" si="109"/>
        <v/>
      </c>
      <c r="BS493" s="19" t="str">
        <f t="shared" si="110"/>
        <v/>
      </c>
      <c r="BT493" s="43" t="str" cm="1">
        <f t="array" ref="BT493">IFERROR(DATE(INDEX($BQ493:$BS493, $BK493, MATCH($BN$5, $BQ$10:$BS$10, 0)), INDEX($BQ493:$BS493, $BK493, MATCH($BN$4, $BQ$10:$BS$10, 0)), INDEX($BQ493:$BS493, $BK493, MATCH($BN$3, $BQ$10:$BS$10, 0))), "")</f>
        <v/>
      </c>
      <c r="BV493" s="19" t="str">
        <f t="shared" si="111"/>
        <v/>
      </c>
      <c r="BX493" s="19" t="str">
        <f t="shared" si="103"/>
        <v/>
      </c>
      <c r="BZ493" s="42" t="str">
        <f t="shared" si="116"/>
        <v/>
      </c>
      <c r="CA493" s="13" t="str">
        <f t="shared" si="116"/>
        <v/>
      </c>
      <c r="CB493" s="13" t="str">
        <f t="shared" si="116"/>
        <v/>
      </c>
      <c r="CC493" s="13" t="str">
        <f t="shared" si="116"/>
        <v/>
      </c>
      <c r="CD493" s="33" t="str">
        <f t="shared" si="116"/>
        <v/>
      </c>
      <c r="CF493" s="44" t="str">
        <f t="shared" si="112"/>
        <v/>
      </c>
      <c r="CH493" s="19" t="str">
        <f>IF($CF493="", "", COUNTIF($CF$12:$CF$511, "&gt;"&amp;$CF493)+1+COUNTIF($CF$12:$CF493, $CF493)-1)</f>
        <v/>
      </c>
      <c r="CJ493" s="19" t="str">
        <f t="shared" si="113"/>
        <v/>
      </c>
      <c r="CL493" s="45" t="str">
        <f t="shared" si="114"/>
        <v/>
      </c>
      <c r="CN493" s="41" t="str" cm="1">
        <f t="array" ref="CN493">IF($BV493="", "", IF(IFERROR(INDEX($B493:$AE493, $BK493, MATCH(BI$10, $B$11:$AE$11, 0)), "")="", "", IFERROR(INDEX($B493:$AE493, $BK493, MATCH(BI$10, $B$11:$AE$11, 0)), "")))</f>
        <v/>
      </c>
      <c r="CP493" s="19" t="str">
        <f>IF(OR($BL$7=FALSE, $BI493=""), "", IF(COUNTIF('LinkedIn Posts'!$AV$11:$AV$510, $BI493)=0, MAX($CP$11:$CP492)+1, ""))</f>
        <v/>
      </c>
      <c r="CR493" s="19">
        <v>482</v>
      </c>
      <c r="CT493" s="65" t="str">
        <f t="shared" si="115"/>
        <v/>
      </c>
    </row>
    <row r="494" spans="1:98" x14ac:dyDescent="0.25">
      <c r="A494" s="24"/>
      <c r="B494" s="29"/>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1"/>
      <c r="AF494" s="24"/>
      <c r="AG494" s="11"/>
      <c r="AH494" s="11"/>
      <c r="AI494" s="11"/>
      <c r="AJ494" s="11"/>
      <c r="AK494" s="11"/>
      <c r="AL494" s="11"/>
      <c r="AM494" s="11"/>
      <c r="AN494" s="11"/>
      <c r="AO494" s="11"/>
      <c r="AP494" s="11"/>
      <c r="AQ494" s="11"/>
      <c r="AR494" s="11"/>
      <c r="AS494" s="11"/>
      <c r="AT494" s="11"/>
      <c r="AU494" s="11"/>
      <c r="AV494" s="11"/>
      <c r="AW494" s="11"/>
      <c r="AX494" s="11"/>
      <c r="AY494" s="11"/>
      <c r="AZ494" s="32" t="str">
        <f t="shared" si="104"/>
        <v/>
      </c>
      <c r="BA494" s="13" t="str" cm="1">
        <f t="array" ref="BA494">IF(BA$10="", "", IF(IFERROR(INDEX($B494:$AE494, $BK494, MATCH(BA$10, $B$11:$AE$11, 0)), "")="", "", IFERROR(VALUE(INDEX($B494:$AE494, $BK494, MATCH(BA$10, $B$11:$AE$11, 0))), "")))</f>
        <v/>
      </c>
      <c r="BB494" s="13" t="str" cm="1">
        <f t="array" ref="BB494">IF(BB$10="", "", IF(IFERROR(INDEX($B494:$AE494, $BK494, MATCH(BB$10, $B$11:$AE$11, 0)), "")="", "", IFERROR(VALUE(INDEX($B494:$AE494, $BK494, MATCH(BB$10, $B$11:$AE$11, 0))), "")))</f>
        <v/>
      </c>
      <c r="BC494" s="13" t="str" cm="1">
        <f t="array" ref="BC494">IF(BC$10="", "", IF(IFERROR(INDEX($B494:$AE494, $BK494, MATCH(BC$10, $B$11:$AE$11, 0)), "")="", "", IFERROR(VALUE(INDEX($B494:$AE494, $BK494, MATCH(BC$10, $B$11:$AE$11, 0))), "")))</f>
        <v/>
      </c>
      <c r="BD494" s="13" t="str" cm="1">
        <f t="array" ref="BD494">IF(BD$10="", "", IF(IFERROR(INDEX($B494:$AE494, $BK494, MATCH(BD$10, $B$11:$AE$11, 0)), "")="", "", IFERROR(VALUE(INDEX($B494:$AE494, $BK494, MATCH(BD$10, $B$11:$AE$11, 0))), "")))</f>
        <v/>
      </c>
      <c r="BE494" s="33" t="str" cm="1">
        <f t="array" ref="BE494">IF(BE$10="", "", IF(IFERROR(INDEX($B494:$AE494, $BK494, MATCH(BE$10, $B$11:$AE$11, 0)), "")="", "", IFERROR(VALUE(INDEX($B494:$AE494, $BK494, MATCH(BE$10, $B$11:$AE$11, 0))), "")))</f>
        <v/>
      </c>
      <c r="BF494" s="11"/>
      <c r="BG494" s="41" t="str" cm="1">
        <f t="array" ref="BG494">IF(BG$10="", "", IF(IFERROR(INDEX($B494:$AE494, $BK494, MATCH(BG$10, $B$11:$AE$11, 0)), "")="", "", IFERROR(LEFT(INDEX($B494:$AE494, $BK494, MATCH(BG$10, $B$11:$AE$11, 0)), 70), "")))</f>
        <v/>
      </c>
      <c r="BH494" s="11"/>
      <c r="BI494" s="65" t="str">
        <f t="shared" si="105"/>
        <v/>
      </c>
      <c r="BJ494" s="11"/>
      <c r="BN494" s="19" t="str" cm="1">
        <f t="array" ref="BN494">IF($AZ$10="", "", IF(IFERROR(INDEX($B494:$AE494, $BK494, MATCH($AZ$10, $B$11:$AE$11, 0)), "")="", "", IFERROR(INDEX($B494:$AE494, $BK494, MATCH($AZ$10, $B$11:$AE$11, 0)), "")))</f>
        <v/>
      </c>
      <c r="BO494" s="19" t="str">
        <f t="shared" si="106"/>
        <v/>
      </c>
      <c r="BP494" s="19" t="str">
        <f t="shared" si="107"/>
        <v/>
      </c>
      <c r="BQ494" s="19" t="str">
        <f t="shared" si="108"/>
        <v/>
      </c>
      <c r="BR494" s="42" t="str">
        <f t="shared" si="109"/>
        <v/>
      </c>
      <c r="BS494" s="19" t="str">
        <f t="shared" si="110"/>
        <v/>
      </c>
      <c r="BT494" s="43" t="str" cm="1">
        <f t="array" ref="BT494">IFERROR(DATE(INDEX($BQ494:$BS494, $BK494, MATCH($BN$5, $BQ$10:$BS$10, 0)), INDEX($BQ494:$BS494, $BK494, MATCH($BN$4, $BQ$10:$BS$10, 0)), INDEX($BQ494:$BS494, $BK494, MATCH($BN$3, $BQ$10:$BS$10, 0))), "")</f>
        <v/>
      </c>
      <c r="BV494" s="19" t="str">
        <f t="shared" si="111"/>
        <v/>
      </c>
      <c r="BX494" s="19" t="str">
        <f t="shared" si="103"/>
        <v/>
      </c>
      <c r="BZ494" s="42" t="str">
        <f t="shared" si="116"/>
        <v/>
      </c>
      <c r="CA494" s="13" t="str">
        <f t="shared" si="116"/>
        <v/>
      </c>
      <c r="CB494" s="13" t="str">
        <f t="shared" si="116"/>
        <v/>
      </c>
      <c r="CC494" s="13" t="str">
        <f t="shared" si="116"/>
        <v/>
      </c>
      <c r="CD494" s="33" t="str">
        <f t="shared" si="116"/>
        <v/>
      </c>
      <c r="CF494" s="44" t="str">
        <f t="shared" si="112"/>
        <v/>
      </c>
      <c r="CH494" s="19" t="str">
        <f>IF($CF494="", "", COUNTIF($CF$12:$CF$511, "&gt;"&amp;$CF494)+1+COUNTIF($CF$12:$CF494, $CF494)-1)</f>
        <v/>
      </c>
      <c r="CJ494" s="19" t="str">
        <f t="shared" si="113"/>
        <v/>
      </c>
      <c r="CL494" s="45" t="str">
        <f t="shared" si="114"/>
        <v/>
      </c>
      <c r="CN494" s="41" t="str" cm="1">
        <f t="array" ref="CN494">IF($BV494="", "", IF(IFERROR(INDEX($B494:$AE494, $BK494, MATCH(BI$10, $B$11:$AE$11, 0)), "")="", "", IFERROR(INDEX($B494:$AE494, $BK494, MATCH(BI$10, $B$11:$AE$11, 0)), "")))</f>
        <v/>
      </c>
      <c r="CP494" s="19" t="str">
        <f>IF(OR($BL$7=FALSE, $BI494=""), "", IF(COUNTIF('LinkedIn Posts'!$AV$11:$AV$510, $BI494)=0, MAX($CP$11:$CP493)+1, ""))</f>
        <v/>
      </c>
      <c r="CR494" s="19">
        <v>483</v>
      </c>
      <c r="CT494" s="65" t="str">
        <f t="shared" si="115"/>
        <v/>
      </c>
    </row>
    <row r="495" spans="1:98" x14ac:dyDescent="0.25">
      <c r="A495" s="24"/>
      <c r="B495" s="29"/>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1"/>
      <c r="AF495" s="24"/>
      <c r="AG495" s="11"/>
      <c r="AH495" s="11"/>
      <c r="AI495" s="11"/>
      <c r="AJ495" s="11"/>
      <c r="AK495" s="11"/>
      <c r="AL495" s="11"/>
      <c r="AM495" s="11"/>
      <c r="AN495" s="11"/>
      <c r="AO495" s="11"/>
      <c r="AP495" s="11"/>
      <c r="AQ495" s="11"/>
      <c r="AR495" s="11"/>
      <c r="AS495" s="11"/>
      <c r="AT495" s="11"/>
      <c r="AU495" s="11"/>
      <c r="AV495" s="11"/>
      <c r="AW495" s="11"/>
      <c r="AX495" s="11"/>
      <c r="AY495" s="11"/>
      <c r="AZ495" s="32" t="str">
        <f t="shared" si="104"/>
        <v/>
      </c>
      <c r="BA495" s="13" t="str" cm="1">
        <f t="array" ref="BA495">IF(BA$10="", "", IF(IFERROR(INDEX($B495:$AE495, $BK495, MATCH(BA$10, $B$11:$AE$11, 0)), "")="", "", IFERROR(VALUE(INDEX($B495:$AE495, $BK495, MATCH(BA$10, $B$11:$AE$11, 0))), "")))</f>
        <v/>
      </c>
      <c r="BB495" s="13" t="str" cm="1">
        <f t="array" ref="BB495">IF(BB$10="", "", IF(IFERROR(INDEX($B495:$AE495, $BK495, MATCH(BB$10, $B$11:$AE$11, 0)), "")="", "", IFERROR(VALUE(INDEX($B495:$AE495, $BK495, MATCH(BB$10, $B$11:$AE$11, 0))), "")))</f>
        <v/>
      </c>
      <c r="BC495" s="13" t="str" cm="1">
        <f t="array" ref="BC495">IF(BC$10="", "", IF(IFERROR(INDEX($B495:$AE495, $BK495, MATCH(BC$10, $B$11:$AE$11, 0)), "")="", "", IFERROR(VALUE(INDEX($B495:$AE495, $BK495, MATCH(BC$10, $B$11:$AE$11, 0))), "")))</f>
        <v/>
      </c>
      <c r="BD495" s="13" t="str" cm="1">
        <f t="array" ref="BD495">IF(BD$10="", "", IF(IFERROR(INDEX($B495:$AE495, $BK495, MATCH(BD$10, $B$11:$AE$11, 0)), "")="", "", IFERROR(VALUE(INDEX($B495:$AE495, $BK495, MATCH(BD$10, $B$11:$AE$11, 0))), "")))</f>
        <v/>
      </c>
      <c r="BE495" s="33" t="str" cm="1">
        <f t="array" ref="BE495">IF(BE$10="", "", IF(IFERROR(INDEX($B495:$AE495, $BK495, MATCH(BE$10, $B$11:$AE$11, 0)), "")="", "", IFERROR(VALUE(INDEX($B495:$AE495, $BK495, MATCH(BE$10, $B$11:$AE$11, 0))), "")))</f>
        <v/>
      </c>
      <c r="BF495" s="11"/>
      <c r="BG495" s="41" t="str" cm="1">
        <f t="array" ref="BG495">IF(BG$10="", "", IF(IFERROR(INDEX($B495:$AE495, $BK495, MATCH(BG$10, $B$11:$AE$11, 0)), "")="", "", IFERROR(LEFT(INDEX($B495:$AE495, $BK495, MATCH(BG$10, $B$11:$AE$11, 0)), 70), "")))</f>
        <v/>
      </c>
      <c r="BH495" s="11"/>
      <c r="BI495" s="65" t="str">
        <f t="shared" si="105"/>
        <v/>
      </c>
      <c r="BJ495" s="11"/>
      <c r="BN495" s="19" t="str" cm="1">
        <f t="array" ref="BN495">IF($AZ$10="", "", IF(IFERROR(INDEX($B495:$AE495, $BK495, MATCH($AZ$10, $B$11:$AE$11, 0)), "")="", "", IFERROR(INDEX($B495:$AE495, $BK495, MATCH($AZ$10, $B$11:$AE$11, 0)), "")))</f>
        <v/>
      </c>
      <c r="BO495" s="19" t="str">
        <f t="shared" si="106"/>
        <v/>
      </c>
      <c r="BP495" s="19" t="str">
        <f t="shared" si="107"/>
        <v/>
      </c>
      <c r="BQ495" s="19" t="str">
        <f t="shared" si="108"/>
        <v/>
      </c>
      <c r="BR495" s="42" t="str">
        <f t="shared" si="109"/>
        <v/>
      </c>
      <c r="BS495" s="19" t="str">
        <f t="shared" si="110"/>
        <v/>
      </c>
      <c r="BT495" s="43" t="str" cm="1">
        <f t="array" ref="BT495">IFERROR(DATE(INDEX($BQ495:$BS495, $BK495, MATCH($BN$5, $BQ$10:$BS$10, 0)), INDEX($BQ495:$BS495, $BK495, MATCH($BN$4, $BQ$10:$BS$10, 0)), INDEX($BQ495:$BS495, $BK495, MATCH($BN$3, $BQ$10:$BS$10, 0))), "")</f>
        <v/>
      </c>
      <c r="BV495" s="19" t="str">
        <f t="shared" si="111"/>
        <v/>
      </c>
      <c r="BX495" s="19" t="str">
        <f t="shared" si="103"/>
        <v/>
      </c>
      <c r="BZ495" s="42" t="str">
        <f t="shared" si="116"/>
        <v/>
      </c>
      <c r="CA495" s="13" t="str">
        <f t="shared" si="116"/>
        <v/>
      </c>
      <c r="CB495" s="13" t="str">
        <f t="shared" si="116"/>
        <v/>
      </c>
      <c r="CC495" s="13" t="str">
        <f t="shared" si="116"/>
        <v/>
      </c>
      <c r="CD495" s="33" t="str">
        <f t="shared" si="116"/>
        <v/>
      </c>
      <c r="CF495" s="44" t="str">
        <f t="shared" si="112"/>
        <v/>
      </c>
      <c r="CH495" s="19" t="str">
        <f>IF($CF495="", "", COUNTIF($CF$12:$CF$511, "&gt;"&amp;$CF495)+1+COUNTIF($CF$12:$CF495, $CF495)-1)</f>
        <v/>
      </c>
      <c r="CJ495" s="19" t="str">
        <f t="shared" si="113"/>
        <v/>
      </c>
      <c r="CL495" s="45" t="str">
        <f t="shared" si="114"/>
        <v/>
      </c>
      <c r="CN495" s="41" t="str" cm="1">
        <f t="array" ref="CN495">IF($BV495="", "", IF(IFERROR(INDEX($B495:$AE495, $BK495, MATCH(BI$10, $B$11:$AE$11, 0)), "")="", "", IFERROR(INDEX($B495:$AE495, $BK495, MATCH(BI$10, $B$11:$AE$11, 0)), "")))</f>
        <v/>
      </c>
      <c r="CP495" s="19" t="str">
        <f>IF(OR($BL$7=FALSE, $BI495=""), "", IF(COUNTIF('LinkedIn Posts'!$AV$11:$AV$510, $BI495)=0, MAX($CP$11:$CP494)+1, ""))</f>
        <v/>
      </c>
      <c r="CR495" s="19">
        <v>484</v>
      </c>
      <c r="CT495" s="65" t="str">
        <f t="shared" si="115"/>
        <v/>
      </c>
    </row>
    <row r="496" spans="1:98" x14ac:dyDescent="0.25">
      <c r="A496" s="24"/>
      <c r="B496" s="29"/>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1"/>
      <c r="AF496" s="24"/>
      <c r="AG496" s="11"/>
      <c r="AH496" s="11"/>
      <c r="AI496" s="11"/>
      <c r="AJ496" s="11"/>
      <c r="AK496" s="11"/>
      <c r="AL496" s="11"/>
      <c r="AM496" s="11"/>
      <c r="AN496" s="11"/>
      <c r="AO496" s="11"/>
      <c r="AP496" s="11"/>
      <c r="AQ496" s="11"/>
      <c r="AR496" s="11"/>
      <c r="AS496" s="11"/>
      <c r="AT496" s="11"/>
      <c r="AU496" s="11"/>
      <c r="AV496" s="11"/>
      <c r="AW496" s="11"/>
      <c r="AX496" s="11"/>
      <c r="AY496" s="11"/>
      <c r="AZ496" s="32" t="str">
        <f t="shared" si="104"/>
        <v/>
      </c>
      <c r="BA496" s="13" t="str" cm="1">
        <f t="array" ref="BA496">IF(BA$10="", "", IF(IFERROR(INDEX($B496:$AE496, $BK496, MATCH(BA$10, $B$11:$AE$11, 0)), "")="", "", IFERROR(VALUE(INDEX($B496:$AE496, $BK496, MATCH(BA$10, $B$11:$AE$11, 0))), "")))</f>
        <v/>
      </c>
      <c r="BB496" s="13" t="str" cm="1">
        <f t="array" ref="BB496">IF(BB$10="", "", IF(IFERROR(INDEX($B496:$AE496, $BK496, MATCH(BB$10, $B$11:$AE$11, 0)), "")="", "", IFERROR(VALUE(INDEX($B496:$AE496, $BK496, MATCH(BB$10, $B$11:$AE$11, 0))), "")))</f>
        <v/>
      </c>
      <c r="BC496" s="13" t="str" cm="1">
        <f t="array" ref="BC496">IF(BC$10="", "", IF(IFERROR(INDEX($B496:$AE496, $BK496, MATCH(BC$10, $B$11:$AE$11, 0)), "")="", "", IFERROR(VALUE(INDEX($B496:$AE496, $BK496, MATCH(BC$10, $B$11:$AE$11, 0))), "")))</f>
        <v/>
      </c>
      <c r="BD496" s="13" t="str" cm="1">
        <f t="array" ref="BD496">IF(BD$10="", "", IF(IFERROR(INDEX($B496:$AE496, $BK496, MATCH(BD$10, $B$11:$AE$11, 0)), "")="", "", IFERROR(VALUE(INDEX($B496:$AE496, $BK496, MATCH(BD$10, $B$11:$AE$11, 0))), "")))</f>
        <v/>
      </c>
      <c r="BE496" s="33" t="str" cm="1">
        <f t="array" ref="BE496">IF(BE$10="", "", IF(IFERROR(INDEX($B496:$AE496, $BK496, MATCH(BE$10, $B$11:$AE$11, 0)), "")="", "", IFERROR(VALUE(INDEX($B496:$AE496, $BK496, MATCH(BE$10, $B$11:$AE$11, 0))), "")))</f>
        <v/>
      </c>
      <c r="BF496" s="11"/>
      <c r="BG496" s="41" t="str" cm="1">
        <f t="array" ref="BG496">IF(BG$10="", "", IF(IFERROR(INDEX($B496:$AE496, $BK496, MATCH(BG$10, $B$11:$AE$11, 0)), "")="", "", IFERROR(LEFT(INDEX($B496:$AE496, $BK496, MATCH(BG$10, $B$11:$AE$11, 0)), 70), "")))</f>
        <v/>
      </c>
      <c r="BH496" s="11"/>
      <c r="BI496" s="65" t="str">
        <f t="shared" si="105"/>
        <v/>
      </c>
      <c r="BJ496" s="11"/>
      <c r="BN496" s="19" t="str" cm="1">
        <f t="array" ref="BN496">IF($AZ$10="", "", IF(IFERROR(INDEX($B496:$AE496, $BK496, MATCH($AZ$10, $B$11:$AE$11, 0)), "")="", "", IFERROR(INDEX($B496:$AE496, $BK496, MATCH($AZ$10, $B$11:$AE$11, 0)), "")))</f>
        <v/>
      </c>
      <c r="BO496" s="19" t="str">
        <f t="shared" si="106"/>
        <v/>
      </c>
      <c r="BP496" s="19" t="str">
        <f t="shared" si="107"/>
        <v/>
      </c>
      <c r="BQ496" s="19" t="str">
        <f t="shared" si="108"/>
        <v/>
      </c>
      <c r="BR496" s="42" t="str">
        <f t="shared" si="109"/>
        <v/>
      </c>
      <c r="BS496" s="19" t="str">
        <f t="shared" si="110"/>
        <v/>
      </c>
      <c r="BT496" s="43" t="str" cm="1">
        <f t="array" ref="BT496">IFERROR(DATE(INDEX($BQ496:$BS496, $BK496, MATCH($BN$5, $BQ$10:$BS$10, 0)), INDEX($BQ496:$BS496, $BK496, MATCH($BN$4, $BQ$10:$BS$10, 0)), INDEX($BQ496:$BS496, $BK496, MATCH($BN$3, $BQ$10:$BS$10, 0))), "")</f>
        <v/>
      </c>
      <c r="BV496" s="19" t="str">
        <f t="shared" si="111"/>
        <v/>
      </c>
      <c r="BX496" s="19" t="str">
        <f t="shared" si="103"/>
        <v/>
      </c>
      <c r="BZ496" s="42" t="str">
        <f t="shared" si="116"/>
        <v/>
      </c>
      <c r="CA496" s="13" t="str">
        <f t="shared" si="116"/>
        <v/>
      </c>
      <c r="CB496" s="13" t="str">
        <f t="shared" si="116"/>
        <v/>
      </c>
      <c r="CC496" s="13" t="str">
        <f t="shared" si="116"/>
        <v/>
      </c>
      <c r="CD496" s="33" t="str">
        <f t="shared" si="116"/>
        <v/>
      </c>
      <c r="CF496" s="44" t="str">
        <f t="shared" si="112"/>
        <v/>
      </c>
      <c r="CH496" s="19" t="str">
        <f>IF($CF496="", "", COUNTIF($CF$12:$CF$511, "&gt;"&amp;$CF496)+1+COUNTIF($CF$12:$CF496, $CF496)-1)</f>
        <v/>
      </c>
      <c r="CJ496" s="19" t="str">
        <f t="shared" si="113"/>
        <v/>
      </c>
      <c r="CL496" s="45" t="str">
        <f t="shared" si="114"/>
        <v/>
      </c>
      <c r="CN496" s="41" t="str" cm="1">
        <f t="array" ref="CN496">IF($BV496="", "", IF(IFERROR(INDEX($B496:$AE496, $BK496, MATCH(BI$10, $B$11:$AE$11, 0)), "")="", "", IFERROR(INDEX($B496:$AE496, $BK496, MATCH(BI$10, $B$11:$AE$11, 0)), "")))</f>
        <v/>
      </c>
      <c r="CP496" s="19" t="str">
        <f>IF(OR($BL$7=FALSE, $BI496=""), "", IF(COUNTIF('LinkedIn Posts'!$AV$11:$AV$510, $BI496)=0, MAX($CP$11:$CP495)+1, ""))</f>
        <v/>
      </c>
      <c r="CR496" s="19">
        <v>485</v>
      </c>
      <c r="CT496" s="65" t="str">
        <f t="shared" si="115"/>
        <v/>
      </c>
    </row>
    <row r="497" spans="1:98" x14ac:dyDescent="0.25">
      <c r="A497" s="24"/>
      <c r="B497" s="29"/>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1"/>
      <c r="AF497" s="24"/>
      <c r="AG497" s="11"/>
      <c r="AH497" s="11"/>
      <c r="AI497" s="11"/>
      <c r="AJ497" s="11"/>
      <c r="AK497" s="11"/>
      <c r="AL497" s="11"/>
      <c r="AM497" s="11"/>
      <c r="AN497" s="11"/>
      <c r="AO497" s="11"/>
      <c r="AP497" s="11"/>
      <c r="AQ497" s="11"/>
      <c r="AR497" s="11"/>
      <c r="AS497" s="11"/>
      <c r="AT497" s="11"/>
      <c r="AU497" s="11"/>
      <c r="AV497" s="11"/>
      <c r="AW497" s="11"/>
      <c r="AX497" s="11"/>
      <c r="AY497" s="11"/>
      <c r="AZ497" s="32" t="str">
        <f t="shared" si="104"/>
        <v/>
      </c>
      <c r="BA497" s="13" t="str" cm="1">
        <f t="array" ref="BA497">IF(BA$10="", "", IF(IFERROR(INDEX($B497:$AE497, $BK497, MATCH(BA$10, $B$11:$AE$11, 0)), "")="", "", IFERROR(VALUE(INDEX($B497:$AE497, $BK497, MATCH(BA$10, $B$11:$AE$11, 0))), "")))</f>
        <v/>
      </c>
      <c r="BB497" s="13" t="str" cm="1">
        <f t="array" ref="BB497">IF(BB$10="", "", IF(IFERROR(INDEX($B497:$AE497, $BK497, MATCH(BB$10, $B$11:$AE$11, 0)), "")="", "", IFERROR(VALUE(INDEX($B497:$AE497, $BK497, MATCH(BB$10, $B$11:$AE$11, 0))), "")))</f>
        <v/>
      </c>
      <c r="BC497" s="13" t="str" cm="1">
        <f t="array" ref="BC497">IF(BC$10="", "", IF(IFERROR(INDEX($B497:$AE497, $BK497, MATCH(BC$10, $B$11:$AE$11, 0)), "")="", "", IFERROR(VALUE(INDEX($B497:$AE497, $BK497, MATCH(BC$10, $B$11:$AE$11, 0))), "")))</f>
        <v/>
      </c>
      <c r="BD497" s="13" t="str" cm="1">
        <f t="array" ref="BD497">IF(BD$10="", "", IF(IFERROR(INDEX($B497:$AE497, $BK497, MATCH(BD$10, $B$11:$AE$11, 0)), "")="", "", IFERROR(VALUE(INDEX($B497:$AE497, $BK497, MATCH(BD$10, $B$11:$AE$11, 0))), "")))</f>
        <v/>
      </c>
      <c r="BE497" s="33" t="str" cm="1">
        <f t="array" ref="BE497">IF(BE$10="", "", IF(IFERROR(INDEX($B497:$AE497, $BK497, MATCH(BE$10, $B$11:$AE$11, 0)), "")="", "", IFERROR(VALUE(INDEX($B497:$AE497, $BK497, MATCH(BE$10, $B$11:$AE$11, 0))), "")))</f>
        <v/>
      </c>
      <c r="BF497" s="11"/>
      <c r="BG497" s="41" t="str" cm="1">
        <f t="array" ref="BG497">IF(BG$10="", "", IF(IFERROR(INDEX($B497:$AE497, $BK497, MATCH(BG$10, $B$11:$AE$11, 0)), "")="", "", IFERROR(LEFT(INDEX($B497:$AE497, $BK497, MATCH(BG$10, $B$11:$AE$11, 0)), 70), "")))</f>
        <v/>
      </c>
      <c r="BH497" s="11"/>
      <c r="BI497" s="65" t="str">
        <f t="shared" si="105"/>
        <v/>
      </c>
      <c r="BJ497" s="11"/>
      <c r="BN497" s="19" t="str" cm="1">
        <f t="array" ref="BN497">IF($AZ$10="", "", IF(IFERROR(INDEX($B497:$AE497, $BK497, MATCH($AZ$10, $B$11:$AE$11, 0)), "")="", "", IFERROR(INDEX($B497:$AE497, $BK497, MATCH($AZ$10, $B$11:$AE$11, 0)), "")))</f>
        <v/>
      </c>
      <c r="BO497" s="19" t="str">
        <f t="shared" si="106"/>
        <v/>
      </c>
      <c r="BP497" s="19" t="str">
        <f t="shared" si="107"/>
        <v/>
      </c>
      <c r="BQ497" s="19" t="str">
        <f t="shared" si="108"/>
        <v/>
      </c>
      <c r="BR497" s="42" t="str">
        <f t="shared" si="109"/>
        <v/>
      </c>
      <c r="BS497" s="19" t="str">
        <f t="shared" si="110"/>
        <v/>
      </c>
      <c r="BT497" s="43" t="str" cm="1">
        <f t="array" ref="BT497">IFERROR(DATE(INDEX($BQ497:$BS497, $BK497, MATCH($BN$5, $BQ$10:$BS$10, 0)), INDEX($BQ497:$BS497, $BK497, MATCH($BN$4, $BQ$10:$BS$10, 0)), INDEX($BQ497:$BS497, $BK497, MATCH($BN$3, $BQ$10:$BS$10, 0))), "")</f>
        <v/>
      </c>
      <c r="BV497" s="19" t="str">
        <f t="shared" si="111"/>
        <v/>
      </c>
      <c r="BX497" s="19" t="str">
        <f t="shared" si="103"/>
        <v/>
      </c>
      <c r="BZ497" s="42" t="str">
        <f t="shared" si="116"/>
        <v/>
      </c>
      <c r="CA497" s="13" t="str">
        <f t="shared" si="116"/>
        <v/>
      </c>
      <c r="CB497" s="13" t="str">
        <f t="shared" si="116"/>
        <v/>
      </c>
      <c r="CC497" s="13" t="str">
        <f t="shared" si="116"/>
        <v/>
      </c>
      <c r="CD497" s="33" t="str">
        <f t="shared" si="116"/>
        <v/>
      </c>
      <c r="CF497" s="44" t="str">
        <f t="shared" si="112"/>
        <v/>
      </c>
      <c r="CH497" s="19" t="str">
        <f>IF($CF497="", "", COUNTIF($CF$12:$CF$511, "&gt;"&amp;$CF497)+1+COUNTIF($CF$12:$CF497, $CF497)-1)</f>
        <v/>
      </c>
      <c r="CJ497" s="19" t="str">
        <f t="shared" si="113"/>
        <v/>
      </c>
      <c r="CL497" s="45" t="str">
        <f t="shared" si="114"/>
        <v/>
      </c>
      <c r="CN497" s="41" t="str" cm="1">
        <f t="array" ref="CN497">IF($BV497="", "", IF(IFERROR(INDEX($B497:$AE497, $BK497, MATCH(BI$10, $B$11:$AE$11, 0)), "")="", "", IFERROR(INDEX($B497:$AE497, $BK497, MATCH(BI$10, $B$11:$AE$11, 0)), "")))</f>
        <v/>
      </c>
      <c r="CP497" s="19" t="str">
        <f>IF(OR($BL$7=FALSE, $BI497=""), "", IF(COUNTIF('LinkedIn Posts'!$AV$11:$AV$510, $BI497)=0, MAX($CP$11:$CP496)+1, ""))</f>
        <v/>
      </c>
      <c r="CR497" s="19">
        <v>486</v>
      </c>
      <c r="CT497" s="65" t="str">
        <f t="shared" si="115"/>
        <v/>
      </c>
    </row>
    <row r="498" spans="1:98" x14ac:dyDescent="0.25">
      <c r="A498" s="24"/>
      <c r="B498" s="29"/>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1"/>
      <c r="AF498" s="24"/>
      <c r="AG498" s="11"/>
      <c r="AH498" s="11"/>
      <c r="AI498" s="11"/>
      <c r="AJ498" s="11"/>
      <c r="AK498" s="11"/>
      <c r="AL498" s="11"/>
      <c r="AM498" s="11"/>
      <c r="AN498" s="11"/>
      <c r="AO498" s="11"/>
      <c r="AP498" s="11"/>
      <c r="AQ498" s="11"/>
      <c r="AR498" s="11"/>
      <c r="AS498" s="11"/>
      <c r="AT498" s="11"/>
      <c r="AU498" s="11"/>
      <c r="AV498" s="11"/>
      <c r="AW498" s="11"/>
      <c r="AX498" s="11"/>
      <c r="AY498" s="11"/>
      <c r="AZ498" s="32" t="str">
        <f t="shared" si="104"/>
        <v/>
      </c>
      <c r="BA498" s="13" t="str" cm="1">
        <f t="array" ref="BA498">IF(BA$10="", "", IF(IFERROR(INDEX($B498:$AE498, $BK498, MATCH(BA$10, $B$11:$AE$11, 0)), "")="", "", IFERROR(VALUE(INDEX($B498:$AE498, $BK498, MATCH(BA$10, $B$11:$AE$11, 0))), "")))</f>
        <v/>
      </c>
      <c r="BB498" s="13" t="str" cm="1">
        <f t="array" ref="BB498">IF(BB$10="", "", IF(IFERROR(INDEX($B498:$AE498, $BK498, MATCH(BB$10, $B$11:$AE$11, 0)), "")="", "", IFERROR(VALUE(INDEX($B498:$AE498, $BK498, MATCH(BB$10, $B$11:$AE$11, 0))), "")))</f>
        <v/>
      </c>
      <c r="BC498" s="13" t="str" cm="1">
        <f t="array" ref="BC498">IF(BC$10="", "", IF(IFERROR(INDEX($B498:$AE498, $BK498, MATCH(BC$10, $B$11:$AE$11, 0)), "")="", "", IFERROR(VALUE(INDEX($B498:$AE498, $BK498, MATCH(BC$10, $B$11:$AE$11, 0))), "")))</f>
        <v/>
      </c>
      <c r="BD498" s="13" t="str" cm="1">
        <f t="array" ref="BD498">IF(BD$10="", "", IF(IFERROR(INDEX($B498:$AE498, $BK498, MATCH(BD$10, $B$11:$AE$11, 0)), "")="", "", IFERROR(VALUE(INDEX($B498:$AE498, $BK498, MATCH(BD$10, $B$11:$AE$11, 0))), "")))</f>
        <v/>
      </c>
      <c r="BE498" s="33" t="str" cm="1">
        <f t="array" ref="BE498">IF(BE$10="", "", IF(IFERROR(INDEX($B498:$AE498, $BK498, MATCH(BE$10, $B$11:$AE$11, 0)), "")="", "", IFERROR(VALUE(INDEX($B498:$AE498, $BK498, MATCH(BE$10, $B$11:$AE$11, 0))), "")))</f>
        <v/>
      </c>
      <c r="BF498" s="11"/>
      <c r="BG498" s="41" t="str" cm="1">
        <f t="array" ref="BG498">IF(BG$10="", "", IF(IFERROR(INDEX($B498:$AE498, $BK498, MATCH(BG$10, $B$11:$AE$11, 0)), "")="", "", IFERROR(LEFT(INDEX($B498:$AE498, $BK498, MATCH(BG$10, $B$11:$AE$11, 0)), 70), "")))</f>
        <v/>
      </c>
      <c r="BH498" s="11"/>
      <c r="BI498" s="65" t="str">
        <f t="shared" si="105"/>
        <v/>
      </c>
      <c r="BJ498" s="11"/>
      <c r="BN498" s="19" t="str" cm="1">
        <f t="array" ref="BN498">IF($AZ$10="", "", IF(IFERROR(INDEX($B498:$AE498, $BK498, MATCH($AZ$10, $B$11:$AE$11, 0)), "")="", "", IFERROR(INDEX($B498:$AE498, $BK498, MATCH($AZ$10, $B$11:$AE$11, 0)), "")))</f>
        <v/>
      </c>
      <c r="BO498" s="19" t="str">
        <f t="shared" si="106"/>
        <v/>
      </c>
      <c r="BP498" s="19" t="str">
        <f t="shared" si="107"/>
        <v/>
      </c>
      <c r="BQ498" s="19" t="str">
        <f t="shared" si="108"/>
        <v/>
      </c>
      <c r="BR498" s="42" t="str">
        <f t="shared" si="109"/>
        <v/>
      </c>
      <c r="BS498" s="19" t="str">
        <f t="shared" si="110"/>
        <v/>
      </c>
      <c r="BT498" s="43" t="str" cm="1">
        <f t="array" ref="BT498">IFERROR(DATE(INDEX($BQ498:$BS498, $BK498, MATCH($BN$5, $BQ$10:$BS$10, 0)), INDEX($BQ498:$BS498, $BK498, MATCH($BN$4, $BQ$10:$BS$10, 0)), INDEX($BQ498:$BS498, $BK498, MATCH($BN$3, $BQ$10:$BS$10, 0))), "")</f>
        <v/>
      </c>
      <c r="BV498" s="19" t="str">
        <f t="shared" si="111"/>
        <v/>
      </c>
      <c r="BX498" s="19" t="str">
        <f t="shared" si="103"/>
        <v/>
      </c>
      <c r="BZ498" s="42" t="str">
        <f t="shared" si="116"/>
        <v/>
      </c>
      <c r="CA498" s="13" t="str">
        <f t="shared" si="116"/>
        <v/>
      </c>
      <c r="CB498" s="13" t="str">
        <f t="shared" si="116"/>
        <v/>
      </c>
      <c r="CC498" s="13" t="str">
        <f t="shared" si="116"/>
        <v/>
      </c>
      <c r="CD498" s="33" t="str">
        <f t="shared" si="116"/>
        <v/>
      </c>
      <c r="CF498" s="44" t="str">
        <f t="shared" si="112"/>
        <v/>
      </c>
      <c r="CH498" s="19" t="str">
        <f>IF($CF498="", "", COUNTIF($CF$12:$CF$511, "&gt;"&amp;$CF498)+1+COUNTIF($CF$12:$CF498, $CF498)-1)</f>
        <v/>
      </c>
      <c r="CJ498" s="19" t="str">
        <f t="shared" si="113"/>
        <v/>
      </c>
      <c r="CL498" s="45" t="str">
        <f t="shared" si="114"/>
        <v/>
      </c>
      <c r="CN498" s="41" t="str" cm="1">
        <f t="array" ref="CN498">IF($BV498="", "", IF(IFERROR(INDEX($B498:$AE498, $BK498, MATCH(BI$10, $B$11:$AE$11, 0)), "")="", "", IFERROR(INDEX($B498:$AE498, $BK498, MATCH(BI$10, $B$11:$AE$11, 0)), "")))</f>
        <v/>
      </c>
      <c r="CP498" s="19" t="str">
        <f>IF(OR($BL$7=FALSE, $BI498=""), "", IF(COUNTIF('LinkedIn Posts'!$AV$11:$AV$510, $BI498)=0, MAX($CP$11:$CP497)+1, ""))</f>
        <v/>
      </c>
      <c r="CR498" s="19">
        <v>487</v>
      </c>
      <c r="CT498" s="65" t="str">
        <f t="shared" si="115"/>
        <v/>
      </c>
    </row>
    <row r="499" spans="1:98" x14ac:dyDescent="0.25">
      <c r="A499" s="24"/>
      <c r="B499" s="29"/>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1"/>
      <c r="AF499" s="24"/>
      <c r="AG499" s="11"/>
      <c r="AH499" s="11"/>
      <c r="AI499" s="11"/>
      <c r="AJ499" s="11"/>
      <c r="AK499" s="11"/>
      <c r="AL499" s="11"/>
      <c r="AM499" s="11"/>
      <c r="AN499" s="11"/>
      <c r="AO499" s="11"/>
      <c r="AP499" s="11"/>
      <c r="AQ499" s="11"/>
      <c r="AR499" s="11"/>
      <c r="AS499" s="11"/>
      <c r="AT499" s="11"/>
      <c r="AU499" s="11"/>
      <c r="AV499" s="11"/>
      <c r="AW499" s="11"/>
      <c r="AX499" s="11"/>
      <c r="AY499" s="11"/>
      <c r="AZ499" s="32" t="str">
        <f t="shared" si="104"/>
        <v/>
      </c>
      <c r="BA499" s="13" t="str" cm="1">
        <f t="array" ref="BA499">IF(BA$10="", "", IF(IFERROR(INDEX($B499:$AE499, $BK499, MATCH(BA$10, $B$11:$AE$11, 0)), "")="", "", IFERROR(VALUE(INDEX($B499:$AE499, $BK499, MATCH(BA$10, $B$11:$AE$11, 0))), "")))</f>
        <v/>
      </c>
      <c r="BB499" s="13" t="str" cm="1">
        <f t="array" ref="BB499">IF(BB$10="", "", IF(IFERROR(INDEX($B499:$AE499, $BK499, MATCH(BB$10, $B$11:$AE$11, 0)), "")="", "", IFERROR(VALUE(INDEX($B499:$AE499, $BK499, MATCH(BB$10, $B$11:$AE$11, 0))), "")))</f>
        <v/>
      </c>
      <c r="BC499" s="13" t="str" cm="1">
        <f t="array" ref="BC499">IF(BC$10="", "", IF(IFERROR(INDEX($B499:$AE499, $BK499, MATCH(BC$10, $B$11:$AE$11, 0)), "")="", "", IFERROR(VALUE(INDEX($B499:$AE499, $BK499, MATCH(BC$10, $B$11:$AE$11, 0))), "")))</f>
        <v/>
      </c>
      <c r="BD499" s="13" t="str" cm="1">
        <f t="array" ref="BD499">IF(BD$10="", "", IF(IFERROR(INDEX($B499:$AE499, $BK499, MATCH(BD$10, $B$11:$AE$11, 0)), "")="", "", IFERROR(VALUE(INDEX($B499:$AE499, $BK499, MATCH(BD$10, $B$11:$AE$11, 0))), "")))</f>
        <v/>
      </c>
      <c r="BE499" s="33" t="str" cm="1">
        <f t="array" ref="BE499">IF(BE$10="", "", IF(IFERROR(INDEX($B499:$AE499, $BK499, MATCH(BE$10, $B$11:$AE$11, 0)), "")="", "", IFERROR(VALUE(INDEX($B499:$AE499, $BK499, MATCH(BE$10, $B$11:$AE$11, 0))), "")))</f>
        <v/>
      </c>
      <c r="BF499" s="11"/>
      <c r="BG499" s="41" t="str" cm="1">
        <f t="array" ref="BG499">IF(BG$10="", "", IF(IFERROR(INDEX($B499:$AE499, $BK499, MATCH(BG$10, $B$11:$AE$11, 0)), "")="", "", IFERROR(LEFT(INDEX($B499:$AE499, $BK499, MATCH(BG$10, $B$11:$AE$11, 0)), 70), "")))</f>
        <v/>
      </c>
      <c r="BH499" s="11"/>
      <c r="BI499" s="65" t="str">
        <f t="shared" si="105"/>
        <v/>
      </c>
      <c r="BJ499" s="11"/>
      <c r="BN499" s="19" t="str" cm="1">
        <f t="array" ref="BN499">IF($AZ$10="", "", IF(IFERROR(INDEX($B499:$AE499, $BK499, MATCH($AZ$10, $B$11:$AE$11, 0)), "")="", "", IFERROR(INDEX($B499:$AE499, $BK499, MATCH($AZ$10, $B$11:$AE$11, 0)), "")))</f>
        <v/>
      </c>
      <c r="BO499" s="19" t="str">
        <f t="shared" si="106"/>
        <v/>
      </c>
      <c r="BP499" s="19" t="str">
        <f t="shared" si="107"/>
        <v/>
      </c>
      <c r="BQ499" s="19" t="str">
        <f t="shared" si="108"/>
        <v/>
      </c>
      <c r="BR499" s="42" t="str">
        <f t="shared" si="109"/>
        <v/>
      </c>
      <c r="BS499" s="19" t="str">
        <f t="shared" si="110"/>
        <v/>
      </c>
      <c r="BT499" s="43" t="str" cm="1">
        <f t="array" ref="BT499">IFERROR(DATE(INDEX($BQ499:$BS499, $BK499, MATCH($BN$5, $BQ$10:$BS$10, 0)), INDEX($BQ499:$BS499, $BK499, MATCH($BN$4, $BQ$10:$BS$10, 0)), INDEX($BQ499:$BS499, $BK499, MATCH($BN$3, $BQ$10:$BS$10, 0))), "")</f>
        <v/>
      </c>
      <c r="BV499" s="19" t="str">
        <f t="shared" si="111"/>
        <v/>
      </c>
      <c r="BX499" s="19" t="str">
        <f t="shared" si="103"/>
        <v/>
      </c>
      <c r="BZ499" s="42" t="str">
        <f t="shared" si="116"/>
        <v/>
      </c>
      <c r="CA499" s="13" t="str">
        <f t="shared" si="116"/>
        <v/>
      </c>
      <c r="CB499" s="13" t="str">
        <f t="shared" si="116"/>
        <v/>
      </c>
      <c r="CC499" s="13" t="str">
        <f t="shared" si="116"/>
        <v/>
      </c>
      <c r="CD499" s="33" t="str">
        <f t="shared" si="116"/>
        <v/>
      </c>
      <c r="CF499" s="44" t="str">
        <f t="shared" si="112"/>
        <v/>
      </c>
      <c r="CH499" s="19" t="str">
        <f>IF($CF499="", "", COUNTIF($CF$12:$CF$511, "&gt;"&amp;$CF499)+1+COUNTIF($CF$12:$CF499, $CF499)-1)</f>
        <v/>
      </c>
      <c r="CJ499" s="19" t="str">
        <f t="shared" si="113"/>
        <v/>
      </c>
      <c r="CL499" s="45" t="str">
        <f t="shared" si="114"/>
        <v/>
      </c>
      <c r="CN499" s="41" t="str" cm="1">
        <f t="array" ref="CN499">IF($BV499="", "", IF(IFERROR(INDEX($B499:$AE499, $BK499, MATCH(BI$10, $B$11:$AE$11, 0)), "")="", "", IFERROR(INDEX($B499:$AE499, $BK499, MATCH(BI$10, $B$11:$AE$11, 0)), "")))</f>
        <v/>
      </c>
      <c r="CP499" s="19" t="str">
        <f>IF(OR($BL$7=FALSE, $BI499=""), "", IF(COUNTIF('LinkedIn Posts'!$AV$11:$AV$510, $BI499)=0, MAX($CP$11:$CP498)+1, ""))</f>
        <v/>
      </c>
      <c r="CR499" s="19">
        <v>488</v>
      </c>
      <c r="CT499" s="65" t="str">
        <f t="shared" si="115"/>
        <v/>
      </c>
    </row>
    <row r="500" spans="1:98" x14ac:dyDescent="0.25">
      <c r="A500" s="24"/>
      <c r="B500" s="29"/>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1"/>
      <c r="AF500" s="24"/>
      <c r="AG500" s="11"/>
      <c r="AH500" s="11"/>
      <c r="AI500" s="11"/>
      <c r="AJ500" s="11"/>
      <c r="AK500" s="11"/>
      <c r="AL500" s="11"/>
      <c r="AM500" s="11"/>
      <c r="AN500" s="11"/>
      <c r="AO500" s="11"/>
      <c r="AP500" s="11"/>
      <c r="AQ500" s="11"/>
      <c r="AR500" s="11"/>
      <c r="AS500" s="11"/>
      <c r="AT500" s="11"/>
      <c r="AU500" s="11"/>
      <c r="AV500" s="11"/>
      <c r="AW500" s="11"/>
      <c r="AX500" s="11"/>
      <c r="AY500" s="11"/>
      <c r="AZ500" s="32" t="str">
        <f t="shared" si="104"/>
        <v/>
      </c>
      <c r="BA500" s="13" t="str" cm="1">
        <f t="array" ref="BA500">IF(BA$10="", "", IF(IFERROR(INDEX($B500:$AE500, $BK500, MATCH(BA$10, $B$11:$AE$11, 0)), "")="", "", IFERROR(VALUE(INDEX($B500:$AE500, $BK500, MATCH(BA$10, $B$11:$AE$11, 0))), "")))</f>
        <v/>
      </c>
      <c r="BB500" s="13" t="str" cm="1">
        <f t="array" ref="BB500">IF(BB$10="", "", IF(IFERROR(INDEX($B500:$AE500, $BK500, MATCH(BB$10, $B$11:$AE$11, 0)), "")="", "", IFERROR(VALUE(INDEX($B500:$AE500, $BK500, MATCH(BB$10, $B$11:$AE$11, 0))), "")))</f>
        <v/>
      </c>
      <c r="BC500" s="13" t="str" cm="1">
        <f t="array" ref="BC500">IF(BC$10="", "", IF(IFERROR(INDEX($B500:$AE500, $BK500, MATCH(BC$10, $B$11:$AE$11, 0)), "")="", "", IFERROR(VALUE(INDEX($B500:$AE500, $BK500, MATCH(BC$10, $B$11:$AE$11, 0))), "")))</f>
        <v/>
      </c>
      <c r="BD500" s="13" t="str" cm="1">
        <f t="array" ref="BD500">IF(BD$10="", "", IF(IFERROR(INDEX($B500:$AE500, $BK500, MATCH(BD$10, $B$11:$AE$11, 0)), "")="", "", IFERROR(VALUE(INDEX($B500:$AE500, $BK500, MATCH(BD$10, $B$11:$AE$11, 0))), "")))</f>
        <v/>
      </c>
      <c r="BE500" s="33" t="str" cm="1">
        <f t="array" ref="BE500">IF(BE$10="", "", IF(IFERROR(INDEX($B500:$AE500, $BK500, MATCH(BE$10, $B$11:$AE$11, 0)), "")="", "", IFERROR(VALUE(INDEX($B500:$AE500, $BK500, MATCH(BE$10, $B$11:$AE$11, 0))), "")))</f>
        <v/>
      </c>
      <c r="BF500" s="11"/>
      <c r="BG500" s="41" t="str" cm="1">
        <f t="array" ref="BG500">IF(BG$10="", "", IF(IFERROR(INDEX($B500:$AE500, $BK500, MATCH(BG$10, $B$11:$AE$11, 0)), "")="", "", IFERROR(LEFT(INDEX($B500:$AE500, $BK500, MATCH(BG$10, $B$11:$AE$11, 0)), 70), "")))</f>
        <v/>
      </c>
      <c r="BH500" s="11"/>
      <c r="BI500" s="65" t="str">
        <f t="shared" si="105"/>
        <v/>
      </c>
      <c r="BJ500" s="11"/>
      <c r="BN500" s="19" t="str" cm="1">
        <f t="array" ref="BN500">IF($AZ$10="", "", IF(IFERROR(INDEX($B500:$AE500, $BK500, MATCH($AZ$10, $B$11:$AE$11, 0)), "")="", "", IFERROR(INDEX($B500:$AE500, $BK500, MATCH($AZ$10, $B$11:$AE$11, 0)), "")))</f>
        <v/>
      </c>
      <c r="BO500" s="19" t="str">
        <f t="shared" si="106"/>
        <v/>
      </c>
      <c r="BP500" s="19" t="str">
        <f t="shared" si="107"/>
        <v/>
      </c>
      <c r="BQ500" s="19" t="str">
        <f t="shared" si="108"/>
        <v/>
      </c>
      <c r="BR500" s="42" t="str">
        <f t="shared" si="109"/>
        <v/>
      </c>
      <c r="BS500" s="19" t="str">
        <f t="shared" si="110"/>
        <v/>
      </c>
      <c r="BT500" s="43" t="str" cm="1">
        <f t="array" ref="BT500">IFERROR(DATE(INDEX($BQ500:$BS500, $BK500, MATCH($BN$5, $BQ$10:$BS$10, 0)), INDEX($BQ500:$BS500, $BK500, MATCH($BN$4, $BQ$10:$BS$10, 0)), INDEX($BQ500:$BS500, $BK500, MATCH($BN$3, $BQ$10:$BS$10, 0))), "")</f>
        <v/>
      </c>
      <c r="BV500" s="19" t="str">
        <f t="shared" si="111"/>
        <v/>
      </c>
      <c r="BX500" s="19" t="str">
        <f t="shared" si="103"/>
        <v/>
      </c>
      <c r="BZ500" s="42" t="str">
        <f t="shared" si="116"/>
        <v/>
      </c>
      <c r="CA500" s="13" t="str">
        <f t="shared" si="116"/>
        <v/>
      </c>
      <c r="CB500" s="13" t="str">
        <f t="shared" si="116"/>
        <v/>
      </c>
      <c r="CC500" s="13" t="str">
        <f t="shared" si="116"/>
        <v/>
      </c>
      <c r="CD500" s="33" t="str">
        <f t="shared" si="116"/>
        <v/>
      </c>
      <c r="CF500" s="44" t="str">
        <f t="shared" si="112"/>
        <v/>
      </c>
      <c r="CH500" s="19" t="str">
        <f>IF($CF500="", "", COUNTIF($CF$12:$CF$511, "&gt;"&amp;$CF500)+1+COUNTIF($CF$12:$CF500, $CF500)-1)</f>
        <v/>
      </c>
      <c r="CJ500" s="19" t="str">
        <f t="shared" si="113"/>
        <v/>
      </c>
      <c r="CL500" s="45" t="str">
        <f t="shared" si="114"/>
        <v/>
      </c>
      <c r="CN500" s="41" t="str" cm="1">
        <f t="array" ref="CN500">IF($BV500="", "", IF(IFERROR(INDEX($B500:$AE500, $BK500, MATCH(BI$10, $B$11:$AE$11, 0)), "")="", "", IFERROR(INDEX($B500:$AE500, $BK500, MATCH(BI$10, $B$11:$AE$11, 0)), "")))</f>
        <v/>
      </c>
      <c r="CP500" s="19" t="str">
        <f>IF(OR($BL$7=FALSE, $BI500=""), "", IF(COUNTIF('LinkedIn Posts'!$AV$11:$AV$510, $BI500)=0, MAX($CP$11:$CP499)+1, ""))</f>
        <v/>
      </c>
      <c r="CR500" s="19">
        <v>489</v>
      </c>
      <c r="CT500" s="65" t="str">
        <f t="shared" si="115"/>
        <v/>
      </c>
    </row>
    <row r="501" spans="1:98" x14ac:dyDescent="0.25">
      <c r="A501" s="24"/>
      <c r="B501" s="29"/>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1"/>
      <c r="AF501" s="24"/>
      <c r="AG501" s="11"/>
      <c r="AH501" s="11"/>
      <c r="AI501" s="11"/>
      <c r="AJ501" s="11"/>
      <c r="AK501" s="11"/>
      <c r="AL501" s="11"/>
      <c r="AM501" s="11"/>
      <c r="AN501" s="11"/>
      <c r="AO501" s="11"/>
      <c r="AP501" s="11"/>
      <c r="AQ501" s="11"/>
      <c r="AR501" s="11"/>
      <c r="AS501" s="11"/>
      <c r="AT501" s="11"/>
      <c r="AU501" s="11"/>
      <c r="AV501" s="11"/>
      <c r="AW501" s="11"/>
      <c r="AX501" s="11"/>
      <c r="AY501" s="11"/>
      <c r="AZ501" s="32" t="str">
        <f t="shared" si="104"/>
        <v/>
      </c>
      <c r="BA501" s="13" t="str" cm="1">
        <f t="array" ref="BA501">IF(BA$10="", "", IF(IFERROR(INDEX($B501:$AE501, $BK501, MATCH(BA$10, $B$11:$AE$11, 0)), "")="", "", IFERROR(VALUE(INDEX($B501:$AE501, $BK501, MATCH(BA$10, $B$11:$AE$11, 0))), "")))</f>
        <v/>
      </c>
      <c r="BB501" s="13" t="str" cm="1">
        <f t="array" ref="BB501">IF(BB$10="", "", IF(IFERROR(INDEX($B501:$AE501, $BK501, MATCH(BB$10, $B$11:$AE$11, 0)), "")="", "", IFERROR(VALUE(INDEX($B501:$AE501, $BK501, MATCH(BB$10, $B$11:$AE$11, 0))), "")))</f>
        <v/>
      </c>
      <c r="BC501" s="13" t="str" cm="1">
        <f t="array" ref="BC501">IF(BC$10="", "", IF(IFERROR(INDEX($B501:$AE501, $BK501, MATCH(BC$10, $B$11:$AE$11, 0)), "")="", "", IFERROR(VALUE(INDEX($B501:$AE501, $BK501, MATCH(BC$10, $B$11:$AE$11, 0))), "")))</f>
        <v/>
      </c>
      <c r="BD501" s="13" t="str" cm="1">
        <f t="array" ref="BD501">IF(BD$10="", "", IF(IFERROR(INDEX($B501:$AE501, $BK501, MATCH(BD$10, $B$11:$AE$11, 0)), "")="", "", IFERROR(VALUE(INDEX($B501:$AE501, $BK501, MATCH(BD$10, $B$11:$AE$11, 0))), "")))</f>
        <v/>
      </c>
      <c r="BE501" s="33" t="str" cm="1">
        <f t="array" ref="BE501">IF(BE$10="", "", IF(IFERROR(INDEX($B501:$AE501, $BK501, MATCH(BE$10, $B$11:$AE$11, 0)), "")="", "", IFERROR(VALUE(INDEX($B501:$AE501, $BK501, MATCH(BE$10, $B$11:$AE$11, 0))), "")))</f>
        <v/>
      </c>
      <c r="BF501" s="11"/>
      <c r="BG501" s="41" t="str" cm="1">
        <f t="array" ref="BG501">IF(BG$10="", "", IF(IFERROR(INDEX($B501:$AE501, $BK501, MATCH(BG$10, $B$11:$AE$11, 0)), "")="", "", IFERROR(LEFT(INDEX($B501:$AE501, $BK501, MATCH(BG$10, $B$11:$AE$11, 0)), 70), "")))</f>
        <v/>
      </c>
      <c r="BH501" s="11"/>
      <c r="BI501" s="65" t="str">
        <f t="shared" si="105"/>
        <v/>
      </c>
      <c r="BJ501" s="11"/>
      <c r="BN501" s="19" t="str" cm="1">
        <f t="array" ref="BN501">IF($AZ$10="", "", IF(IFERROR(INDEX($B501:$AE501, $BK501, MATCH($AZ$10, $B$11:$AE$11, 0)), "")="", "", IFERROR(INDEX($B501:$AE501, $BK501, MATCH($AZ$10, $B$11:$AE$11, 0)), "")))</f>
        <v/>
      </c>
      <c r="BO501" s="19" t="str">
        <f t="shared" si="106"/>
        <v/>
      </c>
      <c r="BP501" s="19" t="str">
        <f t="shared" si="107"/>
        <v/>
      </c>
      <c r="BQ501" s="19" t="str">
        <f t="shared" si="108"/>
        <v/>
      </c>
      <c r="BR501" s="42" t="str">
        <f t="shared" si="109"/>
        <v/>
      </c>
      <c r="BS501" s="19" t="str">
        <f t="shared" si="110"/>
        <v/>
      </c>
      <c r="BT501" s="43" t="str" cm="1">
        <f t="array" ref="BT501">IFERROR(DATE(INDEX($BQ501:$BS501, $BK501, MATCH($BN$5, $BQ$10:$BS$10, 0)), INDEX($BQ501:$BS501, $BK501, MATCH($BN$4, $BQ$10:$BS$10, 0)), INDEX($BQ501:$BS501, $BK501, MATCH($BN$3, $BQ$10:$BS$10, 0))), "")</f>
        <v/>
      </c>
      <c r="BV501" s="19" t="str">
        <f t="shared" si="111"/>
        <v/>
      </c>
      <c r="BX501" s="19" t="str">
        <f t="shared" si="103"/>
        <v/>
      </c>
      <c r="BZ501" s="42" t="str">
        <f t="shared" si="116"/>
        <v/>
      </c>
      <c r="CA501" s="13" t="str">
        <f t="shared" si="116"/>
        <v/>
      </c>
      <c r="CB501" s="13" t="str">
        <f t="shared" si="116"/>
        <v/>
      </c>
      <c r="CC501" s="13" t="str">
        <f t="shared" si="116"/>
        <v/>
      </c>
      <c r="CD501" s="33" t="str">
        <f t="shared" si="116"/>
        <v/>
      </c>
      <c r="CF501" s="44" t="str">
        <f t="shared" si="112"/>
        <v/>
      </c>
      <c r="CH501" s="19" t="str">
        <f>IF($CF501="", "", COUNTIF($CF$12:$CF$511, "&gt;"&amp;$CF501)+1+COUNTIF($CF$12:$CF501, $CF501)-1)</f>
        <v/>
      </c>
      <c r="CJ501" s="19" t="str">
        <f t="shared" si="113"/>
        <v/>
      </c>
      <c r="CL501" s="45" t="str">
        <f t="shared" si="114"/>
        <v/>
      </c>
      <c r="CN501" s="41" t="str" cm="1">
        <f t="array" ref="CN501">IF($BV501="", "", IF(IFERROR(INDEX($B501:$AE501, $BK501, MATCH(BI$10, $B$11:$AE$11, 0)), "")="", "", IFERROR(INDEX($B501:$AE501, $BK501, MATCH(BI$10, $B$11:$AE$11, 0)), "")))</f>
        <v/>
      </c>
      <c r="CP501" s="19" t="str">
        <f>IF(OR($BL$7=FALSE, $BI501=""), "", IF(COUNTIF('LinkedIn Posts'!$AV$11:$AV$510, $BI501)=0, MAX($CP$11:$CP500)+1, ""))</f>
        <v/>
      </c>
      <c r="CR501" s="19">
        <v>490</v>
      </c>
      <c r="CT501" s="65" t="str">
        <f t="shared" si="115"/>
        <v/>
      </c>
    </row>
    <row r="502" spans="1:98" x14ac:dyDescent="0.25">
      <c r="A502" s="24"/>
      <c r="B502" s="29"/>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1"/>
      <c r="AF502" s="24"/>
      <c r="AG502" s="11"/>
      <c r="AH502" s="11"/>
      <c r="AI502" s="11"/>
      <c r="AJ502" s="11"/>
      <c r="AK502" s="11"/>
      <c r="AL502" s="11"/>
      <c r="AM502" s="11"/>
      <c r="AN502" s="11"/>
      <c r="AO502" s="11"/>
      <c r="AP502" s="11"/>
      <c r="AQ502" s="11"/>
      <c r="AR502" s="11"/>
      <c r="AS502" s="11"/>
      <c r="AT502" s="11"/>
      <c r="AU502" s="11"/>
      <c r="AV502" s="11"/>
      <c r="AW502" s="11"/>
      <c r="AX502" s="11"/>
      <c r="AY502" s="11"/>
      <c r="AZ502" s="32" t="str">
        <f t="shared" si="104"/>
        <v/>
      </c>
      <c r="BA502" s="13" t="str" cm="1">
        <f t="array" ref="BA502">IF(BA$10="", "", IF(IFERROR(INDEX($B502:$AE502, $BK502, MATCH(BA$10, $B$11:$AE$11, 0)), "")="", "", IFERROR(VALUE(INDEX($B502:$AE502, $BK502, MATCH(BA$10, $B$11:$AE$11, 0))), "")))</f>
        <v/>
      </c>
      <c r="BB502" s="13" t="str" cm="1">
        <f t="array" ref="BB502">IF(BB$10="", "", IF(IFERROR(INDEX($B502:$AE502, $BK502, MATCH(BB$10, $B$11:$AE$11, 0)), "")="", "", IFERROR(VALUE(INDEX($B502:$AE502, $BK502, MATCH(BB$10, $B$11:$AE$11, 0))), "")))</f>
        <v/>
      </c>
      <c r="BC502" s="13" t="str" cm="1">
        <f t="array" ref="BC502">IF(BC$10="", "", IF(IFERROR(INDEX($B502:$AE502, $BK502, MATCH(BC$10, $B$11:$AE$11, 0)), "")="", "", IFERROR(VALUE(INDEX($B502:$AE502, $BK502, MATCH(BC$10, $B$11:$AE$11, 0))), "")))</f>
        <v/>
      </c>
      <c r="BD502" s="13" t="str" cm="1">
        <f t="array" ref="BD502">IF(BD$10="", "", IF(IFERROR(INDEX($B502:$AE502, $BK502, MATCH(BD$10, $B$11:$AE$11, 0)), "")="", "", IFERROR(VALUE(INDEX($B502:$AE502, $BK502, MATCH(BD$10, $B$11:$AE$11, 0))), "")))</f>
        <v/>
      </c>
      <c r="BE502" s="33" t="str" cm="1">
        <f t="array" ref="BE502">IF(BE$10="", "", IF(IFERROR(INDEX($B502:$AE502, $BK502, MATCH(BE$10, $B$11:$AE$11, 0)), "")="", "", IFERROR(VALUE(INDEX($B502:$AE502, $BK502, MATCH(BE$10, $B$11:$AE$11, 0))), "")))</f>
        <v/>
      </c>
      <c r="BF502" s="11"/>
      <c r="BG502" s="41" t="str" cm="1">
        <f t="array" ref="BG502">IF(BG$10="", "", IF(IFERROR(INDEX($B502:$AE502, $BK502, MATCH(BG$10, $B$11:$AE$11, 0)), "")="", "", IFERROR(LEFT(INDEX($B502:$AE502, $BK502, MATCH(BG$10, $B$11:$AE$11, 0)), 70), "")))</f>
        <v/>
      </c>
      <c r="BH502" s="11"/>
      <c r="BI502" s="65" t="str">
        <f t="shared" si="105"/>
        <v/>
      </c>
      <c r="BJ502" s="11"/>
      <c r="BN502" s="19" t="str" cm="1">
        <f t="array" ref="BN502">IF($AZ$10="", "", IF(IFERROR(INDEX($B502:$AE502, $BK502, MATCH($AZ$10, $B$11:$AE$11, 0)), "")="", "", IFERROR(INDEX($B502:$AE502, $BK502, MATCH($AZ$10, $B$11:$AE$11, 0)), "")))</f>
        <v/>
      </c>
      <c r="BO502" s="19" t="str">
        <f t="shared" si="106"/>
        <v/>
      </c>
      <c r="BP502" s="19" t="str">
        <f t="shared" si="107"/>
        <v/>
      </c>
      <c r="BQ502" s="19" t="str">
        <f t="shared" si="108"/>
        <v/>
      </c>
      <c r="BR502" s="42" t="str">
        <f t="shared" si="109"/>
        <v/>
      </c>
      <c r="BS502" s="19" t="str">
        <f t="shared" si="110"/>
        <v/>
      </c>
      <c r="BT502" s="43" t="str" cm="1">
        <f t="array" ref="BT502">IFERROR(DATE(INDEX($BQ502:$BS502, $BK502, MATCH($BN$5, $BQ$10:$BS$10, 0)), INDEX($BQ502:$BS502, $BK502, MATCH($BN$4, $BQ$10:$BS$10, 0)), INDEX($BQ502:$BS502, $BK502, MATCH($BN$3, $BQ$10:$BS$10, 0))), "")</f>
        <v/>
      </c>
      <c r="BV502" s="19" t="str">
        <f t="shared" si="111"/>
        <v/>
      </c>
      <c r="BX502" s="19" t="str">
        <f t="shared" si="103"/>
        <v/>
      </c>
      <c r="BZ502" s="42" t="str">
        <f t="shared" si="116"/>
        <v/>
      </c>
      <c r="CA502" s="13" t="str">
        <f t="shared" si="116"/>
        <v/>
      </c>
      <c r="CB502" s="13" t="str">
        <f t="shared" si="116"/>
        <v/>
      </c>
      <c r="CC502" s="13" t="str">
        <f t="shared" si="116"/>
        <v/>
      </c>
      <c r="CD502" s="33" t="str">
        <f t="shared" si="116"/>
        <v/>
      </c>
      <c r="CF502" s="44" t="str">
        <f t="shared" si="112"/>
        <v/>
      </c>
      <c r="CH502" s="19" t="str">
        <f>IF($CF502="", "", COUNTIF($CF$12:$CF$511, "&gt;"&amp;$CF502)+1+COUNTIF($CF$12:$CF502, $CF502)-1)</f>
        <v/>
      </c>
      <c r="CJ502" s="19" t="str">
        <f t="shared" si="113"/>
        <v/>
      </c>
      <c r="CL502" s="45" t="str">
        <f t="shared" si="114"/>
        <v/>
      </c>
      <c r="CN502" s="41" t="str" cm="1">
        <f t="array" ref="CN502">IF($BV502="", "", IF(IFERROR(INDEX($B502:$AE502, $BK502, MATCH(BI$10, $B$11:$AE$11, 0)), "")="", "", IFERROR(INDEX($B502:$AE502, $BK502, MATCH(BI$10, $B$11:$AE$11, 0)), "")))</f>
        <v/>
      </c>
      <c r="CP502" s="19" t="str">
        <f>IF(OR($BL$7=FALSE, $BI502=""), "", IF(COUNTIF('LinkedIn Posts'!$AV$11:$AV$510, $BI502)=0, MAX($CP$11:$CP501)+1, ""))</f>
        <v/>
      </c>
      <c r="CR502" s="19">
        <v>491</v>
      </c>
      <c r="CT502" s="65" t="str">
        <f t="shared" si="115"/>
        <v/>
      </c>
    </row>
    <row r="503" spans="1:98" x14ac:dyDescent="0.25">
      <c r="A503" s="24"/>
      <c r="B503" s="29"/>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1"/>
      <c r="AF503" s="24"/>
      <c r="AG503" s="11"/>
      <c r="AH503" s="11"/>
      <c r="AI503" s="11"/>
      <c r="AJ503" s="11"/>
      <c r="AK503" s="11"/>
      <c r="AL503" s="11"/>
      <c r="AM503" s="11"/>
      <c r="AN503" s="11"/>
      <c r="AO503" s="11"/>
      <c r="AP503" s="11"/>
      <c r="AQ503" s="11"/>
      <c r="AR503" s="11"/>
      <c r="AS503" s="11"/>
      <c r="AT503" s="11"/>
      <c r="AU503" s="11"/>
      <c r="AV503" s="11"/>
      <c r="AW503" s="11"/>
      <c r="AX503" s="11"/>
      <c r="AY503" s="11"/>
      <c r="AZ503" s="32" t="str">
        <f t="shared" si="104"/>
        <v/>
      </c>
      <c r="BA503" s="13" t="str" cm="1">
        <f t="array" ref="BA503">IF(BA$10="", "", IF(IFERROR(INDEX($B503:$AE503, $BK503, MATCH(BA$10, $B$11:$AE$11, 0)), "")="", "", IFERROR(VALUE(INDEX($B503:$AE503, $BK503, MATCH(BA$10, $B$11:$AE$11, 0))), "")))</f>
        <v/>
      </c>
      <c r="BB503" s="13" t="str" cm="1">
        <f t="array" ref="BB503">IF(BB$10="", "", IF(IFERROR(INDEX($B503:$AE503, $BK503, MATCH(BB$10, $B$11:$AE$11, 0)), "")="", "", IFERROR(VALUE(INDEX($B503:$AE503, $BK503, MATCH(BB$10, $B$11:$AE$11, 0))), "")))</f>
        <v/>
      </c>
      <c r="BC503" s="13" t="str" cm="1">
        <f t="array" ref="BC503">IF(BC$10="", "", IF(IFERROR(INDEX($B503:$AE503, $BK503, MATCH(BC$10, $B$11:$AE$11, 0)), "")="", "", IFERROR(VALUE(INDEX($B503:$AE503, $BK503, MATCH(BC$10, $B$11:$AE$11, 0))), "")))</f>
        <v/>
      </c>
      <c r="BD503" s="13" t="str" cm="1">
        <f t="array" ref="BD503">IF(BD$10="", "", IF(IFERROR(INDEX($B503:$AE503, $BK503, MATCH(BD$10, $B$11:$AE$11, 0)), "")="", "", IFERROR(VALUE(INDEX($B503:$AE503, $BK503, MATCH(BD$10, $B$11:$AE$11, 0))), "")))</f>
        <v/>
      </c>
      <c r="BE503" s="33" t="str" cm="1">
        <f t="array" ref="BE503">IF(BE$10="", "", IF(IFERROR(INDEX($B503:$AE503, $BK503, MATCH(BE$10, $B$11:$AE$11, 0)), "")="", "", IFERROR(VALUE(INDEX($B503:$AE503, $BK503, MATCH(BE$10, $B$11:$AE$11, 0))), "")))</f>
        <v/>
      </c>
      <c r="BF503" s="11"/>
      <c r="BG503" s="41" t="str" cm="1">
        <f t="array" ref="BG503">IF(BG$10="", "", IF(IFERROR(INDEX($B503:$AE503, $BK503, MATCH(BG$10, $B$11:$AE$11, 0)), "")="", "", IFERROR(LEFT(INDEX($B503:$AE503, $BK503, MATCH(BG$10, $B$11:$AE$11, 0)), 70), "")))</f>
        <v/>
      </c>
      <c r="BH503" s="11"/>
      <c r="BI503" s="65" t="str">
        <f t="shared" si="105"/>
        <v/>
      </c>
      <c r="BJ503" s="11"/>
      <c r="BN503" s="19" t="str" cm="1">
        <f t="array" ref="BN503">IF($AZ$10="", "", IF(IFERROR(INDEX($B503:$AE503, $BK503, MATCH($AZ$10, $B$11:$AE$11, 0)), "")="", "", IFERROR(INDEX($B503:$AE503, $BK503, MATCH($AZ$10, $B$11:$AE$11, 0)), "")))</f>
        <v/>
      </c>
      <c r="BO503" s="19" t="str">
        <f t="shared" si="106"/>
        <v/>
      </c>
      <c r="BP503" s="19" t="str">
        <f t="shared" si="107"/>
        <v/>
      </c>
      <c r="BQ503" s="19" t="str">
        <f t="shared" si="108"/>
        <v/>
      </c>
      <c r="BR503" s="42" t="str">
        <f t="shared" si="109"/>
        <v/>
      </c>
      <c r="BS503" s="19" t="str">
        <f t="shared" si="110"/>
        <v/>
      </c>
      <c r="BT503" s="43" t="str" cm="1">
        <f t="array" ref="BT503">IFERROR(DATE(INDEX($BQ503:$BS503, $BK503, MATCH($BN$5, $BQ$10:$BS$10, 0)), INDEX($BQ503:$BS503, $BK503, MATCH($BN$4, $BQ$10:$BS$10, 0)), INDEX($BQ503:$BS503, $BK503, MATCH($BN$3, $BQ$10:$BS$10, 0))), "")</f>
        <v/>
      </c>
      <c r="BV503" s="19" t="str">
        <f t="shared" si="111"/>
        <v/>
      </c>
      <c r="BX503" s="19" t="str">
        <f t="shared" si="103"/>
        <v/>
      </c>
      <c r="BZ503" s="42" t="str">
        <f t="shared" si="116"/>
        <v/>
      </c>
      <c r="CA503" s="13" t="str">
        <f t="shared" si="116"/>
        <v/>
      </c>
      <c r="CB503" s="13" t="str">
        <f t="shared" si="116"/>
        <v/>
      </c>
      <c r="CC503" s="13" t="str">
        <f t="shared" si="116"/>
        <v/>
      </c>
      <c r="CD503" s="33" t="str">
        <f t="shared" si="116"/>
        <v/>
      </c>
      <c r="CF503" s="44" t="str">
        <f t="shared" si="112"/>
        <v/>
      </c>
      <c r="CH503" s="19" t="str">
        <f>IF($CF503="", "", COUNTIF($CF$12:$CF$511, "&gt;"&amp;$CF503)+1+COUNTIF($CF$12:$CF503, $CF503)-1)</f>
        <v/>
      </c>
      <c r="CJ503" s="19" t="str">
        <f t="shared" si="113"/>
        <v/>
      </c>
      <c r="CL503" s="45" t="str">
        <f t="shared" si="114"/>
        <v/>
      </c>
      <c r="CN503" s="41" t="str" cm="1">
        <f t="array" ref="CN503">IF($BV503="", "", IF(IFERROR(INDEX($B503:$AE503, $BK503, MATCH(BI$10, $B$11:$AE$11, 0)), "")="", "", IFERROR(INDEX($B503:$AE503, $BK503, MATCH(BI$10, $B$11:$AE$11, 0)), "")))</f>
        <v/>
      </c>
      <c r="CP503" s="19" t="str">
        <f>IF(OR($BL$7=FALSE, $BI503=""), "", IF(COUNTIF('LinkedIn Posts'!$AV$11:$AV$510, $BI503)=0, MAX($CP$11:$CP502)+1, ""))</f>
        <v/>
      </c>
      <c r="CR503" s="19">
        <v>492</v>
      </c>
      <c r="CT503" s="65" t="str">
        <f t="shared" si="115"/>
        <v/>
      </c>
    </row>
    <row r="504" spans="1:98" x14ac:dyDescent="0.25">
      <c r="A504" s="24"/>
      <c r="B504" s="29"/>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1"/>
      <c r="AF504" s="24"/>
      <c r="AG504" s="11"/>
      <c r="AH504" s="11"/>
      <c r="AI504" s="11"/>
      <c r="AJ504" s="11"/>
      <c r="AK504" s="11"/>
      <c r="AL504" s="11"/>
      <c r="AM504" s="11"/>
      <c r="AN504" s="11"/>
      <c r="AO504" s="11"/>
      <c r="AP504" s="11"/>
      <c r="AQ504" s="11"/>
      <c r="AR504" s="11"/>
      <c r="AS504" s="11"/>
      <c r="AT504" s="11"/>
      <c r="AU504" s="11"/>
      <c r="AV504" s="11"/>
      <c r="AW504" s="11"/>
      <c r="AX504" s="11"/>
      <c r="AY504" s="11"/>
      <c r="AZ504" s="32" t="str">
        <f t="shared" si="104"/>
        <v/>
      </c>
      <c r="BA504" s="13" t="str" cm="1">
        <f t="array" ref="BA504">IF(BA$10="", "", IF(IFERROR(INDEX($B504:$AE504, $BK504, MATCH(BA$10, $B$11:$AE$11, 0)), "")="", "", IFERROR(VALUE(INDEX($B504:$AE504, $BK504, MATCH(BA$10, $B$11:$AE$11, 0))), "")))</f>
        <v/>
      </c>
      <c r="BB504" s="13" t="str" cm="1">
        <f t="array" ref="BB504">IF(BB$10="", "", IF(IFERROR(INDEX($B504:$AE504, $BK504, MATCH(BB$10, $B$11:$AE$11, 0)), "")="", "", IFERROR(VALUE(INDEX($B504:$AE504, $BK504, MATCH(BB$10, $B$11:$AE$11, 0))), "")))</f>
        <v/>
      </c>
      <c r="BC504" s="13" t="str" cm="1">
        <f t="array" ref="BC504">IF(BC$10="", "", IF(IFERROR(INDEX($B504:$AE504, $BK504, MATCH(BC$10, $B$11:$AE$11, 0)), "")="", "", IFERROR(VALUE(INDEX($B504:$AE504, $BK504, MATCH(BC$10, $B$11:$AE$11, 0))), "")))</f>
        <v/>
      </c>
      <c r="BD504" s="13" t="str" cm="1">
        <f t="array" ref="BD504">IF(BD$10="", "", IF(IFERROR(INDEX($B504:$AE504, $BK504, MATCH(BD$10, $B$11:$AE$11, 0)), "")="", "", IFERROR(VALUE(INDEX($B504:$AE504, $BK504, MATCH(BD$10, $B$11:$AE$11, 0))), "")))</f>
        <v/>
      </c>
      <c r="BE504" s="33" t="str" cm="1">
        <f t="array" ref="BE504">IF(BE$10="", "", IF(IFERROR(INDEX($B504:$AE504, $BK504, MATCH(BE$10, $B$11:$AE$11, 0)), "")="", "", IFERROR(VALUE(INDEX($B504:$AE504, $BK504, MATCH(BE$10, $B$11:$AE$11, 0))), "")))</f>
        <v/>
      </c>
      <c r="BF504" s="11"/>
      <c r="BG504" s="41" t="str" cm="1">
        <f t="array" ref="BG504">IF(BG$10="", "", IF(IFERROR(INDEX($B504:$AE504, $BK504, MATCH(BG$10, $B$11:$AE$11, 0)), "")="", "", IFERROR(LEFT(INDEX($B504:$AE504, $BK504, MATCH(BG$10, $B$11:$AE$11, 0)), 70), "")))</f>
        <v/>
      </c>
      <c r="BH504" s="11"/>
      <c r="BI504" s="65" t="str">
        <f t="shared" si="105"/>
        <v/>
      </c>
      <c r="BJ504" s="11"/>
      <c r="BN504" s="19" t="str" cm="1">
        <f t="array" ref="BN504">IF($AZ$10="", "", IF(IFERROR(INDEX($B504:$AE504, $BK504, MATCH($AZ$10, $B$11:$AE$11, 0)), "")="", "", IFERROR(INDEX($B504:$AE504, $BK504, MATCH($AZ$10, $B$11:$AE$11, 0)), "")))</f>
        <v/>
      </c>
      <c r="BO504" s="19" t="str">
        <f t="shared" si="106"/>
        <v/>
      </c>
      <c r="BP504" s="19" t="str">
        <f t="shared" si="107"/>
        <v/>
      </c>
      <c r="BQ504" s="19" t="str">
        <f t="shared" si="108"/>
        <v/>
      </c>
      <c r="BR504" s="42" t="str">
        <f t="shared" si="109"/>
        <v/>
      </c>
      <c r="BS504" s="19" t="str">
        <f t="shared" si="110"/>
        <v/>
      </c>
      <c r="BT504" s="43" t="str" cm="1">
        <f t="array" ref="BT504">IFERROR(DATE(INDEX($BQ504:$BS504, $BK504, MATCH($BN$5, $BQ$10:$BS$10, 0)), INDEX($BQ504:$BS504, $BK504, MATCH($BN$4, $BQ$10:$BS$10, 0)), INDEX($BQ504:$BS504, $BK504, MATCH($BN$3, $BQ$10:$BS$10, 0))), "")</f>
        <v/>
      </c>
      <c r="BV504" s="19" t="str">
        <f t="shared" si="111"/>
        <v/>
      </c>
      <c r="BX504" s="19" t="str">
        <f t="shared" si="103"/>
        <v/>
      </c>
      <c r="BZ504" s="42" t="str">
        <f t="shared" si="116"/>
        <v/>
      </c>
      <c r="CA504" s="13" t="str">
        <f t="shared" si="116"/>
        <v/>
      </c>
      <c r="CB504" s="13" t="str">
        <f t="shared" si="116"/>
        <v/>
      </c>
      <c r="CC504" s="13" t="str">
        <f t="shared" si="116"/>
        <v/>
      </c>
      <c r="CD504" s="33" t="str">
        <f t="shared" si="116"/>
        <v/>
      </c>
      <c r="CF504" s="44" t="str">
        <f t="shared" si="112"/>
        <v/>
      </c>
      <c r="CH504" s="19" t="str">
        <f>IF($CF504="", "", COUNTIF($CF$12:$CF$511, "&gt;"&amp;$CF504)+1+COUNTIF($CF$12:$CF504, $CF504)-1)</f>
        <v/>
      </c>
      <c r="CJ504" s="19" t="str">
        <f t="shared" si="113"/>
        <v/>
      </c>
      <c r="CL504" s="45" t="str">
        <f t="shared" si="114"/>
        <v/>
      </c>
      <c r="CN504" s="41" t="str" cm="1">
        <f t="array" ref="CN504">IF($BV504="", "", IF(IFERROR(INDEX($B504:$AE504, $BK504, MATCH(BI$10, $B$11:$AE$11, 0)), "")="", "", IFERROR(INDEX($B504:$AE504, $BK504, MATCH(BI$10, $B$11:$AE$11, 0)), "")))</f>
        <v/>
      </c>
      <c r="CP504" s="19" t="str">
        <f>IF(OR($BL$7=FALSE, $BI504=""), "", IF(COUNTIF('LinkedIn Posts'!$AV$11:$AV$510, $BI504)=0, MAX($CP$11:$CP503)+1, ""))</f>
        <v/>
      </c>
      <c r="CR504" s="19">
        <v>493</v>
      </c>
      <c r="CT504" s="65" t="str">
        <f t="shared" si="115"/>
        <v/>
      </c>
    </row>
    <row r="505" spans="1:98" x14ac:dyDescent="0.25">
      <c r="A505" s="24"/>
      <c r="B505" s="29"/>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1"/>
      <c r="AF505" s="24"/>
      <c r="AG505" s="11"/>
      <c r="AH505" s="11"/>
      <c r="AI505" s="11"/>
      <c r="AJ505" s="11"/>
      <c r="AK505" s="11"/>
      <c r="AL505" s="11"/>
      <c r="AM505" s="11"/>
      <c r="AN505" s="11"/>
      <c r="AO505" s="11"/>
      <c r="AP505" s="11"/>
      <c r="AQ505" s="11"/>
      <c r="AR505" s="11"/>
      <c r="AS505" s="11"/>
      <c r="AT505" s="11"/>
      <c r="AU505" s="11"/>
      <c r="AV505" s="11"/>
      <c r="AW505" s="11"/>
      <c r="AX505" s="11"/>
      <c r="AY505" s="11"/>
      <c r="AZ505" s="32" t="str">
        <f t="shared" si="104"/>
        <v/>
      </c>
      <c r="BA505" s="13" t="str" cm="1">
        <f t="array" ref="BA505">IF(BA$10="", "", IF(IFERROR(INDEX($B505:$AE505, $BK505, MATCH(BA$10, $B$11:$AE$11, 0)), "")="", "", IFERROR(VALUE(INDEX($B505:$AE505, $BK505, MATCH(BA$10, $B$11:$AE$11, 0))), "")))</f>
        <v/>
      </c>
      <c r="BB505" s="13" t="str" cm="1">
        <f t="array" ref="BB505">IF(BB$10="", "", IF(IFERROR(INDEX($B505:$AE505, $BK505, MATCH(BB$10, $B$11:$AE$11, 0)), "")="", "", IFERROR(VALUE(INDEX($B505:$AE505, $BK505, MATCH(BB$10, $B$11:$AE$11, 0))), "")))</f>
        <v/>
      </c>
      <c r="BC505" s="13" t="str" cm="1">
        <f t="array" ref="BC505">IF(BC$10="", "", IF(IFERROR(INDEX($B505:$AE505, $BK505, MATCH(BC$10, $B$11:$AE$11, 0)), "")="", "", IFERROR(VALUE(INDEX($B505:$AE505, $BK505, MATCH(BC$10, $B$11:$AE$11, 0))), "")))</f>
        <v/>
      </c>
      <c r="BD505" s="13" t="str" cm="1">
        <f t="array" ref="BD505">IF(BD$10="", "", IF(IFERROR(INDEX($B505:$AE505, $BK505, MATCH(BD$10, $B$11:$AE$11, 0)), "")="", "", IFERROR(VALUE(INDEX($B505:$AE505, $BK505, MATCH(BD$10, $B$11:$AE$11, 0))), "")))</f>
        <v/>
      </c>
      <c r="BE505" s="33" t="str" cm="1">
        <f t="array" ref="BE505">IF(BE$10="", "", IF(IFERROR(INDEX($B505:$AE505, $BK505, MATCH(BE$10, $B$11:$AE$11, 0)), "")="", "", IFERROR(VALUE(INDEX($B505:$AE505, $BK505, MATCH(BE$10, $B$11:$AE$11, 0))), "")))</f>
        <v/>
      </c>
      <c r="BF505" s="11"/>
      <c r="BG505" s="41" t="str" cm="1">
        <f t="array" ref="BG505">IF(BG$10="", "", IF(IFERROR(INDEX($B505:$AE505, $BK505, MATCH(BG$10, $B$11:$AE$11, 0)), "")="", "", IFERROR(LEFT(INDEX($B505:$AE505, $BK505, MATCH(BG$10, $B$11:$AE$11, 0)), 70), "")))</f>
        <v/>
      </c>
      <c r="BH505" s="11"/>
      <c r="BI505" s="65" t="str">
        <f t="shared" si="105"/>
        <v/>
      </c>
      <c r="BJ505" s="11"/>
      <c r="BN505" s="19" t="str" cm="1">
        <f t="array" ref="BN505">IF($AZ$10="", "", IF(IFERROR(INDEX($B505:$AE505, $BK505, MATCH($AZ$10, $B$11:$AE$11, 0)), "")="", "", IFERROR(INDEX($B505:$AE505, $BK505, MATCH($AZ$10, $B$11:$AE$11, 0)), "")))</f>
        <v/>
      </c>
      <c r="BO505" s="19" t="str">
        <f t="shared" si="106"/>
        <v/>
      </c>
      <c r="BP505" s="19" t="str">
        <f t="shared" si="107"/>
        <v/>
      </c>
      <c r="BQ505" s="19" t="str">
        <f t="shared" si="108"/>
        <v/>
      </c>
      <c r="BR505" s="42" t="str">
        <f t="shared" si="109"/>
        <v/>
      </c>
      <c r="BS505" s="19" t="str">
        <f t="shared" si="110"/>
        <v/>
      </c>
      <c r="BT505" s="43" t="str" cm="1">
        <f t="array" ref="BT505">IFERROR(DATE(INDEX($BQ505:$BS505, $BK505, MATCH($BN$5, $BQ$10:$BS$10, 0)), INDEX($BQ505:$BS505, $BK505, MATCH($BN$4, $BQ$10:$BS$10, 0)), INDEX($BQ505:$BS505, $BK505, MATCH($BN$3, $BQ$10:$BS$10, 0))), "")</f>
        <v/>
      </c>
      <c r="BV505" s="19" t="str">
        <f t="shared" si="111"/>
        <v/>
      </c>
      <c r="BX505" s="19" t="str">
        <f t="shared" si="103"/>
        <v/>
      </c>
      <c r="BZ505" s="42" t="str">
        <f t="shared" si="116"/>
        <v/>
      </c>
      <c r="CA505" s="13" t="str">
        <f t="shared" si="116"/>
        <v/>
      </c>
      <c r="CB505" s="13" t="str">
        <f t="shared" si="116"/>
        <v/>
      </c>
      <c r="CC505" s="13" t="str">
        <f t="shared" si="116"/>
        <v/>
      </c>
      <c r="CD505" s="33" t="str">
        <f t="shared" si="116"/>
        <v/>
      </c>
      <c r="CF505" s="44" t="str">
        <f t="shared" si="112"/>
        <v/>
      </c>
      <c r="CH505" s="19" t="str">
        <f>IF($CF505="", "", COUNTIF($CF$12:$CF$511, "&gt;"&amp;$CF505)+1+COUNTIF($CF$12:$CF505, $CF505)-1)</f>
        <v/>
      </c>
      <c r="CJ505" s="19" t="str">
        <f t="shared" si="113"/>
        <v/>
      </c>
      <c r="CL505" s="45" t="str">
        <f t="shared" si="114"/>
        <v/>
      </c>
      <c r="CN505" s="41" t="str" cm="1">
        <f t="array" ref="CN505">IF($BV505="", "", IF(IFERROR(INDEX($B505:$AE505, $BK505, MATCH(BI$10, $B$11:$AE$11, 0)), "")="", "", IFERROR(INDEX($B505:$AE505, $BK505, MATCH(BI$10, $B$11:$AE$11, 0)), "")))</f>
        <v/>
      </c>
      <c r="CP505" s="19" t="str">
        <f>IF(OR($BL$7=FALSE, $BI505=""), "", IF(COUNTIF('LinkedIn Posts'!$AV$11:$AV$510, $BI505)=0, MAX($CP$11:$CP504)+1, ""))</f>
        <v/>
      </c>
      <c r="CR505" s="19">
        <v>494</v>
      </c>
      <c r="CT505" s="65" t="str">
        <f t="shared" si="115"/>
        <v/>
      </c>
    </row>
    <row r="506" spans="1:98" x14ac:dyDescent="0.25">
      <c r="A506" s="24"/>
      <c r="B506" s="29"/>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1"/>
      <c r="AF506" s="24"/>
      <c r="AG506" s="11"/>
      <c r="AH506" s="11"/>
      <c r="AI506" s="11"/>
      <c r="AJ506" s="11"/>
      <c r="AK506" s="11"/>
      <c r="AL506" s="11"/>
      <c r="AM506" s="11"/>
      <c r="AN506" s="11"/>
      <c r="AO506" s="11"/>
      <c r="AP506" s="11"/>
      <c r="AQ506" s="11"/>
      <c r="AR506" s="11"/>
      <c r="AS506" s="11"/>
      <c r="AT506" s="11"/>
      <c r="AU506" s="11"/>
      <c r="AV506" s="11"/>
      <c r="AW506" s="11"/>
      <c r="AX506" s="11"/>
      <c r="AY506" s="11"/>
      <c r="AZ506" s="32" t="str">
        <f t="shared" si="104"/>
        <v/>
      </c>
      <c r="BA506" s="13" t="str" cm="1">
        <f t="array" ref="BA506">IF(BA$10="", "", IF(IFERROR(INDEX($B506:$AE506, $BK506, MATCH(BA$10, $B$11:$AE$11, 0)), "")="", "", IFERROR(VALUE(INDEX($B506:$AE506, $BK506, MATCH(BA$10, $B$11:$AE$11, 0))), "")))</f>
        <v/>
      </c>
      <c r="BB506" s="13" t="str" cm="1">
        <f t="array" ref="BB506">IF(BB$10="", "", IF(IFERROR(INDEX($B506:$AE506, $BK506, MATCH(BB$10, $B$11:$AE$11, 0)), "")="", "", IFERROR(VALUE(INDEX($B506:$AE506, $BK506, MATCH(BB$10, $B$11:$AE$11, 0))), "")))</f>
        <v/>
      </c>
      <c r="BC506" s="13" t="str" cm="1">
        <f t="array" ref="BC506">IF(BC$10="", "", IF(IFERROR(INDEX($B506:$AE506, $BK506, MATCH(BC$10, $B$11:$AE$11, 0)), "")="", "", IFERROR(VALUE(INDEX($B506:$AE506, $BK506, MATCH(BC$10, $B$11:$AE$11, 0))), "")))</f>
        <v/>
      </c>
      <c r="BD506" s="13" t="str" cm="1">
        <f t="array" ref="BD506">IF(BD$10="", "", IF(IFERROR(INDEX($B506:$AE506, $BK506, MATCH(BD$10, $B$11:$AE$11, 0)), "")="", "", IFERROR(VALUE(INDEX($B506:$AE506, $BK506, MATCH(BD$10, $B$11:$AE$11, 0))), "")))</f>
        <v/>
      </c>
      <c r="BE506" s="33" t="str" cm="1">
        <f t="array" ref="BE506">IF(BE$10="", "", IF(IFERROR(INDEX($B506:$AE506, $BK506, MATCH(BE$10, $B$11:$AE$11, 0)), "")="", "", IFERROR(VALUE(INDEX($B506:$AE506, $BK506, MATCH(BE$10, $B$11:$AE$11, 0))), "")))</f>
        <v/>
      </c>
      <c r="BF506" s="11"/>
      <c r="BG506" s="41" t="str" cm="1">
        <f t="array" ref="BG506">IF(BG$10="", "", IF(IFERROR(INDEX($B506:$AE506, $BK506, MATCH(BG$10, $B$11:$AE$11, 0)), "")="", "", IFERROR(LEFT(INDEX($B506:$AE506, $BK506, MATCH(BG$10, $B$11:$AE$11, 0)), 70), "")))</f>
        <v/>
      </c>
      <c r="BH506" s="11"/>
      <c r="BI506" s="65" t="str">
        <f t="shared" si="105"/>
        <v/>
      </c>
      <c r="BJ506" s="11"/>
      <c r="BN506" s="19" t="str" cm="1">
        <f t="array" ref="BN506">IF($AZ$10="", "", IF(IFERROR(INDEX($B506:$AE506, $BK506, MATCH($AZ$10, $B$11:$AE$11, 0)), "")="", "", IFERROR(INDEX($B506:$AE506, $BK506, MATCH($AZ$10, $B$11:$AE$11, 0)), "")))</f>
        <v/>
      </c>
      <c r="BO506" s="19" t="str">
        <f t="shared" si="106"/>
        <v/>
      </c>
      <c r="BP506" s="19" t="str">
        <f t="shared" si="107"/>
        <v/>
      </c>
      <c r="BQ506" s="19" t="str">
        <f t="shared" si="108"/>
        <v/>
      </c>
      <c r="BR506" s="42" t="str">
        <f t="shared" si="109"/>
        <v/>
      </c>
      <c r="BS506" s="19" t="str">
        <f t="shared" si="110"/>
        <v/>
      </c>
      <c r="BT506" s="43" t="str" cm="1">
        <f t="array" ref="BT506">IFERROR(DATE(INDEX($BQ506:$BS506, $BK506, MATCH($BN$5, $BQ$10:$BS$10, 0)), INDEX($BQ506:$BS506, $BK506, MATCH($BN$4, $BQ$10:$BS$10, 0)), INDEX($BQ506:$BS506, $BK506, MATCH($BN$3, $BQ$10:$BS$10, 0))), "")</f>
        <v/>
      </c>
      <c r="BV506" s="19" t="str">
        <f t="shared" si="111"/>
        <v/>
      </c>
      <c r="BX506" s="19" t="str">
        <f t="shared" si="103"/>
        <v/>
      </c>
      <c r="BZ506" s="42" t="str">
        <f t="shared" si="116"/>
        <v/>
      </c>
      <c r="CA506" s="13" t="str">
        <f t="shared" si="116"/>
        <v/>
      </c>
      <c r="CB506" s="13" t="str">
        <f t="shared" si="116"/>
        <v/>
      </c>
      <c r="CC506" s="13" t="str">
        <f t="shared" si="116"/>
        <v/>
      </c>
      <c r="CD506" s="33" t="str">
        <f t="shared" si="116"/>
        <v/>
      </c>
      <c r="CF506" s="44" t="str">
        <f t="shared" si="112"/>
        <v/>
      </c>
      <c r="CH506" s="19" t="str">
        <f>IF($CF506="", "", COUNTIF($CF$12:$CF$511, "&gt;"&amp;$CF506)+1+COUNTIF($CF$12:$CF506, $CF506)-1)</f>
        <v/>
      </c>
      <c r="CJ506" s="19" t="str">
        <f t="shared" si="113"/>
        <v/>
      </c>
      <c r="CL506" s="45" t="str">
        <f t="shared" si="114"/>
        <v/>
      </c>
      <c r="CN506" s="41" t="str" cm="1">
        <f t="array" ref="CN506">IF($BV506="", "", IF(IFERROR(INDEX($B506:$AE506, $BK506, MATCH(BI$10, $B$11:$AE$11, 0)), "")="", "", IFERROR(INDEX($B506:$AE506, $BK506, MATCH(BI$10, $B$11:$AE$11, 0)), "")))</f>
        <v/>
      </c>
      <c r="CP506" s="19" t="str">
        <f>IF(OR($BL$7=FALSE, $BI506=""), "", IF(COUNTIF('LinkedIn Posts'!$AV$11:$AV$510, $BI506)=0, MAX($CP$11:$CP505)+1, ""))</f>
        <v/>
      </c>
      <c r="CR506" s="19">
        <v>495</v>
      </c>
      <c r="CT506" s="65" t="str">
        <f t="shared" si="115"/>
        <v/>
      </c>
    </row>
    <row r="507" spans="1:98" x14ac:dyDescent="0.25">
      <c r="A507" s="24"/>
      <c r="B507" s="29"/>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1"/>
      <c r="AF507" s="24"/>
      <c r="AG507" s="11"/>
      <c r="AH507" s="11"/>
      <c r="AI507" s="11"/>
      <c r="AJ507" s="11"/>
      <c r="AK507" s="11"/>
      <c r="AL507" s="11"/>
      <c r="AM507" s="11"/>
      <c r="AN507" s="11"/>
      <c r="AO507" s="11"/>
      <c r="AP507" s="11"/>
      <c r="AQ507" s="11"/>
      <c r="AR507" s="11"/>
      <c r="AS507" s="11"/>
      <c r="AT507" s="11"/>
      <c r="AU507" s="11"/>
      <c r="AV507" s="11"/>
      <c r="AW507" s="11"/>
      <c r="AX507" s="11"/>
      <c r="AY507" s="11"/>
      <c r="AZ507" s="32" t="str">
        <f t="shared" si="104"/>
        <v/>
      </c>
      <c r="BA507" s="13" t="str" cm="1">
        <f t="array" ref="BA507">IF(BA$10="", "", IF(IFERROR(INDEX($B507:$AE507, $BK507, MATCH(BA$10, $B$11:$AE$11, 0)), "")="", "", IFERROR(VALUE(INDEX($B507:$AE507, $BK507, MATCH(BA$10, $B$11:$AE$11, 0))), "")))</f>
        <v/>
      </c>
      <c r="BB507" s="13" t="str" cm="1">
        <f t="array" ref="BB507">IF(BB$10="", "", IF(IFERROR(INDEX($B507:$AE507, $BK507, MATCH(BB$10, $B$11:$AE$11, 0)), "")="", "", IFERROR(VALUE(INDEX($B507:$AE507, $BK507, MATCH(BB$10, $B$11:$AE$11, 0))), "")))</f>
        <v/>
      </c>
      <c r="BC507" s="13" t="str" cm="1">
        <f t="array" ref="BC507">IF(BC$10="", "", IF(IFERROR(INDEX($B507:$AE507, $BK507, MATCH(BC$10, $B$11:$AE$11, 0)), "")="", "", IFERROR(VALUE(INDEX($B507:$AE507, $BK507, MATCH(BC$10, $B$11:$AE$11, 0))), "")))</f>
        <v/>
      </c>
      <c r="BD507" s="13" t="str" cm="1">
        <f t="array" ref="BD507">IF(BD$10="", "", IF(IFERROR(INDEX($B507:$AE507, $BK507, MATCH(BD$10, $B$11:$AE$11, 0)), "")="", "", IFERROR(VALUE(INDEX($B507:$AE507, $BK507, MATCH(BD$10, $B$11:$AE$11, 0))), "")))</f>
        <v/>
      </c>
      <c r="BE507" s="33" t="str" cm="1">
        <f t="array" ref="BE507">IF(BE$10="", "", IF(IFERROR(INDEX($B507:$AE507, $BK507, MATCH(BE$10, $B$11:$AE$11, 0)), "")="", "", IFERROR(VALUE(INDEX($B507:$AE507, $BK507, MATCH(BE$10, $B$11:$AE$11, 0))), "")))</f>
        <v/>
      </c>
      <c r="BF507" s="11"/>
      <c r="BG507" s="41" t="str" cm="1">
        <f t="array" ref="BG507">IF(BG$10="", "", IF(IFERROR(INDEX($B507:$AE507, $BK507, MATCH(BG$10, $B$11:$AE$11, 0)), "")="", "", IFERROR(LEFT(INDEX($B507:$AE507, $BK507, MATCH(BG$10, $B$11:$AE$11, 0)), 70), "")))</f>
        <v/>
      </c>
      <c r="BH507" s="11"/>
      <c r="BI507" s="65" t="str">
        <f t="shared" si="105"/>
        <v/>
      </c>
      <c r="BJ507" s="11"/>
      <c r="BN507" s="19" t="str" cm="1">
        <f t="array" ref="BN507">IF($AZ$10="", "", IF(IFERROR(INDEX($B507:$AE507, $BK507, MATCH($AZ$10, $B$11:$AE$11, 0)), "")="", "", IFERROR(INDEX($B507:$AE507, $BK507, MATCH($AZ$10, $B$11:$AE$11, 0)), "")))</f>
        <v/>
      </c>
      <c r="BO507" s="19" t="str">
        <f t="shared" si="106"/>
        <v/>
      </c>
      <c r="BP507" s="19" t="str">
        <f t="shared" si="107"/>
        <v/>
      </c>
      <c r="BQ507" s="19" t="str">
        <f t="shared" si="108"/>
        <v/>
      </c>
      <c r="BR507" s="42" t="str">
        <f t="shared" si="109"/>
        <v/>
      </c>
      <c r="BS507" s="19" t="str">
        <f t="shared" si="110"/>
        <v/>
      </c>
      <c r="BT507" s="43" t="str" cm="1">
        <f t="array" ref="BT507">IFERROR(DATE(INDEX($BQ507:$BS507, $BK507, MATCH($BN$5, $BQ$10:$BS$10, 0)), INDEX($BQ507:$BS507, $BK507, MATCH($BN$4, $BQ$10:$BS$10, 0)), INDEX($BQ507:$BS507, $BK507, MATCH($BN$3, $BQ$10:$BS$10, 0))), "")</f>
        <v/>
      </c>
      <c r="BV507" s="19" t="str">
        <f t="shared" si="111"/>
        <v/>
      </c>
      <c r="BX507" s="19" t="str">
        <f t="shared" si="103"/>
        <v/>
      </c>
      <c r="BZ507" s="42" t="str">
        <f t="shared" si="116"/>
        <v/>
      </c>
      <c r="CA507" s="13" t="str">
        <f t="shared" si="116"/>
        <v/>
      </c>
      <c r="CB507" s="13" t="str">
        <f t="shared" si="116"/>
        <v/>
      </c>
      <c r="CC507" s="13" t="str">
        <f t="shared" si="116"/>
        <v/>
      </c>
      <c r="CD507" s="33" t="str">
        <f t="shared" si="116"/>
        <v/>
      </c>
      <c r="CF507" s="44" t="str">
        <f t="shared" si="112"/>
        <v/>
      </c>
      <c r="CH507" s="19" t="str">
        <f>IF($CF507="", "", COUNTIF($CF$12:$CF$511, "&gt;"&amp;$CF507)+1+COUNTIF($CF$12:$CF507, $CF507)-1)</f>
        <v/>
      </c>
      <c r="CJ507" s="19" t="str">
        <f t="shared" si="113"/>
        <v/>
      </c>
      <c r="CL507" s="45" t="str">
        <f t="shared" si="114"/>
        <v/>
      </c>
      <c r="CN507" s="41" t="str" cm="1">
        <f t="array" ref="CN507">IF($BV507="", "", IF(IFERROR(INDEX($B507:$AE507, $BK507, MATCH(BI$10, $B$11:$AE$11, 0)), "")="", "", IFERROR(INDEX($B507:$AE507, $BK507, MATCH(BI$10, $B$11:$AE$11, 0)), "")))</f>
        <v/>
      </c>
      <c r="CP507" s="19" t="str">
        <f>IF(OR($BL$7=FALSE, $BI507=""), "", IF(COUNTIF('LinkedIn Posts'!$AV$11:$AV$510, $BI507)=0, MAX($CP$11:$CP506)+1, ""))</f>
        <v/>
      </c>
      <c r="CR507" s="19">
        <v>496</v>
      </c>
      <c r="CT507" s="65" t="str">
        <f t="shared" si="115"/>
        <v/>
      </c>
    </row>
    <row r="508" spans="1:98" x14ac:dyDescent="0.25">
      <c r="A508" s="24"/>
      <c r="B508" s="29"/>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1"/>
      <c r="AF508" s="24"/>
      <c r="AG508" s="11"/>
      <c r="AH508" s="11"/>
      <c r="AI508" s="11"/>
      <c r="AJ508" s="11"/>
      <c r="AK508" s="11"/>
      <c r="AL508" s="11"/>
      <c r="AM508" s="11"/>
      <c r="AN508" s="11"/>
      <c r="AO508" s="11"/>
      <c r="AP508" s="11"/>
      <c r="AQ508" s="11"/>
      <c r="AR508" s="11"/>
      <c r="AS508" s="11"/>
      <c r="AT508" s="11"/>
      <c r="AU508" s="11"/>
      <c r="AV508" s="11"/>
      <c r="AW508" s="11"/>
      <c r="AX508" s="11"/>
      <c r="AY508" s="11"/>
      <c r="AZ508" s="32" t="str">
        <f t="shared" si="104"/>
        <v/>
      </c>
      <c r="BA508" s="13" t="str" cm="1">
        <f t="array" ref="BA508">IF(BA$10="", "", IF(IFERROR(INDEX($B508:$AE508, $BK508, MATCH(BA$10, $B$11:$AE$11, 0)), "")="", "", IFERROR(VALUE(INDEX($B508:$AE508, $BK508, MATCH(BA$10, $B$11:$AE$11, 0))), "")))</f>
        <v/>
      </c>
      <c r="BB508" s="13" t="str" cm="1">
        <f t="array" ref="BB508">IF(BB$10="", "", IF(IFERROR(INDEX($B508:$AE508, $BK508, MATCH(BB$10, $B$11:$AE$11, 0)), "")="", "", IFERROR(VALUE(INDEX($B508:$AE508, $BK508, MATCH(BB$10, $B$11:$AE$11, 0))), "")))</f>
        <v/>
      </c>
      <c r="BC508" s="13" t="str" cm="1">
        <f t="array" ref="BC508">IF(BC$10="", "", IF(IFERROR(INDEX($B508:$AE508, $BK508, MATCH(BC$10, $B$11:$AE$11, 0)), "")="", "", IFERROR(VALUE(INDEX($B508:$AE508, $BK508, MATCH(BC$10, $B$11:$AE$11, 0))), "")))</f>
        <v/>
      </c>
      <c r="BD508" s="13" t="str" cm="1">
        <f t="array" ref="BD508">IF(BD$10="", "", IF(IFERROR(INDEX($B508:$AE508, $BK508, MATCH(BD$10, $B$11:$AE$11, 0)), "")="", "", IFERROR(VALUE(INDEX($B508:$AE508, $BK508, MATCH(BD$10, $B$11:$AE$11, 0))), "")))</f>
        <v/>
      </c>
      <c r="BE508" s="33" t="str" cm="1">
        <f t="array" ref="BE508">IF(BE$10="", "", IF(IFERROR(INDEX($B508:$AE508, $BK508, MATCH(BE$10, $B$11:$AE$11, 0)), "")="", "", IFERROR(VALUE(INDEX($B508:$AE508, $BK508, MATCH(BE$10, $B$11:$AE$11, 0))), "")))</f>
        <v/>
      </c>
      <c r="BF508" s="11"/>
      <c r="BG508" s="41" t="str" cm="1">
        <f t="array" ref="BG508">IF(BG$10="", "", IF(IFERROR(INDEX($B508:$AE508, $BK508, MATCH(BG$10, $B$11:$AE$11, 0)), "")="", "", IFERROR(LEFT(INDEX($B508:$AE508, $BK508, MATCH(BG$10, $B$11:$AE$11, 0)), 70), "")))</f>
        <v/>
      </c>
      <c r="BH508" s="11"/>
      <c r="BI508" s="65" t="str">
        <f t="shared" si="105"/>
        <v/>
      </c>
      <c r="BJ508" s="11"/>
      <c r="BN508" s="19" t="str" cm="1">
        <f t="array" ref="BN508">IF($AZ$10="", "", IF(IFERROR(INDEX($B508:$AE508, $BK508, MATCH($AZ$10, $B$11:$AE$11, 0)), "")="", "", IFERROR(INDEX($B508:$AE508, $BK508, MATCH($AZ$10, $B$11:$AE$11, 0)), "")))</f>
        <v/>
      </c>
      <c r="BO508" s="19" t="str">
        <f t="shared" si="106"/>
        <v/>
      </c>
      <c r="BP508" s="19" t="str">
        <f t="shared" si="107"/>
        <v/>
      </c>
      <c r="BQ508" s="19" t="str">
        <f t="shared" si="108"/>
        <v/>
      </c>
      <c r="BR508" s="42" t="str">
        <f t="shared" si="109"/>
        <v/>
      </c>
      <c r="BS508" s="19" t="str">
        <f t="shared" si="110"/>
        <v/>
      </c>
      <c r="BT508" s="43" t="str" cm="1">
        <f t="array" ref="BT508">IFERROR(DATE(INDEX($BQ508:$BS508, $BK508, MATCH($BN$5, $BQ$10:$BS$10, 0)), INDEX($BQ508:$BS508, $BK508, MATCH($BN$4, $BQ$10:$BS$10, 0)), INDEX($BQ508:$BS508, $BK508, MATCH($BN$3, $BQ$10:$BS$10, 0))), "")</f>
        <v/>
      </c>
      <c r="BV508" s="19" t="str">
        <f t="shared" si="111"/>
        <v/>
      </c>
      <c r="BX508" s="19" t="str">
        <f t="shared" si="103"/>
        <v/>
      </c>
      <c r="BZ508" s="42" t="str">
        <f t="shared" si="116"/>
        <v/>
      </c>
      <c r="CA508" s="13" t="str">
        <f t="shared" si="116"/>
        <v/>
      </c>
      <c r="CB508" s="13" t="str">
        <f t="shared" si="116"/>
        <v/>
      </c>
      <c r="CC508" s="13" t="str">
        <f t="shared" si="116"/>
        <v/>
      </c>
      <c r="CD508" s="33" t="str">
        <f t="shared" si="116"/>
        <v/>
      </c>
      <c r="CF508" s="44" t="str">
        <f t="shared" si="112"/>
        <v/>
      </c>
      <c r="CH508" s="19" t="str">
        <f>IF($CF508="", "", COUNTIF($CF$12:$CF$511, "&gt;"&amp;$CF508)+1+COUNTIF($CF$12:$CF508, $CF508)-1)</f>
        <v/>
      </c>
      <c r="CJ508" s="19" t="str">
        <f t="shared" si="113"/>
        <v/>
      </c>
      <c r="CL508" s="45" t="str">
        <f t="shared" si="114"/>
        <v/>
      </c>
      <c r="CN508" s="41" t="str" cm="1">
        <f t="array" ref="CN508">IF($BV508="", "", IF(IFERROR(INDEX($B508:$AE508, $BK508, MATCH(BI$10, $B$11:$AE$11, 0)), "")="", "", IFERROR(INDEX($B508:$AE508, $BK508, MATCH(BI$10, $B$11:$AE$11, 0)), "")))</f>
        <v/>
      </c>
      <c r="CP508" s="19" t="str">
        <f>IF(OR($BL$7=FALSE, $BI508=""), "", IF(COUNTIF('LinkedIn Posts'!$AV$11:$AV$510, $BI508)=0, MAX($CP$11:$CP507)+1, ""))</f>
        <v/>
      </c>
      <c r="CR508" s="19">
        <v>497</v>
      </c>
      <c r="CT508" s="65" t="str">
        <f t="shared" si="115"/>
        <v/>
      </c>
    </row>
    <row r="509" spans="1:98" x14ac:dyDescent="0.25">
      <c r="A509" s="24"/>
      <c r="B509" s="29"/>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1"/>
      <c r="AF509" s="24"/>
      <c r="AG509" s="11"/>
      <c r="AH509" s="11"/>
      <c r="AI509" s="11"/>
      <c r="AJ509" s="11"/>
      <c r="AK509" s="11"/>
      <c r="AL509" s="11"/>
      <c r="AM509" s="11"/>
      <c r="AN509" s="11"/>
      <c r="AO509" s="11"/>
      <c r="AP509" s="11"/>
      <c r="AQ509" s="11"/>
      <c r="AR509" s="11"/>
      <c r="AS509" s="11"/>
      <c r="AT509" s="11"/>
      <c r="AU509" s="11"/>
      <c r="AV509" s="11"/>
      <c r="AW509" s="11"/>
      <c r="AX509" s="11"/>
      <c r="AY509" s="11"/>
      <c r="AZ509" s="32" t="str">
        <f t="shared" si="104"/>
        <v/>
      </c>
      <c r="BA509" s="13" t="str" cm="1">
        <f t="array" ref="BA509">IF(BA$10="", "", IF(IFERROR(INDEX($B509:$AE509, $BK509, MATCH(BA$10, $B$11:$AE$11, 0)), "")="", "", IFERROR(VALUE(INDEX($B509:$AE509, $BK509, MATCH(BA$10, $B$11:$AE$11, 0))), "")))</f>
        <v/>
      </c>
      <c r="BB509" s="13" t="str" cm="1">
        <f t="array" ref="BB509">IF(BB$10="", "", IF(IFERROR(INDEX($B509:$AE509, $BK509, MATCH(BB$10, $B$11:$AE$11, 0)), "")="", "", IFERROR(VALUE(INDEX($B509:$AE509, $BK509, MATCH(BB$10, $B$11:$AE$11, 0))), "")))</f>
        <v/>
      </c>
      <c r="BC509" s="13" t="str" cm="1">
        <f t="array" ref="BC509">IF(BC$10="", "", IF(IFERROR(INDEX($B509:$AE509, $BK509, MATCH(BC$10, $B$11:$AE$11, 0)), "")="", "", IFERROR(VALUE(INDEX($B509:$AE509, $BK509, MATCH(BC$10, $B$11:$AE$11, 0))), "")))</f>
        <v/>
      </c>
      <c r="BD509" s="13" t="str" cm="1">
        <f t="array" ref="BD509">IF(BD$10="", "", IF(IFERROR(INDEX($B509:$AE509, $BK509, MATCH(BD$10, $B$11:$AE$11, 0)), "")="", "", IFERROR(VALUE(INDEX($B509:$AE509, $BK509, MATCH(BD$10, $B$11:$AE$11, 0))), "")))</f>
        <v/>
      </c>
      <c r="BE509" s="33" t="str" cm="1">
        <f t="array" ref="BE509">IF(BE$10="", "", IF(IFERROR(INDEX($B509:$AE509, $BK509, MATCH(BE$10, $B$11:$AE$11, 0)), "")="", "", IFERROR(VALUE(INDEX($B509:$AE509, $BK509, MATCH(BE$10, $B$11:$AE$11, 0))), "")))</f>
        <v/>
      </c>
      <c r="BF509" s="11"/>
      <c r="BG509" s="41" t="str" cm="1">
        <f t="array" ref="BG509">IF(BG$10="", "", IF(IFERROR(INDEX($B509:$AE509, $BK509, MATCH(BG$10, $B$11:$AE$11, 0)), "")="", "", IFERROR(LEFT(INDEX($B509:$AE509, $BK509, MATCH(BG$10, $B$11:$AE$11, 0)), 70), "")))</f>
        <v/>
      </c>
      <c r="BH509" s="11"/>
      <c r="BI509" s="65" t="str">
        <f t="shared" si="105"/>
        <v/>
      </c>
      <c r="BJ509" s="11"/>
      <c r="BN509" s="19" t="str" cm="1">
        <f t="array" ref="BN509">IF($AZ$10="", "", IF(IFERROR(INDEX($B509:$AE509, $BK509, MATCH($AZ$10, $B$11:$AE$11, 0)), "")="", "", IFERROR(INDEX($B509:$AE509, $BK509, MATCH($AZ$10, $B$11:$AE$11, 0)), "")))</f>
        <v/>
      </c>
      <c r="BO509" s="19" t="str">
        <f t="shared" si="106"/>
        <v/>
      </c>
      <c r="BP509" s="19" t="str">
        <f t="shared" si="107"/>
        <v/>
      </c>
      <c r="BQ509" s="19" t="str">
        <f t="shared" si="108"/>
        <v/>
      </c>
      <c r="BR509" s="42" t="str">
        <f t="shared" si="109"/>
        <v/>
      </c>
      <c r="BS509" s="19" t="str">
        <f t="shared" si="110"/>
        <v/>
      </c>
      <c r="BT509" s="43" t="str" cm="1">
        <f t="array" ref="BT509">IFERROR(DATE(INDEX($BQ509:$BS509, $BK509, MATCH($BN$5, $BQ$10:$BS$10, 0)), INDEX($BQ509:$BS509, $BK509, MATCH($BN$4, $BQ$10:$BS$10, 0)), INDEX($BQ509:$BS509, $BK509, MATCH($BN$3, $BQ$10:$BS$10, 0))), "")</f>
        <v/>
      </c>
      <c r="BV509" s="19" t="str">
        <f t="shared" si="111"/>
        <v/>
      </c>
      <c r="BX509" s="19" t="str">
        <f t="shared" si="103"/>
        <v/>
      </c>
      <c r="BZ509" s="42" t="str">
        <f t="shared" si="116"/>
        <v/>
      </c>
      <c r="CA509" s="13" t="str">
        <f t="shared" si="116"/>
        <v/>
      </c>
      <c r="CB509" s="13" t="str">
        <f t="shared" si="116"/>
        <v/>
      </c>
      <c r="CC509" s="13" t="str">
        <f t="shared" si="116"/>
        <v/>
      </c>
      <c r="CD509" s="33" t="str">
        <f t="shared" si="116"/>
        <v/>
      </c>
      <c r="CF509" s="44" t="str">
        <f t="shared" si="112"/>
        <v/>
      </c>
      <c r="CH509" s="19" t="str">
        <f>IF($CF509="", "", COUNTIF($CF$12:$CF$511, "&gt;"&amp;$CF509)+1+COUNTIF($CF$12:$CF509, $CF509)-1)</f>
        <v/>
      </c>
      <c r="CJ509" s="19" t="str">
        <f t="shared" si="113"/>
        <v/>
      </c>
      <c r="CL509" s="45" t="str">
        <f t="shared" si="114"/>
        <v/>
      </c>
      <c r="CN509" s="41" t="str" cm="1">
        <f t="array" ref="CN509">IF($BV509="", "", IF(IFERROR(INDEX($B509:$AE509, $BK509, MATCH(BI$10, $B$11:$AE$11, 0)), "")="", "", IFERROR(INDEX($B509:$AE509, $BK509, MATCH(BI$10, $B$11:$AE$11, 0)), "")))</f>
        <v/>
      </c>
      <c r="CP509" s="19" t="str">
        <f>IF(OR($BL$7=FALSE, $BI509=""), "", IF(COUNTIF('LinkedIn Posts'!$AV$11:$AV$510, $BI509)=0, MAX($CP$11:$CP508)+1, ""))</f>
        <v/>
      </c>
      <c r="CR509" s="19">
        <v>498</v>
      </c>
      <c r="CT509" s="65" t="str">
        <f t="shared" si="115"/>
        <v/>
      </c>
    </row>
    <row r="510" spans="1:98" x14ac:dyDescent="0.25">
      <c r="A510" s="24"/>
      <c r="B510" s="29"/>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1"/>
      <c r="AF510" s="24"/>
      <c r="AG510" s="11"/>
      <c r="AH510" s="11"/>
      <c r="AI510" s="11"/>
      <c r="AJ510" s="11"/>
      <c r="AK510" s="11"/>
      <c r="AL510" s="11"/>
      <c r="AM510" s="11"/>
      <c r="AN510" s="11"/>
      <c r="AO510" s="11"/>
      <c r="AP510" s="11"/>
      <c r="AQ510" s="11"/>
      <c r="AR510" s="11"/>
      <c r="AS510" s="11"/>
      <c r="AT510" s="11"/>
      <c r="AU510" s="11"/>
      <c r="AV510" s="11"/>
      <c r="AW510" s="11"/>
      <c r="AX510" s="11"/>
      <c r="AY510" s="11"/>
      <c r="AZ510" s="32" t="str">
        <f t="shared" si="104"/>
        <v/>
      </c>
      <c r="BA510" s="13" t="str" cm="1">
        <f t="array" ref="BA510">IF(BA$10="", "", IF(IFERROR(INDEX($B510:$AE510, $BK510, MATCH(BA$10, $B$11:$AE$11, 0)), "")="", "", IFERROR(VALUE(INDEX($B510:$AE510, $BK510, MATCH(BA$10, $B$11:$AE$11, 0))), "")))</f>
        <v/>
      </c>
      <c r="BB510" s="13" t="str" cm="1">
        <f t="array" ref="BB510">IF(BB$10="", "", IF(IFERROR(INDEX($B510:$AE510, $BK510, MATCH(BB$10, $B$11:$AE$11, 0)), "")="", "", IFERROR(VALUE(INDEX($B510:$AE510, $BK510, MATCH(BB$10, $B$11:$AE$11, 0))), "")))</f>
        <v/>
      </c>
      <c r="BC510" s="13" t="str" cm="1">
        <f t="array" ref="BC510">IF(BC$10="", "", IF(IFERROR(INDEX($B510:$AE510, $BK510, MATCH(BC$10, $B$11:$AE$11, 0)), "")="", "", IFERROR(VALUE(INDEX($B510:$AE510, $BK510, MATCH(BC$10, $B$11:$AE$11, 0))), "")))</f>
        <v/>
      </c>
      <c r="BD510" s="13" t="str" cm="1">
        <f t="array" ref="BD510">IF(BD$10="", "", IF(IFERROR(INDEX($B510:$AE510, $BK510, MATCH(BD$10, $B$11:$AE$11, 0)), "")="", "", IFERROR(VALUE(INDEX($B510:$AE510, $BK510, MATCH(BD$10, $B$11:$AE$11, 0))), "")))</f>
        <v/>
      </c>
      <c r="BE510" s="33" t="str" cm="1">
        <f t="array" ref="BE510">IF(BE$10="", "", IF(IFERROR(INDEX($B510:$AE510, $BK510, MATCH(BE$10, $B$11:$AE$11, 0)), "")="", "", IFERROR(VALUE(INDEX($B510:$AE510, $BK510, MATCH(BE$10, $B$11:$AE$11, 0))), "")))</f>
        <v/>
      </c>
      <c r="BF510" s="11"/>
      <c r="BG510" s="41" t="str" cm="1">
        <f t="array" ref="BG510">IF(BG$10="", "", IF(IFERROR(INDEX($B510:$AE510, $BK510, MATCH(BG$10, $B$11:$AE$11, 0)), "")="", "", IFERROR(LEFT(INDEX($B510:$AE510, $BK510, MATCH(BG$10, $B$11:$AE$11, 0)), 70), "")))</f>
        <v/>
      </c>
      <c r="BH510" s="11"/>
      <c r="BI510" s="65" t="str">
        <f t="shared" si="105"/>
        <v/>
      </c>
      <c r="BJ510" s="11"/>
      <c r="BN510" s="19" t="str" cm="1">
        <f t="array" ref="BN510">IF($AZ$10="", "", IF(IFERROR(INDEX($B510:$AE510, $BK510, MATCH($AZ$10, $B$11:$AE$11, 0)), "")="", "", IFERROR(INDEX($B510:$AE510, $BK510, MATCH($AZ$10, $B$11:$AE$11, 0)), "")))</f>
        <v/>
      </c>
      <c r="BO510" s="19" t="str">
        <f t="shared" si="106"/>
        <v/>
      </c>
      <c r="BP510" s="19" t="str">
        <f t="shared" si="107"/>
        <v/>
      </c>
      <c r="BQ510" s="19" t="str">
        <f t="shared" si="108"/>
        <v/>
      </c>
      <c r="BR510" s="42" t="str">
        <f t="shared" si="109"/>
        <v/>
      </c>
      <c r="BS510" s="19" t="str">
        <f t="shared" si="110"/>
        <v/>
      </c>
      <c r="BT510" s="43" t="str" cm="1">
        <f t="array" ref="BT510">IFERROR(DATE(INDEX($BQ510:$BS510, $BK510, MATCH($BN$5, $BQ$10:$BS$10, 0)), INDEX($BQ510:$BS510, $BK510, MATCH($BN$4, $BQ$10:$BS$10, 0)), INDEX($BQ510:$BS510, $BK510, MATCH($BN$3, $BQ$10:$BS$10, 0))), "")</f>
        <v/>
      </c>
      <c r="BV510" s="19" t="str">
        <f t="shared" si="111"/>
        <v/>
      </c>
      <c r="BX510" s="19" t="str">
        <f t="shared" si="103"/>
        <v/>
      </c>
      <c r="BZ510" s="42" t="str">
        <f t="shared" si="116"/>
        <v/>
      </c>
      <c r="CA510" s="13" t="str">
        <f t="shared" si="116"/>
        <v/>
      </c>
      <c r="CB510" s="13" t="str">
        <f t="shared" si="116"/>
        <v/>
      </c>
      <c r="CC510" s="13" t="str">
        <f t="shared" si="116"/>
        <v/>
      </c>
      <c r="CD510" s="33" t="str">
        <f t="shared" si="116"/>
        <v/>
      </c>
      <c r="CF510" s="44" t="str">
        <f t="shared" si="112"/>
        <v/>
      </c>
      <c r="CH510" s="19" t="str">
        <f>IF($CF510="", "", COUNTIF($CF$12:$CF$511, "&gt;"&amp;$CF510)+1+COUNTIF($CF$12:$CF510, $CF510)-1)</f>
        <v/>
      </c>
      <c r="CJ510" s="19" t="str">
        <f t="shared" si="113"/>
        <v/>
      </c>
      <c r="CL510" s="45" t="str">
        <f t="shared" si="114"/>
        <v/>
      </c>
      <c r="CN510" s="41" t="str" cm="1">
        <f t="array" ref="CN510">IF($BV510="", "", IF(IFERROR(INDEX($B510:$AE510, $BK510, MATCH(BI$10, $B$11:$AE$11, 0)), "")="", "", IFERROR(INDEX($B510:$AE510, $BK510, MATCH(BI$10, $B$11:$AE$11, 0)), "")))</f>
        <v/>
      </c>
      <c r="CP510" s="19" t="str">
        <f>IF(OR($BL$7=FALSE, $BI510=""), "", IF(COUNTIF('LinkedIn Posts'!$AV$11:$AV$510, $BI510)=0, MAX($CP$11:$CP509)+1, ""))</f>
        <v/>
      </c>
      <c r="CR510" s="19">
        <v>499</v>
      </c>
      <c r="CT510" s="65" t="str">
        <f t="shared" si="115"/>
        <v/>
      </c>
    </row>
    <row r="511" spans="1:98" x14ac:dyDescent="0.25">
      <c r="A511" s="24" t="s">
        <v>36</v>
      </c>
      <c r="B511" s="46"/>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8"/>
      <c r="AF511" s="24" t="s">
        <v>36</v>
      </c>
      <c r="AG511" s="11"/>
      <c r="AH511" s="11"/>
      <c r="AI511" s="11"/>
      <c r="AJ511" s="11"/>
      <c r="AK511" s="11"/>
      <c r="AL511" s="11"/>
      <c r="AM511" s="11"/>
      <c r="AN511" s="11"/>
      <c r="AO511" s="11"/>
      <c r="AP511" s="11"/>
      <c r="AQ511" s="11"/>
      <c r="AR511" s="11"/>
      <c r="AS511" s="11"/>
      <c r="AT511" s="11"/>
      <c r="AU511" s="11"/>
      <c r="AV511" s="11"/>
      <c r="AW511" s="11"/>
      <c r="AX511" s="11"/>
      <c r="AY511" s="11"/>
      <c r="AZ511" s="49" t="str">
        <f t="shared" ref="AZ511" si="117">$BT511</f>
        <v/>
      </c>
      <c r="BA511" s="50" t="str" cm="1">
        <f t="array" ref="BA511">IF(BA$10="", "", IF(IFERROR(INDEX($B511:$AE511, $BK511, MATCH(BA$10, $B$11:$AE$11, 0)), "")="", "", IFERROR(VALUE(INDEX($B511:$AE511, $BK511, MATCH(BA$10, $B$11:$AE$11, 0))), "")))</f>
        <v/>
      </c>
      <c r="BB511" s="50" t="str" cm="1">
        <f t="array" ref="BB511">IF(BB$10="", "", IF(IFERROR(INDEX($B511:$AE511, $BK511, MATCH(BB$10, $B$11:$AE$11, 0)), "")="", "", IFERROR(VALUE(INDEX($B511:$AE511, $BK511, MATCH(BB$10, $B$11:$AE$11, 0))), "")))</f>
        <v/>
      </c>
      <c r="BC511" s="50" t="str" cm="1">
        <f t="array" ref="BC511">IF(BC$10="", "", IF(IFERROR(INDEX($B511:$AE511, $BK511, MATCH(BC$10, $B$11:$AE$11, 0)), "")="", "", IFERROR(VALUE(INDEX($B511:$AE511, $BK511, MATCH(BC$10, $B$11:$AE$11, 0))), "")))</f>
        <v/>
      </c>
      <c r="BD511" s="50" t="str" cm="1">
        <f t="array" ref="BD511">IF(BD$10="", "", IF(IFERROR(INDEX($B511:$AE511, $BK511, MATCH(BD$10, $B$11:$AE$11, 0)), "")="", "", IFERROR(VALUE(INDEX($B511:$AE511, $BK511, MATCH(BD$10, $B$11:$AE$11, 0))), "")))</f>
        <v/>
      </c>
      <c r="BE511" s="51" t="str" cm="1">
        <f t="array" ref="BE511">IF(BE$10="", "", IF(IFERROR(INDEX($B511:$AE511, $BK511, MATCH(BE$10, $B$11:$AE$11, 0)), "")="", "", IFERROR(VALUE(INDEX($B511:$AE511, $BK511, MATCH(BE$10, $B$11:$AE$11, 0))), "")))</f>
        <v/>
      </c>
      <c r="BF511" s="11"/>
      <c r="BG511" s="52" t="str" cm="1">
        <f t="array" ref="BG511">IF(BG$10="", "", IF(IFERROR(INDEX($B511:$AE511, $BK511, MATCH(BG$10, $B$11:$AE$11, 0)), "")="", "", IFERROR(LEFT(INDEX($B511:$AE511, $BK511, MATCH(BG$10, $B$11:$AE$11, 0)), 70), "")))</f>
        <v/>
      </c>
      <c r="BH511" s="11"/>
      <c r="BI511" s="66" t="str">
        <f t="shared" ref="BI511" si="118">IFERROR(VALUE(MID($CN511, FIND($CN$9, $CN511)+LEN($CN$9), LEN($CN511))), "")</f>
        <v/>
      </c>
      <c r="BJ511" s="11"/>
      <c r="BN511" s="18" t="str" cm="1">
        <f t="array" ref="BN511">IF($AZ$10="", "", IF(IFERROR(INDEX($B511:$AE511, $BK511, MATCH($AZ$10, $B$11:$AE$11, 0)), "")="", "", IFERROR(INDEX($B511:$AE511, $BK511, MATCH($AZ$10, $B$11:$AE$11, 0)), "")))</f>
        <v/>
      </c>
      <c r="BO511" s="18" t="str">
        <f t="shared" ref="BO511" si="119">IF($BN511="", "", IFERROR(FIND("/", $BN511), ""))</f>
        <v/>
      </c>
      <c r="BP511" s="18" t="str">
        <f t="shared" ref="BP511" si="120">IF(OR($BN511="", $BO511=""), "", IFERROR(FIND("/", $BN511, $BO511+1), ""))</f>
        <v/>
      </c>
      <c r="BQ511" s="18" t="str">
        <f t="shared" ref="BQ511" si="121">IF($BN511="", "", IFERROR(VALUE(LEFT($BN511, $BO511-1)), ""))</f>
        <v/>
      </c>
      <c r="BR511" s="53" t="str">
        <f t="shared" ref="BR511" si="122">IF($BN511="", "", IFERROR(VALUE(MID($BN511, $BO511+1, (BP511-BO511-1))), ""))</f>
        <v/>
      </c>
      <c r="BS511" s="18" t="str">
        <f t="shared" ref="BS511" si="123">IF($BN511="", "", IFERROR(VALUE(MID($BN511, $BP511+1, (LEN(BN511)-BP511))), ""))</f>
        <v/>
      </c>
      <c r="BT511" s="54" t="str" cm="1">
        <f t="array" ref="BT511">IFERROR(DATE(INDEX($BQ511:$BS511, $BK511, MATCH($BN$5, $BQ$10:$BS$10, 0)), INDEX($BQ511:$BS511, $BK511, MATCH($BN$4, $BQ$10:$BS$10, 0)), INDEX($BQ511:$BS511, $BK511, MATCH($BN$3, $BQ$10:$BS$10, 0))), "")</f>
        <v/>
      </c>
      <c r="BV511" s="18" t="str">
        <f t="shared" ref="BV511" si="124">IF(COUNTIF($B511:$AE511, "")=30, "", "X")</f>
        <v/>
      </c>
      <c r="BX511" s="18" t="str">
        <f t="shared" si="103"/>
        <v/>
      </c>
      <c r="BZ511" s="53" t="str">
        <f t="shared" ref="BZ511:CD511" si="125">IF(BA511="", "", IFERROR(ROUNDDOWN(BA511/BZ$9, 0)*BZ$8, ""))</f>
        <v/>
      </c>
      <c r="CA511" s="50" t="str">
        <f t="shared" si="125"/>
        <v/>
      </c>
      <c r="CB511" s="50" t="str">
        <f t="shared" si="125"/>
        <v/>
      </c>
      <c r="CC511" s="50" t="str">
        <f t="shared" si="125"/>
        <v/>
      </c>
      <c r="CD511" s="51" t="str">
        <f t="shared" si="125"/>
        <v/>
      </c>
      <c r="CF511" s="55" t="str">
        <f t="shared" ref="CF511" si="126">IF($BV511="", "", IFERROR(SUM($BZ511:$CD511), ""))</f>
        <v/>
      </c>
      <c r="CH511" s="18" t="str">
        <f>IF($CF511="", "", COUNTIF($CF$12:$CF$511, "&gt;"&amp;$CF511)+1+COUNTIF($CF$12:$CF511, $CF511)-1)</f>
        <v/>
      </c>
      <c r="CJ511" s="18" t="str">
        <f t="shared" ref="CJ511" si="127">IF($BT511="", "", IFERROR(TEXT($BT511, "mmm yyyy"), ""))</f>
        <v/>
      </c>
      <c r="CL511" s="56" t="str">
        <f t="shared" ref="CL511" si="128">IF($BV511="", "", IFERROR(SUM($BB511:$BE511)/$BA511, ""))</f>
        <v/>
      </c>
      <c r="CN511" s="52" t="str" cm="1">
        <f t="array" ref="CN511">IF($BV511="", "", IF(IFERROR(INDEX($B511:$AE511, $BK511, MATCH(BI$10, $B$11:$AE$11, 0)), "")="", "", IFERROR(INDEX($B511:$AE511, $BK511, MATCH(BI$10, $B$11:$AE$11, 0)), "")))</f>
        <v/>
      </c>
      <c r="CP511" s="18" t="str">
        <f>IF(OR($BL$7=FALSE, $BI511=""), "", IF(COUNTIF('LinkedIn Posts'!$AV$11:$AV$510, $BI511)=0, MAX($CP$11:$CP510)+1, ""))</f>
        <v/>
      </c>
      <c r="CR511" s="18">
        <v>500</v>
      </c>
      <c r="CT511" s="66" t="str">
        <f t="shared" si="115"/>
        <v/>
      </c>
    </row>
    <row r="512" spans="1:98"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row>
  </sheetData>
  <sheetProtection algorithmName="SHA-512" hashValue="sv6dNW/jFOOkGChycZmmhGAj7s4CG0iK8ZEyic8C+dFlF/z8V5xzMcSHVpYiKUZBNFrLEm37aHUP2xuJUY6/Lg==" saltValue="k66jPuDqENvVumhR28amGg==" spinCount="100000" sheet="1" objects="1" scenarios="1"/>
  <mergeCells count="31">
    <mergeCell ref="AH26:AM26"/>
    <mergeCell ref="AN26:AW26"/>
    <mergeCell ref="AH27:AM27"/>
    <mergeCell ref="AH20:AM20"/>
    <mergeCell ref="AN20:AW20"/>
    <mergeCell ref="AH22:AM22"/>
    <mergeCell ref="AN22:AW22"/>
    <mergeCell ref="AH24:AM24"/>
    <mergeCell ref="AN24:AW24"/>
    <mergeCell ref="AH14:AM14"/>
    <mergeCell ref="AN14:AW14"/>
    <mergeCell ref="AH16:AM16"/>
    <mergeCell ref="AN16:AW16"/>
    <mergeCell ref="AH18:AM18"/>
    <mergeCell ref="AN18:AW18"/>
    <mergeCell ref="B6:AW8"/>
    <mergeCell ref="AZ8:BE8"/>
    <mergeCell ref="AH10:AW10"/>
    <mergeCell ref="AH12:AM12"/>
    <mergeCell ref="AN12:AW12"/>
    <mergeCell ref="B2:U3"/>
    <mergeCell ref="W2:AE2"/>
    <mergeCell ref="AH2:AW2"/>
    <mergeCell ref="AZ2:BE2"/>
    <mergeCell ref="W3:AE4"/>
    <mergeCell ref="AH4:AO4"/>
    <mergeCell ref="AP4:AQ4"/>
    <mergeCell ref="AS4:AT4"/>
    <mergeCell ref="AV4:AW4"/>
    <mergeCell ref="AZ4:BE4"/>
    <mergeCell ref="B4:U4"/>
  </mergeCells>
  <conditionalFormatting sqref="W2:AE2">
    <cfRule type="expression" dxfId="26" priority="8">
      <formula>$W$2=$BP$4</formula>
    </cfRule>
    <cfRule type="expression" dxfId="25" priority="9">
      <formula>$W$2=$BP$3</formula>
    </cfRule>
  </conditionalFormatting>
  <conditionalFormatting sqref="AX4">
    <cfRule type="expression" dxfId="24" priority="10">
      <formula>AX4=$BL$3</formula>
    </cfRule>
    <cfRule type="expression" dxfId="23" priority="11">
      <formula>AX4=$BL$4</formula>
    </cfRule>
  </conditionalFormatting>
  <conditionalFormatting sqref="AX12 AX14 AX16 AX18 AX20 AX22">
    <cfRule type="expression" dxfId="22" priority="12">
      <formula>AX12=$BL$3</formula>
    </cfRule>
    <cfRule type="expression" dxfId="21" priority="13">
      <formula>AX12=$BL$4</formula>
    </cfRule>
  </conditionalFormatting>
  <conditionalFormatting sqref="AX24">
    <cfRule type="expression" dxfId="20" priority="5">
      <formula>AX24=$BL$3</formula>
    </cfRule>
    <cfRule type="expression" dxfId="19" priority="6">
      <formula>AX24=$BL$4</formula>
    </cfRule>
  </conditionalFormatting>
  <conditionalFormatting sqref="AX26">
    <cfRule type="expression" dxfId="18" priority="3">
      <formula>AX26=$BL$3</formula>
    </cfRule>
    <cfRule type="expression" dxfId="17" priority="4">
      <formula>AX26=$BL$4</formula>
    </cfRule>
  </conditionalFormatting>
  <conditionalFormatting sqref="AZ2:BE2">
    <cfRule type="expression" dxfId="16" priority="7">
      <formula>NOT($AZ$2="")</formula>
    </cfRule>
  </conditionalFormatting>
  <conditionalFormatting sqref="AZ4:BE4">
    <cfRule type="expression" dxfId="15" priority="2">
      <formula>NOT($AZ$4="")</formula>
    </cfRule>
  </conditionalFormatting>
  <conditionalFormatting sqref="AZ12:BE511 BG12:BG511 BI12:BI511">
    <cfRule type="expression" dxfId="14" priority="1">
      <formula>$BX12="X"</formula>
    </cfRule>
  </conditionalFormatting>
  <dataValidations count="2">
    <dataValidation type="list" allowBlank="1" showInputMessage="1" showErrorMessage="1" sqref="AN12:AW12 AN14:AW14 AN16:AW16 AN18:AW18 AN20:AW20 AN22:AW22 AN24:AW24 AN26:AW26" xr:uid="{F0655AE5-22F1-41F2-94EE-91EDC89BB9FD}">
      <formula1>$BL$11:$BL$41</formula1>
    </dataValidation>
    <dataValidation type="list" allowBlank="1" showInputMessage="1" showErrorMessage="1" sqref="AP4:AQ4 AS4:AT4 AV4:AW4" xr:uid="{88A86BD9-A55C-4642-92B8-0FEA87DB428B}">
      <formula1>$BN$2:$BN$5</formula1>
    </dataValidation>
  </dataValidations>
  <pageMargins left="0.7" right="0.7" top="0.75" bottom="0.75" header="0.3" footer="0.3"/>
  <pageSetup paperSize="9" scale="88" orientation="landscape" r:id="rId1"/>
  <colBreaks count="2" manualBreakCount="2">
    <brk id="50" max="377" man="1"/>
    <brk id="58" max="37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2CC34-7D78-4C60-9C9C-1E4F6E7D95F8}">
  <sheetPr>
    <tabColor rgb="FF207144"/>
  </sheetPr>
  <dimension ref="A1:BC380"/>
  <sheetViews>
    <sheetView zoomScaleNormal="100" workbookViewId="0"/>
  </sheetViews>
  <sheetFormatPr defaultColWidth="0" defaultRowHeight="15" zeroHeight="1" x14ac:dyDescent="0.25"/>
  <cols>
    <col min="1" max="46" width="2.85546875" style="12" customWidth="1"/>
    <col min="47" max="47" width="2.85546875" style="12" hidden="1" customWidth="1"/>
    <col min="48" max="48" width="8.5703125" style="12" hidden="1" customWidth="1"/>
    <col min="49" max="49" width="2.85546875" style="12" hidden="1" customWidth="1"/>
    <col min="50" max="50" width="11.42578125" style="12" hidden="1" customWidth="1"/>
    <col min="51" max="55" width="14.28515625" style="12" hidden="1" customWidth="1"/>
    <col min="56" max="16384" width="2.85546875" style="12" hidden="1"/>
  </cols>
  <sheetData>
    <row r="1" spans="1:48"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48" x14ac:dyDescent="0.25">
      <c r="A2" s="11"/>
      <c r="B2" s="366" t="s">
        <v>128</v>
      </c>
      <c r="C2" s="367"/>
      <c r="D2" s="367"/>
      <c r="E2" s="367"/>
      <c r="F2" s="367"/>
      <c r="G2" s="367"/>
      <c r="H2" s="367"/>
      <c r="I2" s="367"/>
      <c r="J2" s="367"/>
      <c r="K2" s="367"/>
      <c r="L2" s="367"/>
      <c r="M2" s="367"/>
      <c r="N2" s="367"/>
      <c r="O2" s="368"/>
      <c r="P2" s="11"/>
      <c r="Q2" s="289" t="str">
        <f>IF('Intro &amp; Setup'!$H$16="", "", 'Intro &amp; Setup'!$H$16)</f>
        <v>Spreadsheet Solutions</v>
      </c>
      <c r="R2" s="290"/>
      <c r="S2" s="290"/>
      <c r="T2" s="290"/>
      <c r="U2" s="290"/>
      <c r="V2" s="290"/>
      <c r="W2" s="290"/>
      <c r="X2" s="290"/>
      <c r="Y2" s="290"/>
      <c r="Z2" s="290"/>
      <c r="AA2" s="290"/>
      <c r="AB2" s="290"/>
      <c r="AC2" s="290"/>
      <c r="AD2" s="291"/>
      <c r="AE2" s="11"/>
      <c r="AF2" s="366" t="str">
        <f>'Intro &amp; Setup'!$M$33</f>
        <v>Jan 2023 - Dec 2023</v>
      </c>
      <c r="AG2" s="367"/>
      <c r="AH2" s="367"/>
      <c r="AI2" s="367"/>
      <c r="AJ2" s="367"/>
      <c r="AK2" s="367"/>
      <c r="AL2" s="367"/>
      <c r="AM2" s="367"/>
      <c r="AN2" s="367"/>
      <c r="AO2" s="367"/>
      <c r="AP2" s="367"/>
      <c r="AQ2" s="367"/>
      <c r="AR2" s="367"/>
      <c r="AS2" s="368"/>
      <c r="AT2" s="11"/>
    </row>
    <row r="3" spans="1:48" x14ac:dyDescent="0.25">
      <c r="A3" s="11"/>
      <c r="B3" s="369"/>
      <c r="C3" s="370"/>
      <c r="D3" s="370"/>
      <c r="E3" s="370"/>
      <c r="F3" s="370"/>
      <c r="G3" s="370"/>
      <c r="H3" s="370"/>
      <c r="I3" s="370"/>
      <c r="J3" s="370"/>
      <c r="K3" s="370"/>
      <c r="L3" s="370"/>
      <c r="M3" s="370"/>
      <c r="N3" s="370"/>
      <c r="O3" s="371"/>
      <c r="P3" s="11"/>
      <c r="Q3" s="292"/>
      <c r="R3" s="293"/>
      <c r="S3" s="293"/>
      <c r="T3" s="293"/>
      <c r="U3" s="293"/>
      <c r="V3" s="293"/>
      <c r="W3" s="293"/>
      <c r="X3" s="293"/>
      <c r="Y3" s="293"/>
      <c r="Z3" s="293"/>
      <c r="AA3" s="293"/>
      <c r="AB3" s="293"/>
      <c r="AC3" s="293"/>
      <c r="AD3" s="294"/>
      <c r="AE3" s="11"/>
      <c r="AF3" s="369"/>
      <c r="AG3" s="370"/>
      <c r="AH3" s="370"/>
      <c r="AI3" s="370"/>
      <c r="AJ3" s="370"/>
      <c r="AK3" s="370"/>
      <c r="AL3" s="370"/>
      <c r="AM3" s="370"/>
      <c r="AN3" s="370"/>
      <c r="AO3" s="370"/>
      <c r="AP3" s="370"/>
      <c r="AQ3" s="370"/>
      <c r="AR3" s="370"/>
      <c r="AS3" s="371"/>
      <c r="AT3" s="11"/>
    </row>
    <row r="4" spans="1:48"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V4" s="16">
        <f>'LinkedIn Posts'!$AA2</f>
        <v>1</v>
      </c>
    </row>
    <row r="5" spans="1:4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219" t="s">
        <v>132</v>
      </c>
      <c r="AG5" s="220"/>
      <c r="AH5" s="220"/>
      <c r="AI5" s="220"/>
      <c r="AJ5" s="220"/>
      <c r="AK5" s="221"/>
      <c r="AL5" s="320">
        <v>1</v>
      </c>
      <c r="AM5" s="321"/>
      <c r="AN5" s="321"/>
      <c r="AO5" s="322"/>
      <c r="AP5" s="270" t="str">
        <f>CONCATENATE("of ", $AV$8)</f>
        <v>of 2</v>
      </c>
      <c r="AQ5" s="270"/>
      <c r="AR5" s="270"/>
      <c r="AS5" s="270"/>
      <c r="AT5" s="11"/>
      <c r="AV5" s="19">
        <f>'LinkedIn Posts'!$AA3</f>
        <v>2</v>
      </c>
    </row>
    <row r="6" spans="1:48"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V6" s="18">
        <f>'LinkedIn Posts'!$AA4</f>
        <v>3</v>
      </c>
    </row>
    <row r="7" spans="1:48" x14ac:dyDescent="0.25">
      <c r="A7" s="11"/>
      <c r="B7" s="219" t="s">
        <v>147</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1"/>
      <c r="AT7" s="11"/>
      <c r="AV7" s="15">
        <f>MAX('LinkedIn Posts'!$O$11:$O$510)</f>
        <v>20</v>
      </c>
    </row>
    <row r="8" spans="1:48" x14ac:dyDescent="0.2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V8" s="15">
        <f>ROUNDUP($AV$7/15, 0)</f>
        <v>2</v>
      </c>
    </row>
    <row r="9" spans="1:48" x14ac:dyDescent="0.25">
      <c r="A9" s="11"/>
      <c r="B9" s="314" t="s">
        <v>130</v>
      </c>
      <c r="C9" s="315"/>
      <c r="D9" s="315" t="s">
        <v>77</v>
      </c>
      <c r="E9" s="315"/>
      <c r="F9" s="315"/>
      <c r="G9" s="315"/>
      <c r="H9" s="315"/>
      <c r="I9" s="315"/>
      <c r="J9" s="315"/>
      <c r="K9" s="315"/>
      <c r="L9" s="315"/>
      <c r="M9" s="315"/>
      <c r="N9" s="315"/>
      <c r="O9" s="315"/>
      <c r="P9" s="315"/>
      <c r="Q9" s="315"/>
      <c r="R9" s="315"/>
      <c r="S9" s="315"/>
      <c r="T9" s="315"/>
      <c r="U9" s="315"/>
      <c r="V9" s="315"/>
      <c r="W9" s="315"/>
      <c r="X9" s="315"/>
      <c r="Y9" s="315"/>
      <c r="Z9" s="315"/>
      <c r="AA9" s="315"/>
      <c r="AB9" s="315"/>
      <c r="AC9" s="315" t="s">
        <v>2</v>
      </c>
      <c r="AD9" s="315"/>
      <c r="AE9" s="315"/>
      <c r="AF9" s="315"/>
      <c r="AG9" s="315" t="s">
        <v>131</v>
      </c>
      <c r="AH9" s="315"/>
      <c r="AI9" s="315"/>
      <c r="AJ9" s="315"/>
      <c r="AK9" s="315"/>
      <c r="AL9" s="315" t="s">
        <v>8</v>
      </c>
      <c r="AM9" s="315"/>
      <c r="AN9" s="315"/>
      <c r="AO9" s="315"/>
      <c r="AP9" s="315" t="s">
        <v>13</v>
      </c>
      <c r="AQ9" s="315"/>
      <c r="AR9" s="315"/>
      <c r="AS9" s="316"/>
      <c r="AT9" s="11"/>
    </row>
    <row r="10" spans="1:48" x14ac:dyDescent="0.25">
      <c r="A10" s="11"/>
      <c r="B10" s="238">
        <f>IF(COUNTIF('LinkedIn Posts'!$O$11:$O$510, $AV10)=0, "", $AV10)</f>
        <v>1</v>
      </c>
      <c r="C10" s="239"/>
      <c r="D10" s="317" t="str">
        <f>IF(IFERROR(INDEX('LinkedIn Posts'!$B$11:$B$510, MATCH($AV10, 'LinkedIn Posts'!$O$11:$O$510, 0)), "")="", "", IFERROR(INDEX('LinkedIn Posts'!$B$11:$B$510, MATCH($AV10, 'LinkedIn Posts'!$O$11:$O$510, 0)), ""))</f>
        <v>Who would you get to make your spreadsheets? Most would waste valuable</v>
      </c>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72">
        <f>IF(IFERROR(INDEX('LinkedIn Posts'!$E$11:$E$510, MATCH($AV10, 'LinkedIn Posts'!$O$11:$O$510, 0)), "")="", "", IFERROR(INDEX('LinkedIn Posts'!$E$11:$E$510, MATCH($AV10, 'LinkedIn Posts'!$O$11:$O$510, 0)), ""))</f>
        <v>44977</v>
      </c>
      <c r="AD10" s="372"/>
      <c r="AE10" s="372"/>
      <c r="AF10" s="372"/>
      <c r="AG10" s="317" t="str">
        <f>IF(IFERROR(INDEX('LinkedIn Posts'!$I$11:$I$510, MATCH($AV10, 'LinkedIn Posts'!$O$11:$O$510, 0)), "")="", "", IFERROR(INDEX('LinkedIn Posts'!$I$11:$I$510, MATCH($AV10, 'LinkedIn Posts'!$O$11:$O$510, 0)), ""))</f>
        <v>Image - Plain</v>
      </c>
      <c r="AH10" s="317"/>
      <c r="AI10" s="317"/>
      <c r="AJ10" s="317"/>
      <c r="AK10" s="317"/>
      <c r="AL10" s="318">
        <f>IF(IFERROR(INDEX('LinkedIn Posts'!$Q$11:$Q$510, MATCH($AV10, 'LinkedIn Posts'!$O$11:$O$510, 0)), "")="", "", IFERROR(INDEX('LinkedIn Posts'!$Q$11:$Q$510, MATCH($AV10, 'LinkedIn Posts'!$O$11:$O$510, 0)), ""))</f>
        <v>90</v>
      </c>
      <c r="AM10" s="318"/>
      <c r="AN10" s="318"/>
      <c r="AO10" s="318"/>
      <c r="AP10" s="318">
        <f>IF(IFERROR(INDEX('LinkedIn Posts'!$M$11:$M$510, MATCH($AV10, 'LinkedIn Posts'!$O$11:$O$510, 0)), "")="", "", IFERROR(INDEX('LinkedIn Posts'!$M$11:$M$510, MATCH($AV10, 'LinkedIn Posts'!$O$11:$O$510, 0)), ""))</f>
        <v>33</v>
      </c>
      <c r="AQ10" s="318"/>
      <c r="AR10" s="318"/>
      <c r="AS10" s="373"/>
      <c r="AT10" s="11"/>
      <c r="AV10" s="15">
        <f>IF(OR($AL$5="", ISNUMBER($AL$5)=FALSE, $AL$5&lt;1), 1, IFERROR(($AL$5*15)-14, 1))</f>
        <v>1</v>
      </c>
    </row>
    <row r="11" spans="1:48" x14ac:dyDescent="0.25">
      <c r="A11" s="11"/>
      <c r="B11" s="241">
        <f>IF(COUNTIF('LinkedIn Posts'!$O$11:$O$510, $AV11)=0, "", $AV11)</f>
        <v>2</v>
      </c>
      <c r="C11" s="242"/>
      <c r="D11" s="362" t="str">
        <f>IF(IFERROR(INDEX('LinkedIn Posts'!$B$11:$B$510, MATCH($AV11, 'LinkedIn Posts'!$O$11:$O$510, 0)), "")="", "", IFERROR(INDEX('LinkedIn Posts'!$B$11:$B$510, MATCH($AV11, 'LinkedIn Posts'!$O$11:$O$510, 0)), ""))</f>
        <v xml:space="preserve">We know how long it takes to learn how to use Excel properly, we have </v>
      </c>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3">
        <f>IF(IFERROR(INDEX('LinkedIn Posts'!$E$11:$E$510, MATCH($AV11, 'LinkedIn Posts'!$O$11:$O$510, 0)), "")="", "", IFERROR(INDEX('LinkedIn Posts'!$E$11:$E$510, MATCH($AV11, 'LinkedIn Posts'!$O$11:$O$510, 0)), ""))</f>
        <v>44928</v>
      </c>
      <c r="AD11" s="363"/>
      <c r="AE11" s="363"/>
      <c r="AF11" s="363"/>
      <c r="AG11" s="362" t="str">
        <f>IF(IFERROR(INDEX('LinkedIn Posts'!$I$11:$I$510, MATCH($AV11, 'LinkedIn Posts'!$O$11:$O$510, 0)), "")="", "", IFERROR(INDEX('LinkedIn Posts'!$I$11:$I$510, MATCH($AV11, 'LinkedIn Posts'!$O$11:$O$510, 0)), ""))</f>
        <v>Image - Plain</v>
      </c>
      <c r="AH11" s="362"/>
      <c r="AI11" s="362"/>
      <c r="AJ11" s="362"/>
      <c r="AK11" s="362"/>
      <c r="AL11" s="364">
        <f>IF(IFERROR(INDEX('LinkedIn Posts'!$Q$11:$Q$510, MATCH($AV11, 'LinkedIn Posts'!$O$11:$O$510, 0)), "")="", "", IFERROR(INDEX('LinkedIn Posts'!$Q$11:$Q$510, MATCH($AV11, 'LinkedIn Posts'!$O$11:$O$510, 0)), ""))</f>
        <v>68</v>
      </c>
      <c r="AM11" s="364"/>
      <c r="AN11" s="364"/>
      <c r="AO11" s="364"/>
      <c r="AP11" s="364">
        <f>IF(IFERROR(INDEX('LinkedIn Posts'!$M$11:$M$510, MATCH($AV11, 'LinkedIn Posts'!$O$11:$O$510, 0)), "")="", "", IFERROR(INDEX('LinkedIn Posts'!$M$11:$M$510, MATCH($AV11, 'LinkedIn Posts'!$O$11:$O$510, 0)), ""))</f>
        <v>30</v>
      </c>
      <c r="AQ11" s="364"/>
      <c r="AR11" s="364"/>
      <c r="AS11" s="365"/>
      <c r="AT11" s="11"/>
      <c r="AV11" s="16">
        <f>AV10+1</f>
        <v>2</v>
      </c>
    </row>
    <row r="12" spans="1:48" x14ac:dyDescent="0.25">
      <c r="A12" s="11"/>
      <c r="B12" s="241">
        <f>IF(COUNTIF('LinkedIn Posts'!$O$11:$O$510, $AV12)=0, "", $AV12)</f>
        <v>3</v>
      </c>
      <c r="C12" s="242"/>
      <c r="D12" s="362" t="str">
        <f>IF(IFERROR(INDEX('LinkedIn Posts'!$B$11:$B$510, MATCH($AV12, 'LinkedIn Posts'!$O$11:$O$510, 0)), "")="", "", IFERROR(INDEX('LinkedIn Posts'!$B$11:$B$510, MATCH($AV12, 'LinkedIn Posts'!$O$11:$O$510, 0)), ""))</f>
        <v xml:space="preserve">Are you considering using a spreadsheet for your business, but you've </v>
      </c>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3">
        <f>IF(IFERROR(INDEX('LinkedIn Posts'!$E$11:$E$510, MATCH($AV12, 'LinkedIn Posts'!$O$11:$O$510, 0)), "")="", "", IFERROR(INDEX('LinkedIn Posts'!$E$11:$E$510, MATCH($AV12, 'LinkedIn Posts'!$O$11:$O$510, 0)), ""))</f>
        <v>45040</v>
      </c>
      <c r="AD12" s="363"/>
      <c r="AE12" s="363"/>
      <c r="AF12" s="363"/>
      <c r="AG12" s="362" t="str">
        <f>IF(IFERROR(INDEX('LinkedIn Posts'!$I$11:$I$510, MATCH($AV12, 'LinkedIn Posts'!$O$11:$O$510, 0)), "")="", "", IFERROR(INDEX('LinkedIn Posts'!$I$11:$I$510, MATCH($AV12, 'LinkedIn Posts'!$O$11:$O$510, 0)), ""))</f>
        <v>Image - Plain</v>
      </c>
      <c r="AH12" s="362"/>
      <c r="AI12" s="362"/>
      <c r="AJ12" s="362"/>
      <c r="AK12" s="362"/>
      <c r="AL12" s="364">
        <f>IF(IFERROR(INDEX('LinkedIn Posts'!$Q$11:$Q$510, MATCH($AV12, 'LinkedIn Posts'!$O$11:$O$510, 0)), "")="", "", IFERROR(INDEX('LinkedIn Posts'!$Q$11:$Q$510, MATCH($AV12, 'LinkedIn Posts'!$O$11:$O$510, 0)), ""))</f>
        <v>64</v>
      </c>
      <c r="AM12" s="364"/>
      <c r="AN12" s="364"/>
      <c r="AO12" s="364"/>
      <c r="AP12" s="364">
        <f>IF(IFERROR(INDEX('LinkedIn Posts'!$M$11:$M$510, MATCH($AV12, 'LinkedIn Posts'!$O$11:$O$510, 0)), "")="", "", IFERROR(INDEX('LinkedIn Posts'!$M$11:$M$510, MATCH($AV12, 'LinkedIn Posts'!$O$11:$O$510, 0)), ""))</f>
        <v>29</v>
      </c>
      <c r="AQ12" s="364"/>
      <c r="AR12" s="364"/>
      <c r="AS12" s="365"/>
      <c r="AT12" s="11"/>
      <c r="AV12" s="19">
        <f t="shared" ref="AV12:AV24" si="0">AV11+1</f>
        <v>3</v>
      </c>
    </row>
    <row r="13" spans="1:48" x14ac:dyDescent="0.25">
      <c r="A13" s="11"/>
      <c r="B13" s="241">
        <f>IF(COUNTIF('LinkedIn Posts'!$O$11:$O$510, $AV13)=0, "", $AV13)</f>
        <v>4</v>
      </c>
      <c r="C13" s="242"/>
      <c r="D13" s="362" t="str">
        <f>IF(IFERROR(INDEX('LinkedIn Posts'!$B$11:$B$510, MATCH($AV13, 'LinkedIn Posts'!$O$11:$O$510, 0)), "")="", "", IFERROR(INDEX('LinkedIn Posts'!$B$11:$B$510, MATCH($AV13, 'LinkedIn Posts'!$O$11:$O$510, 0)), ""))</f>
        <v>Are you wondering if your spreadsheets could be better? Here we give y</v>
      </c>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3">
        <f>IF(IFERROR(INDEX('LinkedIn Posts'!$E$11:$E$510, MATCH($AV13, 'LinkedIn Posts'!$O$11:$O$510, 0)), "")="", "", IFERROR(INDEX('LinkedIn Posts'!$E$11:$E$510, MATCH($AV13, 'LinkedIn Posts'!$O$11:$O$510, 0)), ""))</f>
        <v>44935</v>
      </c>
      <c r="AD13" s="363"/>
      <c r="AE13" s="363"/>
      <c r="AF13" s="363"/>
      <c r="AG13" s="362" t="str">
        <f>IF(IFERROR(INDEX('LinkedIn Posts'!$I$11:$I$510, MATCH($AV13, 'LinkedIn Posts'!$O$11:$O$510, 0)), "")="", "", IFERROR(INDEX('LinkedIn Posts'!$I$11:$I$510, MATCH($AV13, 'LinkedIn Posts'!$O$11:$O$510, 0)), ""))</f>
        <v/>
      </c>
      <c r="AH13" s="362"/>
      <c r="AI13" s="362"/>
      <c r="AJ13" s="362"/>
      <c r="AK13" s="362"/>
      <c r="AL13" s="364">
        <f>IF(IFERROR(INDEX('LinkedIn Posts'!$Q$11:$Q$510, MATCH($AV13, 'LinkedIn Posts'!$O$11:$O$510, 0)), "")="", "", IFERROR(INDEX('LinkedIn Posts'!$Q$11:$Q$510, MATCH($AV13, 'LinkedIn Posts'!$O$11:$O$510, 0)), ""))</f>
        <v>110</v>
      </c>
      <c r="AM13" s="364"/>
      <c r="AN13" s="364"/>
      <c r="AO13" s="364"/>
      <c r="AP13" s="364">
        <f>IF(IFERROR(INDEX('LinkedIn Posts'!$M$11:$M$510, MATCH($AV13, 'LinkedIn Posts'!$O$11:$O$510, 0)), "")="", "", IFERROR(INDEX('LinkedIn Posts'!$M$11:$M$510, MATCH($AV13, 'LinkedIn Posts'!$O$11:$O$510, 0)), ""))</f>
        <v>26</v>
      </c>
      <c r="AQ13" s="364"/>
      <c r="AR13" s="364"/>
      <c r="AS13" s="365"/>
      <c r="AT13" s="11"/>
      <c r="AV13" s="19">
        <f t="shared" si="0"/>
        <v>4</v>
      </c>
    </row>
    <row r="14" spans="1:48" x14ac:dyDescent="0.25">
      <c r="A14" s="11"/>
      <c r="B14" s="241">
        <f>IF(COUNTIF('LinkedIn Posts'!$O$11:$O$510, $AV14)=0, "", $AV14)</f>
        <v>5</v>
      </c>
      <c r="C14" s="242"/>
      <c r="D14" s="362" t="str">
        <f>IF(IFERROR(INDEX('LinkedIn Posts'!$B$11:$B$510, MATCH($AV14, 'LinkedIn Posts'!$O$11:$O$510, 0)), "")="", "", IFERROR(INDEX('LinkedIn Posts'!$B$11:$B$510, MATCH($AV14, 'LinkedIn Posts'!$O$11:$O$510, 0)), ""))</f>
        <v>We've made hundreds of spreadsheets, and most have been bespoke soluti</v>
      </c>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3">
        <f>IF(IFERROR(INDEX('LinkedIn Posts'!$E$11:$E$510, MATCH($AV14, 'LinkedIn Posts'!$O$11:$O$510, 0)), "")="", "", IFERROR(INDEX('LinkedIn Posts'!$E$11:$E$510, MATCH($AV14, 'LinkedIn Posts'!$O$11:$O$510, 0)), ""))</f>
        <v>44956</v>
      </c>
      <c r="AD14" s="363"/>
      <c r="AE14" s="363"/>
      <c r="AF14" s="363"/>
      <c r="AG14" s="362" t="str">
        <f>IF(IFERROR(INDEX('LinkedIn Posts'!$I$11:$I$510, MATCH($AV14, 'LinkedIn Posts'!$O$11:$O$510, 0)), "")="", "", IFERROR(INDEX('LinkedIn Posts'!$I$11:$I$510, MATCH($AV14, 'LinkedIn Posts'!$O$11:$O$510, 0)), ""))</f>
        <v>Image - Plain</v>
      </c>
      <c r="AH14" s="362"/>
      <c r="AI14" s="362"/>
      <c r="AJ14" s="362"/>
      <c r="AK14" s="362"/>
      <c r="AL14" s="364">
        <f>IF(IFERROR(INDEX('LinkedIn Posts'!$Q$11:$Q$510, MATCH($AV14, 'LinkedIn Posts'!$O$11:$O$510, 0)), "")="", "", IFERROR(INDEX('LinkedIn Posts'!$Q$11:$Q$510, MATCH($AV14, 'LinkedIn Posts'!$O$11:$O$510, 0)), ""))</f>
        <v>73</v>
      </c>
      <c r="AM14" s="364"/>
      <c r="AN14" s="364"/>
      <c r="AO14" s="364"/>
      <c r="AP14" s="364">
        <f>IF(IFERROR(INDEX('LinkedIn Posts'!$M$11:$M$510, MATCH($AV14, 'LinkedIn Posts'!$O$11:$O$510, 0)), "")="", "", IFERROR(INDEX('LinkedIn Posts'!$M$11:$M$510, MATCH($AV14, 'LinkedIn Posts'!$O$11:$O$510, 0)), ""))</f>
        <v>24</v>
      </c>
      <c r="AQ14" s="364"/>
      <c r="AR14" s="364"/>
      <c r="AS14" s="365"/>
      <c r="AT14" s="11"/>
      <c r="AV14" s="19">
        <f t="shared" si="0"/>
        <v>5</v>
      </c>
    </row>
    <row r="15" spans="1:48" x14ac:dyDescent="0.25">
      <c r="A15" s="11"/>
      <c r="B15" s="241">
        <f>IF(COUNTIF('LinkedIn Posts'!$O$11:$O$510, $AV15)=0, "", $AV15)</f>
        <v>6</v>
      </c>
      <c r="C15" s="242"/>
      <c r="D15" s="362" t="str">
        <f>IF(IFERROR(INDEX('LinkedIn Posts'!$B$11:$B$510, MATCH($AV15, 'LinkedIn Posts'!$O$11:$O$510, 0)), "")="", "", IFERROR(INDEX('LinkedIn Posts'!$B$11:$B$510, MATCH($AV15, 'LinkedIn Posts'!$O$11:$O$510, 0)), ""))</f>
        <v>We often get asked how we make spreadsheets, why we hide some cells, a</v>
      </c>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3">
        <f>IF(IFERROR(INDEX('LinkedIn Posts'!$E$11:$E$510, MATCH($AV15, 'LinkedIn Posts'!$O$11:$O$510, 0)), "")="", "", IFERROR(INDEX('LinkedIn Posts'!$E$11:$E$510, MATCH($AV15, 'LinkedIn Posts'!$O$11:$O$510, 0)), ""))</f>
        <v>45061</v>
      </c>
      <c r="AD15" s="363"/>
      <c r="AE15" s="363"/>
      <c r="AF15" s="363"/>
      <c r="AG15" s="362" t="str">
        <f>IF(IFERROR(INDEX('LinkedIn Posts'!$I$11:$I$510, MATCH($AV15, 'LinkedIn Posts'!$O$11:$O$510, 0)), "")="", "", IFERROR(INDEX('LinkedIn Posts'!$I$11:$I$510, MATCH($AV15, 'LinkedIn Posts'!$O$11:$O$510, 0)), ""))</f>
        <v/>
      </c>
      <c r="AH15" s="362"/>
      <c r="AI15" s="362"/>
      <c r="AJ15" s="362"/>
      <c r="AK15" s="362"/>
      <c r="AL15" s="364">
        <f>IF(IFERROR(INDEX('LinkedIn Posts'!$Q$11:$Q$510, MATCH($AV15, 'LinkedIn Posts'!$O$11:$O$510, 0)), "")="", "", IFERROR(INDEX('LinkedIn Posts'!$Q$11:$Q$510, MATCH($AV15, 'LinkedIn Posts'!$O$11:$O$510, 0)), ""))</f>
        <v>74</v>
      </c>
      <c r="AM15" s="364"/>
      <c r="AN15" s="364"/>
      <c r="AO15" s="364"/>
      <c r="AP15" s="364">
        <f>IF(IFERROR(INDEX('LinkedIn Posts'!$M$11:$M$510, MATCH($AV15, 'LinkedIn Posts'!$O$11:$O$510, 0)), "")="", "", IFERROR(INDEX('LinkedIn Posts'!$M$11:$M$510, MATCH($AV15, 'LinkedIn Posts'!$O$11:$O$510, 0)), ""))</f>
        <v>22</v>
      </c>
      <c r="AQ15" s="364"/>
      <c r="AR15" s="364"/>
      <c r="AS15" s="365"/>
      <c r="AT15" s="11"/>
      <c r="AV15" s="19">
        <f t="shared" si="0"/>
        <v>6</v>
      </c>
    </row>
    <row r="16" spans="1:48" x14ac:dyDescent="0.25">
      <c r="A16" s="11"/>
      <c r="B16" s="241">
        <f>IF(COUNTIF('LinkedIn Posts'!$O$11:$O$510, $AV16)=0, "", $AV16)</f>
        <v>7</v>
      </c>
      <c r="C16" s="242"/>
      <c r="D16" s="362" t="str">
        <f>IF(IFERROR(INDEX('LinkedIn Posts'!$B$11:$B$510, MATCH($AV16, 'LinkedIn Posts'!$O$11:$O$510, 0)), "")="", "", IFERROR(INDEX('LinkedIn Posts'!$B$11:$B$510, MATCH($AV16, 'LinkedIn Posts'!$O$11:$O$510, 0)), ""))</f>
        <v>Why should you get someone to make your spreadsheets for you, when you</v>
      </c>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3">
        <f>IF(IFERROR(INDEX('LinkedIn Posts'!$E$11:$E$510, MATCH($AV16, 'LinkedIn Posts'!$O$11:$O$510, 0)), "")="", "", IFERROR(INDEX('LinkedIn Posts'!$E$11:$E$510, MATCH($AV16, 'LinkedIn Posts'!$O$11:$O$510, 0)), ""))</f>
        <v>44984</v>
      </c>
      <c r="AD16" s="363"/>
      <c r="AE16" s="363"/>
      <c r="AF16" s="363"/>
      <c r="AG16" s="362" t="str">
        <f>IF(IFERROR(INDEX('LinkedIn Posts'!$I$11:$I$510, MATCH($AV16, 'LinkedIn Posts'!$O$11:$O$510, 0)), "")="", "", IFERROR(INDEX('LinkedIn Posts'!$I$11:$I$510, MATCH($AV16, 'LinkedIn Posts'!$O$11:$O$510, 0)), ""))</f>
        <v/>
      </c>
      <c r="AH16" s="362"/>
      <c r="AI16" s="362"/>
      <c r="AJ16" s="362"/>
      <c r="AK16" s="362"/>
      <c r="AL16" s="364">
        <f>IF(IFERROR(INDEX('LinkedIn Posts'!$Q$11:$Q$510, MATCH($AV16, 'LinkedIn Posts'!$O$11:$O$510, 0)), "")="", "", IFERROR(INDEX('LinkedIn Posts'!$Q$11:$Q$510, MATCH($AV16, 'LinkedIn Posts'!$O$11:$O$510, 0)), ""))</f>
        <v>105</v>
      </c>
      <c r="AM16" s="364"/>
      <c r="AN16" s="364"/>
      <c r="AO16" s="364"/>
      <c r="AP16" s="364">
        <f>IF(IFERROR(INDEX('LinkedIn Posts'!$M$11:$M$510, MATCH($AV16, 'LinkedIn Posts'!$O$11:$O$510, 0)), "")="", "", IFERROR(INDEX('LinkedIn Posts'!$M$11:$M$510, MATCH($AV16, 'LinkedIn Posts'!$O$11:$O$510, 0)), ""))</f>
        <v>21</v>
      </c>
      <c r="AQ16" s="364"/>
      <c r="AR16" s="364"/>
      <c r="AS16" s="365"/>
      <c r="AT16" s="11"/>
      <c r="AV16" s="19">
        <f t="shared" si="0"/>
        <v>7</v>
      </c>
    </row>
    <row r="17" spans="1:55" x14ac:dyDescent="0.25">
      <c r="A17" s="11"/>
      <c r="B17" s="241">
        <f>IF(COUNTIF('LinkedIn Posts'!$O$11:$O$510, $AV17)=0, "", $AV17)</f>
        <v>8</v>
      </c>
      <c r="C17" s="242"/>
      <c r="D17" s="362" t="str">
        <f>IF(IFERROR(INDEX('LinkedIn Posts'!$B$11:$B$510, MATCH($AV17, 'LinkedIn Posts'!$O$11:$O$510, 0)), "")="", "", IFERROR(INDEX('LinkedIn Posts'!$B$11:$B$510, MATCH($AV17, 'LinkedIn Posts'!$O$11:$O$510, 0)), ""))</f>
        <v>We've made over 200 ready-made spreadsheets, and even more bespoke sol</v>
      </c>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f>IF(IFERROR(INDEX('LinkedIn Posts'!$E$11:$E$510, MATCH($AV17, 'LinkedIn Posts'!$O$11:$O$510, 0)), "")="", "", IFERROR(INDEX('LinkedIn Posts'!$E$11:$E$510, MATCH($AV17, 'LinkedIn Posts'!$O$11:$O$510, 0)), ""))</f>
        <v>45012</v>
      </c>
      <c r="AD17" s="363"/>
      <c r="AE17" s="363"/>
      <c r="AF17" s="363"/>
      <c r="AG17" s="362" t="str">
        <f>IF(IFERROR(INDEX('LinkedIn Posts'!$I$11:$I$510, MATCH($AV17, 'LinkedIn Posts'!$O$11:$O$510, 0)), "")="", "", IFERROR(INDEX('LinkedIn Posts'!$I$11:$I$510, MATCH($AV17, 'LinkedIn Posts'!$O$11:$O$510, 0)), ""))</f>
        <v/>
      </c>
      <c r="AH17" s="362"/>
      <c r="AI17" s="362"/>
      <c r="AJ17" s="362"/>
      <c r="AK17" s="362"/>
      <c r="AL17" s="364">
        <f>IF(IFERROR(INDEX('LinkedIn Posts'!$Q$11:$Q$510, MATCH($AV17, 'LinkedIn Posts'!$O$11:$O$510, 0)), "")="", "", IFERROR(INDEX('LinkedIn Posts'!$Q$11:$Q$510, MATCH($AV17, 'LinkedIn Posts'!$O$11:$O$510, 0)), ""))</f>
        <v>59</v>
      </c>
      <c r="AM17" s="364"/>
      <c r="AN17" s="364"/>
      <c r="AO17" s="364"/>
      <c r="AP17" s="364">
        <f>IF(IFERROR(INDEX('LinkedIn Posts'!$M$11:$M$510, MATCH($AV17, 'LinkedIn Posts'!$O$11:$O$510, 0)), "")="", "", IFERROR(INDEX('LinkedIn Posts'!$M$11:$M$510, MATCH($AV17, 'LinkedIn Posts'!$O$11:$O$510, 0)), ""))</f>
        <v>19</v>
      </c>
      <c r="AQ17" s="364"/>
      <c r="AR17" s="364"/>
      <c r="AS17" s="365"/>
      <c r="AT17" s="11"/>
      <c r="AV17" s="19">
        <f t="shared" si="0"/>
        <v>8</v>
      </c>
    </row>
    <row r="18" spans="1:55" x14ac:dyDescent="0.25">
      <c r="A18" s="11"/>
      <c r="B18" s="241">
        <f>IF(COUNTIF('LinkedIn Posts'!$O$11:$O$510, $AV18)=0, "", $AV18)</f>
        <v>9</v>
      </c>
      <c r="C18" s="242"/>
      <c r="D18" s="362" t="str">
        <f>IF(IFERROR(INDEX('LinkedIn Posts'!$B$11:$B$510, MATCH($AV18, 'LinkedIn Posts'!$O$11:$O$510, 0)), "")="", "", IFERROR(INDEX('LinkedIn Posts'!$B$11:$B$510, MATCH($AV18, 'LinkedIn Posts'!$O$11:$O$510, 0)), ""))</f>
        <v>What do our clients have to say about us? We have many testimonials on</v>
      </c>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3">
        <f>IF(IFERROR(INDEX('LinkedIn Posts'!$E$11:$E$510, MATCH($AV18, 'LinkedIn Posts'!$O$11:$O$510, 0)), "")="", "", IFERROR(INDEX('LinkedIn Posts'!$E$11:$E$510, MATCH($AV18, 'LinkedIn Posts'!$O$11:$O$510, 0)), ""))</f>
        <v>45005</v>
      </c>
      <c r="AD18" s="363"/>
      <c r="AE18" s="363"/>
      <c r="AF18" s="363"/>
      <c r="AG18" s="362" t="str">
        <f>IF(IFERROR(INDEX('LinkedIn Posts'!$I$11:$I$510, MATCH($AV18, 'LinkedIn Posts'!$O$11:$O$510, 0)), "")="", "", IFERROR(INDEX('LinkedIn Posts'!$I$11:$I$510, MATCH($AV18, 'LinkedIn Posts'!$O$11:$O$510, 0)), ""))</f>
        <v>Image - Plain</v>
      </c>
      <c r="AH18" s="362"/>
      <c r="AI18" s="362"/>
      <c r="AJ18" s="362"/>
      <c r="AK18" s="362"/>
      <c r="AL18" s="364">
        <f>IF(IFERROR(INDEX('LinkedIn Posts'!$Q$11:$Q$510, MATCH($AV18, 'LinkedIn Posts'!$O$11:$O$510, 0)), "")="", "", IFERROR(INDEX('LinkedIn Posts'!$Q$11:$Q$510, MATCH($AV18, 'LinkedIn Posts'!$O$11:$O$510, 0)), ""))</f>
        <v>57</v>
      </c>
      <c r="AM18" s="364"/>
      <c r="AN18" s="364"/>
      <c r="AO18" s="364"/>
      <c r="AP18" s="364">
        <f>IF(IFERROR(INDEX('LinkedIn Posts'!$M$11:$M$510, MATCH($AV18, 'LinkedIn Posts'!$O$11:$O$510, 0)), "")="", "", IFERROR(INDEX('LinkedIn Posts'!$M$11:$M$510, MATCH($AV18, 'LinkedIn Posts'!$O$11:$O$510, 0)), ""))</f>
        <v>17</v>
      </c>
      <c r="AQ18" s="364"/>
      <c r="AR18" s="364"/>
      <c r="AS18" s="365"/>
      <c r="AT18" s="11"/>
      <c r="AV18" s="19">
        <f t="shared" si="0"/>
        <v>9</v>
      </c>
    </row>
    <row r="19" spans="1:55" x14ac:dyDescent="0.25">
      <c r="A19" s="11"/>
      <c r="B19" s="241">
        <f>IF(COUNTIF('LinkedIn Posts'!$O$11:$O$510, $AV19)=0, "", $AV19)</f>
        <v>10</v>
      </c>
      <c r="C19" s="242"/>
      <c r="D19" s="362" t="str">
        <f>IF(IFERROR(INDEX('LinkedIn Posts'!$B$11:$B$510, MATCH($AV19, 'LinkedIn Posts'!$O$11:$O$510, 0)), "")="", "", IFERROR(INDEX('LinkedIn Posts'!$B$11:$B$510, MATCH($AV19, 'LinkedIn Posts'!$O$11:$O$510, 0)), ""))</f>
        <v>So, you want a cracking spreadsheet. You're not quite sure how you wan</v>
      </c>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3">
        <f>IF(IFERROR(INDEX('LinkedIn Posts'!$E$11:$E$510, MATCH($AV19, 'LinkedIn Posts'!$O$11:$O$510, 0)), "")="", "", IFERROR(INDEX('LinkedIn Posts'!$E$11:$E$510, MATCH($AV19, 'LinkedIn Posts'!$O$11:$O$510, 0)), ""))</f>
        <v>44963</v>
      </c>
      <c r="AD19" s="363"/>
      <c r="AE19" s="363"/>
      <c r="AF19" s="363"/>
      <c r="AG19" s="362" t="str">
        <f>IF(IFERROR(INDEX('LinkedIn Posts'!$I$11:$I$510, MATCH($AV19, 'LinkedIn Posts'!$O$11:$O$510, 0)), "")="", "", IFERROR(INDEX('LinkedIn Posts'!$I$11:$I$510, MATCH($AV19, 'LinkedIn Posts'!$O$11:$O$510, 0)), ""))</f>
        <v>Image - Plain</v>
      </c>
      <c r="AH19" s="362"/>
      <c r="AI19" s="362"/>
      <c r="AJ19" s="362"/>
      <c r="AK19" s="362"/>
      <c r="AL19" s="364">
        <f>IF(IFERROR(INDEX('LinkedIn Posts'!$Q$11:$Q$510, MATCH($AV19, 'LinkedIn Posts'!$O$11:$O$510, 0)), "")="", "", IFERROR(INDEX('LinkedIn Posts'!$Q$11:$Q$510, MATCH($AV19, 'LinkedIn Posts'!$O$11:$O$510, 0)), ""))</f>
        <v>50</v>
      </c>
      <c r="AM19" s="364"/>
      <c r="AN19" s="364"/>
      <c r="AO19" s="364"/>
      <c r="AP19" s="364">
        <f>IF(IFERROR(INDEX('LinkedIn Posts'!$M$11:$M$510, MATCH($AV19, 'LinkedIn Posts'!$O$11:$O$510, 0)), "")="", "", IFERROR(INDEX('LinkedIn Posts'!$M$11:$M$510, MATCH($AV19, 'LinkedIn Posts'!$O$11:$O$510, 0)), ""))</f>
        <v>12</v>
      </c>
      <c r="AQ19" s="364"/>
      <c r="AR19" s="364"/>
      <c r="AS19" s="365"/>
      <c r="AT19" s="11"/>
      <c r="AV19" s="19">
        <f t="shared" si="0"/>
        <v>10</v>
      </c>
    </row>
    <row r="20" spans="1:55" x14ac:dyDescent="0.25">
      <c r="A20" s="11"/>
      <c r="B20" s="241">
        <f>IF(COUNTIF('LinkedIn Posts'!$O$11:$O$510, $AV20)=0, "", $AV20)</f>
        <v>11</v>
      </c>
      <c r="C20" s="242"/>
      <c r="D20" s="362" t="str">
        <f>IF(IFERROR(INDEX('LinkedIn Posts'!$B$11:$B$510, MATCH($AV20, 'LinkedIn Posts'!$O$11:$O$510, 0)), "")="", "", IFERROR(INDEX('LinkedIn Posts'!$B$11:$B$510, MATCH($AV20, 'LinkedIn Posts'!$O$11:$O$510, 0)), ""))</f>
        <v>What should you expect when you want a custom spreadsheet? Some people</v>
      </c>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3">
        <f>IF(IFERROR(INDEX('LinkedIn Posts'!$E$11:$E$510, MATCH($AV20, 'LinkedIn Posts'!$O$11:$O$510, 0)), "")="", "", IFERROR(INDEX('LinkedIn Posts'!$E$11:$E$510, MATCH($AV20, 'LinkedIn Posts'!$O$11:$O$510, 0)), ""))</f>
        <v>45026</v>
      </c>
      <c r="AD20" s="363"/>
      <c r="AE20" s="363"/>
      <c r="AF20" s="363"/>
      <c r="AG20" s="362" t="str">
        <f>IF(IFERROR(INDEX('LinkedIn Posts'!$I$11:$I$510, MATCH($AV20, 'LinkedIn Posts'!$O$11:$O$510, 0)), "")="", "", IFERROR(INDEX('LinkedIn Posts'!$I$11:$I$510, MATCH($AV20, 'LinkedIn Posts'!$O$11:$O$510, 0)), ""))</f>
        <v/>
      </c>
      <c r="AH20" s="362"/>
      <c r="AI20" s="362"/>
      <c r="AJ20" s="362"/>
      <c r="AK20" s="362"/>
      <c r="AL20" s="364">
        <f>IF(IFERROR(INDEX('LinkedIn Posts'!$Q$11:$Q$510, MATCH($AV20, 'LinkedIn Posts'!$O$11:$O$510, 0)), "")="", "", IFERROR(INDEX('LinkedIn Posts'!$Q$11:$Q$510, MATCH($AV20, 'LinkedIn Posts'!$O$11:$O$510, 0)), ""))</f>
        <v>74</v>
      </c>
      <c r="AM20" s="364"/>
      <c r="AN20" s="364"/>
      <c r="AO20" s="364"/>
      <c r="AP20" s="364">
        <f>IF(IFERROR(INDEX('LinkedIn Posts'!$M$11:$M$510, MATCH($AV20, 'LinkedIn Posts'!$O$11:$O$510, 0)), "")="", "", IFERROR(INDEX('LinkedIn Posts'!$M$11:$M$510, MATCH($AV20, 'LinkedIn Posts'!$O$11:$O$510, 0)), ""))</f>
        <v>12</v>
      </c>
      <c r="AQ20" s="364"/>
      <c r="AR20" s="364"/>
      <c r="AS20" s="365"/>
      <c r="AT20" s="11"/>
      <c r="AV20" s="19">
        <f t="shared" si="0"/>
        <v>11</v>
      </c>
    </row>
    <row r="21" spans="1:55" x14ac:dyDescent="0.25">
      <c r="A21" s="11"/>
      <c r="B21" s="241">
        <f>IF(COUNTIF('LinkedIn Posts'!$O$11:$O$510, $AV21)=0, "", $AV21)</f>
        <v>12</v>
      </c>
      <c r="C21" s="242"/>
      <c r="D21" s="362" t="str">
        <f>IF(IFERROR(INDEX('LinkedIn Posts'!$B$11:$B$510, MATCH($AV21, 'LinkedIn Posts'!$O$11:$O$510, 0)), "")="", "", IFERROR(INDEX('LinkedIn Posts'!$B$11:$B$510, MATCH($AV21, 'LinkedIn Posts'!$O$11:$O$510, 0)), ""))</f>
        <v>Your business is doing fine. You've heard that spreadsheets can be use</v>
      </c>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3">
        <f>IF(IFERROR(INDEX('LinkedIn Posts'!$E$11:$E$510, MATCH($AV21, 'LinkedIn Posts'!$O$11:$O$510, 0)), "")="", "", IFERROR(INDEX('LinkedIn Posts'!$E$11:$E$510, MATCH($AV21, 'LinkedIn Posts'!$O$11:$O$510, 0)), ""))</f>
        <v>44991</v>
      </c>
      <c r="AD21" s="363"/>
      <c r="AE21" s="363"/>
      <c r="AF21" s="363"/>
      <c r="AG21" s="362" t="str">
        <f>IF(IFERROR(INDEX('LinkedIn Posts'!$I$11:$I$510, MATCH($AV21, 'LinkedIn Posts'!$O$11:$O$510, 0)), "")="", "", IFERROR(INDEX('LinkedIn Posts'!$I$11:$I$510, MATCH($AV21, 'LinkedIn Posts'!$O$11:$O$510, 0)), ""))</f>
        <v/>
      </c>
      <c r="AH21" s="362"/>
      <c r="AI21" s="362"/>
      <c r="AJ21" s="362"/>
      <c r="AK21" s="362"/>
      <c r="AL21" s="364">
        <f>IF(IFERROR(INDEX('LinkedIn Posts'!$Q$11:$Q$510, MATCH($AV21, 'LinkedIn Posts'!$O$11:$O$510, 0)), "")="", "", IFERROR(INDEX('LinkedIn Posts'!$Q$11:$Q$510, MATCH($AV21, 'LinkedIn Posts'!$O$11:$O$510, 0)), ""))</f>
        <v>65</v>
      </c>
      <c r="AM21" s="364"/>
      <c r="AN21" s="364"/>
      <c r="AO21" s="364"/>
      <c r="AP21" s="364">
        <f>IF(IFERROR(INDEX('LinkedIn Posts'!$M$11:$M$510, MATCH($AV21, 'LinkedIn Posts'!$O$11:$O$510, 0)), "")="", "", IFERROR(INDEX('LinkedIn Posts'!$M$11:$M$510, MATCH($AV21, 'LinkedIn Posts'!$O$11:$O$510, 0)), ""))</f>
        <v>11</v>
      </c>
      <c r="AQ21" s="364"/>
      <c r="AR21" s="364"/>
      <c r="AS21" s="365"/>
      <c r="AT21" s="11"/>
      <c r="AV21" s="19">
        <f t="shared" si="0"/>
        <v>12</v>
      </c>
    </row>
    <row r="22" spans="1:55" x14ac:dyDescent="0.25">
      <c r="A22" s="11"/>
      <c r="B22" s="241">
        <f>IF(COUNTIF('LinkedIn Posts'!$O$11:$O$510, $AV22)=0, "", $AV22)</f>
        <v>13</v>
      </c>
      <c r="C22" s="242"/>
      <c r="D22" s="362" t="str">
        <f>IF(IFERROR(INDEX('LinkedIn Posts'!$B$11:$B$510, MATCH($AV22, 'LinkedIn Posts'!$O$11:$O$510, 0)), "")="", "", IFERROR(INDEX('LinkedIn Posts'!$B$11:$B$510, MATCH($AV22, 'LinkedIn Posts'!$O$11:$O$510, 0)), ""))</f>
        <v xml:space="preserve">What do you expect your software to do for your business? Let us know </v>
      </c>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3">
        <f>IF(IFERROR(INDEX('LinkedIn Posts'!$E$11:$E$510, MATCH($AV22, 'LinkedIn Posts'!$O$11:$O$510, 0)), "")="", "", IFERROR(INDEX('LinkedIn Posts'!$E$11:$E$510, MATCH($AV22, 'LinkedIn Posts'!$O$11:$O$510, 0)), ""))</f>
        <v>44970</v>
      </c>
      <c r="AD22" s="363"/>
      <c r="AE22" s="363"/>
      <c r="AF22" s="363"/>
      <c r="AG22" s="362" t="str">
        <f>IF(IFERROR(INDEX('LinkedIn Posts'!$I$11:$I$510, MATCH($AV22, 'LinkedIn Posts'!$O$11:$O$510, 0)), "")="", "", IFERROR(INDEX('LinkedIn Posts'!$I$11:$I$510, MATCH($AV22, 'LinkedIn Posts'!$O$11:$O$510, 0)), ""))</f>
        <v/>
      </c>
      <c r="AH22" s="362"/>
      <c r="AI22" s="362"/>
      <c r="AJ22" s="362"/>
      <c r="AK22" s="362"/>
      <c r="AL22" s="364">
        <f>IF(IFERROR(INDEX('LinkedIn Posts'!$Q$11:$Q$510, MATCH($AV22, 'LinkedIn Posts'!$O$11:$O$510, 0)), "")="", "", IFERROR(INDEX('LinkedIn Posts'!$Q$11:$Q$510, MATCH($AV22, 'LinkedIn Posts'!$O$11:$O$510, 0)), ""))</f>
        <v>35</v>
      </c>
      <c r="AM22" s="364"/>
      <c r="AN22" s="364"/>
      <c r="AO22" s="364"/>
      <c r="AP22" s="364">
        <f>IF(IFERROR(INDEX('LinkedIn Posts'!$M$11:$M$510, MATCH($AV22, 'LinkedIn Posts'!$O$11:$O$510, 0)), "")="", "", IFERROR(INDEX('LinkedIn Posts'!$M$11:$M$510, MATCH($AV22, 'LinkedIn Posts'!$O$11:$O$510, 0)), ""))</f>
        <v>10</v>
      </c>
      <c r="AQ22" s="364"/>
      <c r="AR22" s="364"/>
      <c r="AS22" s="365"/>
      <c r="AT22" s="11"/>
      <c r="AV22" s="19">
        <f t="shared" si="0"/>
        <v>13</v>
      </c>
    </row>
    <row r="23" spans="1:55" x14ac:dyDescent="0.25">
      <c r="A23" s="11"/>
      <c r="B23" s="241">
        <f>IF(COUNTIF('LinkedIn Posts'!$O$11:$O$510, $AV23)=0, "", $AV23)</f>
        <v>14</v>
      </c>
      <c r="C23" s="242"/>
      <c r="D23" s="362" t="str">
        <f>IF(IFERROR(INDEX('LinkedIn Posts'!$B$11:$B$510, MATCH($AV23, 'LinkedIn Posts'!$O$11:$O$510, 0)), "")="", "", IFERROR(INDEX('LinkedIn Posts'!$B$11:$B$510, MATCH($AV23, 'LinkedIn Posts'!$O$11:$O$510, 0)), ""))</f>
        <v>Fancy some free stuff? We all love to get something for nothing, and w</v>
      </c>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3">
        <f>IF(IFERROR(INDEX('LinkedIn Posts'!$E$11:$E$510, MATCH($AV23, 'LinkedIn Posts'!$O$11:$O$510, 0)), "")="", "", IFERROR(INDEX('LinkedIn Posts'!$E$11:$E$510, MATCH($AV23, 'LinkedIn Posts'!$O$11:$O$510, 0)), ""))</f>
        <v>45033</v>
      </c>
      <c r="AD23" s="363"/>
      <c r="AE23" s="363"/>
      <c r="AF23" s="363"/>
      <c r="AG23" s="362" t="str">
        <f>IF(IFERROR(INDEX('LinkedIn Posts'!$I$11:$I$510, MATCH($AV23, 'LinkedIn Posts'!$O$11:$O$510, 0)), "")="", "", IFERROR(INDEX('LinkedIn Posts'!$I$11:$I$510, MATCH($AV23, 'LinkedIn Posts'!$O$11:$O$510, 0)), ""))</f>
        <v/>
      </c>
      <c r="AH23" s="362"/>
      <c r="AI23" s="362"/>
      <c r="AJ23" s="362"/>
      <c r="AK23" s="362"/>
      <c r="AL23" s="364">
        <f>IF(IFERROR(INDEX('LinkedIn Posts'!$Q$11:$Q$510, MATCH($AV23, 'LinkedIn Posts'!$O$11:$O$510, 0)), "")="", "", IFERROR(INDEX('LinkedIn Posts'!$Q$11:$Q$510, MATCH($AV23, 'LinkedIn Posts'!$O$11:$O$510, 0)), ""))</f>
        <v>55</v>
      </c>
      <c r="AM23" s="364"/>
      <c r="AN23" s="364"/>
      <c r="AO23" s="364"/>
      <c r="AP23" s="364">
        <f>IF(IFERROR(INDEX('LinkedIn Posts'!$M$11:$M$510, MATCH($AV23, 'LinkedIn Posts'!$O$11:$O$510, 0)), "")="", "", IFERROR(INDEX('LinkedIn Posts'!$M$11:$M$510, MATCH($AV23, 'LinkedIn Posts'!$O$11:$O$510, 0)), ""))</f>
        <v>9</v>
      </c>
      <c r="AQ23" s="364"/>
      <c r="AR23" s="364"/>
      <c r="AS23" s="365"/>
      <c r="AT23" s="11"/>
      <c r="AV23" s="19">
        <f t="shared" si="0"/>
        <v>14</v>
      </c>
    </row>
    <row r="24" spans="1:55" x14ac:dyDescent="0.25">
      <c r="A24" s="11"/>
      <c r="B24" s="244">
        <f>IF(COUNTIF('LinkedIn Posts'!$O$11:$O$510, $AV24)=0, "", $AV24)</f>
        <v>15</v>
      </c>
      <c r="C24" s="245"/>
      <c r="D24" s="374" t="str">
        <f>IF(IFERROR(INDEX('LinkedIn Posts'!$B$11:$B$510, MATCH($AV24, 'LinkedIn Posts'!$O$11:$O$510, 0)), "")="", "", IFERROR(INDEX('LinkedIn Posts'!$B$11:$B$510, MATCH($AV24, 'LinkedIn Posts'!$O$11:$O$510, 0)), ""))</f>
        <v xml:space="preserve">Are you spending ages trying to find the right formula for Excel? Are </v>
      </c>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5">
        <f>IF(IFERROR(INDEX('LinkedIn Posts'!$E$11:$E$510, MATCH($AV24, 'LinkedIn Posts'!$O$11:$O$510, 0)), "")="", "", IFERROR(INDEX('LinkedIn Posts'!$E$11:$E$510, MATCH($AV24, 'LinkedIn Posts'!$O$11:$O$510, 0)), ""))</f>
        <v>44998</v>
      </c>
      <c r="AD24" s="375"/>
      <c r="AE24" s="375"/>
      <c r="AF24" s="375"/>
      <c r="AG24" s="374" t="str">
        <f>IF(IFERROR(INDEX('LinkedIn Posts'!$I$11:$I$510, MATCH($AV24, 'LinkedIn Posts'!$O$11:$O$510, 0)), "")="", "", IFERROR(INDEX('LinkedIn Posts'!$I$11:$I$510, MATCH($AV24, 'LinkedIn Posts'!$O$11:$O$510, 0)), ""))</f>
        <v>Image - Plain</v>
      </c>
      <c r="AH24" s="374"/>
      <c r="AI24" s="374"/>
      <c r="AJ24" s="374"/>
      <c r="AK24" s="374"/>
      <c r="AL24" s="376">
        <f>IF(IFERROR(INDEX('LinkedIn Posts'!$Q$11:$Q$510, MATCH($AV24, 'LinkedIn Posts'!$O$11:$O$510, 0)), "")="", "", IFERROR(INDEX('LinkedIn Posts'!$Q$11:$Q$510, MATCH($AV24, 'LinkedIn Posts'!$O$11:$O$510, 0)), ""))</f>
        <v>36</v>
      </c>
      <c r="AM24" s="376"/>
      <c r="AN24" s="376"/>
      <c r="AO24" s="376"/>
      <c r="AP24" s="376">
        <f>IF(IFERROR(INDEX('LinkedIn Posts'!$M$11:$M$510, MATCH($AV24, 'LinkedIn Posts'!$O$11:$O$510, 0)), "")="", "", IFERROR(INDEX('LinkedIn Posts'!$M$11:$M$510, MATCH($AV24, 'LinkedIn Posts'!$O$11:$O$510, 0)), ""))</f>
        <v>8</v>
      </c>
      <c r="AQ24" s="376"/>
      <c r="AR24" s="376"/>
      <c r="AS24" s="377"/>
      <c r="AT24" s="11"/>
      <c r="AV24" s="18">
        <f t="shared" si="0"/>
        <v>15</v>
      </c>
    </row>
    <row r="25" spans="1:55"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row>
    <row r="26" spans="1:55"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row>
    <row r="27" spans="1:55"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row>
    <row r="28" spans="1:55" x14ac:dyDescent="0.25">
      <c r="A28" s="11"/>
      <c r="B28" s="298" t="s">
        <v>133</v>
      </c>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300"/>
      <c r="AT28" s="11"/>
    </row>
    <row r="29" spans="1:55"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Y29" s="20" t="str">
        <f>'Intro &amp; Setup'!$B$19</f>
        <v>Impressions</v>
      </c>
      <c r="AZ29" s="20" t="str">
        <f>'Intro &amp; Setup'!$B$21</f>
        <v>Clicks</v>
      </c>
      <c r="BA29" s="20" t="str">
        <f>'Intro &amp; Setup'!$B$23</f>
        <v>Reactions</v>
      </c>
      <c r="BB29" s="20" t="str">
        <f>'Intro &amp; Setup'!$B$25</f>
        <v>Comments</v>
      </c>
      <c r="BC29" s="20" t="str">
        <f>'Intro &amp; Setup'!$B$27</f>
        <v>Reposts</v>
      </c>
    </row>
    <row r="30" spans="1:55"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X30" s="16" t="str">
        <f>'Intro &amp; Setup'!$AX$5</f>
        <v>Jan 2023</v>
      </c>
      <c r="AY30" s="131">
        <f>IF($AX30="", "", SUMIF('LinkedIn Posts'!$BD$11:$BD$510, $AX30, 'LinkedIn Posts'!BS$11:BS$510))</f>
        <v>29</v>
      </c>
      <c r="AZ30" s="132">
        <f>IF($AX30="", "", SUMIF('LinkedIn Posts'!$BD$11:$BD$510, $AX30, 'LinkedIn Posts'!BT$11:BT$510))</f>
        <v>44</v>
      </c>
      <c r="BA30" s="132">
        <f>IF($AX30="", "", SUMIF('LinkedIn Posts'!$BD$11:$BD$510, $AX30, 'LinkedIn Posts'!BU$11:BU$510))</f>
        <v>4</v>
      </c>
      <c r="BB30" s="132">
        <f>IF($AX30="", "", SUMIF('LinkedIn Posts'!$BD$11:$BD$510, $AX30, 'LinkedIn Posts'!BV$11:BV$510))</f>
        <v>0</v>
      </c>
      <c r="BC30" s="133">
        <f>IF($AX30="", "", SUMIF('LinkedIn Posts'!$BD$11:$BD$510, $AX30, 'LinkedIn Posts'!BW$11:BW$510))</f>
        <v>9</v>
      </c>
    </row>
    <row r="31" spans="1:55"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X31" s="19" t="str">
        <f>'Intro &amp; Setup'!$AX$6</f>
        <v>Feb 2023</v>
      </c>
      <c r="AY31" s="134">
        <f>IF($AX31="", "", SUMIF('LinkedIn Posts'!$BD$11:$BD$510, $AX31, 'LinkedIn Posts'!BS$11:BS$510))</f>
        <v>27</v>
      </c>
      <c r="AZ31" s="135">
        <f>IF($AX31="", "", SUMIF('LinkedIn Posts'!$BD$11:$BD$510, $AX31, 'LinkedIn Posts'!BT$11:BT$510))</f>
        <v>36</v>
      </c>
      <c r="BA31" s="135">
        <f>IF($AX31="", "", SUMIF('LinkedIn Posts'!$BD$11:$BD$510, $AX31, 'LinkedIn Posts'!BU$11:BU$510))</f>
        <v>1</v>
      </c>
      <c r="BB31" s="135">
        <f>IF($AX31="", "", SUMIF('LinkedIn Posts'!$BD$11:$BD$510, $AX31, 'LinkedIn Posts'!BV$11:BV$510))</f>
        <v>0</v>
      </c>
      <c r="BC31" s="136">
        <f>IF($AX31="", "", SUMIF('LinkedIn Posts'!$BD$11:$BD$510, $AX31, 'LinkedIn Posts'!BW$11:BW$510))</f>
        <v>12</v>
      </c>
    </row>
    <row r="32" spans="1:55"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X32" s="19" t="str">
        <f>'Intro &amp; Setup'!$AX$7</f>
        <v>Mar 2023</v>
      </c>
      <c r="AY32" s="134">
        <f>IF($AX32="", "", SUMIF('LinkedIn Posts'!$BD$11:$BD$510, $AX32, 'LinkedIn Posts'!BS$11:BS$510))</f>
        <v>19</v>
      </c>
      <c r="AZ32" s="135">
        <f>IF($AX32="", "", SUMIF('LinkedIn Posts'!$BD$11:$BD$510, $AX32, 'LinkedIn Posts'!BT$11:BT$510))</f>
        <v>28</v>
      </c>
      <c r="BA32" s="135">
        <f>IF($AX32="", "", SUMIF('LinkedIn Posts'!$BD$11:$BD$510, $AX32, 'LinkedIn Posts'!BU$11:BU$510))</f>
        <v>5</v>
      </c>
      <c r="BB32" s="135">
        <f>IF($AX32="", "", SUMIF('LinkedIn Posts'!$BD$11:$BD$510, $AX32, 'LinkedIn Posts'!BV$11:BV$510))</f>
        <v>0</v>
      </c>
      <c r="BC32" s="136">
        <f>IF($AX32="", "", SUMIF('LinkedIn Posts'!$BD$11:$BD$510, $AX32, 'LinkedIn Posts'!BW$11:BW$510))</f>
        <v>3</v>
      </c>
    </row>
    <row r="33" spans="1:55"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X33" s="19" t="str">
        <f>'Intro &amp; Setup'!$AX$8</f>
        <v>Apr 2023</v>
      </c>
      <c r="AY33" s="134">
        <f>IF($AX33="", "", SUMIF('LinkedIn Posts'!$BD$11:$BD$510, $AX33, 'LinkedIn Posts'!BS$11:BS$510))</f>
        <v>21</v>
      </c>
      <c r="AZ33" s="135">
        <f>IF($AX33="", "", SUMIF('LinkedIn Posts'!$BD$11:$BD$510, $AX33, 'LinkedIn Posts'!BT$11:BT$510))</f>
        <v>32</v>
      </c>
      <c r="BA33" s="135">
        <f>IF($AX33="", "", SUMIF('LinkedIn Posts'!$BD$11:$BD$510, $AX33, 'LinkedIn Posts'!BU$11:BU$510))</f>
        <v>1</v>
      </c>
      <c r="BB33" s="135">
        <f>IF($AX33="", "", SUMIF('LinkedIn Posts'!$BD$11:$BD$510, $AX33, 'LinkedIn Posts'!BV$11:BV$510))</f>
        <v>0</v>
      </c>
      <c r="BC33" s="136">
        <f>IF($AX33="", "", SUMIF('LinkedIn Posts'!$BD$11:$BD$510, $AX33, 'LinkedIn Posts'!BW$11:BW$510))</f>
        <v>3</v>
      </c>
    </row>
    <row r="34" spans="1:55"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X34" s="19" t="str">
        <f>'Intro &amp; Setup'!$AX$9</f>
        <v>May 2023</v>
      </c>
      <c r="AY34" s="134">
        <f>IF($AX34="", "", SUMIF('LinkedIn Posts'!$BD$11:$BD$510, $AX34, 'LinkedIn Posts'!BS$11:BS$510))</f>
        <v>17</v>
      </c>
      <c r="AZ34" s="135">
        <f>IF($AX34="", "", SUMIF('LinkedIn Posts'!$BD$11:$BD$510, $AX34, 'LinkedIn Posts'!BT$11:BT$510))</f>
        <v>16</v>
      </c>
      <c r="BA34" s="135">
        <f>IF($AX34="", "", SUMIF('LinkedIn Posts'!$BD$11:$BD$510, $AX34, 'LinkedIn Posts'!BU$11:BU$510))</f>
        <v>1</v>
      </c>
      <c r="BB34" s="135">
        <f>IF($AX34="", "", SUMIF('LinkedIn Posts'!$BD$11:$BD$510, $AX34, 'LinkedIn Posts'!BV$11:BV$510))</f>
        <v>0</v>
      </c>
      <c r="BC34" s="136">
        <f>IF($AX34="", "", SUMIF('LinkedIn Posts'!$BD$11:$BD$510, $AX34, 'LinkedIn Posts'!BW$11:BW$510))</f>
        <v>3</v>
      </c>
    </row>
    <row r="35" spans="1:55"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X35" s="19" t="str">
        <f>'Intro &amp; Setup'!$AX$10</f>
        <v>Jun 2023</v>
      </c>
      <c r="AY35" s="134">
        <f>IF($AX35="", "", SUMIF('LinkedIn Posts'!$BD$11:$BD$510, $AX35, 'LinkedIn Posts'!BS$11:BS$510))</f>
        <v>0</v>
      </c>
      <c r="AZ35" s="135">
        <f>IF($AX35="", "", SUMIF('LinkedIn Posts'!$BD$11:$BD$510, $AX35, 'LinkedIn Posts'!BT$11:BT$510))</f>
        <v>0</v>
      </c>
      <c r="BA35" s="135">
        <f>IF($AX35="", "", SUMIF('LinkedIn Posts'!$BD$11:$BD$510, $AX35, 'LinkedIn Posts'!BU$11:BU$510))</f>
        <v>0</v>
      </c>
      <c r="BB35" s="135">
        <f>IF($AX35="", "", SUMIF('LinkedIn Posts'!$BD$11:$BD$510, $AX35, 'LinkedIn Posts'!BV$11:BV$510))</f>
        <v>0</v>
      </c>
      <c r="BC35" s="136">
        <f>IF($AX35="", "", SUMIF('LinkedIn Posts'!$BD$11:$BD$510, $AX35, 'LinkedIn Posts'!BW$11:BW$510))</f>
        <v>0</v>
      </c>
    </row>
    <row r="36" spans="1:55"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X36" s="19" t="str">
        <f>'Intro &amp; Setup'!$AX$11</f>
        <v>Jul 2023</v>
      </c>
      <c r="AY36" s="134">
        <f>IF($AX36="", "", SUMIF('LinkedIn Posts'!$BD$11:$BD$510, $AX36, 'LinkedIn Posts'!BS$11:BS$510))</f>
        <v>0</v>
      </c>
      <c r="AZ36" s="135">
        <f>IF($AX36="", "", SUMIF('LinkedIn Posts'!$BD$11:$BD$510, $AX36, 'LinkedIn Posts'!BT$11:BT$510))</f>
        <v>0</v>
      </c>
      <c r="BA36" s="135">
        <f>IF($AX36="", "", SUMIF('LinkedIn Posts'!$BD$11:$BD$510, $AX36, 'LinkedIn Posts'!BU$11:BU$510))</f>
        <v>0</v>
      </c>
      <c r="BB36" s="135">
        <f>IF($AX36="", "", SUMIF('LinkedIn Posts'!$BD$11:$BD$510, $AX36, 'LinkedIn Posts'!BV$11:BV$510))</f>
        <v>0</v>
      </c>
      <c r="BC36" s="136">
        <f>IF($AX36="", "", SUMIF('LinkedIn Posts'!$BD$11:$BD$510, $AX36, 'LinkedIn Posts'!BW$11:BW$510))</f>
        <v>0</v>
      </c>
    </row>
    <row r="37" spans="1:55"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X37" s="19" t="str">
        <f>'Intro &amp; Setup'!$AX$12</f>
        <v>Aug 2023</v>
      </c>
      <c r="AY37" s="134">
        <f>IF($AX37="", "", SUMIF('LinkedIn Posts'!$BD$11:$BD$510, $AX37, 'LinkedIn Posts'!BS$11:BS$510))</f>
        <v>0</v>
      </c>
      <c r="AZ37" s="135">
        <f>IF($AX37="", "", SUMIF('LinkedIn Posts'!$BD$11:$BD$510, $AX37, 'LinkedIn Posts'!BT$11:BT$510))</f>
        <v>0</v>
      </c>
      <c r="BA37" s="135">
        <f>IF($AX37="", "", SUMIF('LinkedIn Posts'!$BD$11:$BD$510, $AX37, 'LinkedIn Posts'!BU$11:BU$510))</f>
        <v>0</v>
      </c>
      <c r="BB37" s="135">
        <f>IF($AX37="", "", SUMIF('LinkedIn Posts'!$BD$11:$BD$510, $AX37, 'LinkedIn Posts'!BV$11:BV$510))</f>
        <v>0</v>
      </c>
      <c r="BC37" s="136">
        <f>IF($AX37="", "", SUMIF('LinkedIn Posts'!$BD$11:$BD$510, $AX37, 'LinkedIn Posts'!BW$11:BW$510))</f>
        <v>0</v>
      </c>
    </row>
    <row r="38" spans="1:55"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X38" s="19" t="str">
        <f>'Intro &amp; Setup'!$AX$13</f>
        <v>Sep 2023</v>
      </c>
      <c r="AY38" s="134">
        <f>IF($AX38="", "", SUMIF('LinkedIn Posts'!$BD$11:$BD$510, $AX38, 'LinkedIn Posts'!BS$11:BS$510))</f>
        <v>0</v>
      </c>
      <c r="AZ38" s="135">
        <f>IF($AX38="", "", SUMIF('LinkedIn Posts'!$BD$11:$BD$510, $AX38, 'LinkedIn Posts'!BT$11:BT$510))</f>
        <v>0</v>
      </c>
      <c r="BA38" s="135">
        <f>IF($AX38="", "", SUMIF('LinkedIn Posts'!$BD$11:$BD$510, $AX38, 'LinkedIn Posts'!BU$11:BU$510))</f>
        <v>0</v>
      </c>
      <c r="BB38" s="135">
        <f>IF($AX38="", "", SUMIF('LinkedIn Posts'!$BD$11:$BD$510, $AX38, 'LinkedIn Posts'!BV$11:BV$510))</f>
        <v>0</v>
      </c>
      <c r="BC38" s="136">
        <f>IF($AX38="", "", SUMIF('LinkedIn Posts'!$BD$11:$BD$510, $AX38, 'LinkedIn Posts'!BW$11:BW$510))</f>
        <v>0</v>
      </c>
    </row>
    <row r="39" spans="1:55"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X39" s="19" t="str">
        <f>'Intro &amp; Setup'!$AX$14</f>
        <v>Oct 2023</v>
      </c>
      <c r="AY39" s="134">
        <f>IF($AX39="", "", SUMIF('LinkedIn Posts'!$BD$11:$BD$510, $AX39, 'LinkedIn Posts'!BS$11:BS$510))</f>
        <v>0</v>
      </c>
      <c r="AZ39" s="135">
        <f>IF($AX39="", "", SUMIF('LinkedIn Posts'!$BD$11:$BD$510, $AX39, 'LinkedIn Posts'!BT$11:BT$510))</f>
        <v>0</v>
      </c>
      <c r="BA39" s="135">
        <f>IF($AX39="", "", SUMIF('LinkedIn Posts'!$BD$11:$BD$510, $AX39, 'LinkedIn Posts'!BU$11:BU$510))</f>
        <v>0</v>
      </c>
      <c r="BB39" s="135">
        <f>IF($AX39="", "", SUMIF('LinkedIn Posts'!$BD$11:$BD$510, $AX39, 'LinkedIn Posts'!BV$11:BV$510))</f>
        <v>0</v>
      </c>
      <c r="BC39" s="136">
        <f>IF($AX39="", "", SUMIF('LinkedIn Posts'!$BD$11:$BD$510, $AX39, 'LinkedIn Posts'!BW$11:BW$510))</f>
        <v>0</v>
      </c>
    </row>
    <row r="40" spans="1:55"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X40" s="19" t="str">
        <f>'Intro &amp; Setup'!$AX$15</f>
        <v>Nov 2023</v>
      </c>
      <c r="AY40" s="134">
        <f>IF($AX40="", "", SUMIF('LinkedIn Posts'!$BD$11:$BD$510, $AX40, 'LinkedIn Posts'!BS$11:BS$510))</f>
        <v>0</v>
      </c>
      <c r="AZ40" s="135">
        <f>IF($AX40="", "", SUMIF('LinkedIn Posts'!$BD$11:$BD$510, $AX40, 'LinkedIn Posts'!BT$11:BT$510))</f>
        <v>0</v>
      </c>
      <c r="BA40" s="135">
        <f>IF($AX40="", "", SUMIF('LinkedIn Posts'!$BD$11:$BD$510, $AX40, 'LinkedIn Posts'!BU$11:BU$510))</f>
        <v>0</v>
      </c>
      <c r="BB40" s="135">
        <f>IF($AX40="", "", SUMIF('LinkedIn Posts'!$BD$11:$BD$510, $AX40, 'LinkedIn Posts'!BV$11:BV$510))</f>
        <v>0</v>
      </c>
      <c r="BC40" s="136">
        <f>IF($AX40="", "", SUMIF('LinkedIn Posts'!$BD$11:$BD$510, $AX40, 'LinkedIn Posts'!BW$11:BW$510))</f>
        <v>0</v>
      </c>
    </row>
    <row r="41" spans="1:55"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X41" s="18" t="str">
        <f>'Intro &amp; Setup'!$AX$16</f>
        <v>Dec 2023</v>
      </c>
      <c r="AY41" s="137">
        <f>IF($AX41="", "", SUMIF('LinkedIn Posts'!$BD$11:$BD$510, $AX41, 'LinkedIn Posts'!BS$11:BS$510))</f>
        <v>0</v>
      </c>
      <c r="AZ41" s="138">
        <f>IF($AX41="", "", SUMIF('LinkedIn Posts'!$BD$11:$BD$510, $AX41, 'LinkedIn Posts'!BT$11:BT$510))</f>
        <v>0</v>
      </c>
      <c r="BA41" s="138">
        <f>IF($AX41="", "", SUMIF('LinkedIn Posts'!$BD$11:$BD$510, $AX41, 'LinkedIn Posts'!BU$11:BU$510))</f>
        <v>0</v>
      </c>
      <c r="BB41" s="138">
        <f>IF($AX41="", "", SUMIF('LinkedIn Posts'!$BD$11:$BD$510, $AX41, 'LinkedIn Posts'!BV$11:BV$510))</f>
        <v>0</v>
      </c>
      <c r="BC41" s="139">
        <f>IF($AX41="", "", SUMIF('LinkedIn Posts'!$BD$11:$BD$510, $AX41, 'LinkedIn Posts'!BW$11:BW$510))</f>
        <v>0</v>
      </c>
    </row>
    <row r="42" spans="1:55"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row>
    <row r="43" spans="1:55"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row>
    <row r="44" spans="1:55"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row>
    <row r="45" spans="1:55"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row>
    <row r="46" spans="1:55"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row>
    <row r="47" spans="1:55"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row>
    <row r="48" spans="1:55"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row>
    <row r="49" spans="1:55"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row>
    <row r="50" spans="1:55"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row>
    <row r="51" spans="1:55"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row>
    <row r="52" spans="1:55"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row>
    <row r="53" spans="1:55" x14ac:dyDescent="0.25">
      <c r="A53" s="11"/>
      <c r="B53" s="298" t="s">
        <v>134</v>
      </c>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300"/>
      <c r="AT53" s="11"/>
    </row>
    <row r="54" spans="1:55"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row>
    <row r="55" spans="1:55"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Y55" s="20" t="str">
        <f>'Intro &amp; Setup'!$B$19</f>
        <v>Impressions</v>
      </c>
      <c r="AZ55" s="20" t="str">
        <f>'Intro &amp; Setup'!$B$21</f>
        <v>Clicks</v>
      </c>
      <c r="BA55" s="20" t="str">
        <f>'Intro &amp; Setup'!$B$23</f>
        <v>Reactions</v>
      </c>
      <c r="BB55" s="20" t="str">
        <f>'Intro &amp; Setup'!$B$25</f>
        <v>Comments</v>
      </c>
      <c r="BC55" s="20" t="str">
        <f>'Intro &amp; Setup'!$B$27</f>
        <v>Reposts</v>
      </c>
    </row>
    <row r="56" spans="1:55"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X56" s="16" t="str">
        <f>'Intro &amp; Setup'!$AX$5</f>
        <v>Jan 2023</v>
      </c>
      <c r="AY56" s="131">
        <f>IF($AX56="", "", IFERROR(AVERAGEIF('LinkedIn Posts'!$BD$11:$BD$510, $AX56, 'LinkedIn Posts'!BS$11:BS$510), ""))</f>
        <v>5.8</v>
      </c>
      <c r="AZ56" s="132">
        <f>IF($AX56="", "", IFERROR(AVERAGEIF('LinkedIn Posts'!$BD$11:$BD$510, $AX56, 'LinkedIn Posts'!BT$11:BT$510), ""))</f>
        <v>8.8000000000000007</v>
      </c>
      <c r="BA56" s="132">
        <f>IF($AX56="", "", IFERROR(AVERAGEIF('LinkedIn Posts'!$BD$11:$BD$510, $AX56, 'LinkedIn Posts'!BU$11:BU$510), ""))</f>
        <v>0.8</v>
      </c>
      <c r="BB56" s="132">
        <f>IF($AX56="", "", IFERROR(AVERAGEIF('LinkedIn Posts'!$BD$11:$BD$510, $AX56, 'LinkedIn Posts'!BV$11:BV$510), ""))</f>
        <v>0</v>
      </c>
      <c r="BC56" s="133">
        <f>IF($AX56="", "", IFERROR(AVERAGEIF('LinkedIn Posts'!$BD$11:$BD$510, $AX56, 'LinkedIn Posts'!BW$11:BW$510), ""))</f>
        <v>1.8</v>
      </c>
    </row>
    <row r="57" spans="1:55"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X57" s="19" t="str">
        <f>'Intro &amp; Setup'!$AX$6</f>
        <v>Feb 2023</v>
      </c>
      <c r="AY57" s="134">
        <f>IF($AX57="", "", IFERROR(AVERAGEIF('LinkedIn Posts'!$BD$11:$BD$510, $AX57, 'LinkedIn Posts'!BS$11:BS$510), ""))</f>
        <v>6.75</v>
      </c>
      <c r="AZ57" s="135">
        <f>IF($AX57="", "", IFERROR(AVERAGEIF('LinkedIn Posts'!$BD$11:$BD$510, $AX57, 'LinkedIn Posts'!BT$11:BT$510), ""))</f>
        <v>9</v>
      </c>
      <c r="BA57" s="135">
        <f>IF($AX57="", "", IFERROR(AVERAGEIF('LinkedIn Posts'!$BD$11:$BD$510, $AX57, 'LinkedIn Posts'!BU$11:BU$510), ""))</f>
        <v>0.25</v>
      </c>
      <c r="BB57" s="135">
        <f>IF($AX57="", "", IFERROR(AVERAGEIF('LinkedIn Posts'!$BD$11:$BD$510, $AX57, 'LinkedIn Posts'!BV$11:BV$510), ""))</f>
        <v>0</v>
      </c>
      <c r="BC57" s="136">
        <f>IF($AX57="", "", IFERROR(AVERAGEIF('LinkedIn Posts'!$BD$11:$BD$510, $AX57, 'LinkedIn Posts'!BW$11:BW$510), ""))</f>
        <v>3</v>
      </c>
    </row>
    <row r="58" spans="1:55"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X58" s="19" t="str">
        <f>'Intro &amp; Setup'!$AX$7</f>
        <v>Mar 2023</v>
      </c>
      <c r="AY58" s="134">
        <f>IF($AX58="", "", IFERROR(AVERAGEIF('LinkedIn Posts'!$BD$11:$BD$510, $AX58, 'LinkedIn Posts'!BS$11:BS$510), ""))</f>
        <v>4.75</v>
      </c>
      <c r="AZ58" s="135">
        <f>IF($AX58="", "", IFERROR(AVERAGEIF('LinkedIn Posts'!$BD$11:$BD$510, $AX58, 'LinkedIn Posts'!BT$11:BT$510), ""))</f>
        <v>7</v>
      </c>
      <c r="BA58" s="135">
        <f>IF($AX58="", "", IFERROR(AVERAGEIF('LinkedIn Posts'!$BD$11:$BD$510, $AX58, 'LinkedIn Posts'!BU$11:BU$510), ""))</f>
        <v>1.25</v>
      </c>
      <c r="BB58" s="135">
        <f>IF($AX58="", "", IFERROR(AVERAGEIF('LinkedIn Posts'!$BD$11:$BD$510, $AX58, 'LinkedIn Posts'!BV$11:BV$510), ""))</f>
        <v>0</v>
      </c>
      <c r="BC58" s="136">
        <f>IF($AX58="", "", IFERROR(AVERAGEIF('LinkedIn Posts'!$BD$11:$BD$510, $AX58, 'LinkedIn Posts'!BW$11:BW$510), ""))</f>
        <v>0.75</v>
      </c>
    </row>
    <row r="59" spans="1:55"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X59" s="19" t="str">
        <f>'Intro &amp; Setup'!$AX$8</f>
        <v>Apr 2023</v>
      </c>
      <c r="AY59" s="134">
        <f>IF($AX59="", "", IFERROR(AVERAGEIF('LinkedIn Posts'!$BD$11:$BD$510, $AX59, 'LinkedIn Posts'!BS$11:BS$510), ""))</f>
        <v>5.25</v>
      </c>
      <c r="AZ59" s="135">
        <f>IF($AX59="", "", IFERROR(AVERAGEIF('LinkedIn Posts'!$BD$11:$BD$510, $AX59, 'LinkedIn Posts'!BT$11:BT$510), ""))</f>
        <v>8</v>
      </c>
      <c r="BA59" s="135">
        <f>IF($AX59="", "", IFERROR(AVERAGEIF('LinkedIn Posts'!$BD$11:$BD$510, $AX59, 'LinkedIn Posts'!BU$11:BU$510), ""))</f>
        <v>0.25</v>
      </c>
      <c r="BB59" s="135">
        <f>IF($AX59="", "", IFERROR(AVERAGEIF('LinkedIn Posts'!$BD$11:$BD$510, $AX59, 'LinkedIn Posts'!BV$11:BV$510), ""))</f>
        <v>0</v>
      </c>
      <c r="BC59" s="136">
        <f>IF($AX59="", "", IFERROR(AVERAGEIF('LinkedIn Posts'!$BD$11:$BD$510, $AX59, 'LinkedIn Posts'!BW$11:BW$510), ""))</f>
        <v>0.75</v>
      </c>
    </row>
    <row r="60" spans="1:55"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X60" s="19" t="str">
        <f>'Intro &amp; Setup'!$AX$9</f>
        <v>May 2023</v>
      </c>
      <c r="AY60" s="134">
        <f>IF($AX60="", "", IFERROR(AVERAGEIF('LinkedIn Posts'!$BD$11:$BD$510, $AX60, 'LinkedIn Posts'!BS$11:BS$510), ""))</f>
        <v>5.666666666666667</v>
      </c>
      <c r="AZ60" s="135">
        <f>IF($AX60="", "", IFERROR(AVERAGEIF('LinkedIn Posts'!$BD$11:$BD$510, $AX60, 'LinkedIn Posts'!BT$11:BT$510), ""))</f>
        <v>5.333333333333333</v>
      </c>
      <c r="BA60" s="135">
        <f>IF($AX60="", "", IFERROR(AVERAGEIF('LinkedIn Posts'!$BD$11:$BD$510, $AX60, 'LinkedIn Posts'!BU$11:BU$510), ""))</f>
        <v>0.33333333333333331</v>
      </c>
      <c r="BB60" s="135">
        <f>IF($AX60="", "", IFERROR(AVERAGEIF('LinkedIn Posts'!$BD$11:$BD$510, $AX60, 'LinkedIn Posts'!BV$11:BV$510), ""))</f>
        <v>0</v>
      </c>
      <c r="BC60" s="136">
        <f>IF($AX60="", "", IFERROR(AVERAGEIF('LinkedIn Posts'!$BD$11:$BD$510, $AX60, 'LinkedIn Posts'!BW$11:BW$510), ""))</f>
        <v>1</v>
      </c>
    </row>
    <row r="61" spans="1:55"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X61" s="19" t="str">
        <f>'Intro &amp; Setup'!$AX$10</f>
        <v>Jun 2023</v>
      </c>
      <c r="AY61" s="134" t="str">
        <f>IF($AX61="", "", IFERROR(AVERAGEIF('LinkedIn Posts'!$BD$11:$BD$510, $AX61, 'LinkedIn Posts'!BS$11:BS$510), ""))</f>
        <v/>
      </c>
      <c r="AZ61" s="135" t="str">
        <f>IF($AX61="", "", IFERROR(AVERAGEIF('LinkedIn Posts'!$BD$11:$BD$510, $AX61, 'LinkedIn Posts'!BT$11:BT$510), ""))</f>
        <v/>
      </c>
      <c r="BA61" s="135" t="str">
        <f>IF($AX61="", "", IFERROR(AVERAGEIF('LinkedIn Posts'!$BD$11:$BD$510, $AX61, 'LinkedIn Posts'!BU$11:BU$510), ""))</f>
        <v/>
      </c>
      <c r="BB61" s="135" t="str">
        <f>IF($AX61="", "", IFERROR(AVERAGEIF('LinkedIn Posts'!$BD$11:$BD$510, $AX61, 'LinkedIn Posts'!BV$11:BV$510), ""))</f>
        <v/>
      </c>
      <c r="BC61" s="136" t="str">
        <f>IF($AX61="", "", IFERROR(AVERAGEIF('LinkedIn Posts'!$BD$11:$BD$510, $AX61, 'LinkedIn Posts'!BW$11:BW$510), ""))</f>
        <v/>
      </c>
    </row>
    <row r="62" spans="1:55"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X62" s="19" t="str">
        <f>'Intro &amp; Setup'!$AX$11</f>
        <v>Jul 2023</v>
      </c>
      <c r="AY62" s="134" t="str">
        <f>IF($AX62="", "", IFERROR(AVERAGEIF('LinkedIn Posts'!$BD$11:$BD$510, $AX62, 'LinkedIn Posts'!BS$11:BS$510), ""))</f>
        <v/>
      </c>
      <c r="AZ62" s="135" t="str">
        <f>IF($AX62="", "", IFERROR(AVERAGEIF('LinkedIn Posts'!$BD$11:$BD$510, $AX62, 'LinkedIn Posts'!BT$11:BT$510), ""))</f>
        <v/>
      </c>
      <c r="BA62" s="135" t="str">
        <f>IF($AX62="", "", IFERROR(AVERAGEIF('LinkedIn Posts'!$BD$11:$BD$510, $AX62, 'LinkedIn Posts'!BU$11:BU$510), ""))</f>
        <v/>
      </c>
      <c r="BB62" s="135" t="str">
        <f>IF($AX62="", "", IFERROR(AVERAGEIF('LinkedIn Posts'!$BD$11:$BD$510, $AX62, 'LinkedIn Posts'!BV$11:BV$510), ""))</f>
        <v/>
      </c>
      <c r="BC62" s="136" t="str">
        <f>IF($AX62="", "", IFERROR(AVERAGEIF('LinkedIn Posts'!$BD$11:$BD$510, $AX62, 'LinkedIn Posts'!BW$11:BW$510), ""))</f>
        <v/>
      </c>
    </row>
    <row r="63" spans="1:55"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X63" s="19" t="str">
        <f>'Intro &amp; Setup'!$AX$12</f>
        <v>Aug 2023</v>
      </c>
      <c r="AY63" s="134" t="str">
        <f>IF($AX63="", "", IFERROR(AVERAGEIF('LinkedIn Posts'!$BD$11:$BD$510, $AX63, 'LinkedIn Posts'!BS$11:BS$510), ""))</f>
        <v/>
      </c>
      <c r="AZ63" s="135" t="str">
        <f>IF($AX63="", "", IFERROR(AVERAGEIF('LinkedIn Posts'!$BD$11:$BD$510, $AX63, 'LinkedIn Posts'!BT$11:BT$510), ""))</f>
        <v/>
      </c>
      <c r="BA63" s="135" t="str">
        <f>IF($AX63="", "", IFERROR(AVERAGEIF('LinkedIn Posts'!$BD$11:$BD$510, $AX63, 'LinkedIn Posts'!BU$11:BU$510), ""))</f>
        <v/>
      </c>
      <c r="BB63" s="135" t="str">
        <f>IF($AX63="", "", IFERROR(AVERAGEIF('LinkedIn Posts'!$BD$11:$BD$510, $AX63, 'LinkedIn Posts'!BV$11:BV$510), ""))</f>
        <v/>
      </c>
      <c r="BC63" s="136" t="str">
        <f>IF($AX63="", "", IFERROR(AVERAGEIF('LinkedIn Posts'!$BD$11:$BD$510, $AX63, 'LinkedIn Posts'!BW$11:BW$510), ""))</f>
        <v/>
      </c>
    </row>
    <row r="64" spans="1:55"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X64" s="19" t="str">
        <f>'Intro &amp; Setup'!$AX$13</f>
        <v>Sep 2023</v>
      </c>
      <c r="AY64" s="134" t="str">
        <f>IF($AX64="", "", IFERROR(AVERAGEIF('LinkedIn Posts'!$BD$11:$BD$510, $AX64, 'LinkedIn Posts'!BS$11:BS$510), ""))</f>
        <v/>
      </c>
      <c r="AZ64" s="135" t="str">
        <f>IF($AX64="", "", IFERROR(AVERAGEIF('LinkedIn Posts'!$BD$11:$BD$510, $AX64, 'LinkedIn Posts'!BT$11:BT$510), ""))</f>
        <v/>
      </c>
      <c r="BA64" s="135" t="str">
        <f>IF($AX64="", "", IFERROR(AVERAGEIF('LinkedIn Posts'!$BD$11:$BD$510, $AX64, 'LinkedIn Posts'!BU$11:BU$510), ""))</f>
        <v/>
      </c>
      <c r="BB64" s="135" t="str">
        <f>IF($AX64="", "", IFERROR(AVERAGEIF('LinkedIn Posts'!$BD$11:$BD$510, $AX64, 'LinkedIn Posts'!BV$11:BV$510), ""))</f>
        <v/>
      </c>
      <c r="BC64" s="136" t="str">
        <f>IF($AX64="", "", IFERROR(AVERAGEIF('LinkedIn Posts'!$BD$11:$BD$510, $AX64, 'LinkedIn Posts'!BW$11:BW$510), ""))</f>
        <v/>
      </c>
    </row>
    <row r="65" spans="1:55"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X65" s="19" t="str">
        <f>'Intro &amp; Setup'!$AX$14</f>
        <v>Oct 2023</v>
      </c>
      <c r="AY65" s="134" t="str">
        <f>IF($AX65="", "", IFERROR(AVERAGEIF('LinkedIn Posts'!$BD$11:$BD$510, $AX65, 'LinkedIn Posts'!BS$11:BS$510), ""))</f>
        <v/>
      </c>
      <c r="AZ65" s="135" t="str">
        <f>IF($AX65="", "", IFERROR(AVERAGEIF('LinkedIn Posts'!$BD$11:$BD$510, $AX65, 'LinkedIn Posts'!BT$11:BT$510), ""))</f>
        <v/>
      </c>
      <c r="BA65" s="135" t="str">
        <f>IF($AX65="", "", IFERROR(AVERAGEIF('LinkedIn Posts'!$BD$11:$BD$510, $AX65, 'LinkedIn Posts'!BU$11:BU$510), ""))</f>
        <v/>
      </c>
      <c r="BB65" s="135" t="str">
        <f>IF($AX65="", "", IFERROR(AVERAGEIF('LinkedIn Posts'!$BD$11:$BD$510, $AX65, 'LinkedIn Posts'!BV$11:BV$510), ""))</f>
        <v/>
      </c>
      <c r="BC65" s="136" t="str">
        <f>IF($AX65="", "", IFERROR(AVERAGEIF('LinkedIn Posts'!$BD$11:$BD$510, $AX65, 'LinkedIn Posts'!BW$11:BW$510), ""))</f>
        <v/>
      </c>
    </row>
    <row r="66" spans="1:55"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X66" s="19" t="str">
        <f>'Intro &amp; Setup'!$AX$15</f>
        <v>Nov 2023</v>
      </c>
      <c r="AY66" s="134" t="str">
        <f>IF($AX66="", "", IFERROR(AVERAGEIF('LinkedIn Posts'!$BD$11:$BD$510, $AX66, 'LinkedIn Posts'!BS$11:BS$510), ""))</f>
        <v/>
      </c>
      <c r="AZ66" s="135" t="str">
        <f>IF($AX66="", "", IFERROR(AVERAGEIF('LinkedIn Posts'!$BD$11:$BD$510, $AX66, 'LinkedIn Posts'!BT$11:BT$510), ""))</f>
        <v/>
      </c>
      <c r="BA66" s="135" t="str">
        <f>IF($AX66="", "", IFERROR(AVERAGEIF('LinkedIn Posts'!$BD$11:$BD$510, $AX66, 'LinkedIn Posts'!BU$11:BU$510), ""))</f>
        <v/>
      </c>
      <c r="BB66" s="135" t="str">
        <f>IF($AX66="", "", IFERROR(AVERAGEIF('LinkedIn Posts'!$BD$11:$BD$510, $AX66, 'LinkedIn Posts'!BV$11:BV$510), ""))</f>
        <v/>
      </c>
      <c r="BC66" s="136" t="str">
        <f>IF($AX66="", "", IFERROR(AVERAGEIF('LinkedIn Posts'!$BD$11:$BD$510, $AX66, 'LinkedIn Posts'!BW$11:BW$510), ""))</f>
        <v/>
      </c>
    </row>
    <row r="67" spans="1:55"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X67" s="18" t="str">
        <f>'Intro &amp; Setup'!$AX$16</f>
        <v>Dec 2023</v>
      </c>
      <c r="AY67" s="137" t="str">
        <f>IF($AX67="", "", IFERROR(AVERAGEIF('LinkedIn Posts'!$BD$11:$BD$510, $AX67, 'LinkedIn Posts'!BS$11:BS$510), ""))</f>
        <v/>
      </c>
      <c r="AZ67" s="138" t="str">
        <f>IF($AX67="", "", IFERROR(AVERAGEIF('LinkedIn Posts'!$BD$11:$BD$510, $AX67, 'LinkedIn Posts'!BT$11:BT$510), ""))</f>
        <v/>
      </c>
      <c r="BA67" s="138" t="str">
        <f>IF($AX67="", "", IFERROR(AVERAGEIF('LinkedIn Posts'!$BD$11:$BD$510, $AX67, 'LinkedIn Posts'!BU$11:BU$510), ""))</f>
        <v/>
      </c>
      <c r="BB67" s="138" t="str">
        <f>IF($AX67="", "", IFERROR(AVERAGEIF('LinkedIn Posts'!$BD$11:$BD$510, $AX67, 'LinkedIn Posts'!BV$11:BV$510), ""))</f>
        <v/>
      </c>
      <c r="BC67" s="139" t="str">
        <f>IF($AX67="", "", IFERROR(AVERAGEIF('LinkedIn Posts'!$BD$11:$BD$510, $AX67, 'LinkedIn Posts'!BW$11:BW$510), ""))</f>
        <v/>
      </c>
    </row>
    <row r="68" spans="1:55"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row>
    <row r="69" spans="1:55"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row>
    <row r="70" spans="1:55"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row>
    <row r="71" spans="1:55"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row>
    <row r="72" spans="1:55"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row>
    <row r="73" spans="1:55"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row>
    <row r="74" spans="1:55"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row>
    <row r="75" spans="1:55"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row>
    <row r="76" spans="1:55"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row>
    <row r="77" spans="1:55"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row>
    <row r="78" spans="1:55"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row>
    <row r="79" spans="1:55" x14ac:dyDescent="0.25">
      <c r="A79" s="11"/>
      <c r="B79" s="298" t="s">
        <v>135</v>
      </c>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300"/>
      <c r="AT79" s="11"/>
      <c r="AX79" s="16" t="str">
        <f>'Intro &amp; Setup'!$B$19</f>
        <v>Impressions</v>
      </c>
      <c r="AY79" s="16">
        <f>IF($AZ79=0, NA(), $AZ79)</f>
        <v>113</v>
      </c>
      <c r="AZ79" s="140">
        <f>SUM($AY$30:$AY$41)</f>
        <v>113</v>
      </c>
      <c r="BA79" s="158">
        <f>IFERROR($AZ79/SUM($AZ$79:$AZ$83), "")</f>
        <v>0.36334405144694532</v>
      </c>
    </row>
    <row r="80" spans="1:55"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X80" s="19" t="str">
        <f>'Intro &amp; Setup'!$B$21</f>
        <v>Clicks</v>
      </c>
      <c r="AY80" s="19">
        <f t="shared" ref="AY80:AY83" si="1">IF($AZ80=0, NA(), $AZ80)</f>
        <v>156</v>
      </c>
      <c r="AZ80" s="141">
        <f>SUM($AZ$30:$AZ$41)</f>
        <v>156</v>
      </c>
      <c r="BA80" s="159">
        <f t="shared" ref="BA80:BA83" si="2">IFERROR($AZ80/SUM($AZ$79:$AZ$83), "")</f>
        <v>0.50160771704180063</v>
      </c>
    </row>
    <row r="81" spans="1:53" x14ac:dyDescent="0.25">
      <c r="A81" s="11"/>
      <c r="B81" s="161"/>
      <c r="C81" s="162"/>
      <c r="D81" s="162"/>
      <c r="E81" s="162"/>
      <c r="F81" s="162"/>
      <c r="G81" s="162"/>
      <c r="H81" s="162"/>
      <c r="I81" s="162"/>
      <c r="J81" s="162"/>
      <c r="K81" s="162"/>
      <c r="L81" s="162"/>
      <c r="M81" s="162"/>
      <c r="N81" s="162"/>
      <c r="O81" s="162"/>
      <c r="P81" s="162"/>
      <c r="Q81" s="162"/>
      <c r="R81" s="162"/>
      <c r="S81" s="162"/>
      <c r="T81" s="162"/>
      <c r="U81" s="162"/>
      <c r="V81" s="163"/>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X81" s="19" t="str">
        <f>'Intro &amp; Setup'!$B$23</f>
        <v>Reactions</v>
      </c>
      <c r="AY81" s="19">
        <f t="shared" si="1"/>
        <v>12</v>
      </c>
      <c r="AZ81" s="141">
        <f>SUM($BA$30:$BA$41)</f>
        <v>12</v>
      </c>
      <c r="BA81" s="159">
        <f t="shared" si="2"/>
        <v>3.8585209003215437E-2</v>
      </c>
    </row>
    <row r="82" spans="1:53" x14ac:dyDescent="0.25">
      <c r="A82" s="11"/>
      <c r="B82" s="164"/>
      <c r="C82" s="11"/>
      <c r="D82" s="11"/>
      <c r="E82" s="11"/>
      <c r="F82" s="11"/>
      <c r="G82" s="11"/>
      <c r="H82" s="11"/>
      <c r="I82" s="11"/>
      <c r="J82" s="11"/>
      <c r="K82" s="11"/>
      <c r="L82" s="11"/>
      <c r="M82" s="11"/>
      <c r="N82" s="11"/>
      <c r="O82" s="11"/>
      <c r="P82" s="11"/>
      <c r="Q82" s="11"/>
      <c r="R82" s="11"/>
      <c r="S82" s="11"/>
      <c r="T82" s="11"/>
      <c r="U82" s="11"/>
      <c r="V82" s="165"/>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X82" s="19" t="str">
        <f>'Intro &amp; Setup'!$B$25</f>
        <v>Comments</v>
      </c>
      <c r="AY82" s="19" t="e">
        <f t="shared" si="1"/>
        <v>#N/A</v>
      </c>
      <c r="AZ82" s="141">
        <f>SUM($BB$30:$BB$41)</f>
        <v>0</v>
      </c>
      <c r="BA82" s="159">
        <f t="shared" si="2"/>
        <v>0</v>
      </c>
    </row>
    <row r="83" spans="1:53" x14ac:dyDescent="0.25">
      <c r="A83" s="11"/>
      <c r="B83" s="164"/>
      <c r="C83" s="11"/>
      <c r="D83" s="11"/>
      <c r="E83" s="11"/>
      <c r="F83" s="11"/>
      <c r="G83" s="11"/>
      <c r="H83" s="11"/>
      <c r="I83" s="11"/>
      <c r="J83" s="11"/>
      <c r="K83" s="11"/>
      <c r="L83" s="11"/>
      <c r="M83" s="11"/>
      <c r="N83" s="11"/>
      <c r="O83" s="11"/>
      <c r="P83" s="11"/>
      <c r="Q83" s="11"/>
      <c r="R83" s="11"/>
      <c r="S83" s="11"/>
      <c r="T83" s="11"/>
      <c r="U83" s="11"/>
      <c r="V83" s="165"/>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X83" s="18" t="str">
        <f>'Intro &amp; Setup'!$B$27</f>
        <v>Reposts</v>
      </c>
      <c r="AY83" s="18">
        <f t="shared" si="1"/>
        <v>30</v>
      </c>
      <c r="AZ83" s="142">
        <f>SUM($BC$30:$BC$41)</f>
        <v>30</v>
      </c>
      <c r="BA83" s="160">
        <f t="shared" si="2"/>
        <v>9.6463022508038579E-2</v>
      </c>
    </row>
    <row r="84" spans="1:53" x14ac:dyDescent="0.25">
      <c r="A84" s="11"/>
      <c r="B84" s="164"/>
      <c r="C84" s="11"/>
      <c r="D84" s="11"/>
      <c r="E84" s="11"/>
      <c r="F84" s="11"/>
      <c r="G84" s="11"/>
      <c r="H84" s="11"/>
      <c r="I84" s="11"/>
      <c r="J84" s="11"/>
      <c r="K84" s="11"/>
      <c r="L84" s="11"/>
      <c r="M84" s="11"/>
      <c r="N84" s="11"/>
      <c r="O84" s="11"/>
      <c r="P84" s="11"/>
      <c r="Q84" s="11"/>
      <c r="R84" s="11"/>
      <c r="S84" s="11"/>
      <c r="T84" s="11"/>
      <c r="U84" s="11"/>
      <c r="V84" s="165"/>
      <c r="W84" s="11"/>
      <c r="X84" s="11"/>
      <c r="Y84" s="11"/>
      <c r="Z84" s="11"/>
      <c r="AA84" s="219" t="s">
        <v>135</v>
      </c>
      <c r="AB84" s="220"/>
      <c r="AC84" s="220"/>
      <c r="AD84" s="220"/>
      <c r="AE84" s="220"/>
      <c r="AF84" s="220"/>
      <c r="AG84" s="220"/>
      <c r="AH84" s="220"/>
      <c r="AI84" s="220"/>
      <c r="AJ84" s="220"/>
      <c r="AK84" s="220"/>
      <c r="AL84" s="220"/>
      <c r="AM84" s="220"/>
      <c r="AN84" s="220"/>
      <c r="AO84" s="220"/>
      <c r="AP84" s="220"/>
      <c r="AQ84" s="220"/>
      <c r="AR84" s="220"/>
      <c r="AS84" s="221"/>
      <c r="AT84" s="11"/>
    </row>
    <row r="85" spans="1:53" x14ac:dyDescent="0.25">
      <c r="A85" s="11"/>
      <c r="B85" s="164"/>
      <c r="C85" s="11"/>
      <c r="D85" s="11"/>
      <c r="E85" s="11"/>
      <c r="F85" s="11"/>
      <c r="G85" s="11"/>
      <c r="H85" s="11"/>
      <c r="I85" s="11"/>
      <c r="J85" s="11"/>
      <c r="K85" s="11"/>
      <c r="L85" s="11"/>
      <c r="M85" s="11"/>
      <c r="N85" s="11"/>
      <c r="O85" s="11"/>
      <c r="P85" s="11"/>
      <c r="Q85" s="11"/>
      <c r="R85" s="11"/>
      <c r="S85" s="11"/>
      <c r="T85" s="11"/>
      <c r="U85" s="11"/>
      <c r="V85" s="165"/>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row>
    <row r="86" spans="1:53" x14ac:dyDescent="0.25">
      <c r="A86" s="11"/>
      <c r="B86" s="164"/>
      <c r="C86" s="11"/>
      <c r="D86" s="11"/>
      <c r="E86" s="11"/>
      <c r="F86" s="11"/>
      <c r="G86" s="11"/>
      <c r="H86" s="11"/>
      <c r="I86" s="11"/>
      <c r="J86" s="11"/>
      <c r="K86" s="11"/>
      <c r="L86" s="11"/>
      <c r="M86" s="11"/>
      <c r="N86" s="11"/>
      <c r="O86" s="11"/>
      <c r="P86" s="11"/>
      <c r="Q86" s="11"/>
      <c r="R86" s="11"/>
      <c r="S86" s="11"/>
      <c r="T86" s="11"/>
      <c r="U86" s="11"/>
      <c r="V86" s="165"/>
      <c r="W86" s="11"/>
      <c r="X86" s="11"/>
      <c r="Y86" s="11"/>
      <c r="Z86" s="11"/>
      <c r="AA86" s="11"/>
      <c r="AB86" s="11"/>
      <c r="AC86" s="11"/>
      <c r="AD86" s="11"/>
      <c r="AE86" s="11"/>
      <c r="AF86" s="11"/>
      <c r="AG86" s="11"/>
      <c r="AH86" s="11"/>
      <c r="AI86" s="330" t="s">
        <v>141</v>
      </c>
      <c r="AJ86" s="330"/>
      <c r="AK86" s="330"/>
      <c r="AL86" s="330"/>
      <c r="AM86" s="330"/>
      <c r="AN86" s="11"/>
      <c r="AO86" s="330" t="s">
        <v>142</v>
      </c>
      <c r="AP86" s="330"/>
      <c r="AQ86" s="330"/>
      <c r="AR86" s="330"/>
      <c r="AS86" s="330"/>
      <c r="AT86" s="11"/>
    </row>
    <row r="87" spans="1:53" ht="15" customHeight="1" x14ac:dyDescent="0.25">
      <c r="A87" s="11"/>
      <c r="B87" s="164"/>
      <c r="C87" s="11"/>
      <c r="D87" s="11"/>
      <c r="E87" s="11"/>
      <c r="F87" s="11"/>
      <c r="G87" s="11"/>
      <c r="H87" s="11"/>
      <c r="I87" s="11"/>
      <c r="J87" s="11"/>
      <c r="K87" s="11"/>
      <c r="L87" s="11"/>
      <c r="M87" s="11"/>
      <c r="N87" s="11"/>
      <c r="O87" s="11"/>
      <c r="P87" s="11"/>
      <c r="Q87" s="11"/>
      <c r="R87" s="11"/>
      <c r="S87" s="11"/>
      <c r="T87" s="11"/>
      <c r="U87" s="11"/>
      <c r="V87" s="165"/>
      <c r="W87" s="11"/>
      <c r="X87" s="11"/>
      <c r="Y87" s="11"/>
      <c r="Z87" s="11"/>
      <c r="AA87" s="390" t="str">
        <f>$AX$79</f>
        <v>Impressions</v>
      </c>
      <c r="AB87" s="391"/>
      <c r="AC87" s="391"/>
      <c r="AD87" s="391"/>
      <c r="AE87" s="391"/>
      <c r="AF87" s="391"/>
      <c r="AG87" s="392"/>
      <c r="AH87" s="11"/>
      <c r="AI87" s="344">
        <f>$AZ$79</f>
        <v>113</v>
      </c>
      <c r="AJ87" s="345"/>
      <c r="AK87" s="345"/>
      <c r="AL87" s="345"/>
      <c r="AM87" s="346"/>
      <c r="AN87" s="11"/>
      <c r="AO87" s="338">
        <f>$BA$79</f>
        <v>0.36334405144694532</v>
      </c>
      <c r="AP87" s="339"/>
      <c r="AQ87" s="339"/>
      <c r="AR87" s="339"/>
      <c r="AS87" s="340"/>
      <c r="AT87" s="11"/>
    </row>
    <row r="88" spans="1:53" ht="15" customHeight="1" x14ac:dyDescent="0.25">
      <c r="A88" s="11"/>
      <c r="B88" s="164"/>
      <c r="C88" s="11"/>
      <c r="D88" s="11"/>
      <c r="E88" s="11"/>
      <c r="F88" s="11"/>
      <c r="G88" s="11"/>
      <c r="H88" s="11"/>
      <c r="I88" s="11"/>
      <c r="J88" s="11"/>
      <c r="K88" s="11"/>
      <c r="L88" s="11"/>
      <c r="M88" s="11"/>
      <c r="N88" s="11"/>
      <c r="O88" s="11"/>
      <c r="P88" s="11"/>
      <c r="Q88" s="11"/>
      <c r="R88" s="11"/>
      <c r="S88" s="11"/>
      <c r="T88" s="11"/>
      <c r="U88" s="11"/>
      <c r="V88" s="165"/>
      <c r="W88" s="11"/>
      <c r="X88" s="11"/>
      <c r="Y88" s="11"/>
      <c r="Z88" s="11"/>
      <c r="AA88" s="393"/>
      <c r="AB88" s="394"/>
      <c r="AC88" s="394"/>
      <c r="AD88" s="394"/>
      <c r="AE88" s="394"/>
      <c r="AF88" s="394"/>
      <c r="AG88" s="395"/>
      <c r="AH88" s="11"/>
      <c r="AI88" s="347"/>
      <c r="AJ88" s="348"/>
      <c r="AK88" s="348"/>
      <c r="AL88" s="348"/>
      <c r="AM88" s="349"/>
      <c r="AN88" s="11"/>
      <c r="AO88" s="341"/>
      <c r="AP88" s="342"/>
      <c r="AQ88" s="342"/>
      <c r="AR88" s="342"/>
      <c r="AS88" s="343"/>
      <c r="AT88" s="11"/>
    </row>
    <row r="89" spans="1:53" x14ac:dyDescent="0.25">
      <c r="A89" s="11"/>
      <c r="B89" s="164"/>
      <c r="C89" s="11"/>
      <c r="D89" s="11"/>
      <c r="E89" s="11"/>
      <c r="F89" s="11"/>
      <c r="G89" s="11"/>
      <c r="H89" s="11"/>
      <c r="I89" s="11"/>
      <c r="J89" s="11"/>
      <c r="K89" s="11"/>
      <c r="L89" s="11"/>
      <c r="M89" s="11"/>
      <c r="N89" s="11"/>
      <c r="O89" s="11"/>
      <c r="P89" s="11"/>
      <c r="Q89" s="11"/>
      <c r="R89" s="11"/>
      <c r="S89" s="11"/>
      <c r="T89" s="11"/>
      <c r="U89" s="11"/>
      <c r="V89" s="165"/>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row>
    <row r="90" spans="1:53" x14ac:dyDescent="0.25">
      <c r="A90" s="11"/>
      <c r="B90" s="164"/>
      <c r="C90" s="11"/>
      <c r="D90" s="11"/>
      <c r="E90" s="11"/>
      <c r="F90" s="11"/>
      <c r="G90" s="11"/>
      <c r="H90" s="11"/>
      <c r="I90" s="11"/>
      <c r="J90" s="11"/>
      <c r="K90" s="11"/>
      <c r="L90" s="11"/>
      <c r="M90" s="11"/>
      <c r="N90" s="11"/>
      <c r="O90" s="11"/>
      <c r="P90" s="11"/>
      <c r="Q90" s="11"/>
      <c r="R90" s="11"/>
      <c r="S90" s="11"/>
      <c r="T90" s="11"/>
      <c r="U90" s="11"/>
      <c r="V90" s="165"/>
      <c r="W90" s="11"/>
      <c r="X90" s="11"/>
      <c r="Y90" s="11"/>
      <c r="Z90" s="11"/>
      <c r="AA90" s="384" t="str">
        <f>$AX$80</f>
        <v>Clicks</v>
      </c>
      <c r="AB90" s="385"/>
      <c r="AC90" s="385"/>
      <c r="AD90" s="385"/>
      <c r="AE90" s="385"/>
      <c r="AF90" s="385"/>
      <c r="AG90" s="386"/>
      <c r="AH90" s="11"/>
      <c r="AI90" s="344">
        <f>$AZ$80</f>
        <v>156</v>
      </c>
      <c r="AJ90" s="345"/>
      <c r="AK90" s="345"/>
      <c r="AL90" s="345"/>
      <c r="AM90" s="346"/>
      <c r="AN90" s="11"/>
      <c r="AO90" s="338">
        <f>$BA$80</f>
        <v>0.50160771704180063</v>
      </c>
      <c r="AP90" s="339"/>
      <c r="AQ90" s="339"/>
      <c r="AR90" s="339"/>
      <c r="AS90" s="340"/>
      <c r="AT90" s="11"/>
    </row>
    <row r="91" spans="1:53" x14ac:dyDescent="0.25">
      <c r="A91" s="11"/>
      <c r="B91" s="164"/>
      <c r="C91" s="11"/>
      <c r="D91" s="11"/>
      <c r="E91" s="11"/>
      <c r="F91" s="11"/>
      <c r="G91" s="11"/>
      <c r="H91" s="11"/>
      <c r="I91" s="11"/>
      <c r="J91" s="11"/>
      <c r="K91" s="11"/>
      <c r="L91" s="11"/>
      <c r="M91" s="11"/>
      <c r="N91" s="11"/>
      <c r="O91" s="11"/>
      <c r="P91" s="11"/>
      <c r="Q91" s="11"/>
      <c r="R91" s="11"/>
      <c r="S91" s="11"/>
      <c r="T91" s="11"/>
      <c r="U91" s="11"/>
      <c r="V91" s="165"/>
      <c r="W91" s="11"/>
      <c r="X91" s="11"/>
      <c r="Y91" s="11"/>
      <c r="Z91" s="11"/>
      <c r="AA91" s="387"/>
      <c r="AB91" s="388"/>
      <c r="AC91" s="388"/>
      <c r="AD91" s="388"/>
      <c r="AE91" s="388"/>
      <c r="AF91" s="388"/>
      <c r="AG91" s="389"/>
      <c r="AH91" s="11"/>
      <c r="AI91" s="347"/>
      <c r="AJ91" s="348"/>
      <c r="AK91" s="348"/>
      <c r="AL91" s="348"/>
      <c r="AM91" s="349"/>
      <c r="AN91" s="11"/>
      <c r="AO91" s="341"/>
      <c r="AP91" s="342"/>
      <c r="AQ91" s="342"/>
      <c r="AR91" s="342"/>
      <c r="AS91" s="343"/>
      <c r="AT91" s="11"/>
    </row>
    <row r="92" spans="1:53" x14ac:dyDescent="0.25">
      <c r="A92" s="11"/>
      <c r="B92" s="164"/>
      <c r="C92" s="11"/>
      <c r="D92" s="11"/>
      <c r="E92" s="11"/>
      <c r="F92" s="11"/>
      <c r="G92" s="11"/>
      <c r="H92" s="11"/>
      <c r="I92" s="11"/>
      <c r="J92" s="11"/>
      <c r="K92" s="11"/>
      <c r="L92" s="11"/>
      <c r="M92" s="11"/>
      <c r="N92" s="11"/>
      <c r="O92" s="11"/>
      <c r="P92" s="11"/>
      <c r="Q92" s="11"/>
      <c r="R92" s="11"/>
      <c r="S92" s="11"/>
      <c r="T92" s="11"/>
      <c r="U92" s="11"/>
      <c r="V92" s="165"/>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row>
    <row r="93" spans="1:53" x14ac:dyDescent="0.25">
      <c r="A93" s="11"/>
      <c r="B93" s="164"/>
      <c r="C93" s="11"/>
      <c r="D93" s="11"/>
      <c r="E93" s="11"/>
      <c r="F93" s="11"/>
      <c r="G93" s="11"/>
      <c r="H93" s="11"/>
      <c r="I93" s="11"/>
      <c r="J93" s="11"/>
      <c r="K93" s="11"/>
      <c r="L93" s="11"/>
      <c r="M93" s="11"/>
      <c r="N93" s="11"/>
      <c r="O93" s="11"/>
      <c r="P93" s="11"/>
      <c r="Q93" s="11"/>
      <c r="R93" s="11"/>
      <c r="S93" s="11"/>
      <c r="T93" s="11"/>
      <c r="U93" s="11"/>
      <c r="V93" s="165"/>
      <c r="W93" s="11"/>
      <c r="X93" s="11"/>
      <c r="Y93" s="11"/>
      <c r="Z93" s="11"/>
      <c r="AA93" s="378" t="str">
        <f>$AX$81</f>
        <v>Reactions</v>
      </c>
      <c r="AB93" s="379"/>
      <c r="AC93" s="379"/>
      <c r="AD93" s="379"/>
      <c r="AE93" s="379"/>
      <c r="AF93" s="379"/>
      <c r="AG93" s="380"/>
      <c r="AH93" s="11"/>
      <c r="AI93" s="344">
        <f>$AZ$81</f>
        <v>12</v>
      </c>
      <c r="AJ93" s="345"/>
      <c r="AK93" s="345"/>
      <c r="AL93" s="345"/>
      <c r="AM93" s="346"/>
      <c r="AN93" s="11"/>
      <c r="AO93" s="338">
        <f>$BA$81</f>
        <v>3.8585209003215437E-2</v>
      </c>
      <c r="AP93" s="339"/>
      <c r="AQ93" s="339"/>
      <c r="AR93" s="339"/>
      <c r="AS93" s="340"/>
      <c r="AT93" s="11"/>
    </row>
    <row r="94" spans="1:53" x14ac:dyDescent="0.25">
      <c r="A94" s="11"/>
      <c r="B94" s="164"/>
      <c r="C94" s="11"/>
      <c r="D94" s="11"/>
      <c r="E94" s="11"/>
      <c r="F94" s="11"/>
      <c r="G94" s="11"/>
      <c r="H94" s="11"/>
      <c r="I94" s="11"/>
      <c r="J94" s="11"/>
      <c r="K94" s="11"/>
      <c r="L94" s="11"/>
      <c r="M94" s="11"/>
      <c r="N94" s="11"/>
      <c r="O94" s="11"/>
      <c r="P94" s="11"/>
      <c r="Q94" s="11"/>
      <c r="R94" s="11"/>
      <c r="S94" s="11"/>
      <c r="T94" s="11"/>
      <c r="U94" s="11"/>
      <c r="V94" s="165"/>
      <c r="W94" s="11"/>
      <c r="X94" s="11"/>
      <c r="Y94" s="11"/>
      <c r="Z94" s="11"/>
      <c r="AA94" s="381"/>
      <c r="AB94" s="382"/>
      <c r="AC94" s="382"/>
      <c r="AD94" s="382"/>
      <c r="AE94" s="382"/>
      <c r="AF94" s="382"/>
      <c r="AG94" s="383"/>
      <c r="AH94" s="11"/>
      <c r="AI94" s="347"/>
      <c r="AJ94" s="348"/>
      <c r="AK94" s="348"/>
      <c r="AL94" s="348"/>
      <c r="AM94" s="349"/>
      <c r="AN94" s="11"/>
      <c r="AO94" s="341"/>
      <c r="AP94" s="342"/>
      <c r="AQ94" s="342"/>
      <c r="AR94" s="342"/>
      <c r="AS94" s="343"/>
      <c r="AT94" s="11"/>
    </row>
    <row r="95" spans="1:53" x14ac:dyDescent="0.25">
      <c r="A95" s="11"/>
      <c r="B95" s="164"/>
      <c r="C95" s="11"/>
      <c r="D95" s="11"/>
      <c r="E95" s="11"/>
      <c r="F95" s="11"/>
      <c r="G95" s="11"/>
      <c r="H95" s="11"/>
      <c r="I95" s="11"/>
      <c r="J95" s="11"/>
      <c r="K95" s="11"/>
      <c r="L95" s="11"/>
      <c r="M95" s="11"/>
      <c r="N95" s="11"/>
      <c r="O95" s="11"/>
      <c r="P95" s="11"/>
      <c r="Q95" s="11"/>
      <c r="R95" s="11"/>
      <c r="S95" s="11"/>
      <c r="T95" s="11"/>
      <c r="U95" s="11"/>
      <c r="V95" s="165"/>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row>
    <row r="96" spans="1:53" x14ac:dyDescent="0.25">
      <c r="A96" s="11"/>
      <c r="B96" s="164"/>
      <c r="C96" s="11"/>
      <c r="D96" s="11"/>
      <c r="E96" s="11"/>
      <c r="F96" s="11"/>
      <c r="G96" s="11"/>
      <c r="H96" s="11"/>
      <c r="I96" s="11"/>
      <c r="J96" s="11"/>
      <c r="K96" s="11"/>
      <c r="L96" s="11"/>
      <c r="M96" s="11"/>
      <c r="N96" s="11"/>
      <c r="O96" s="11"/>
      <c r="P96" s="11"/>
      <c r="Q96" s="11"/>
      <c r="R96" s="11"/>
      <c r="S96" s="11"/>
      <c r="T96" s="11"/>
      <c r="U96" s="11"/>
      <c r="V96" s="165"/>
      <c r="W96" s="11"/>
      <c r="X96" s="11"/>
      <c r="Y96" s="11"/>
      <c r="Z96" s="11"/>
      <c r="AA96" s="356" t="str">
        <f>$AX$82</f>
        <v>Comments</v>
      </c>
      <c r="AB96" s="357"/>
      <c r="AC96" s="357"/>
      <c r="AD96" s="357"/>
      <c r="AE96" s="357"/>
      <c r="AF96" s="357"/>
      <c r="AG96" s="358"/>
      <c r="AH96" s="11"/>
      <c r="AI96" s="344">
        <f>$AZ$82</f>
        <v>0</v>
      </c>
      <c r="AJ96" s="345"/>
      <c r="AK96" s="345"/>
      <c r="AL96" s="345"/>
      <c r="AM96" s="346"/>
      <c r="AN96" s="11"/>
      <c r="AO96" s="338">
        <f>$BA$82</f>
        <v>0</v>
      </c>
      <c r="AP96" s="339"/>
      <c r="AQ96" s="339"/>
      <c r="AR96" s="339"/>
      <c r="AS96" s="340"/>
      <c r="AT96" s="11"/>
    </row>
    <row r="97" spans="1:55" x14ac:dyDescent="0.25">
      <c r="A97" s="11"/>
      <c r="B97" s="164"/>
      <c r="C97" s="11"/>
      <c r="D97" s="11"/>
      <c r="E97" s="11"/>
      <c r="F97" s="11"/>
      <c r="G97" s="11"/>
      <c r="H97" s="11"/>
      <c r="I97" s="11"/>
      <c r="J97" s="11"/>
      <c r="K97" s="11"/>
      <c r="L97" s="11"/>
      <c r="M97" s="11"/>
      <c r="N97" s="11"/>
      <c r="O97" s="11"/>
      <c r="P97" s="11"/>
      <c r="Q97" s="11"/>
      <c r="R97" s="11"/>
      <c r="S97" s="11"/>
      <c r="T97" s="11"/>
      <c r="U97" s="11"/>
      <c r="V97" s="165"/>
      <c r="W97" s="11"/>
      <c r="X97" s="11"/>
      <c r="Y97" s="11"/>
      <c r="Z97" s="11"/>
      <c r="AA97" s="359"/>
      <c r="AB97" s="360"/>
      <c r="AC97" s="360"/>
      <c r="AD97" s="360"/>
      <c r="AE97" s="360"/>
      <c r="AF97" s="360"/>
      <c r="AG97" s="361"/>
      <c r="AH97" s="11"/>
      <c r="AI97" s="347"/>
      <c r="AJ97" s="348"/>
      <c r="AK97" s="348"/>
      <c r="AL97" s="348"/>
      <c r="AM97" s="349"/>
      <c r="AN97" s="11"/>
      <c r="AO97" s="341"/>
      <c r="AP97" s="342"/>
      <c r="AQ97" s="342"/>
      <c r="AR97" s="342"/>
      <c r="AS97" s="343"/>
      <c r="AT97" s="11"/>
    </row>
    <row r="98" spans="1:55" x14ac:dyDescent="0.25">
      <c r="A98" s="11"/>
      <c r="B98" s="164"/>
      <c r="C98" s="11"/>
      <c r="D98" s="11"/>
      <c r="E98" s="11"/>
      <c r="F98" s="11"/>
      <c r="G98" s="11"/>
      <c r="H98" s="11"/>
      <c r="I98" s="11"/>
      <c r="J98" s="11"/>
      <c r="K98" s="11"/>
      <c r="L98" s="11"/>
      <c r="M98" s="11"/>
      <c r="N98" s="11"/>
      <c r="O98" s="11"/>
      <c r="P98" s="11"/>
      <c r="Q98" s="11"/>
      <c r="R98" s="11"/>
      <c r="S98" s="11"/>
      <c r="T98" s="11"/>
      <c r="U98" s="11"/>
      <c r="V98" s="165"/>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row>
    <row r="99" spans="1:55" ht="15" customHeight="1" x14ac:dyDescent="0.25">
      <c r="A99" s="11"/>
      <c r="B99" s="164"/>
      <c r="C99" s="11"/>
      <c r="D99" s="11"/>
      <c r="E99" s="11"/>
      <c r="F99" s="11"/>
      <c r="G99" s="11"/>
      <c r="H99" s="11"/>
      <c r="I99" s="11"/>
      <c r="J99" s="11"/>
      <c r="K99" s="11"/>
      <c r="L99" s="11"/>
      <c r="M99" s="11"/>
      <c r="N99" s="11"/>
      <c r="O99" s="11"/>
      <c r="P99" s="11"/>
      <c r="Q99" s="11"/>
      <c r="R99" s="11"/>
      <c r="S99" s="11"/>
      <c r="T99" s="11"/>
      <c r="U99" s="11"/>
      <c r="V99" s="165"/>
      <c r="W99" s="11"/>
      <c r="X99" s="11"/>
      <c r="Y99" s="11"/>
      <c r="Z99" s="11"/>
      <c r="AA99" s="350" t="str">
        <f>$AX$83</f>
        <v>Reposts</v>
      </c>
      <c r="AB99" s="351"/>
      <c r="AC99" s="351"/>
      <c r="AD99" s="351"/>
      <c r="AE99" s="351"/>
      <c r="AF99" s="351"/>
      <c r="AG99" s="352"/>
      <c r="AH99" s="11"/>
      <c r="AI99" s="344">
        <f>$AZ$83</f>
        <v>30</v>
      </c>
      <c r="AJ99" s="345"/>
      <c r="AK99" s="345"/>
      <c r="AL99" s="345"/>
      <c r="AM99" s="346"/>
      <c r="AN99" s="11"/>
      <c r="AO99" s="338">
        <f>$BA$83</f>
        <v>9.6463022508038579E-2</v>
      </c>
      <c r="AP99" s="339"/>
      <c r="AQ99" s="339"/>
      <c r="AR99" s="339"/>
      <c r="AS99" s="340"/>
      <c r="AT99" s="11"/>
    </row>
    <row r="100" spans="1:55" ht="15" customHeight="1" x14ac:dyDescent="0.25">
      <c r="A100" s="11"/>
      <c r="B100" s="166"/>
      <c r="C100" s="167"/>
      <c r="D100" s="167"/>
      <c r="E100" s="167"/>
      <c r="F100" s="167"/>
      <c r="G100" s="167"/>
      <c r="H100" s="167"/>
      <c r="I100" s="167"/>
      <c r="J100" s="167"/>
      <c r="K100" s="167"/>
      <c r="L100" s="167"/>
      <c r="M100" s="167"/>
      <c r="N100" s="167"/>
      <c r="O100" s="167"/>
      <c r="P100" s="167"/>
      <c r="Q100" s="167"/>
      <c r="R100" s="167"/>
      <c r="S100" s="167"/>
      <c r="T100" s="167"/>
      <c r="U100" s="167"/>
      <c r="V100" s="168"/>
      <c r="W100" s="11"/>
      <c r="X100" s="11"/>
      <c r="Y100" s="11"/>
      <c r="Z100" s="11"/>
      <c r="AA100" s="353"/>
      <c r="AB100" s="354"/>
      <c r="AC100" s="354"/>
      <c r="AD100" s="354"/>
      <c r="AE100" s="354"/>
      <c r="AF100" s="354"/>
      <c r="AG100" s="355"/>
      <c r="AH100" s="11"/>
      <c r="AI100" s="347"/>
      <c r="AJ100" s="348"/>
      <c r="AK100" s="348"/>
      <c r="AL100" s="348"/>
      <c r="AM100" s="349"/>
      <c r="AN100" s="11"/>
      <c r="AO100" s="341"/>
      <c r="AP100" s="342"/>
      <c r="AQ100" s="342"/>
      <c r="AR100" s="342"/>
      <c r="AS100" s="343"/>
      <c r="AT100" s="11"/>
    </row>
    <row r="101" spans="1:55" x14ac:dyDescent="0.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row>
    <row r="102" spans="1:55" x14ac:dyDescent="0.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row>
    <row r="103" spans="1:55" x14ac:dyDescent="0.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row>
    <row r="104" spans="1:55" x14ac:dyDescent="0.25">
      <c r="A104" s="11"/>
      <c r="B104" s="298" t="s">
        <v>136</v>
      </c>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300"/>
      <c r="AT104" s="11"/>
      <c r="AY104" s="20" t="str">
        <f>'Intro &amp; Setup'!$B$19</f>
        <v>Impressions</v>
      </c>
      <c r="AZ104" s="20" t="str">
        <f>'Intro &amp; Setup'!$B$21</f>
        <v>Clicks</v>
      </c>
      <c r="BA104" s="20" t="str">
        <f>'Intro &amp; Setup'!$B$23</f>
        <v>Reactions</v>
      </c>
      <c r="BB104" s="20" t="str">
        <f>'Intro &amp; Setup'!$B$25</f>
        <v>Comments</v>
      </c>
      <c r="BC104" s="20" t="str">
        <f>'Intro &amp; Setup'!$B$27</f>
        <v>Reposts</v>
      </c>
    </row>
    <row r="105" spans="1:55" x14ac:dyDescent="0.25">
      <c r="A105" s="11"/>
      <c r="B105" s="312" t="s">
        <v>137</v>
      </c>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312"/>
      <c r="AE105" s="312"/>
      <c r="AF105" s="312"/>
      <c r="AG105" s="312"/>
      <c r="AH105" s="312"/>
      <c r="AI105" s="312"/>
      <c r="AJ105" s="312"/>
      <c r="AK105" s="312"/>
      <c r="AL105" s="312"/>
      <c r="AM105" s="312"/>
      <c r="AN105" s="312"/>
      <c r="AO105" s="312"/>
      <c r="AP105" s="312"/>
      <c r="AQ105" s="312"/>
      <c r="AR105" s="312"/>
      <c r="AS105" s="312"/>
      <c r="AT105" s="11"/>
      <c r="AX105" s="16" t="str">
        <f>'Intro &amp; Setup'!$AX$5</f>
        <v>Jan 2023</v>
      </c>
      <c r="AY105" s="39">
        <f>IF($AX105="", "", SUMIF('LinkedIn Posts'!$BD$11:$BD$510, $AX105, 'LinkedIn Posts'!BS$11:BS$510))</f>
        <v>29</v>
      </c>
      <c r="AZ105" s="132">
        <f>IF($AX105="", "", SUMIF('LinkedIn Posts'!$BD$11:$BD$510, $AX105, 'LinkedIn Posts'!BT$11:BT$510))</f>
        <v>44</v>
      </c>
      <c r="BA105" s="132">
        <f>IF($AX105="", "", SUMIF('LinkedIn Posts'!$BD$11:$BD$510, $AX105, 'LinkedIn Posts'!BU$11:BU$510))</f>
        <v>4</v>
      </c>
      <c r="BB105" s="132">
        <f>IF($AX105="", "", SUMIF('LinkedIn Posts'!$BD$11:$BD$510, $AX105, 'LinkedIn Posts'!BV$11:BV$510))</f>
        <v>0</v>
      </c>
      <c r="BC105" s="133">
        <f>IF($AX105="", "", SUMIF('LinkedIn Posts'!$BD$11:$BD$510, $AX105, 'LinkedIn Posts'!BW$11:BW$510))</f>
        <v>9</v>
      </c>
    </row>
    <row r="106" spans="1:55"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X106" s="19" t="str">
        <f>'Intro &amp; Setup'!$AX$6</f>
        <v>Feb 2023</v>
      </c>
      <c r="AY106" s="44">
        <f>IF($AX106="", "", SUMIF('LinkedIn Posts'!$BD$11:$BD$510, $AX106, 'LinkedIn Posts'!BS$11:BS$510))</f>
        <v>27</v>
      </c>
      <c r="AZ106" s="135">
        <f>IF($AX106="", "", SUMIF('LinkedIn Posts'!$BD$11:$BD$510, $AX106, 'LinkedIn Posts'!BT$11:BT$510))</f>
        <v>36</v>
      </c>
      <c r="BA106" s="135">
        <f>IF($AX106="", "", SUMIF('LinkedIn Posts'!$BD$11:$BD$510, $AX106, 'LinkedIn Posts'!BU$11:BU$510))</f>
        <v>1</v>
      </c>
      <c r="BB106" s="135">
        <f>IF($AX106="", "", SUMIF('LinkedIn Posts'!$BD$11:$BD$510, $AX106, 'LinkedIn Posts'!BV$11:BV$510))</f>
        <v>0</v>
      </c>
      <c r="BC106" s="136">
        <f>IF($AX106="", "", SUMIF('LinkedIn Posts'!$BD$11:$BD$510, $AX106, 'LinkedIn Posts'!BW$11:BW$510))</f>
        <v>12</v>
      </c>
    </row>
    <row r="107" spans="1:55" x14ac:dyDescent="0.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X107" s="19" t="str">
        <f>'Intro &amp; Setup'!$AX$7</f>
        <v>Mar 2023</v>
      </c>
      <c r="AY107" s="44">
        <f>IF($AX107="", "", SUMIF('LinkedIn Posts'!$BD$11:$BD$510, $AX107, 'LinkedIn Posts'!BS$11:BS$510))</f>
        <v>19</v>
      </c>
      <c r="AZ107" s="135">
        <f>IF($AX107="", "", SUMIF('LinkedIn Posts'!$BD$11:$BD$510, $AX107, 'LinkedIn Posts'!BT$11:BT$510))</f>
        <v>28</v>
      </c>
      <c r="BA107" s="135">
        <f>IF($AX107="", "", SUMIF('LinkedIn Posts'!$BD$11:$BD$510, $AX107, 'LinkedIn Posts'!BU$11:BU$510))</f>
        <v>5</v>
      </c>
      <c r="BB107" s="135">
        <f>IF($AX107="", "", SUMIF('LinkedIn Posts'!$BD$11:$BD$510, $AX107, 'LinkedIn Posts'!BV$11:BV$510))</f>
        <v>0</v>
      </c>
      <c r="BC107" s="136">
        <f>IF($AX107="", "", SUMIF('LinkedIn Posts'!$BD$11:$BD$510, $AX107, 'LinkedIn Posts'!BW$11:BW$510))</f>
        <v>3</v>
      </c>
    </row>
    <row r="108" spans="1:55"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X108" s="19" t="str">
        <f>'Intro &amp; Setup'!$AX$8</f>
        <v>Apr 2023</v>
      </c>
      <c r="AY108" s="44">
        <f>IF($AX108="", "", SUMIF('LinkedIn Posts'!$BD$11:$BD$510, $AX108, 'LinkedIn Posts'!BS$11:BS$510))</f>
        <v>21</v>
      </c>
      <c r="AZ108" s="135">
        <f>IF($AX108="", "", SUMIF('LinkedIn Posts'!$BD$11:$BD$510, $AX108, 'LinkedIn Posts'!BT$11:BT$510))</f>
        <v>32</v>
      </c>
      <c r="BA108" s="135">
        <f>IF($AX108="", "", SUMIF('LinkedIn Posts'!$BD$11:$BD$510, $AX108, 'LinkedIn Posts'!BU$11:BU$510))</f>
        <v>1</v>
      </c>
      <c r="BB108" s="135">
        <f>IF($AX108="", "", SUMIF('LinkedIn Posts'!$BD$11:$BD$510, $AX108, 'LinkedIn Posts'!BV$11:BV$510))</f>
        <v>0</v>
      </c>
      <c r="BC108" s="136">
        <f>IF($AX108="", "", SUMIF('LinkedIn Posts'!$BD$11:$BD$510, $AX108, 'LinkedIn Posts'!BW$11:BW$510))</f>
        <v>3</v>
      </c>
    </row>
    <row r="109" spans="1:55" x14ac:dyDescent="0.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X109" s="19" t="str">
        <f>'Intro &amp; Setup'!$AX$9</f>
        <v>May 2023</v>
      </c>
      <c r="AY109" s="44">
        <f>IF($AX109="", "", SUMIF('LinkedIn Posts'!$BD$11:$BD$510, $AX109, 'LinkedIn Posts'!BS$11:BS$510))</f>
        <v>17</v>
      </c>
      <c r="AZ109" s="135">
        <f>IF($AX109="", "", SUMIF('LinkedIn Posts'!$BD$11:$BD$510, $AX109, 'LinkedIn Posts'!BT$11:BT$510))</f>
        <v>16</v>
      </c>
      <c r="BA109" s="135">
        <f>IF($AX109="", "", SUMIF('LinkedIn Posts'!$BD$11:$BD$510, $AX109, 'LinkedIn Posts'!BU$11:BU$510))</f>
        <v>1</v>
      </c>
      <c r="BB109" s="135">
        <f>IF($AX109="", "", SUMIF('LinkedIn Posts'!$BD$11:$BD$510, $AX109, 'LinkedIn Posts'!BV$11:BV$510))</f>
        <v>0</v>
      </c>
      <c r="BC109" s="136">
        <f>IF($AX109="", "", SUMIF('LinkedIn Posts'!$BD$11:$BD$510, $AX109, 'LinkedIn Posts'!BW$11:BW$510))</f>
        <v>3</v>
      </c>
    </row>
    <row r="110" spans="1:55"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X110" s="19" t="str">
        <f>'Intro &amp; Setup'!$AX$10</f>
        <v>Jun 2023</v>
      </c>
      <c r="AY110" s="44">
        <f>IF($AX110="", "", SUMIF('LinkedIn Posts'!$BD$11:$BD$510, $AX110, 'LinkedIn Posts'!BS$11:BS$510))</f>
        <v>0</v>
      </c>
      <c r="AZ110" s="135">
        <f>IF($AX110="", "", SUMIF('LinkedIn Posts'!$BD$11:$BD$510, $AX110, 'LinkedIn Posts'!BT$11:BT$510))</f>
        <v>0</v>
      </c>
      <c r="BA110" s="135">
        <f>IF($AX110="", "", SUMIF('LinkedIn Posts'!$BD$11:$BD$510, $AX110, 'LinkedIn Posts'!BU$11:BU$510))</f>
        <v>0</v>
      </c>
      <c r="BB110" s="135">
        <f>IF($AX110="", "", SUMIF('LinkedIn Posts'!$BD$11:$BD$510, $AX110, 'LinkedIn Posts'!BV$11:BV$510))</f>
        <v>0</v>
      </c>
      <c r="BC110" s="136">
        <f>IF($AX110="", "", SUMIF('LinkedIn Posts'!$BD$11:$BD$510, $AX110, 'LinkedIn Posts'!BW$11:BW$510))</f>
        <v>0</v>
      </c>
    </row>
    <row r="111" spans="1:55" x14ac:dyDescent="0.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X111" s="19" t="str">
        <f>'Intro &amp; Setup'!$AX$11</f>
        <v>Jul 2023</v>
      </c>
      <c r="AY111" s="44">
        <f>IF($AX111="", "", SUMIF('LinkedIn Posts'!$BD$11:$BD$510, $AX111, 'LinkedIn Posts'!BS$11:BS$510))</f>
        <v>0</v>
      </c>
      <c r="AZ111" s="135">
        <f>IF($AX111="", "", SUMIF('LinkedIn Posts'!$BD$11:$BD$510, $AX111, 'LinkedIn Posts'!BT$11:BT$510))</f>
        <v>0</v>
      </c>
      <c r="BA111" s="135">
        <f>IF($AX111="", "", SUMIF('LinkedIn Posts'!$BD$11:$BD$510, $AX111, 'LinkedIn Posts'!BU$11:BU$510))</f>
        <v>0</v>
      </c>
      <c r="BB111" s="135">
        <f>IF($AX111="", "", SUMIF('LinkedIn Posts'!$BD$11:$BD$510, $AX111, 'LinkedIn Posts'!BV$11:BV$510))</f>
        <v>0</v>
      </c>
      <c r="BC111" s="136">
        <f>IF($AX111="", "", SUMIF('LinkedIn Posts'!$BD$11:$BD$510, $AX111, 'LinkedIn Posts'!BW$11:BW$510))</f>
        <v>0</v>
      </c>
    </row>
    <row r="112" spans="1:55"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X112" s="19" t="str">
        <f>'Intro &amp; Setup'!$AX$12</f>
        <v>Aug 2023</v>
      </c>
      <c r="AY112" s="44">
        <f>IF($AX112="", "", SUMIF('LinkedIn Posts'!$BD$11:$BD$510, $AX112, 'LinkedIn Posts'!BS$11:BS$510))</f>
        <v>0</v>
      </c>
      <c r="AZ112" s="135">
        <f>IF($AX112="", "", SUMIF('LinkedIn Posts'!$BD$11:$BD$510, $AX112, 'LinkedIn Posts'!BT$11:BT$510))</f>
        <v>0</v>
      </c>
      <c r="BA112" s="135">
        <f>IF($AX112="", "", SUMIF('LinkedIn Posts'!$BD$11:$BD$510, $AX112, 'LinkedIn Posts'!BU$11:BU$510))</f>
        <v>0</v>
      </c>
      <c r="BB112" s="135">
        <f>IF($AX112="", "", SUMIF('LinkedIn Posts'!$BD$11:$BD$510, $AX112, 'LinkedIn Posts'!BV$11:BV$510))</f>
        <v>0</v>
      </c>
      <c r="BC112" s="136">
        <f>IF($AX112="", "", SUMIF('LinkedIn Posts'!$BD$11:$BD$510, $AX112, 'LinkedIn Posts'!BW$11:BW$510))</f>
        <v>0</v>
      </c>
    </row>
    <row r="113" spans="1:55" x14ac:dyDescent="0.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X113" s="19" t="str">
        <f>'Intro &amp; Setup'!$AX$13</f>
        <v>Sep 2023</v>
      </c>
      <c r="AY113" s="44">
        <f>IF($AX113="", "", SUMIF('LinkedIn Posts'!$BD$11:$BD$510, $AX113, 'LinkedIn Posts'!BS$11:BS$510))</f>
        <v>0</v>
      </c>
      <c r="AZ113" s="135">
        <f>IF($AX113="", "", SUMIF('LinkedIn Posts'!$BD$11:$BD$510, $AX113, 'LinkedIn Posts'!BT$11:BT$510))</f>
        <v>0</v>
      </c>
      <c r="BA113" s="135">
        <f>IF($AX113="", "", SUMIF('LinkedIn Posts'!$BD$11:$BD$510, $AX113, 'LinkedIn Posts'!BU$11:BU$510))</f>
        <v>0</v>
      </c>
      <c r="BB113" s="135">
        <f>IF($AX113="", "", SUMIF('LinkedIn Posts'!$BD$11:$BD$510, $AX113, 'LinkedIn Posts'!BV$11:BV$510))</f>
        <v>0</v>
      </c>
      <c r="BC113" s="136">
        <f>IF($AX113="", "", SUMIF('LinkedIn Posts'!$BD$11:$BD$510, $AX113, 'LinkedIn Posts'!BW$11:BW$510))</f>
        <v>0</v>
      </c>
    </row>
    <row r="114" spans="1:55" x14ac:dyDescent="0.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X114" s="19" t="str">
        <f>'Intro &amp; Setup'!$AX$14</f>
        <v>Oct 2023</v>
      </c>
      <c r="AY114" s="44">
        <f>IF($AX114="", "", SUMIF('LinkedIn Posts'!$BD$11:$BD$510, $AX114, 'LinkedIn Posts'!BS$11:BS$510))</f>
        <v>0</v>
      </c>
      <c r="AZ114" s="135">
        <f>IF($AX114="", "", SUMIF('LinkedIn Posts'!$BD$11:$BD$510, $AX114, 'LinkedIn Posts'!BT$11:BT$510))</f>
        <v>0</v>
      </c>
      <c r="BA114" s="135">
        <f>IF($AX114="", "", SUMIF('LinkedIn Posts'!$BD$11:$BD$510, $AX114, 'LinkedIn Posts'!BU$11:BU$510))</f>
        <v>0</v>
      </c>
      <c r="BB114" s="135">
        <f>IF($AX114="", "", SUMIF('LinkedIn Posts'!$BD$11:$BD$510, $AX114, 'LinkedIn Posts'!BV$11:BV$510))</f>
        <v>0</v>
      </c>
      <c r="BC114" s="136">
        <f>IF($AX114="", "", SUMIF('LinkedIn Posts'!$BD$11:$BD$510, $AX114, 'LinkedIn Posts'!BW$11:BW$510))</f>
        <v>0</v>
      </c>
    </row>
    <row r="115" spans="1:55" x14ac:dyDescent="0.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X115" s="19" t="str">
        <f>'Intro &amp; Setup'!$AX$15</f>
        <v>Nov 2023</v>
      </c>
      <c r="AY115" s="44">
        <f>IF($AX115="", "", SUMIF('LinkedIn Posts'!$BD$11:$BD$510, $AX115, 'LinkedIn Posts'!BS$11:BS$510))</f>
        <v>0</v>
      </c>
      <c r="AZ115" s="135">
        <f>IF($AX115="", "", SUMIF('LinkedIn Posts'!$BD$11:$BD$510, $AX115, 'LinkedIn Posts'!BT$11:BT$510))</f>
        <v>0</v>
      </c>
      <c r="BA115" s="135">
        <f>IF($AX115="", "", SUMIF('LinkedIn Posts'!$BD$11:$BD$510, $AX115, 'LinkedIn Posts'!BU$11:BU$510))</f>
        <v>0</v>
      </c>
      <c r="BB115" s="135">
        <f>IF($AX115="", "", SUMIF('LinkedIn Posts'!$BD$11:$BD$510, $AX115, 'LinkedIn Posts'!BV$11:BV$510))</f>
        <v>0</v>
      </c>
      <c r="BC115" s="136">
        <f>IF($AX115="", "", SUMIF('LinkedIn Posts'!$BD$11:$BD$510, $AX115, 'LinkedIn Posts'!BW$11:BW$510))</f>
        <v>0</v>
      </c>
    </row>
    <row r="116" spans="1:55"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X116" s="18" t="str">
        <f>'Intro &amp; Setup'!$AX$16</f>
        <v>Dec 2023</v>
      </c>
      <c r="AY116" s="55">
        <f>IF($AX116="", "", SUMIF('LinkedIn Posts'!$BD$11:$BD$510, $AX116, 'LinkedIn Posts'!BS$11:BS$510))</f>
        <v>0</v>
      </c>
      <c r="AZ116" s="138">
        <f>IF($AX116="", "", SUMIF('LinkedIn Posts'!$BD$11:$BD$510, $AX116, 'LinkedIn Posts'!BT$11:BT$510))</f>
        <v>0</v>
      </c>
      <c r="BA116" s="138">
        <f>IF($AX116="", "", SUMIF('LinkedIn Posts'!$BD$11:$BD$510, $AX116, 'LinkedIn Posts'!BU$11:BU$510))</f>
        <v>0</v>
      </c>
      <c r="BB116" s="138">
        <f>IF($AX116="", "", SUMIF('LinkedIn Posts'!$BD$11:$BD$510, $AX116, 'LinkedIn Posts'!BV$11:BV$510))</f>
        <v>0</v>
      </c>
      <c r="BC116" s="139">
        <f>IF($AX116="", "", SUMIF('LinkedIn Posts'!$BD$11:$BD$510, $AX116, 'LinkedIn Posts'!BW$11:BW$510))</f>
        <v>0</v>
      </c>
    </row>
    <row r="117" spans="1:55" x14ac:dyDescent="0.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row>
    <row r="118" spans="1:55" x14ac:dyDescent="0.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row>
    <row r="119" spans="1:55" x14ac:dyDescent="0.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row>
    <row r="120" spans="1:55" x14ac:dyDescent="0.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row>
    <row r="121" spans="1:55" x14ac:dyDescent="0.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row>
    <row r="122" spans="1:55" x14ac:dyDescent="0.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row>
    <row r="123" spans="1:55" x14ac:dyDescent="0.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row>
    <row r="124" spans="1:55" x14ac:dyDescent="0.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row>
    <row r="125" spans="1:55" x14ac:dyDescent="0.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row>
    <row r="126" spans="1:55" x14ac:dyDescent="0.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row>
    <row r="127" spans="1:55" x14ac:dyDescent="0.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row>
    <row r="128" spans="1:55" x14ac:dyDescent="0.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row>
    <row r="129" spans="1:53" x14ac:dyDescent="0.25">
      <c r="A129" s="11"/>
      <c r="B129" s="298" t="s">
        <v>140</v>
      </c>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300"/>
      <c r="AT129" s="11"/>
    </row>
    <row r="130" spans="1:53"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Y130" s="20" t="s">
        <v>138</v>
      </c>
      <c r="AZ130" s="20" t="s">
        <v>13</v>
      </c>
      <c r="BA130" s="20" t="s">
        <v>139</v>
      </c>
    </row>
    <row r="131" spans="1:53" x14ac:dyDescent="0.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X131" s="16" t="str">
        <f>'Intro &amp; Setup'!$AX$5</f>
        <v>Jan 2023</v>
      </c>
      <c r="AY131" s="39">
        <f>IF($AX131="", "", SUMIF('LinkedIn Posts'!$BD$11:$BD$510, $AX131, 'LinkedIn Posts'!$Q$11:$Q$510))</f>
        <v>313</v>
      </c>
      <c r="AZ131" s="39">
        <f>SUM($AZ30:$BC30)</f>
        <v>57</v>
      </c>
      <c r="BA131" s="169">
        <f>IFERROR($AZ131/$AY131, "")</f>
        <v>0.18210862619808307</v>
      </c>
    </row>
    <row r="132" spans="1:53" x14ac:dyDescent="0.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X132" s="19" t="str">
        <f>'Intro &amp; Setup'!$AX$6</f>
        <v>Feb 2023</v>
      </c>
      <c r="AY132" s="44">
        <f>IF($AX132="", "", SUMIF('LinkedIn Posts'!$BD$11:$BD$510, $AX132, 'LinkedIn Posts'!$Q$11:$Q$510))</f>
        <v>280</v>
      </c>
      <c r="AZ132" s="44">
        <f t="shared" ref="AZ132:AZ142" si="3">SUM($AZ31:$BC31)</f>
        <v>49</v>
      </c>
      <c r="BA132" s="170">
        <f t="shared" ref="BA132:BA142" si="4">IFERROR($AZ132/$AY132, "")</f>
        <v>0.17499999999999999</v>
      </c>
    </row>
    <row r="133" spans="1:53" x14ac:dyDescent="0.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X133" s="19" t="str">
        <f>'Intro &amp; Setup'!$AX$7</f>
        <v>Mar 2023</v>
      </c>
      <c r="AY133" s="44">
        <f>IF($AX133="", "", SUMIF('LinkedIn Posts'!$BD$11:$BD$510, $AX133, 'LinkedIn Posts'!$Q$11:$Q$510))</f>
        <v>217</v>
      </c>
      <c r="AZ133" s="44">
        <f t="shared" si="3"/>
        <v>36</v>
      </c>
      <c r="BA133" s="170">
        <f t="shared" si="4"/>
        <v>0.16589861751152074</v>
      </c>
    </row>
    <row r="134" spans="1:53" x14ac:dyDescent="0.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X134" s="19" t="str">
        <f>'Intro &amp; Setup'!$AX$8</f>
        <v>Apr 2023</v>
      </c>
      <c r="AY134" s="44">
        <f>IF($AX134="", "", SUMIF('LinkedIn Posts'!$BD$11:$BD$510, $AX134, 'LinkedIn Posts'!$Q$11:$Q$510))</f>
        <v>229</v>
      </c>
      <c r="AZ134" s="44">
        <f t="shared" si="3"/>
        <v>36</v>
      </c>
      <c r="BA134" s="170">
        <f t="shared" si="4"/>
        <v>0.15720524017467249</v>
      </c>
    </row>
    <row r="135" spans="1:53" x14ac:dyDescent="0.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X135" s="19" t="str">
        <f>'Intro &amp; Setup'!$AX$9</f>
        <v>May 2023</v>
      </c>
      <c r="AY135" s="44">
        <f>IF($AX135="", "", SUMIF('LinkedIn Posts'!$BD$11:$BD$510, $AX135, 'LinkedIn Posts'!$Q$11:$Q$510))</f>
        <v>186</v>
      </c>
      <c r="AZ135" s="44">
        <f t="shared" si="3"/>
        <v>20</v>
      </c>
      <c r="BA135" s="170">
        <f t="shared" si="4"/>
        <v>0.10752688172043011</v>
      </c>
    </row>
    <row r="136" spans="1:53" x14ac:dyDescent="0.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X136" s="19" t="str">
        <f>'Intro &amp; Setup'!$AX$10</f>
        <v>Jun 2023</v>
      </c>
      <c r="AY136" s="44">
        <f>IF($AX136="", "", SUMIF('LinkedIn Posts'!$BD$11:$BD$510, $AX136, 'LinkedIn Posts'!$Q$11:$Q$510))</f>
        <v>0</v>
      </c>
      <c r="AZ136" s="44">
        <f t="shared" si="3"/>
        <v>0</v>
      </c>
      <c r="BA136" s="170" t="str">
        <f t="shared" si="4"/>
        <v/>
      </c>
    </row>
    <row r="137" spans="1:53" x14ac:dyDescent="0.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X137" s="19" t="str">
        <f>'Intro &amp; Setup'!$AX$11</f>
        <v>Jul 2023</v>
      </c>
      <c r="AY137" s="44">
        <f>IF($AX137="", "", SUMIF('LinkedIn Posts'!$BD$11:$BD$510, $AX137, 'LinkedIn Posts'!$Q$11:$Q$510))</f>
        <v>0</v>
      </c>
      <c r="AZ137" s="44">
        <f t="shared" si="3"/>
        <v>0</v>
      </c>
      <c r="BA137" s="170" t="str">
        <f t="shared" si="4"/>
        <v/>
      </c>
    </row>
    <row r="138" spans="1:53" x14ac:dyDescent="0.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X138" s="19" t="str">
        <f>'Intro &amp; Setup'!$AX$12</f>
        <v>Aug 2023</v>
      </c>
      <c r="AY138" s="44">
        <f>IF($AX138="", "", SUMIF('LinkedIn Posts'!$BD$11:$BD$510, $AX138, 'LinkedIn Posts'!$Q$11:$Q$510))</f>
        <v>0</v>
      </c>
      <c r="AZ138" s="44">
        <f t="shared" si="3"/>
        <v>0</v>
      </c>
      <c r="BA138" s="170" t="str">
        <f t="shared" si="4"/>
        <v/>
      </c>
    </row>
    <row r="139" spans="1:53"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X139" s="19" t="str">
        <f>'Intro &amp; Setup'!$AX$13</f>
        <v>Sep 2023</v>
      </c>
      <c r="AY139" s="44">
        <f>IF($AX139="", "", SUMIF('LinkedIn Posts'!$BD$11:$BD$510, $AX139, 'LinkedIn Posts'!$Q$11:$Q$510))</f>
        <v>0</v>
      </c>
      <c r="AZ139" s="44">
        <f t="shared" si="3"/>
        <v>0</v>
      </c>
      <c r="BA139" s="170" t="str">
        <f t="shared" si="4"/>
        <v/>
      </c>
    </row>
    <row r="140" spans="1:53" x14ac:dyDescent="0.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X140" s="19" t="str">
        <f>'Intro &amp; Setup'!$AX$14</f>
        <v>Oct 2023</v>
      </c>
      <c r="AY140" s="44">
        <f>IF($AX140="", "", SUMIF('LinkedIn Posts'!$BD$11:$BD$510, $AX140, 'LinkedIn Posts'!$Q$11:$Q$510))</f>
        <v>0</v>
      </c>
      <c r="AZ140" s="44">
        <f t="shared" si="3"/>
        <v>0</v>
      </c>
      <c r="BA140" s="170" t="str">
        <f t="shared" si="4"/>
        <v/>
      </c>
    </row>
    <row r="141" spans="1:53" x14ac:dyDescent="0.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X141" s="19" t="str">
        <f>'Intro &amp; Setup'!$AX$15</f>
        <v>Nov 2023</v>
      </c>
      <c r="AY141" s="44">
        <f>IF($AX141="", "", SUMIF('LinkedIn Posts'!$BD$11:$BD$510, $AX141, 'LinkedIn Posts'!$Q$11:$Q$510))</f>
        <v>0</v>
      </c>
      <c r="AZ141" s="44">
        <f t="shared" si="3"/>
        <v>0</v>
      </c>
      <c r="BA141" s="170" t="str">
        <f t="shared" si="4"/>
        <v/>
      </c>
    </row>
    <row r="142" spans="1:53" x14ac:dyDescent="0.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X142" s="18" t="str">
        <f>'Intro &amp; Setup'!$AX$16</f>
        <v>Dec 2023</v>
      </c>
      <c r="AY142" s="55">
        <f>IF($AX142="", "", SUMIF('LinkedIn Posts'!$BD$11:$BD$510, $AX142, 'LinkedIn Posts'!$Q$11:$Q$510))</f>
        <v>0</v>
      </c>
      <c r="AZ142" s="55">
        <f t="shared" si="3"/>
        <v>0</v>
      </c>
      <c r="BA142" s="171" t="str">
        <f t="shared" si="4"/>
        <v/>
      </c>
    </row>
    <row r="143" spans="1:53" x14ac:dyDescent="0.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row>
    <row r="144" spans="1:53" x14ac:dyDescent="0.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row>
    <row r="145" spans="1:55" x14ac:dyDescent="0.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row>
    <row r="146" spans="1:55" x14ac:dyDescent="0.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row>
    <row r="147" spans="1:55" x14ac:dyDescent="0.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row>
    <row r="148" spans="1:55"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row>
    <row r="149" spans="1:55"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row>
    <row r="150" spans="1:55"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row>
    <row r="151" spans="1:55" x14ac:dyDescent="0.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row>
    <row r="152" spans="1:55" x14ac:dyDescent="0.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row>
    <row r="153" spans="1:55" x14ac:dyDescent="0.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row>
    <row r="154" spans="1:55"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row>
    <row r="155" spans="1:55" x14ac:dyDescent="0.25">
      <c r="A155" s="11"/>
      <c r="B155" s="298" t="s">
        <v>143</v>
      </c>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300"/>
      <c r="AT155" s="11"/>
    </row>
    <row r="156" spans="1:55"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row>
    <row r="157" spans="1:55" x14ac:dyDescent="0.25">
      <c r="A157" s="11"/>
      <c r="B157" s="161"/>
      <c r="C157" s="162"/>
      <c r="D157" s="162"/>
      <c r="E157" s="162"/>
      <c r="F157" s="162"/>
      <c r="G157" s="162"/>
      <c r="H157" s="162"/>
      <c r="I157" s="162"/>
      <c r="J157" s="162"/>
      <c r="K157" s="162"/>
      <c r="L157" s="162"/>
      <c r="M157" s="162"/>
      <c r="N157" s="162"/>
      <c r="O157" s="162"/>
      <c r="P157" s="162"/>
      <c r="Q157" s="162"/>
      <c r="R157" s="162"/>
      <c r="S157" s="162"/>
      <c r="T157" s="162"/>
      <c r="U157" s="162"/>
      <c r="V157" s="163"/>
      <c r="W157" s="11"/>
      <c r="X157" s="11"/>
      <c r="Y157" s="161"/>
      <c r="Z157" s="162"/>
      <c r="AA157" s="162"/>
      <c r="AB157" s="162"/>
      <c r="AC157" s="162"/>
      <c r="AD157" s="162"/>
      <c r="AE157" s="162"/>
      <c r="AF157" s="162"/>
      <c r="AG157" s="162"/>
      <c r="AH157" s="162"/>
      <c r="AI157" s="162"/>
      <c r="AJ157" s="162"/>
      <c r="AK157" s="162"/>
      <c r="AL157" s="162"/>
      <c r="AM157" s="162"/>
      <c r="AN157" s="162"/>
      <c r="AO157" s="162"/>
      <c r="AP157" s="162"/>
      <c r="AQ157" s="162"/>
      <c r="AR157" s="162"/>
      <c r="AS157" s="163"/>
      <c r="AT157" s="11"/>
      <c r="AY157" s="20" t="s">
        <v>121</v>
      </c>
      <c r="AZ157" s="20" t="s">
        <v>122</v>
      </c>
      <c r="BB157" s="20" t="s">
        <v>121</v>
      </c>
      <c r="BC157" s="20" t="s">
        <v>122</v>
      </c>
    </row>
    <row r="158" spans="1:55" x14ac:dyDescent="0.25">
      <c r="A158" s="11"/>
      <c r="B158" s="164"/>
      <c r="C158" s="11"/>
      <c r="D158" s="11"/>
      <c r="E158" s="11"/>
      <c r="F158" s="11"/>
      <c r="G158" s="11"/>
      <c r="H158" s="11"/>
      <c r="I158" s="11"/>
      <c r="J158" s="11"/>
      <c r="K158" s="11"/>
      <c r="L158" s="11"/>
      <c r="M158" s="11"/>
      <c r="N158" s="11"/>
      <c r="O158" s="11"/>
      <c r="P158" s="11"/>
      <c r="Q158" s="11"/>
      <c r="R158" s="11"/>
      <c r="S158" s="11"/>
      <c r="T158" s="11"/>
      <c r="U158" s="11"/>
      <c r="V158" s="165"/>
      <c r="W158" s="11"/>
      <c r="X158" s="11"/>
      <c r="Y158" s="164"/>
      <c r="Z158" s="11"/>
      <c r="AA158" s="11"/>
      <c r="AB158" s="11"/>
      <c r="AC158" s="11"/>
      <c r="AD158" s="11"/>
      <c r="AE158" s="11"/>
      <c r="AF158" s="11"/>
      <c r="AG158" s="11"/>
      <c r="AH158" s="11"/>
      <c r="AI158" s="11"/>
      <c r="AJ158" s="11"/>
      <c r="AK158" s="11"/>
      <c r="AL158" s="11"/>
      <c r="AM158" s="11"/>
      <c r="AN158" s="11"/>
      <c r="AO158" s="11"/>
      <c r="AP158" s="11"/>
      <c r="AQ158" s="11"/>
      <c r="AR158" s="11"/>
      <c r="AS158" s="165"/>
      <c r="AT158" s="11"/>
      <c r="AX158" s="16" t="str">
        <f>IF('Intro &amp; Setup'!$Z31="", "", 'Intro &amp; Setup'!$Z31)</f>
        <v>Image - Plain</v>
      </c>
      <c r="AY158" s="39">
        <f>IF(OR(BB158="", BB158=""), NA(), BB158)</f>
        <v>10</v>
      </c>
      <c r="AZ158" s="155">
        <f t="shared" ref="AZ158:AZ165" si="5">IF(OR(BC158="", BC158=""), NA(), BC158)</f>
        <v>16.7</v>
      </c>
      <c r="BB158" s="39">
        <f>IF($AX158="", "", COUNTIF('LinkedIn Posts'!$I$11:$I$510, $AX158))</f>
        <v>10</v>
      </c>
      <c r="BC158" s="155">
        <f>IF($AX158="", "", IFERROR(AVERAGEIF('LinkedIn Posts'!$I$11:$I$510, $AX158, 'LinkedIn Posts'!$M$11:$M$510), ""))</f>
        <v>16.7</v>
      </c>
    </row>
    <row r="159" spans="1:55" x14ac:dyDescent="0.25">
      <c r="A159" s="11"/>
      <c r="B159" s="164"/>
      <c r="C159" s="11"/>
      <c r="D159" s="11"/>
      <c r="E159" s="11"/>
      <c r="F159" s="11"/>
      <c r="G159" s="11"/>
      <c r="H159" s="11"/>
      <c r="I159" s="11"/>
      <c r="J159" s="11"/>
      <c r="K159" s="11"/>
      <c r="L159" s="11"/>
      <c r="M159" s="11"/>
      <c r="N159" s="11"/>
      <c r="O159" s="11"/>
      <c r="P159" s="11"/>
      <c r="Q159" s="11"/>
      <c r="R159" s="11"/>
      <c r="S159" s="11"/>
      <c r="T159" s="11"/>
      <c r="U159" s="11"/>
      <c r="V159" s="165"/>
      <c r="W159" s="11"/>
      <c r="X159" s="11"/>
      <c r="Y159" s="164"/>
      <c r="Z159" s="11"/>
      <c r="AA159" s="11"/>
      <c r="AB159" s="11"/>
      <c r="AC159" s="11"/>
      <c r="AD159" s="11"/>
      <c r="AE159" s="11"/>
      <c r="AF159" s="11"/>
      <c r="AG159" s="11"/>
      <c r="AH159" s="11"/>
      <c r="AI159" s="11"/>
      <c r="AJ159" s="11"/>
      <c r="AK159" s="11"/>
      <c r="AL159" s="11"/>
      <c r="AM159" s="11"/>
      <c r="AN159" s="11"/>
      <c r="AO159" s="11"/>
      <c r="AP159" s="11"/>
      <c r="AQ159" s="11"/>
      <c r="AR159" s="11"/>
      <c r="AS159" s="165"/>
      <c r="AT159" s="11"/>
      <c r="AX159" s="19" t="str">
        <f>IF('Intro &amp; Setup'!$Z32="", "", 'Intro &amp; Setup'!$Z32)</f>
        <v>Image - Brand</v>
      </c>
      <c r="AY159" s="44">
        <f t="shared" ref="AY159:AY165" si="6">IF(OR(BB159="", BB159=""), NA(), BB159)</f>
        <v>0</v>
      </c>
      <c r="AZ159" s="156" t="e">
        <f t="shared" si="5"/>
        <v>#N/A</v>
      </c>
      <c r="BB159" s="44">
        <f>IF($AX159="", "", COUNTIF('LinkedIn Posts'!$I$11:$I$510, $AX159))</f>
        <v>0</v>
      </c>
      <c r="BC159" s="156" t="str">
        <f>IF($AX159="", "", IFERROR(AVERAGEIF('LinkedIn Posts'!$I$11:$I$510, $AX159, 'LinkedIn Posts'!$M$11:$M$510), ""))</f>
        <v/>
      </c>
    </row>
    <row r="160" spans="1:55" x14ac:dyDescent="0.25">
      <c r="A160" s="11"/>
      <c r="B160" s="164"/>
      <c r="C160" s="11"/>
      <c r="D160" s="11"/>
      <c r="E160" s="11"/>
      <c r="F160" s="11"/>
      <c r="G160" s="11"/>
      <c r="H160" s="11"/>
      <c r="I160" s="11"/>
      <c r="J160" s="11"/>
      <c r="K160" s="11"/>
      <c r="L160" s="11"/>
      <c r="M160" s="11"/>
      <c r="N160" s="11"/>
      <c r="O160" s="11"/>
      <c r="P160" s="11"/>
      <c r="Q160" s="11"/>
      <c r="R160" s="11"/>
      <c r="S160" s="11"/>
      <c r="T160" s="11"/>
      <c r="U160" s="11"/>
      <c r="V160" s="165"/>
      <c r="W160" s="11"/>
      <c r="X160" s="11"/>
      <c r="Y160" s="164"/>
      <c r="Z160" s="11"/>
      <c r="AA160" s="11"/>
      <c r="AB160" s="11"/>
      <c r="AC160" s="11"/>
      <c r="AD160" s="11"/>
      <c r="AE160" s="11"/>
      <c r="AF160" s="11"/>
      <c r="AG160" s="11"/>
      <c r="AH160" s="11"/>
      <c r="AI160" s="11"/>
      <c r="AJ160" s="11"/>
      <c r="AK160" s="11"/>
      <c r="AL160" s="11"/>
      <c r="AM160" s="11"/>
      <c r="AN160" s="11"/>
      <c r="AO160" s="11"/>
      <c r="AP160" s="11"/>
      <c r="AQ160" s="11"/>
      <c r="AR160" s="11"/>
      <c r="AS160" s="165"/>
      <c r="AT160" s="11"/>
      <c r="AX160" s="19" t="str">
        <f>IF('Intro &amp; Setup'!$Z33="", "", 'Intro &amp; Setup'!$Z33)</f>
        <v>Video</v>
      </c>
      <c r="AY160" s="44">
        <f t="shared" si="6"/>
        <v>0</v>
      </c>
      <c r="AZ160" s="156" t="e">
        <f t="shared" si="5"/>
        <v>#N/A</v>
      </c>
      <c r="BB160" s="44">
        <f>IF($AX160="", "", COUNTIF('LinkedIn Posts'!$I$11:$I$510, $AX160))</f>
        <v>0</v>
      </c>
      <c r="BC160" s="156" t="str">
        <f>IF($AX160="", "", IFERROR(AVERAGEIF('LinkedIn Posts'!$I$11:$I$510, $AX160, 'LinkedIn Posts'!$M$11:$M$510), ""))</f>
        <v/>
      </c>
    </row>
    <row r="161" spans="1:55" x14ac:dyDescent="0.25">
      <c r="A161" s="11"/>
      <c r="B161" s="164"/>
      <c r="C161" s="11"/>
      <c r="D161" s="11"/>
      <c r="E161" s="11"/>
      <c r="F161" s="11"/>
      <c r="G161" s="11"/>
      <c r="H161" s="11"/>
      <c r="I161" s="11"/>
      <c r="J161" s="11"/>
      <c r="K161" s="11"/>
      <c r="L161" s="11"/>
      <c r="M161" s="11"/>
      <c r="N161" s="11"/>
      <c r="O161" s="11"/>
      <c r="P161" s="11"/>
      <c r="Q161" s="11"/>
      <c r="R161" s="11"/>
      <c r="S161" s="11"/>
      <c r="T161" s="11"/>
      <c r="U161" s="11"/>
      <c r="V161" s="165"/>
      <c r="W161" s="11"/>
      <c r="X161" s="11"/>
      <c r="Y161" s="164"/>
      <c r="Z161" s="11"/>
      <c r="AA161" s="11"/>
      <c r="AB161" s="11"/>
      <c r="AC161" s="11"/>
      <c r="AD161" s="11"/>
      <c r="AE161" s="11"/>
      <c r="AF161" s="11"/>
      <c r="AG161" s="11"/>
      <c r="AH161" s="11"/>
      <c r="AI161" s="11"/>
      <c r="AJ161" s="11"/>
      <c r="AK161" s="11"/>
      <c r="AL161" s="11"/>
      <c r="AM161" s="11"/>
      <c r="AN161" s="11"/>
      <c r="AO161" s="11"/>
      <c r="AP161" s="11"/>
      <c r="AQ161" s="11"/>
      <c r="AR161" s="11"/>
      <c r="AS161" s="165"/>
      <c r="AT161" s="11"/>
      <c r="AX161" s="19" t="str">
        <f>IF('Intro &amp; Setup'!$Z34="", "", 'Intro &amp; Setup'!$Z34)</f>
        <v>Slider</v>
      </c>
      <c r="AY161" s="44">
        <f t="shared" si="6"/>
        <v>0</v>
      </c>
      <c r="AZ161" s="156" t="e">
        <f t="shared" si="5"/>
        <v>#N/A</v>
      </c>
      <c r="BB161" s="44">
        <f>IF($AX161="", "", COUNTIF('LinkedIn Posts'!$I$11:$I$510, $AX161))</f>
        <v>0</v>
      </c>
      <c r="BC161" s="156" t="str">
        <f>IF($AX161="", "", IFERROR(AVERAGEIF('LinkedIn Posts'!$I$11:$I$510, $AX161, 'LinkedIn Posts'!$M$11:$M$510), ""))</f>
        <v/>
      </c>
    </row>
    <row r="162" spans="1:55" x14ac:dyDescent="0.25">
      <c r="A162" s="11"/>
      <c r="B162" s="164"/>
      <c r="C162" s="11"/>
      <c r="D162" s="11"/>
      <c r="E162" s="11"/>
      <c r="F162" s="11"/>
      <c r="G162" s="11"/>
      <c r="H162" s="11"/>
      <c r="I162" s="11"/>
      <c r="J162" s="11"/>
      <c r="K162" s="11"/>
      <c r="L162" s="11"/>
      <c r="M162" s="11"/>
      <c r="N162" s="11"/>
      <c r="O162" s="11"/>
      <c r="P162" s="11"/>
      <c r="Q162" s="11"/>
      <c r="R162" s="11"/>
      <c r="S162" s="11"/>
      <c r="T162" s="11"/>
      <c r="U162" s="11"/>
      <c r="V162" s="165"/>
      <c r="W162" s="11"/>
      <c r="X162" s="11"/>
      <c r="Y162" s="164"/>
      <c r="Z162" s="11"/>
      <c r="AA162" s="11"/>
      <c r="AB162" s="11"/>
      <c r="AC162" s="11"/>
      <c r="AD162" s="11"/>
      <c r="AE162" s="11"/>
      <c r="AF162" s="11"/>
      <c r="AG162" s="11"/>
      <c r="AH162" s="11"/>
      <c r="AI162" s="11"/>
      <c r="AJ162" s="11"/>
      <c r="AK162" s="11"/>
      <c r="AL162" s="11"/>
      <c r="AM162" s="11"/>
      <c r="AN162" s="11"/>
      <c r="AO162" s="11"/>
      <c r="AP162" s="11"/>
      <c r="AQ162" s="11"/>
      <c r="AR162" s="11"/>
      <c r="AS162" s="165"/>
      <c r="AT162" s="11"/>
      <c r="AX162" s="19" t="str">
        <f>IF('Intro &amp; Setup'!$Z35="", "", 'Intro &amp; Setup'!$Z35)</f>
        <v/>
      </c>
      <c r="AY162" s="44" t="e">
        <f t="shared" si="6"/>
        <v>#N/A</v>
      </c>
      <c r="AZ162" s="156" t="e">
        <f t="shared" si="5"/>
        <v>#N/A</v>
      </c>
      <c r="BB162" s="44" t="str">
        <f>IF($AX162="", "", COUNTIF('LinkedIn Posts'!$I$11:$I$510, $AX162))</f>
        <v/>
      </c>
      <c r="BC162" s="156" t="str">
        <f>IF($AX162="", "", IFERROR(AVERAGEIF('LinkedIn Posts'!$I$11:$I$510, $AX162, 'LinkedIn Posts'!$M$11:$M$510), ""))</f>
        <v/>
      </c>
    </row>
    <row r="163" spans="1:55" x14ac:dyDescent="0.25">
      <c r="A163" s="11"/>
      <c r="B163" s="164"/>
      <c r="C163" s="11"/>
      <c r="D163" s="11"/>
      <c r="E163" s="11"/>
      <c r="F163" s="11"/>
      <c r="G163" s="11"/>
      <c r="H163" s="11"/>
      <c r="I163" s="11"/>
      <c r="J163" s="11"/>
      <c r="K163" s="11"/>
      <c r="L163" s="11"/>
      <c r="M163" s="11"/>
      <c r="N163" s="11"/>
      <c r="O163" s="11"/>
      <c r="P163" s="11"/>
      <c r="Q163" s="11"/>
      <c r="R163" s="11"/>
      <c r="S163" s="11"/>
      <c r="T163" s="11"/>
      <c r="U163" s="11"/>
      <c r="V163" s="165"/>
      <c r="W163" s="11"/>
      <c r="X163" s="11"/>
      <c r="Y163" s="164"/>
      <c r="Z163" s="11"/>
      <c r="AA163" s="11"/>
      <c r="AB163" s="11"/>
      <c r="AC163" s="11"/>
      <c r="AD163" s="11"/>
      <c r="AE163" s="11"/>
      <c r="AF163" s="11"/>
      <c r="AG163" s="11"/>
      <c r="AH163" s="11"/>
      <c r="AI163" s="11"/>
      <c r="AJ163" s="11"/>
      <c r="AK163" s="11"/>
      <c r="AL163" s="11"/>
      <c r="AM163" s="11"/>
      <c r="AN163" s="11"/>
      <c r="AO163" s="11"/>
      <c r="AP163" s="11"/>
      <c r="AQ163" s="11"/>
      <c r="AR163" s="11"/>
      <c r="AS163" s="165"/>
      <c r="AT163" s="11"/>
      <c r="AX163" s="19" t="str">
        <f>IF('Intro &amp; Setup'!$Z36="", "", 'Intro &amp; Setup'!$Z36)</f>
        <v/>
      </c>
      <c r="AY163" s="44" t="e">
        <f t="shared" si="6"/>
        <v>#N/A</v>
      </c>
      <c r="AZ163" s="156" t="e">
        <f t="shared" si="5"/>
        <v>#N/A</v>
      </c>
      <c r="BB163" s="44" t="str">
        <f>IF($AX163="", "", COUNTIF('LinkedIn Posts'!$I$11:$I$510, $AX163))</f>
        <v/>
      </c>
      <c r="BC163" s="156" t="str">
        <f>IF($AX163="", "", IFERROR(AVERAGEIF('LinkedIn Posts'!$I$11:$I$510, $AX163, 'LinkedIn Posts'!$M$11:$M$510), ""))</f>
        <v/>
      </c>
    </row>
    <row r="164" spans="1:55" x14ac:dyDescent="0.25">
      <c r="A164" s="11"/>
      <c r="B164" s="164"/>
      <c r="C164" s="11"/>
      <c r="D164" s="11"/>
      <c r="E164" s="11"/>
      <c r="F164" s="11"/>
      <c r="G164" s="11"/>
      <c r="H164" s="11"/>
      <c r="I164" s="11"/>
      <c r="J164" s="11"/>
      <c r="K164" s="11"/>
      <c r="L164" s="11"/>
      <c r="M164" s="11"/>
      <c r="N164" s="11"/>
      <c r="O164" s="11"/>
      <c r="P164" s="11"/>
      <c r="Q164" s="11"/>
      <c r="R164" s="11"/>
      <c r="S164" s="11"/>
      <c r="T164" s="11"/>
      <c r="U164" s="11"/>
      <c r="V164" s="165"/>
      <c r="W164" s="11"/>
      <c r="X164" s="11"/>
      <c r="Y164" s="164"/>
      <c r="Z164" s="11"/>
      <c r="AA164" s="11"/>
      <c r="AB164" s="11"/>
      <c r="AC164" s="11"/>
      <c r="AD164" s="11"/>
      <c r="AE164" s="11"/>
      <c r="AF164" s="11"/>
      <c r="AG164" s="11"/>
      <c r="AH164" s="11"/>
      <c r="AI164" s="11"/>
      <c r="AJ164" s="11"/>
      <c r="AK164" s="11"/>
      <c r="AL164" s="11"/>
      <c r="AM164" s="11"/>
      <c r="AN164" s="11"/>
      <c r="AO164" s="11"/>
      <c r="AP164" s="11"/>
      <c r="AQ164" s="11"/>
      <c r="AR164" s="11"/>
      <c r="AS164" s="165"/>
      <c r="AT164" s="11"/>
      <c r="AX164" s="19" t="str">
        <f>IF('Intro &amp; Setup'!$Z37="", "", 'Intro &amp; Setup'!$Z37)</f>
        <v/>
      </c>
      <c r="AY164" s="44" t="e">
        <f t="shared" si="6"/>
        <v>#N/A</v>
      </c>
      <c r="AZ164" s="156" t="e">
        <f t="shared" si="5"/>
        <v>#N/A</v>
      </c>
      <c r="BB164" s="44" t="str">
        <f>IF($AX164="", "", COUNTIF('LinkedIn Posts'!$I$11:$I$510, $AX164))</f>
        <v/>
      </c>
      <c r="BC164" s="156" t="str">
        <f>IF($AX164="", "", IFERROR(AVERAGEIF('LinkedIn Posts'!$I$11:$I$510, $AX164, 'LinkedIn Posts'!$M$11:$M$510), ""))</f>
        <v/>
      </c>
    </row>
    <row r="165" spans="1:55" x14ac:dyDescent="0.25">
      <c r="A165" s="11"/>
      <c r="B165" s="164"/>
      <c r="C165" s="11"/>
      <c r="D165" s="11"/>
      <c r="E165" s="11"/>
      <c r="F165" s="11"/>
      <c r="G165" s="11"/>
      <c r="H165" s="11"/>
      <c r="I165" s="11"/>
      <c r="J165" s="11"/>
      <c r="K165" s="11"/>
      <c r="L165" s="11"/>
      <c r="M165" s="11"/>
      <c r="N165" s="11"/>
      <c r="O165" s="11"/>
      <c r="P165" s="11"/>
      <c r="Q165" s="11"/>
      <c r="R165" s="11"/>
      <c r="S165" s="11"/>
      <c r="T165" s="11"/>
      <c r="U165" s="11"/>
      <c r="V165" s="165"/>
      <c r="W165" s="11"/>
      <c r="X165" s="11"/>
      <c r="Y165" s="164"/>
      <c r="Z165" s="11"/>
      <c r="AA165" s="11"/>
      <c r="AB165" s="11"/>
      <c r="AC165" s="11"/>
      <c r="AD165" s="11"/>
      <c r="AE165" s="11"/>
      <c r="AF165" s="11"/>
      <c r="AG165" s="11"/>
      <c r="AH165" s="11"/>
      <c r="AI165" s="11"/>
      <c r="AJ165" s="11"/>
      <c r="AK165" s="11"/>
      <c r="AL165" s="11"/>
      <c r="AM165" s="11"/>
      <c r="AN165" s="11"/>
      <c r="AO165" s="11"/>
      <c r="AP165" s="11"/>
      <c r="AQ165" s="11"/>
      <c r="AR165" s="11"/>
      <c r="AS165" s="165"/>
      <c r="AT165" s="11"/>
      <c r="AX165" s="18" t="str">
        <f>IF('Intro &amp; Setup'!$Z38="", "", 'Intro &amp; Setup'!$Z38)</f>
        <v/>
      </c>
      <c r="AY165" s="55" t="e">
        <f t="shared" si="6"/>
        <v>#N/A</v>
      </c>
      <c r="AZ165" s="157" t="e">
        <f t="shared" si="5"/>
        <v>#N/A</v>
      </c>
      <c r="BB165" s="55" t="str">
        <f>IF($AX165="", "", COUNTIF('LinkedIn Posts'!$I$11:$I$510, $AX165))</f>
        <v/>
      </c>
      <c r="BC165" s="157" t="str">
        <f>IF($AX165="", "", IFERROR(AVERAGEIF('LinkedIn Posts'!$I$11:$I$510, $AX165, 'LinkedIn Posts'!$M$11:$M$510), ""))</f>
        <v/>
      </c>
    </row>
    <row r="166" spans="1:55" x14ac:dyDescent="0.25">
      <c r="A166" s="11"/>
      <c r="B166" s="164"/>
      <c r="C166" s="11"/>
      <c r="D166" s="11"/>
      <c r="E166" s="11"/>
      <c r="F166" s="11"/>
      <c r="G166" s="11"/>
      <c r="H166" s="11"/>
      <c r="I166" s="11"/>
      <c r="J166" s="11"/>
      <c r="K166" s="11"/>
      <c r="L166" s="11"/>
      <c r="M166" s="11"/>
      <c r="N166" s="11"/>
      <c r="O166" s="11"/>
      <c r="P166" s="11"/>
      <c r="Q166" s="11"/>
      <c r="R166" s="11"/>
      <c r="S166" s="11"/>
      <c r="T166" s="11"/>
      <c r="U166" s="11"/>
      <c r="V166" s="165"/>
      <c r="W166" s="11"/>
      <c r="X166" s="11"/>
      <c r="Y166" s="164"/>
      <c r="Z166" s="11"/>
      <c r="AA166" s="11"/>
      <c r="AB166" s="11"/>
      <c r="AC166" s="11"/>
      <c r="AD166" s="11"/>
      <c r="AE166" s="11"/>
      <c r="AF166" s="11"/>
      <c r="AG166" s="11"/>
      <c r="AH166" s="11"/>
      <c r="AI166" s="11"/>
      <c r="AJ166" s="11"/>
      <c r="AK166" s="11"/>
      <c r="AL166" s="11"/>
      <c r="AM166" s="11"/>
      <c r="AN166" s="11"/>
      <c r="AO166" s="11"/>
      <c r="AP166" s="11"/>
      <c r="AQ166" s="11"/>
      <c r="AR166" s="11"/>
      <c r="AS166" s="165"/>
      <c r="AT166" s="11"/>
    </row>
    <row r="167" spans="1:55" x14ac:dyDescent="0.25">
      <c r="A167" s="11"/>
      <c r="B167" s="164"/>
      <c r="C167" s="11"/>
      <c r="D167" s="11"/>
      <c r="E167" s="11"/>
      <c r="F167" s="11"/>
      <c r="G167" s="11"/>
      <c r="H167" s="11"/>
      <c r="I167" s="11"/>
      <c r="J167" s="11"/>
      <c r="K167" s="11"/>
      <c r="L167" s="11"/>
      <c r="M167" s="11"/>
      <c r="N167" s="11"/>
      <c r="O167" s="11"/>
      <c r="P167" s="11"/>
      <c r="Q167" s="11"/>
      <c r="R167" s="11"/>
      <c r="S167" s="11"/>
      <c r="T167" s="11"/>
      <c r="U167" s="11"/>
      <c r="V167" s="165"/>
      <c r="W167" s="11"/>
      <c r="X167" s="11"/>
      <c r="Y167" s="164"/>
      <c r="Z167" s="11"/>
      <c r="AA167" s="11"/>
      <c r="AB167" s="11"/>
      <c r="AC167" s="11"/>
      <c r="AD167" s="11"/>
      <c r="AE167" s="11"/>
      <c r="AF167" s="11"/>
      <c r="AG167" s="11"/>
      <c r="AH167" s="11"/>
      <c r="AI167" s="11"/>
      <c r="AJ167" s="11"/>
      <c r="AK167" s="11"/>
      <c r="AL167" s="11"/>
      <c r="AM167" s="11"/>
      <c r="AN167" s="11"/>
      <c r="AO167" s="11"/>
      <c r="AP167" s="11"/>
      <c r="AQ167" s="11"/>
      <c r="AR167" s="11"/>
      <c r="AS167" s="165"/>
      <c r="AT167" s="11"/>
    </row>
    <row r="168" spans="1:55" x14ac:dyDescent="0.25">
      <c r="A168" s="11"/>
      <c r="B168" s="164"/>
      <c r="C168" s="11"/>
      <c r="D168" s="11"/>
      <c r="E168" s="11"/>
      <c r="F168" s="11"/>
      <c r="G168" s="11"/>
      <c r="H168" s="11"/>
      <c r="I168" s="11"/>
      <c r="J168" s="11"/>
      <c r="K168" s="11"/>
      <c r="L168" s="11"/>
      <c r="M168" s="11"/>
      <c r="N168" s="11"/>
      <c r="O168" s="11"/>
      <c r="P168" s="11"/>
      <c r="Q168" s="11"/>
      <c r="R168" s="11"/>
      <c r="S168" s="11"/>
      <c r="T168" s="11"/>
      <c r="U168" s="11"/>
      <c r="V168" s="165"/>
      <c r="W168" s="11"/>
      <c r="X168" s="11"/>
      <c r="Y168" s="164"/>
      <c r="Z168" s="11"/>
      <c r="AA168" s="11"/>
      <c r="AB168" s="11"/>
      <c r="AC168" s="11"/>
      <c r="AD168" s="11"/>
      <c r="AE168" s="11"/>
      <c r="AF168" s="11"/>
      <c r="AG168" s="11"/>
      <c r="AH168" s="11"/>
      <c r="AI168" s="11"/>
      <c r="AJ168" s="11"/>
      <c r="AK168" s="11"/>
      <c r="AL168" s="11"/>
      <c r="AM168" s="11"/>
      <c r="AN168" s="11"/>
      <c r="AO168" s="11"/>
      <c r="AP168" s="11"/>
      <c r="AQ168" s="11"/>
      <c r="AR168" s="11"/>
      <c r="AS168" s="165"/>
      <c r="AT168" s="11"/>
    </row>
    <row r="169" spans="1:55" x14ac:dyDescent="0.25">
      <c r="A169" s="11"/>
      <c r="B169" s="164"/>
      <c r="C169" s="11"/>
      <c r="D169" s="11"/>
      <c r="E169" s="11"/>
      <c r="F169" s="11"/>
      <c r="G169" s="11"/>
      <c r="H169" s="11"/>
      <c r="I169" s="11"/>
      <c r="J169" s="11"/>
      <c r="K169" s="11"/>
      <c r="L169" s="11"/>
      <c r="M169" s="11"/>
      <c r="N169" s="11"/>
      <c r="O169" s="11"/>
      <c r="P169" s="11"/>
      <c r="Q169" s="11"/>
      <c r="R169" s="11"/>
      <c r="S169" s="11"/>
      <c r="T169" s="11"/>
      <c r="U169" s="11"/>
      <c r="V169" s="165"/>
      <c r="W169" s="11"/>
      <c r="X169" s="11"/>
      <c r="Y169" s="164"/>
      <c r="Z169" s="11"/>
      <c r="AA169" s="11"/>
      <c r="AB169" s="11"/>
      <c r="AC169" s="11"/>
      <c r="AD169" s="11"/>
      <c r="AE169" s="11"/>
      <c r="AF169" s="11"/>
      <c r="AG169" s="11"/>
      <c r="AH169" s="11"/>
      <c r="AI169" s="11"/>
      <c r="AJ169" s="11"/>
      <c r="AK169" s="11"/>
      <c r="AL169" s="11"/>
      <c r="AM169" s="11"/>
      <c r="AN169" s="11"/>
      <c r="AO169" s="11"/>
      <c r="AP169" s="11"/>
      <c r="AQ169" s="11"/>
      <c r="AR169" s="11"/>
      <c r="AS169" s="165"/>
      <c r="AT169" s="11"/>
    </row>
    <row r="170" spans="1:55" x14ac:dyDescent="0.25">
      <c r="A170" s="11"/>
      <c r="B170" s="164"/>
      <c r="C170" s="11"/>
      <c r="D170" s="11"/>
      <c r="E170" s="11"/>
      <c r="F170" s="11"/>
      <c r="G170" s="11"/>
      <c r="H170" s="11"/>
      <c r="I170" s="11"/>
      <c r="J170" s="11"/>
      <c r="K170" s="11"/>
      <c r="L170" s="11"/>
      <c r="M170" s="11"/>
      <c r="N170" s="11"/>
      <c r="O170" s="11"/>
      <c r="P170" s="11"/>
      <c r="Q170" s="11"/>
      <c r="R170" s="11"/>
      <c r="S170" s="11"/>
      <c r="T170" s="11"/>
      <c r="U170" s="11"/>
      <c r="V170" s="165"/>
      <c r="W170" s="11"/>
      <c r="X170" s="11"/>
      <c r="Y170" s="164"/>
      <c r="Z170" s="11"/>
      <c r="AA170" s="11"/>
      <c r="AB170" s="11"/>
      <c r="AC170" s="11"/>
      <c r="AD170" s="11"/>
      <c r="AE170" s="11"/>
      <c r="AF170" s="11"/>
      <c r="AG170" s="11"/>
      <c r="AH170" s="11"/>
      <c r="AI170" s="11"/>
      <c r="AJ170" s="11"/>
      <c r="AK170" s="11"/>
      <c r="AL170" s="11"/>
      <c r="AM170" s="11"/>
      <c r="AN170" s="11"/>
      <c r="AO170" s="11"/>
      <c r="AP170" s="11"/>
      <c r="AQ170" s="11"/>
      <c r="AR170" s="11"/>
      <c r="AS170" s="165"/>
      <c r="AT170" s="11"/>
    </row>
    <row r="171" spans="1:55" x14ac:dyDescent="0.25">
      <c r="A171" s="11"/>
      <c r="B171" s="166"/>
      <c r="C171" s="167"/>
      <c r="D171" s="167"/>
      <c r="E171" s="167"/>
      <c r="F171" s="167"/>
      <c r="G171" s="167"/>
      <c r="H171" s="167"/>
      <c r="I171" s="167"/>
      <c r="J171" s="167"/>
      <c r="K171" s="167"/>
      <c r="L171" s="167"/>
      <c r="M171" s="167"/>
      <c r="N171" s="167"/>
      <c r="O171" s="167"/>
      <c r="P171" s="167"/>
      <c r="Q171" s="167"/>
      <c r="R171" s="167"/>
      <c r="S171" s="167"/>
      <c r="T171" s="167"/>
      <c r="U171" s="167"/>
      <c r="V171" s="168"/>
      <c r="W171" s="11"/>
      <c r="X171" s="11"/>
      <c r="Y171" s="166"/>
      <c r="Z171" s="167"/>
      <c r="AA171" s="167"/>
      <c r="AB171" s="167"/>
      <c r="AC171" s="167"/>
      <c r="AD171" s="167"/>
      <c r="AE171" s="167"/>
      <c r="AF171" s="167"/>
      <c r="AG171" s="167"/>
      <c r="AH171" s="167"/>
      <c r="AI171" s="167"/>
      <c r="AJ171" s="167"/>
      <c r="AK171" s="167"/>
      <c r="AL171" s="167"/>
      <c r="AM171" s="167"/>
      <c r="AN171" s="167"/>
      <c r="AO171" s="167"/>
      <c r="AP171" s="167"/>
      <c r="AQ171" s="167"/>
      <c r="AR171" s="167"/>
      <c r="AS171" s="168"/>
      <c r="AT171" s="11"/>
    </row>
    <row r="172" spans="1:55"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row>
    <row r="173" spans="1:55" x14ac:dyDescent="0.25">
      <c r="A173" s="11"/>
      <c r="B173" s="298" t="s">
        <v>131</v>
      </c>
      <c r="C173" s="299"/>
      <c r="D173" s="299"/>
      <c r="E173" s="299"/>
      <c r="F173" s="300"/>
      <c r="G173" s="298" t="s">
        <v>121</v>
      </c>
      <c r="H173" s="299"/>
      <c r="I173" s="299"/>
      <c r="J173" s="300"/>
      <c r="K173" s="298" t="s">
        <v>144</v>
      </c>
      <c r="L173" s="299"/>
      <c r="M173" s="299"/>
      <c r="N173" s="300"/>
      <c r="O173" s="11"/>
      <c r="P173" s="11"/>
      <c r="Q173" s="298" t="s">
        <v>131</v>
      </c>
      <c r="R173" s="299"/>
      <c r="S173" s="299"/>
      <c r="T173" s="299"/>
      <c r="U173" s="300"/>
      <c r="V173" s="298" t="s">
        <v>121</v>
      </c>
      <c r="W173" s="299"/>
      <c r="X173" s="299"/>
      <c r="Y173" s="300"/>
      <c r="Z173" s="298" t="s">
        <v>144</v>
      </c>
      <c r="AA173" s="299"/>
      <c r="AB173" s="299"/>
      <c r="AC173" s="300"/>
      <c r="AD173" s="11"/>
      <c r="AE173" s="11"/>
      <c r="AF173" s="11"/>
      <c r="AG173" s="298" t="s">
        <v>131</v>
      </c>
      <c r="AH173" s="299"/>
      <c r="AI173" s="299"/>
      <c r="AJ173" s="299"/>
      <c r="AK173" s="300"/>
      <c r="AL173" s="298" t="s">
        <v>121</v>
      </c>
      <c r="AM173" s="299"/>
      <c r="AN173" s="299"/>
      <c r="AO173" s="300"/>
      <c r="AP173" s="298" t="s">
        <v>144</v>
      </c>
      <c r="AQ173" s="299"/>
      <c r="AR173" s="299"/>
      <c r="AS173" s="300"/>
      <c r="AT173" s="11"/>
    </row>
    <row r="174" spans="1:55" x14ac:dyDescent="0.25">
      <c r="A174" s="11"/>
      <c r="B174" s="332" t="str">
        <f>$AX$158</f>
        <v>Image - Plain</v>
      </c>
      <c r="C174" s="332"/>
      <c r="D174" s="332"/>
      <c r="E174" s="332"/>
      <c r="F174" s="332"/>
      <c r="G174" s="326">
        <f>$BB$158</f>
        <v>10</v>
      </c>
      <c r="H174" s="326"/>
      <c r="I174" s="326"/>
      <c r="J174" s="326"/>
      <c r="K174" s="327">
        <f>$BC$158</f>
        <v>16.7</v>
      </c>
      <c r="L174" s="239"/>
      <c r="M174" s="239"/>
      <c r="N174" s="240"/>
      <c r="O174" s="11"/>
      <c r="P174" s="11"/>
      <c r="Q174" s="336" t="str">
        <f>$AX$161</f>
        <v>Slider</v>
      </c>
      <c r="R174" s="336"/>
      <c r="S174" s="336"/>
      <c r="T174" s="336"/>
      <c r="U174" s="336"/>
      <c r="V174" s="326">
        <f>$BB$161</f>
        <v>0</v>
      </c>
      <c r="W174" s="326"/>
      <c r="X174" s="326"/>
      <c r="Y174" s="326"/>
      <c r="Z174" s="327" t="str">
        <f>$BC$161</f>
        <v/>
      </c>
      <c r="AA174" s="239"/>
      <c r="AB174" s="239"/>
      <c r="AC174" s="240"/>
      <c r="AD174" s="11"/>
      <c r="AE174" s="11"/>
      <c r="AF174" s="11"/>
      <c r="AG174" s="325" t="str">
        <f>$AX$164</f>
        <v/>
      </c>
      <c r="AH174" s="325"/>
      <c r="AI174" s="325"/>
      <c r="AJ174" s="325"/>
      <c r="AK174" s="325"/>
      <c r="AL174" s="326" t="str">
        <f>$BB$164</f>
        <v/>
      </c>
      <c r="AM174" s="326"/>
      <c r="AN174" s="326"/>
      <c r="AO174" s="326"/>
      <c r="AP174" s="327" t="str">
        <f>$BC$164</f>
        <v/>
      </c>
      <c r="AQ174" s="239"/>
      <c r="AR174" s="239"/>
      <c r="AS174" s="240"/>
      <c r="AT174" s="11"/>
    </row>
    <row r="175" spans="1:55" x14ac:dyDescent="0.25">
      <c r="A175" s="11"/>
      <c r="B175" s="333" t="str">
        <f>$AX$159</f>
        <v>Image - Brand</v>
      </c>
      <c r="C175" s="333"/>
      <c r="D175" s="333"/>
      <c r="E175" s="333"/>
      <c r="F175" s="333"/>
      <c r="G175" s="334">
        <f>$BB$159</f>
        <v>0</v>
      </c>
      <c r="H175" s="334"/>
      <c r="I175" s="334"/>
      <c r="J175" s="334"/>
      <c r="K175" s="335" t="str">
        <f>$BC$159</f>
        <v/>
      </c>
      <c r="L175" s="242"/>
      <c r="M175" s="242"/>
      <c r="N175" s="243"/>
      <c r="O175" s="11"/>
      <c r="P175" s="11"/>
      <c r="Q175" s="337" t="str">
        <f>$AX$162</f>
        <v/>
      </c>
      <c r="R175" s="337"/>
      <c r="S175" s="337"/>
      <c r="T175" s="337"/>
      <c r="U175" s="337"/>
      <c r="V175" s="334" t="str">
        <f>$BB$162</f>
        <v/>
      </c>
      <c r="W175" s="334"/>
      <c r="X175" s="334"/>
      <c r="Y175" s="334"/>
      <c r="Z175" s="335" t="str">
        <f>$BC$162</f>
        <v/>
      </c>
      <c r="AA175" s="242"/>
      <c r="AB175" s="242"/>
      <c r="AC175" s="243"/>
      <c r="AD175" s="11"/>
      <c r="AE175" s="11"/>
      <c r="AF175" s="11"/>
      <c r="AG175" s="331" t="str">
        <f>$AX$165</f>
        <v/>
      </c>
      <c r="AH175" s="331"/>
      <c r="AI175" s="331"/>
      <c r="AJ175" s="331"/>
      <c r="AK175" s="331"/>
      <c r="AL175" s="323" t="str">
        <f>$BB$165</f>
        <v/>
      </c>
      <c r="AM175" s="323"/>
      <c r="AN175" s="323"/>
      <c r="AO175" s="323"/>
      <c r="AP175" s="324" t="str">
        <f>$BC$165</f>
        <v/>
      </c>
      <c r="AQ175" s="245"/>
      <c r="AR175" s="245"/>
      <c r="AS175" s="246"/>
      <c r="AT175" s="11"/>
    </row>
    <row r="176" spans="1:55" x14ac:dyDescent="0.25">
      <c r="A176" s="11"/>
      <c r="B176" s="328" t="str">
        <f>$AX$160</f>
        <v>Video</v>
      </c>
      <c r="C176" s="328"/>
      <c r="D176" s="328"/>
      <c r="E176" s="328"/>
      <c r="F176" s="328"/>
      <c r="G176" s="323">
        <f>$BB$160</f>
        <v>0</v>
      </c>
      <c r="H176" s="323"/>
      <c r="I176" s="323"/>
      <c r="J176" s="323"/>
      <c r="K176" s="324" t="str">
        <f>$BC$160</f>
        <v/>
      </c>
      <c r="L176" s="245"/>
      <c r="M176" s="245"/>
      <c r="N176" s="246"/>
      <c r="O176" s="11"/>
      <c r="P176" s="11"/>
      <c r="Q176" s="329" t="str">
        <f>$AX$163</f>
        <v/>
      </c>
      <c r="R176" s="329"/>
      <c r="S176" s="329"/>
      <c r="T176" s="329"/>
      <c r="U176" s="329"/>
      <c r="V176" s="323" t="str">
        <f>$BB$163</f>
        <v/>
      </c>
      <c r="W176" s="323"/>
      <c r="X176" s="323"/>
      <c r="Y176" s="323"/>
      <c r="Z176" s="324" t="str">
        <f>$BC$163</f>
        <v/>
      </c>
      <c r="AA176" s="245"/>
      <c r="AB176" s="245"/>
      <c r="AC176" s="246"/>
      <c r="AD176" s="11"/>
      <c r="AE176" s="11"/>
      <c r="AF176" s="11"/>
      <c r="AG176" s="11"/>
      <c r="AH176" s="11"/>
      <c r="AI176" s="11"/>
      <c r="AJ176" s="11"/>
      <c r="AK176" s="11"/>
      <c r="AL176" s="11"/>
      <c r="AM176" s="11"/>
      <c r="AN176" s="11"/>
      <c r="AO176" s="11"/>
      <c r="AP176" s="11"/>
      <c r="AQ176" s="11"/>
      <c r="AR176" s="11"/>
      <c r="AS176" s="11"/>
      <c r="AT176" s="11"/>
    </row>
    <row r="177" spans="1:55"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row>
    <row r="178" spans="1:55"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row>
    <row r="179" spans="1:55"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Y179" s="20" t="str">
        <f>'Intro &amp; Setup'!$B$19</f>
        <v>Impressions</v>
      </c>
      <c r="AZ179" s="20" t="str">
        <f>'Intro &amp; Setup'!$B$21</f>
        <v>Clicks</v>
      </c>
      <c r="BA179" s="20" t="str">
        <f>'Intro &amp; Setup'!$B$23</f>
        <v>Reactions</v>
      </c>
      <c r="BB179" s="20" t="str">
        <f>'Intro &amp; Setup'!$B$25</f>
        <v>Comments</v>
      </c>
      <c r="BC179" s="20" t="str">
        <f>'Intro &amp; Setup'!$B$27</f>
        <v>Reposts</v>
      </c>
    </row>
    <row r="180" spans="1:55" x14ac:dyDescent="0.25">
      <c r="A180" s="11"/>
      <c r="B180" s="298" t="s">
        <v>145</v>
      </c>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300"/>
      <c r="AT180" s="11"/>
      <c r="AX180" s="16" t="str">
        <f>IF(Campaigns!$B$11="", "", Campaigns!$B$11)</f>
        <v>About Spreadsheets</v>
      </c>
      <c r="AY180" s="131">
        <f>IF($AX180="", "", SUMIF('LinkedIn Posts'!$H$11:$H$510, $AX180, 'LinkedIn Posts'!BS$11:BS$510))</f>
        <v>19</v>
      </c>
      <c r="AZ180" s="132">
        <f>IF($AX180="", "", SUMIF('LinkedIn Posts'!$H$11:$H$510, $AX180, 'LinkedIn Posts'!BT$11:BT$510))</f>
        <v>28</v>
      </c>
      <c r="BA180" s="132">
        <f>IF($AX180="", "", SUMIF('LinkedIn Posts'!$H$11:$H$510, $AX180, 'LinkedIn Posts'!BU$11:BU$510))</f>
        <v>1</v>
      </c>
      <c r="BB180" s="132">
        <f>IF($AX180="", "", SUMIF('LinkedIn Posts'!$H$11:$H$510, $AX180, 'LinkedIn Posts'!BV$11:BV$510))</f>
        <v>0</v>
      </c>
      <c r="BC180" s="133">
        <f>IF($AX180="", "", SUMIF('LinkedIn Posts'!$H$11:$H$510, $AX180, 'LinkedIn Posts'!BW$11:BW$510))</f>
        <v>3</v>
      </c>
    </row>
    <row r="181" spans="1:55"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X181" s="19" t="str">
        <f>IF(Campaigns!$B$12="", "", Campaigns!$B$12)</f>
        <v>Bespoke</v>
      </c>
      <c r="AY181" s="134">
        <f>IF($AX181="", "", SUMIF('LinkedIn Posts'!$H$11:$H$510, $AX181, 'LinkedIn Posts'!BS$11:BS$510))</f>
        <v>3</v>
      </c>
      <c r="AZ181" s="135">
        <f>IF($AX181="", "", SUMIF('LinkedIn Posts'!$H$11:$H$510, $AX181, 'LinkedIn Posts'!BT$11:BT$510))</f>
        <v>4</v>
      </c>
      <c r="BA181" s="135">
        <f>IF($AX181="", "", SUMIF('LinkedIn Posts'!$H$11:$H$510, $AX181, 'LinkedIn Posts'!BU$11:BU$510))</f>
        <v>0</v>
      </c>
      <c r="BB181" s="135">
        <f>IF($AX181="", "", SUMIF('LinkedIn Posts'!$H$11:$H$510, $AX181, 'LinkedIn Posts'!BV$11:BV$510))</f>
        <v>0</v>
      </c>
      <c r="BC181" s="136">
        <f>IF($AX181="", "", SUMIF('LinkedIn Posts'!$H$11:$H$510, $AX181, 'LinkedIn Posts'!BW$11:BW$510))</f>
        <v>3</v>
      </c>
    </row>
    <row r="182" spans="1:55"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X182" s="19" t="str">
        <f>IF(Campaigns!$B$13="", "", Campaigns!$B$13)</f>
        <v>Better Spreadsheets</v>
      </c>
      <c r="AY182" s="134">
        <f>IF($AX182="", "", SUMIF('LinkedIn Posts'!$H$11:$H$510, $AX182, 'LinkedIn Posts'!BS$11:BS$510))</f>
        <v>33</v>
      </c>
      <c r="AZ182" s="135">
        <f>IF($AX182="", "", SUMIF('LinkedIn Posts'!$H$11:$H$510, $AX182, 'LinkedIn Posts'!BT$11:BT$510))</f>
        <v>48</v>
      </c>
      <c r="BA182" s="135">
        <f>IF($AX182="", "", SUMIF('LinkedIn Posts'!$H$11:$H$510, $AX182, 'LinkedIn Posts'!BU$11:BU$510))</f>
        <v>5</v>
      </c>
      <c r="BB182" s="135">
        <f>IF($AX182="", "", SUMIF('LinkedIn Posts'!$H$11:$H$510, $AX182, 'LinkedIn Posts'!BV$11:BV$510))</f>
        <v>0</v>
      </c>
      <c r="BC182" s="136">
        <f>IF($AX182="", "", SUMIF('LinkedIn Posts'!$H$11:$H$510, $AX182, 'LinkedIn Posts'!BW$11:BW$510))</f>
        <v>12</v>
      </c>
    </row>
    <row r="183" spans="1:55"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X183" s="19" t="str">
        <f>IF(Campaigns!$B$14="", "", Campaigns!$B$14)</f>
        <v>Excel Help</v>
      </c>
      <c r="AY183" s="134">
        <f>IF($AX183="", "", SUMIF('LinkedIn Posts'!$H$11:$H$510, $AX183, 'LinkedIn Posts'!BS$11:BS$510))</f>
        <v>11</v>
      </c>
      <c r="AZ183" s="135">
        <f>IF($AX183="", "", SUMIF('LinkedIn Posts'!$H$11:$H$510, $AX183, 'LinkedIn Posts'!BT$11:BT$510))</f>
        <v>24</v>
      </c>
      <c r="BA183" s="135">
        <f>IF($AX183="", "", SUMIF('LinkedIn Posts'!$H$11:$H$510, $AX183, 'LinkedIn Posts'!BU$11:BU$510))</f>
        <v>3</v>
      </c>
      <c r="BB183" s="135">
        <f>IF($AX183="", "", SUMIF('LinkedIn Posts'!$H$11:$H$510, $AX183, 'LinkedIn Posts'!BV$11:BV$510))</f>
        <v>0</v>
      </c>
      <c r="BC183" s="136">
        <f>IF($AX183="", "", SUMIF('LinkedIn Posts'!$H$11:$H$510, $AX183, 'LinkedIn Posts'!BW$11:BW$510))</f>
        <v>3</v>
      </c>
    </row>
    <row r="184" spans="1:55"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X184" s="19" t="str">
        <f>IF(Campaigns!$B$15="", "", Campaigns!$B$15)</f>
        <v>Our Process</v>
      </c>
      <c r="AY184" s="134">
        <f>IF($AX184="", "", SUMIF('LinkedIn Posts'!$H$11:$H$510, $AX184, 'LinkedIn Posts'!BS$11:BS$510))</f>
        <v>7</v>
      </c>
      <c r="AZ184" s="135">
        <f>IF($AX184="", "", SUMIF('LinkedIn Posts'!$H$11:$H$510, $AX184, 'LinkedIn Posts'!BT$11:BT$510))</f>
        <v>4</v>
      </c>
      <c r="BA184" s="135">
        <f>IF($AX184="", "", SUMIF('LinkedIn Posts'!$H$11:$H$510, $AX184, 'LinkedIn Posts'!BU$11:BU$510))</f>
        <v>1</v>
      </c>
      <c r="BB184" s="135">
        <f>IF($AX184="", "", SUMIF('LinkedIn Posts'!$H$11:$H$510, $AX184, 'LinkedIn Posts'!BV$11:BV$510))</f>
        <v>0</v>
      </c>
      <c r="BC184" s="136">
        <f>IF($AX184="", "", SUMIF('LinkedIn Posts'!$H$11:$H$510, $AX184, 'LinkedIn Posts'!BW$11:BW$510))</f>
        <v>0</v>
      </c>
    </row>
    <row r="185" spans="1:55"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X185" s="19" t="str">
        <f>IF(Campaigns!$B$16="", "", Campaigns!$B$16)</f>
        <v>Outsourcing</v>
      </c>
      <c r="AY185" s="134">
        <f>IF($AX185="", "", SUMIF('LinkedIn Posts'!$H$11:$H$510, $AX185, 'LinkedIn Posts'!BS$11:BS$510))</f>
        <v>19</v>
      </c>
      <c r="AZ185" s="135">
        <f>IF($AX185="", "", SUMIF('LinkedIn Posts'!$H$11:$H$510, $AX185, 'LinkedIn Posts'!BT$11:BT$510))</f>
        <v>28</v>
      </c>
      <c r="BA185" s="135">
        <f>IF($AX185="", "", SUMIF('LinkedIn Posts'!$H$11:$H$510, $AX185, 'LinkedIn Posts'!BU$11:BU$510))</f>
        <v>1</v>
      </c>
      <c r="BB185" s="135">
        <f>IF($AX185="", "", SUMIF('LinkedIn Posts'!$H$11:$H$510, $AX185, 'LinkedIn Posts'!BV$11:BV$510))</f>
        <v>0</v>
      </c>
      <c r="BC185" s="136">
        <f>IF($AX185="", "", SUMIF('LinkedIn Posts'!$H$11:$H$510, $AX185, 'LinkedIn Posts'!BW$11:BW$510))</f>
        <v>6</v>
      </c>
    </row>
    <row r="186" spans="1:55"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X186" s="19" t="str">
        <f>IF(Campaigns!$B$17="", "", Campaigns!$B$17)</f>
        <v>Ready-made</v>
      </c>
      <c r="AY186" s="134">
        <f>IF($AX186="", "", SUMIF('LinkedIn Posts'!$H$11:$H$510, $AX186, 'LinkedIn Posts'!BS$11:BS$510))</f>
        <v>5</v>
      </c>
      <c r="AZ186" s="135">
        <f>IF($AX186="", "", SUMIF('LinkedIn Posts'!$H$11:$H$510, $AX186, 'LinkedIn Posts'!BT$11:BT$510))</f>
        <v>4</v>
      </c>
      <c r="BA186" s="135">
        <f>IF($AX186="", "", SUMIF('LinkedIn Posts'!$H$11:$H$510, $AX186, 'LinkedIn Posts'!BU$11:BU$510))</f>
        <v>0</v>
      </c>
      <c r="BB186" s="135">
        <f>IF($AX186="", "", SUMIF('LinkedIn Posts'!$H$11:$H$510, $AX186, 'LinkedIn Posts'!BV$11:BV$510))</f>
        <v>0</v>
      </c>
      <c r="BC186" s="136">
        <f>IF($AX186="", "", SUMIF('LinkedIn Posts'!$H$11:$H$510, $AX186, 'LinkedIn Posts'!BW$11:BW$510))</f>
        <v>3</v>
      </c>
    </row>
    <row r="187" spans="1:55"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X187" s="19" t="str">
        <f>IF(Campaigns!$B$18="", "", Campaigns!$B$18)</f>
        <v>Resources</v>
      </c>
      <c r="AY187" s="134">
        <f>IF($AX187="", "", SUMIF('LinkedIn Posts'!$H$11:$H$510, $AX187, 'LinkedIn Posts'!BS$11:BS$510))</f>
        <v>11</v>
      </c>
      <c r="AZ187" s="135">
        <f>IF($AX187="", "", SUMIF('LinkedIn Posts'!$H$11:$H$510, $AX187, 'LinkedIn Posts'!BT$11:BT$510))</f>
        <v>4</v>
      </c>
      <c r="BA187" s="135">
        <f>IF($AX187="", "", SUMIF('LinkedIn Posts'!$H$11:$H$510, $AX187, 'LinkedIn Posts'!BU$11:BU$510))</f>
        <v>1</v>
      </c>
      <c r="BB187" s="135">
        <f>IF($AX187="", "", SUMIF('LinkedIn Posts'!$H$11:$H$510, $AX187, 'LinkedIn Posts'!BV$11:BV$510))</f>
        <v>0</v>
      </c>
      <c r="BC187" s="136">
        <f>IF($AX187="", "", SUMIF('LinkedIn Posts'!$H$11:$H$510, $AX187, 'LinkedIn Posts'!BW$11:BW$510))</f>
        <v>0</v>
      </c>
    </row>
    <row r="188" spans="1:55"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X188" s="19" t="str">
        <f>IF(Campaigns!$B$19="", "", Campaigns!$B$19)</f>
        <v>What Other Say</v>
      </c>
      <c r="AY188" s="134">
        <f>IF($AX188="", "", SUMIF('LinkedIn Posts'!$H$11:$H$510, $AX188, 'LinkedIn Posts'!BS$11:BS$510))</f>
        <v>5</v>
      </c>
      <c r="AZ188" s="135">
        <f>IF($AX188="", "", SUMIF('LinkedIn Posts'!$H$11:$H$510, $AX188, 'LinkedIn Posts'!BT$11:BT$510))</f>
        <v>12</v>
      </c>
      <c r="BA188" s="135">
        <f>IF($AX188="", "", SUMIF('LinkedIn Posts'!$H$11:$H$510, $AX188, 'LinkedIn Posts'!BU$11:BU$510))</f>
        <v>0</v>
      </c>
      <c r="BB188" s="135">
        <f>IF($AX188="", "", SUMIF('LinkedIn Posts'!$H$11:$H$510, $AX188, 'LinkedIn Posts'!BV$11:BV$510))</f>
        <v>0</v>
      </c>
      <c r="BC188" s="136">
        <f>IF($AX188="", "", SUMIF('LinkedIn Posts'!$H$11:$H$510, $AX188, 'LinkedIn Posts'!BW$11:BW$510))</f>
        <v>0</v>
      </c>
    </row>
    <row r="189" spans="1:55"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X189" s="19" t="str">
        <f>IF(Campaigns!$B$20="", "", Campaigns!$B$20)</f>
        <v/>
      </c>
      <c r="AY189" s="134" t="str">
        <f>IF($AX189="", "", SUMIF('LinkedIn Posts'!$H$11:$H$510, $AX189, 'LinkedIn Posts'!BS$11:BS$510))</f>
        <v/>
      </c>
      <c r="AZ189" s="135" t="str">
        <f>IF($AX189="", "", SUMIF('LinkedIn Posts'!$H$11:$H$510, $AX189, 'LinkedIn Posts'!BT$11:BT$510))</f>
        <v/>
      </c>
      <c r="BA189" s="135" t="str">
        <f>IF($AX189="", "", SUMIF('LinkedIn Posts'!$H$11:$H$510, $AX189, 'LinkedIn Posts'!BU$11:BU$510))</f>
        <v/>
      </c>
      <c r="BB189" s="135" t="str">
        <f>IF($AX189="", "", SUMIF('LinkedIn Posts'!$H$11:$H$510, $AX189, 'LinkedIn Posts'!BV$11:BV$510))</f>
        <v/>
      </c>
      <c r="BC189" s="136" t="str">
        <f>IF($AX189="", "", SUMIF('LinkedIn Posts'!$H$11:$H$510, $AX189, 'LinkedIn Posts'!BW$11:BW$510))</f>
        <v/>
      </c>
    </row>
    <row r="190" spans="1:55"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X190" s="19" t="str">
        <f>IF(Campaigns!$B$21="", "", Campaigns!$B$21)</f>
        <v/>
      </c>
      <c r="AY190" s="134" t="str">
        <f>IF($AX190="", "", SUMIF('LinkedIn Posts'!$H$11:$H$510, $AX190, 'LinkedIn Posts'!BS$11:BS$510))</f>
        <v/>
      </c>
      <c r="AZ190" s="135" t="str">
        <f>IF($AX190="", "", SUMIF('LinkedIn Posts'!$H$11:$H$510, $AX190, 'LinkedIn Posts'!BT$11:BT$510))</f>
        <v/>
      </c>
      <c r="BA190" s="135" t="str">
        <f>IF($AX190="", "", SUMIF('LinkedIn Posts'!$H$11:$H$510, $AX190, 'LinkedIn Posts'!BU$11:BU$510))</f>
        <v/>
      </c>
      <c r="BB190" s="135" t="str">
        <f>IF($AX190="", "", SUMIF('LinkedIn Posts'!$H$11:$H$510, $AX190, 'LinkedIn Posts'!BV$11:BV$510))</f>
        <v/>
      </c>
      <c r="BC190" s="136" t="str">
        <f>IF($AX190="", "", SUMIF('LinkedIn Posts'!$H$11:$H$510, $AX190, 'LinkedIn Posts'!BW$11:BW$510))</f>
        <v/>
      </c>
    </row>
    <row r="191" spans="1:55"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X191" s="19" t="str">
        <f>IF(Campaigns!$B$22="", "", Campaigns!$B$22)</f>
        <v/>
      </c>
      <c r="AY191" s="134" t="str">
        <f>IF($AX191="", "", SUMIF('LinkedIn Posts'!$H$11:$H$510, $AX191, 'LinkedIn Posts'!BS$11:BS$510))</f>
        <v/>
      </c>
      <c r="AZ191" s="135" t="str">
        <f>IF($AX191="", "", SUMIF('LinkedIn Posts'!$H$11:$H$510, $AX191, 'LinkedIn Posts'!BT$11:BT$510))</f>
        <v/>
      </c>
      <c r="BA191" s="135" t="str">
        <f>IF($AX191="", "", SUMIF('LinkedIn Posts'!$H$11:$H$510, $AX191, 'LinkedIn Posts'!BU$11:BU$510))</f>
        <v/>
      </c>
      <c r="BB191" s="135" t="str">
        <f>IF($AX191="", "", SUMIF('LinkedIn Posts'!$H$11:$H$510, $AX191, 'LinkedIn Posts'!BV$11:BV$510))</f>
        <v/>
      </c>
      <c r="BC191" s="136" t="str">
        <f>IF($AX191="", "", SUMIF('LinkedIn Posts'!$H$11:$H$510, $AX191, 'LinkedIn Posts'!BW$11:BW$510))</f>
        <v/>
      </c>
    </row>
    <row r="192" spans="1:55"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X192" s="19" t="str">
        <f>IF(Campaigns!$B$23="", "", Campaigns!$B$23)</f>
        <v/>
      </c>
      <c r="AY192" s="134" t="str">
        <f>IF($AX192="", "", SUMIF('LinkedIn Posts'!$H$11:$H$510, $AX192, 'LinkedIn Posts'!BS$11:BS$510))</f>
        <v/>
      </c>
      <c r="AZ192" s="135" t="str">
        <f>IF($AX192="", "", SUMIF('LinkedIn Posts'!$H$11:$H$510, $AX192, 'LinkedIn Posts'!BT$11:BT$510))</f>
        <v/>
      </c>
      <c r="BA192" s="135" t="str">
        <f>IF($AX192="", "", SUMIF('LinkedIn Posts'!$H$11:$H$510, $AX192, 'LinkedIn Posts'!BU$11:BU$510))</f>
        <v/>
      </c>
      <c r="BB192" s="135" t="str">
        <f>IF($AX192="", "", SUMIF('LinkedIn Posts'!$H$11:$H$510, $AX192, 'LinkedIn Posts'!BV$11:BV$510))</f>
        <v/>
      </c>
      <c r="BC192" s="136" t="str">
        <f>IF($AX192="", "", SUMIF('LinkedIn Posts'!$H$11:$H$510, $AX192, 'LinkedIn Posts'!BW$11:BW$510))</f>
        <v/>
      </c>
    </row>
    <row r="193" spans="1:55"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X193" s="19" t="str">
        <f>IF(Campaigns!$B$24="", "", Campaigns!$B$24)</f>
        <v/>
      </c>
      <c r="AY193" s="134" t="str">
        <f>IF($AX193="", "", SUMIF('LinkedIn Posts'!$H$11:$H$510, $AX193, 'LinkedIn Posts'!BS$11:BS$510))</f>
        <v/>
      </c>
      <c r="AZ193" s="135" t="str">
        <f>IF($AX193="", "", SUMIF('LinkedIn Posts'!$H$11:$H$510, $AX193, 'LinkedIn Posts'!BT$11:BT$510))</f>
        <v/>
      </c>
      <c r="BA193" s="135" t="str">
        <f>IF($AX193="", "", SUMIF('LinkedIn Posts'!$H$11:$H$510, $AX193, 'LinkedIn Posts'!BU$11:BU$510))</f>
        <v/>
      </c>
      <c r="BB193" s="135" t="str">
        <f>IF($AX193="", "", SUMIF('LinkedIn Posts'!$H$11:$H$510, $AX193, 'LinkedIn Posts'!BV$11:BV$510))</f>
        <v/>
      </c>
      <c r="BC193" s="136" t="str">
        <f>IF($AX193="", "", SUMIF('LinkedIn Posts'!$H$11:$H$510, $AX193, 'LinkedIn Posts'!BW$11:BW$510))</f>
        <v/>
      </c>
    </row>
    <row r="194" spans="1:55"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X194" s="19" t="str">
        <f>IF(Campaigns!$B$25="", "", Campaigns!$B$25)</f>
        <v/>
      </c>
      <c r="AY194" s="134" t="str">
        <f>IF($AX194="", "", SUMIF('LinkedIn Posts'!$H$11:$H$510, $AX194, 'LinkedIn Posts'!BS$11:BS$510))</f>
        <v/>
      </c>
      <c r="AZ194" s="135" t="str">
        <f>IF($AX194="", "", SUMIF('LinkedIn Posts'!$H$11:$H$510, $AX194, 'LinkedIn Posts'!BT$11:BT$510))</f>
        <v/>
      </c>
      <c r="BA194" s="135" t="str">
        <f>IF($AX194="", "", SUMIF('LinkedIn Posts'!$H$11:$H$510, $AX194, 'LinkedIn Posts'!BU$11:BU$510))</f>
        <v/>
      </c>
      <c r="BB194" s="135" t="str">
        <f>IF($AX194="", "", SUMIF('LinkedIn Posts'!$H$11:$H$510, $AX194, 'LinkedIn Posts'!BV$11:BV$510))</f>
        <v/>
      </c>
      <c r="BC194" s="136" t="str">
        <f>IF($AX194="", "", SUMIF('LinkedIn Posts'!$H$11:$H$510, $AX194, 'LinkedIn Posts'!BW$11:BW$510))</f>
        <v/>
      </c>
    </row>
    <row r="195" spans="1:55"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X195" s="19" t="str">
        <f>IF(Campaigns!$B$26="", "", Campaigns!$B$26)</f>
        <v/>
      </c>
      <c r="AY195" s="134" t="str">
        <f>IF($AX195="", "", SUMIF('LinkedIn Posts'!$H$11:$H$510, $AX195, 'LinkedIn Posts'!BS$11:BS$510))</f>
        <v/>
      </c>
      <c r="AZ195" s="135" t="str">
        <f>IF($AX195="", "", SUMIF('LinkedIn Posts'!$H$11:$H$510, $AX195, 'LinkedIn Posts'!BT$11:BT$510))</f>
        <v/>
      </c>
      <c r="BA195" s="135" t="str">
        <f>IF($AX195="", "", SUMIF('LinkedIn Posts'!$H$11:$H$510, $AX195, 'LinkedIn Posts'!BU$11:BU$510))</f>
        <v/>
      </c>
      <c r="BB195" s="135" t="str">
        <f>IF($AX195="", "", SUMIF('LinkedIn Posts'!$H$11:$H$510, $AX195, 'LinkedIn Posts'!BV$11:BV$510))</f>
        <v/>
      </c>
      <c r="BC195" s="136" t="str">
        <f>IF($AX195="", "", SUMIF('LinkedIn Posts'!$H$11:$H$510, $AX195, 'LinkedIn Posts'!BW$11:BW$510))</f>
        <v/>
      </c>
    </row>
    <row r="196" spans="1:55"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X196" s="19" t="str">
        <f>IF(Campaigns!$B$27="", "", Campaigns!$B$27)</f>
        <v/>
      </c>
      <c r="AY196" s="134" t="str">
        <f>IF($AX196="", "", SUMIF('LinkedIn Posts'!$H$11:$H$510, $AX196, 'LinkedIn Posts'!BS$11:BS$510))</f>
        <v/>
      </c>
      <c r="AZ196" s="135" t="str">
        <f>IF($AX196="", "", SUMIF('LinkedIn Posts'!$H$11:$H$510, $AX196, 'LinkedIn Posts'!BT$11:BT$510))</f>
        <v/>
      </c>
      <c r="BA196" s="135" t="str">
        <f>IF($AX196="", "", SUMIF('LinkedIn Posts'!$H$11:$H$510, $AX196, 'LinkedIn Posts'!BU$11:BU$510))</f>
        <v/>
      </c>
      <c r="BB196" s="135" t="str">
        <f>IF($AX196="", "", SUMIF('LinkedIn Posts'!$H$11:$H$510, $AX196, 'LinkedIn Posts'!BV$11:BV$510))</f>
        <v/>
      </c>
      <c r="BC196" s="136" t="str">
        <f>IF($AX196="", "", SUMIF('LinkedIn Posts'!$H$11:$H$510, $AX196, 'LinkedIn Posts'!BW$11:BW$510))</f>
        <v/>
      </c>
    </row>
    <row r="197" spans="1:55"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X197" s="19" t="str">
        <f>IF(Campaigns!$B$28="", "", Campaigns!$B$28)</f>
        <v/>
      </c>
      <c r="AY197" s="134" t="str">
        <f>IF($AX197="", "", SUMIF('LinkedIn Posts'!$H$11:$H$510, $AX197, 'LinkedIn Posts'!BS$11:BS$510))</f>
        <v/>
      </c>
      <c r="AZ197" s="135" t="str">
        <f>IF($AX197="", "", SUMIF('LinkedIn Posts'!$H$11:$H$510, $AX197, 'LinkedIn Posts'!BT$11:BT$510))</f>
        <v/>
      </c>
      <c r="BA197" s="135" t="str">
        <f>IF($AX197="", "", SUMIF('LinkedIn Posts'!$H$11:$H$510, $AX197, 'LinkedIn Posts'!BU$11:BU$510))</f>
        <v/>
      </c>
      <c r="BB197" s="135" t="str">
        <f>IF($AX197="", "", SUMIF('LinkedIn Posts'!$H$11:$H$510, $AX197, 'LinkedIn Posts'!BV$11:BV$510))</f>
        <v/>
      </c>
      <c r="BC197" s="136" t="str">
        <f>IF($AX197="", "", SUMIF('LinkedIn Posts'!$H$11:$H$510, $AX197, 'LinkedIn Posts'!BW$11:BW$510))</f>
        <v/>
      </c>
    </row>
    <row r="198" spans="1:55"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X198" s="19" t="str">
        <f>IF(Campaigns!$B$29="", "", Campaigns!$B$29)</f>
        <v/>
      </c>
      <c r="AY198" s="134" t="str">
        <f>IF($AX198="", "", SUMIF('LinkedIn Posts'!$H$11:$H$510, $AX198, 'LinkedIn Posts'!BS$11:BS$510))</f>
        <v/>
      </c>
      <c r="AZ198" s="135" t="str">
        <f>IF($AX198="", "", SUMIF('LinkedIn Posts'!$H$11:$H$510, $AX198, 'LinkedIn Posts'!BT$11:BT$510))</f>
        <v/>
      </c>
      <c r="BA198" s="135" t="str">
        <f>IF($AX198="", "", SUMIF('LinkedIn Posts'!$H$11:$H$510, $AX198, 'LinkedIn Posts'!BU$11:BU$510))</f>
        <v/>
      </c>
      <c r="BB198" s="135" t="str">
        <f>IF($AX198="", "", SUMIF('LinkedIn Posts'!$H$11:$H$510, $AX198, 'LinkedIn Posts'!BV$11:BV$510))</f>
        <v/>
      </c>
      <c r="BC198" s="136" t="str">
        <f>IF($AX198="", "", SUMIF('LinkedIn Posts'!$H$11:$H$510, $AX198, 'LinkedIn Posts'!BW$11:BW$510))</f>
        <v/>
      </c>
    </row>
    <row r="199" spans="1:55"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X199" s="18" t="str">
        <f>IF(Campaigns!$B$30="", "", Campaigns!$B$30)</f>
        <v/>
      </c>
      <c r="AY199" s="137" t="str">
        <f>IF($AX199="", "", SUMIF('LinkedIn Posts'!$H$11:$H$510, $AX199, 'LinkedIn Posts'!BS$11:BS$510))</f>
        <v/>
      </c>
      <c r="AZ199" s="138" t="str">
        <f>IF($AX199="", "", SUMIF('LinkedIn Posts'!$H$11:$H$510, $AX199, 'LinkedIn Posts'!BT$11:BT$510))</f>
        <v/>
      </c>
      <c r="BA199" s="138" t="str">
        <f>IF($AX199="", "", SUMIF('LinkedIn Posts'!$H$11:$H$510, $AX199, 'LinkedIn Posts'!BU$11:BU$510))</f>
        <v/>
      </c>
      <c r="BB199" s="138" t="str">
        <f>IF($AX199="", "", SUMIF('LinkedIn Posts'!$H$11:$H$510, $AX199, 'LinkedIn Posts'!BV$11:BV$510))</f>
        <v/>
      </c>
      <c r="BC199" s="139" t="str">
        <f>IF($AX199="", "", SUMIF('LinkedIn Posts'!$H$11:$H$510, $AX199, 'LinkedIn Posts'!BW$11:BW$510))</f>
        <v/>
      </c>
    </row>
    <row r="200" spans="1:55"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row>
    <row r="201" spans="1:55"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row>
    <row r="202" spans="1:55"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row>
    <row r="203" spans="1:55"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row>
    <row r="204" spans="1:55"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Y204" s="20" t="str">
        <f>'Intro &amp; Setup'!$B$19</f>
        <v>Impressions</v>
      </c>
      <c r="AZ204" s="20" t="str">
        <f>'Intro &amp; Setup'!$B$21</f>
        <v>Clicks</v>
      </c>
      <c r="BA204" s="20" t="str">
        <f>'Intro &amp; Setup'!$B$23</f>
        <v>Reactions</v>
      </c>
      <c r="BB204" s="20" t="str">
        <f>'Intro &amp; Setup'!$B$25</f>
        <v>Comments</v>
      </c>
      <c r="BC204" s="20" t="str">
        <f>'Intro &amp; Setup'!$B$27</f>
        <v>Reposts</v>
      </c>
    </row>
    <row r="205" spans="1:55" x14ac:dyDescent="0.25">
      <c r="A205" s="11"/>
      <c r="B205" s="298" t="s">
        <v>146</v>
      </c>
      <c r="C205" s="299"/>
      <c r="D205" s="299"/>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299"/>
      <c r="AN205" s="299"/>
      <c r="AO205" s="299"/>
      <c r="AP205" s="299"/>
      <c r="AQ205" s="299"/>
      <c r="AR205" s="299"/>
      <c r="AS205" s="300"/>
      <c r="AT205" s="11"/>
      <c r="AV205" s="16">
        <f>IF($AX205="", "", COUNTIF('LinkedIn Posts'!$H$11:$H$510, $AX205))</f>
        <v>4</v>
      </c>
      <c r="AX205" s="16" t="str">
        <f>IF(Campaigns!$B$11="", "", Campaigns!$B$11)</f>
        <v>About Spreadsheets</v>
      </c>
      <c r="AY205" s="122">
        <f>IFERROR(AY180/$AV205, "")</f>
        <v>4.75</v>
      </c>
      <c r="AZ205" s="123">
        <f t="shared" ref="AZ205:BC205" si="7">IFERROR(AZ180/$AV205, "")</f>
        <v>7</v>
      </c>
      <c r="BA205" s="123">
        <f t="shared" si="7"/>
        <v>0.25</v>
      </c>
      <c r="BB205" s="123">
        <f t="shared" si="7"/>
        <v>0</v>
      </c>
      <c r="BC205" s="124">
        <f t="shared" si="7"/>
        <v>0.75</v>
      </c>
    </row>
    <row r="206" spans="1:55"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V206" s="19">
        <f>IF($AX206="", "", COUNTIF('LinkedIn Posts'!$H$11:$H$510, $AX206))</f>
        <v>1</v>
      </c>
      <c r="AX206" s="19" t="str">
        <f>IF(Campaigns!$B$12="", "", Campaigns!$B$12)</f>
        <v>Bespoke</v>
      </c>
      <c r="AY206" s="125">
        <f t="shared" ref="AY206:BC206" si="8">IFERROR(AY181/$AV206, "")</f>
        <v>3</v>
      </c>
      <c r="AZ206" s="126">
        <f t="shared" si="8"/>
        <v>4</v>
      </c>
      <c r="BA206" s="126">
        <f t="shared" si="8"/>
        <v>0</v>
      </c>
      <c r="BB206" s="126">
        <f t="shared" si="8"/>
        <v>0</v>
      </c>
      <c r="BC206" s="127">
        <f t="shared" si="8"/>
        <v>3</v>
      </c>
    </row>
    <row r="207" spans="1:55"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V207" s="19">
        <f>IF($AX207="", "", COUNTIF('LinkedIn Posts'!$H$11:$H$510, $AX207))</f>
        <v>5</v>
      </c>
      <c r="AX207" s="19" t="str">
        <f>IF(Campaigns!$B$13="", "", Campaigns!$B$13)</f>
        <v>Better Spreadsheets</v>
      </c>
      <c r="AY207" s="125">
        <f t="shared" ref="AY207:BC207" si="9">IFERROR(AY182/$AV207, "")</f>
        <v>6.6</v>
      </c>
      <c r="AZ207" s="126">
        <f t="shared" si="9"/>
        <v>9.6</v>
      </c>
      <c r="BA207" s="126">
        <f t="shared" si="9"/>
        <v>1</v>
      </c>
      <c r="BB207" s="126">
        <f t="shared" si="9"/>
        <v>0</v>
      </c>
      <c r="BC207" s="127">
        <f t="shared" si="9"/>
        <v>2.4</v>
      </c>
    </row>
    <row r="208" spans="1:55"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V208" s="19">
        <f>IF($AX208="", "", COUNTIF('LinkedIn Posts'!$H$11:$H$510, $AX208))</f>
        <v>3</v>
      </c>
      <c r="AX208" s="19" t="str">
        <f>IF(Campaigns!$B$14="", "", Campaigns!$B$14)</f>
        <v>Excel Help</v>
      </c>
      <c r="AY208" s="125">
        <f t="shared" ref="AY208:BC208" si="10">IFERROR(AY183/$AV208, "")</f>
        <v>3.6666666666666665</v>
      </c>
      <c r="AZ208" s="126">
        <f t="shared" si="10"/>
        <v>8</v>
      </c>
      <c r="BA208" s="126">
        <f t="shared" si="10"/>
        <v>1</v>
      </c>
      <c r="BB208" s="126">
        <f t="shared" si="10"/>
        <v>0</v>
      </c>
      <c r="BC208" s="127">
        <f t="shared" si="10"/>
        <v>1</v>
      </c>
    </row>
    <row r="209" spans="1:55"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V209" s="19">
        <f>IF($AX209="", "", COUNTIF('LinkedIn Posts'!$H$11:$H$510, $AX209))</f>
        <v>1</v>
      </c>
      <c r="AX209" s="19" t="str">
        <f>IF(Campaigns!$B$15="", "", Campaigns!$B$15)</f>
        <v>Our Process</v>
      </c>
      <c r="AY209" s="125">
        <f t="shared" ref="AY209:BC209" si="11">IFERROR(AY184/$AV209, "")</f>
        <v>7</v>
      </c>
      <c r="AZ209" s="126">
        <f t="shared" si="11"/>
        <v>4</v>
      </c>
      <c r="BA209" s="126">
        <f t="shared" si="11"/>
        <v>1</v>
      </c>
      <c r="BB209" s="126">
        <f t="shared" si="11"/>
        <v>0</v>
      </c>
      <c r="BC209" s="127">
        <f t="shared" si="11"/>
        <v>0</v>
      </c>
    </row>
    <row r="210" spans="1:55"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V210" s="19">
        <f>IF($AX210="", "", COUNTIF('LinkedIn Posts'!$H$11:$H$510, $AX210))</f>
        <v>2</v>
      </c>
      <c r="AX210" s="19" t="str">
        <f>IF(Campaigns!$B$16="", "", Campaigns!$B$16)</f>
        <v>Outsourcing</v>
      </c>
      <c r="AY210" s="125">
        <f t="shared" ref="AY210:BC210" si="12">IFERROR(AY185/$AV210, "")</f>
        <v>9.5</v>
      </c>
      <c r="AZ210" s="126">
        <f t="shared" si="12"/>
        <v>14</v>
      </c>
      <c r="BA210" s="126">
        <f t="shared" si="12"/>
        <v>0.5</v>
      </c>
      <c r="BB210" s="126">
        <f t="shared" si="12"/>
        <v>0</v>
      </c>
      <c r="BC210" s="127">
        <f t="shared" si="12"/>
        <v>3</v>
      </c>
    </row>
    <row r="211" spans="1:55"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V211" s="19">
        <f>IF($AX211="", "", COUNTIF('LinkedIn Posts'!$H$11:$H$510, $AX211))</f>
        <v>1</v>
      </c>
      <c r="AX211" s="19" t="str">
        <f>IF(Campaigns!$B$17="", "", Campaigns!$B$17)</f>
        <v>Ready-made</v>
      </c>
      <c r="AY211" s="125">
        <f t="shared" ref="AY211:BC211" si="13">IFERROR(AY186/$AV211, "")</f>
        <v>5</v>
      </c>
      <c r="AZ211" s="126">
        <f t="shared" si="13"/>
        <v>4</v>
      </c>
      <c r="BA211" s="126">
        <f t="shared" si="13"/>
        <v>0</v>
      </c>
      <c r="BB211" s="126">
        <f t="shared" si="13"/>
        <v>0</v>
      </c>
      <c r="BC211" s="127">
        <f t="shared" si="13"/>
        <v>3</v>
      </c>
    </row>
    <row r="212" spans="1:55"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V212" s="19">
        <f>IF($AX212="", "", COUNTIF('LinkedIn Posts'!$H$11:$H$510, $AX212))</f>
        <v>2</v>
      </c>
      <c r="AX212" s="19" t="str">
        <f>IF(Campaigns!$B$18="", "", Campaigns!$B$18)</f>
        <v>Resources</v>
      </c>
      <c r="AY212" s="125">
        <f t="shared" ref="AY212:BC212" si="14">IFERROR(AY187/$AV212, "")</f>
        <v>5.5</v>
      </c>
      <c r="AZ212" s="126">
        <f t="shared" si="14"/>
        <v>2</v>
      </c>
      <c r="BA212" s="126">
        <f t="shared" si="14"/>
        <v>0.5</v>
      </c>
      <c r="BB212" s="126">
        <f t="shared" si="14"/>
        <v>0</v>
      </c>
      <c r="BC212" s="127">
        <f t="shared" si="14"/>
        <v>0</v>
      </c>
    </row>
    <row r="213" spans="1:55"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V213" s="19">
        <f>IF($AX213="", "", COUNTIF('LinkedIn Posts'!$H$11:$H$510, $AX213))</f>
        <v>1</v>
      </c>
      <c r="AX213" s="19" t="str">
        <f>IF(Campaigns!$B$19="", "", Campaigns!$B$19)</f>
        <v>What Other Say</v>
      </c>
      <c r="AY213" s="125">
        <f t="shared" ref="AY213:BC213" si="15">IFERROR(AY188/$AV213, "")</f>
        <v>5</v>
      </c>
      <c r="AZ213" s="126">
        <f t="shared" si="15"/>
        <v>12</v>
      </c>
      <c r="BA213" s="126">
        <f t="shared" si="15"/>
        <v>0</v>
      </c>
      <c r="BB213" s="126">
        <f t="shared" si="15"/>
        <v>0</v>
      </c>
      <c r="BC213" s="127">
        <f t="shared" si="15"/>
        <v>0</v>
      </c>
    </row>
    <row r="214" spans="1:55"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V214" s="19" t="str">
        <f>IF($AX214="", "", COUNTIF('LinkedIn Posts'!$H$11:$H$510, $AX214))</f>
        <v/>
      </c>
      <c r="AX214" s="19" t="str">
        <f>IF(Campaigns!$B$20="", "", Campaigns!$B$20)</f>
        <v/>
      </c>
      <c r="AY214" s="125" t="str">
        <f t="shared" ref="AY214:BC214" si="16">IFERROR(AY189/$AV214, "")</f>
        <v/>
      </c>
      <c r="AZ214" s="126" t="str">
        <f t="shared" si="16"/>
        <v/>
      </c>
      <c r="BA214" s="126" t="str">
        <f t="shared" si="16"/>
        <v/>
      </c>
      <c r="BB214" s="126" t="str">
        <f t="shared" si="16"/>
        <v/>
      </c>
      <c r="BC214" s="127" t="str">
        <f t="shared" si="16"/>
        <v/>
      </c>
    </row>
    <row r="215" spans="1:55"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V215" s="19" t="str">
        <f>IF($AX215="", "", COUNTIF('LinkedIn Posts'!$H$11:$H$510, $AX215))</f>
        <v/>
      </c>
      <c r="AX215" s="19" t="str">
        <f>IF(Campaigns!$B$21="", "", Campaigns!$B$21)</f>
        <v/>
      </c>
      <c r="AY215" s="125" t="str">
        <f t="shared" ref="AY215:BC215" si="17">IFERROR(AY190/$AV215, "")</f>
        <v/>
      </c>
      <c r="AZ215" s="126" t="str">
        <f t="shared" si="17"/>
        <v/>
      </c>
      <c r="BA215" s="126" t="str">
        <f t="shared" si="17"/>
        <v/>
      </c>
      <c r="BB215" s="126" t="str">
        <f t="shared" si="17"/>
        <v/>
      </c>
      <c r="BC215" s="127" t="str">
        <f t="shared" si="17"/>
        <v/>
      </c>
    </row>
    <row r="216" spans="1:55"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V216" s="19" t="str">
        <f>IF($AX216="", "", COUNTIF('LinkedIn Posts'!$H$11:$H$510, $AX216))</f>
        <v/>
      </c>
      <c r="AX216" s="19" t="str">
        <f>IF(Campaigns!$B$22="", "", Campaigns!$B$22)</f>
        <v/>
      </c>
      <c r="AY216" s="125" t="str">
        <f t="shared" ref="AY216:BC216" si="18">IFERROR(AY191/$AV216, "")</f>
        <v/>
      </c>
      <c r="AZ216" s="126" t="str">
        <f t="shared" si="18"/>
        <v/>
      </c>
      <c r="BA216" s="126" t="str">
        <f t="shared" si="18"/>
        <v/>
      </c>
      <c r="BB216" s="126" t="str">
        <f t="shared" si="18"/>
        <v/>
      </c>
      <c r="BC216" s="127" t="str">
        <f t="shared" si="18"/>
        <v/>
      </c>
    </row>
    <row r="217" spans="1:55"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V217" s="19" t="str">
        <f>IF($AX217="", "", COUNTIF('LinkedIn Posts'!$H$11:$H$510, $AX217))</f>
        <v/>
      </c>
      <c r="AX217" s="19" t="str">
        <f>IF(Campaigns!$B$23="", "", Campaigns!$B$23)</f>
        <v/>
      </c>
      <c r="AY217" s="125" t="str">
        <f t="shared" ref="AY217:BC217" si="19">IFERROR(AY192/$AV217, "")</f>
        <v/>
      </c>
      <c r="AZ217" s="126" t="str">
        <f t="shared" si="19"/>
        <v/>
      </c>
      <c r="BA217" s="126" t="str">
        <f t="shared" si="19"/>
        <v/>
      </c>
      <c r="BB217" s="126" t="str">
        <f t="shared" si="19"/>
        <v/>
      </c>
      <c r="BC217" s="127" t="str">
        <f t="shared" si="19"/>
        <v/>
      </c>
    </row>
    <row r="218" spans="1:55"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V218" s="19" t="str">
        <f>IF($AX218="", "", COUNTIF('LinkedIn Posts'!$H$11:$H$510, $AX218))</f>
        <v/>
      </c>
      <c r="AX218" s="19" t="str">
        <f>IF(Campaigns!$B$24="", "", Campaigns!$B$24)</f>
        <v/>
      </c>
      <c r="AY218" s="125" t="str">
        <f t="shared" ref="AY218:BC218" si="20">IFERROR(AY193/$AV218, "")</f>
        <v/>
      </c>
      <c r="AZ218" s="126" t="str">
        <f t="shared" si="20"/>
        <v/>
      </c>
      <c r="BA218" s="126" t="str">
        <f t="shared" si="20"/>
        <v/>
      </c>
      <c r="BB218" s="126" t="str">
        <f t="shared" si="20"/>
        <v/>
      </c>
      <c r="BC218" s="127" t="str">
        <f t="shared" si="20"/>
        <v/>
      </c>
    </row>
    <row r="219" spans="1:55"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V219" s="19" t="str">
        <f>IF($AX219="", "", COUNTIF('LinkedIn Posts'!$H$11:$H$510, $AX219))</f>
        <v/>
      </c>
      <c r="AX219" s="19" t="str">
        <f>IF(Campaigns!$B$25="", "", Campaigns!$B$25)</f>
        <v/>
      </c>
      <c r="AY219" s="125" t="str">
        <f t="shared" ref="AY219:BC219" si="21">IFERROR(AY194/$AV219, "")</f>
        <v/>
      </c>
      <c r="AZ219" s="126" t="str">
        <f t="shared" si="21"/>
        <v/>
      </c>
      <c r="BA219" s="126" t="str">
        <f t="shared" si="21"/>
        <v/>
      </c>
      <c r="BB219" s="126" t="str">
        <f t="shared" si="21"/>
        <v/>
      </c>
      <c r="BC219" s="127" t="str">
        <f t="shared" si="21"/>
        <v/>
      </c>
    </row>
    <row r="220" spans="1:55"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V220" s="19" t="str">
        <f>IF($AX220="", "", COUNTIF('LinkedIn Posts'!$H$11:$H$510, $AX220))</f>
        <v/>
      </c>
      <c r="AX220" s="19" t="str">
        <f>IF(Campaigns!$B$26="", "", Campaigns!$B$26)</f>
        <v/>
      </c>
      <c r="AY220" s="125" t="str">
        <f t="shared" ref="AY220:BC220" si="22">IFERROR(AY195/$AV220, "")</f>
        <v/>
      </c>
      <c r="AZ220" s="126" t="str">
        <f t="shared" si="22"/>
        <v/>
      </c>
      <c r="BA220" s="126" t="str">
        <f t="shared" si="22"/>
        <v/>
      </c>
      <c r="BB220" s="126" t="str">
        <f t="shared" si="22"/>
        <v/>
      </c>
      <c r="BC220" s="127" t="str">
        <f t="shared" si="22"/>
        <v/>
      </c>
    </row>
    <row r="221" spans="1:55"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V221" s="19" t="str">
        <f>IF($AX221="", "", COUNTIF('LinkedIn Posts'!$H$11:$H$510, $AX221))</f>
        <v/>
      </c>
      <c r="AX221" s="19" t="str">
        <f>IF(Campaigns!$B$27="", "", Campaigns!$B$27)</f>
        <v/>
      </c>
      <c r="AY221" s="125" t="str">
        <f t="shared" ref="AY221:BC221" si="23">IFERROR(AY196/$AV221, "")</f>
        <v/>
      </c>
      <c r="AZ221" s="126" t="str">
        <f t="shared" si="23"/>
        <v/>
      </c>
      <c r="BA221" s="126" t="str">
        <f t="shared" si="23"/>
        <v/>
      </c>
      <c r="BB221" s="126" t="str">
        <f t="shared" si="23"/>
        <v/>
      </c>
      <c r="BC221" s="127" t="str">
        <f t="shared" si="23"/>
        <v/>
      </c>
    </row>
    <row r="222" spans="1:55"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V222" s="19" t="str">
        <f>IF($AX222="", "", COUNTIF('LinkedIn Posts'!$H$11:$H$510, $AX222))</f>
        <v/>
      </c>
      <c r="AX222" s="19" t="str">
        <f>IF(Campaigns!$B$28="", "", Campaigns!$B$28)</f>
        <v/>
      </c>
      <c r="AY222" s="125" t="str">
        <f t="shared" ref="AY222:BC222" si="24">IFERROR(AY197/$AV222, "")</f>
        <v/>
      </c>
      <c r="AZ222" s="126" t="str">
        <f t="shared" si="24"/>
        <v/>
      </c>
      <c r="BA222" s="126" t="str">
        <f t="shared" si="24"/>
        <v/>
      </c>
      <c r="BB222" s="126" t="str">
        <f t="shared" si="24"/>
        <v/>
      </c>
      <c r="BC222" s="127" t="str">
        <f t="shared" si="24"/>
        <v/>
      </c>
    </row>
    <row r="223" spans="1:55"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V223" s="19" t="str">
        <f>IF($AX223="", "", COUNTIF('LinkedIn Posts'!$H$11:$H$510, $AX223))</f>
        <v/>
      </c>
      <c r="AX223" s="19" t="str">
        <f>IF(Campaigns!$B$29="", "", Campaigns!$B$29)</f>
        <v/>
      </c>
      <c r="AY223" s="125" t="str">
        <f t="shared" ref="AY223:BC223" si="25">IFERROR(AY198/$AV223, "")</f>
        <v/>
      </c>
      <c r="AZ223" s="126" t="str">
        <f t="shared" si="25"/>
        <v/>
      </c>
      <c r="BA223" s="126" t="str">
        <f t="shared" si="25"/>
        <v/>
      </c>
      <c r="BB223" s="126" t="str">
        <f t="shared" si="25"/>
        <v/>
      </c>
      <c r="BC223" s="127" t="str">
        <f t="shared" si="25"/>
        <v/>
      </c>
    </row>
    <row r="224" spans="1:55"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V224" s="18" t="str">
        <f>IF($AX224="", "", COUNTIF('LinkedIn Posts'!$H$11:$H$510, $AX224))</f>
        <v/>
      </c>
      <c r="AX224" s="18" t="str">
        <f>IF(Campaigns!$B$30="", "", Campaigns!$B$30)</f>
        <v/>
      </c>
      <c r="AY224" s="128" t="str">
        <f t="shared" ref="AY224:BC224" si="26">IFERROR(AY199/$AV224, "")</f>
        <v/>
      </c>
      <c r="AZ224" s="129" t="str">
        <f t="shared" si="26"/>
        <v/>
      </c>
      <c r="BA224" s="129" t="str">
        <f t="shared" si="26"/>
        <v/>
      </c>
      <c r="BB224" s="129" t="str">
        <f t="shared" si="26"/>
        <v/>
      </c>
      <c r="BC224" s="130" t="str">
        <f t="shared" si="26"/>
        <v/>
      </c>
    </row>
    <row r="225" spans="1:48"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row>
    <row r="226" spans="1:48"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row>
    <row r="227" spans="1:48"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row>
    <row r="228" spans="1:48"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row>
    <row r="229" spans="1:48"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row>
    <row r="230" spans="1:48"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row>
    <row r="231" spans="1:48" x14ac:dyDescent="0.25">
      <c r="A231" s="11"/>
      <c r="B231" s="298" t="s">
        <v>295</v>
      </c>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300"/>
      <c r="AT231" s="11"/>
    </row>
    <row r="232" spans="1:48"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row>
    <row r="233" spans="1:48"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219" t="s">
        <v>132</v>
      </c>
      <c r="AG233" s="220"/>
      <c r="AH233" s="220"/>
      <c r="AI233" s="220"/>
      <c r="AJ233" s="220"/>
      <c r="AK233" s="221"/>
      <c r="AL233" s="320">
        <v>1</v>
      </c>
      <c r="AM233" s="321"/>
      <c r="AN233" s="321"/>
      <c r="AO233" s="322"/>
      <c r="AP233" s="270" t="str">
        <f>CONCATENATE("of ", $AV$236)</f>
        <v>of 1</v>
      </c>
      <c r="AQ233" s="270"/>
      <c r="AR233" s="270"/>
      <c r="AS233" s="270"/>
      <c r="AT233" s="11"/>
    </row>
    <row r="234" spans="1:48"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row>
    <row r="235" spans="1:48" x14ac:dyDescent="0.25">
      <c r="A235" s="11"/>
      <c r="B235" s="313" t="s">
        <v>148</v>
      </c>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313"/>
      <c r="AF235" s="313"/>
      <c r="AG235" s="313"/>
      <c r="AH235" s="313"/>
      <c r="AI235" s="313"/>
      <c r="AJ235" s="313"/>
      <c r="AK235" s="313"/>
      <c r="AL235" s="313"/>
      <c r="AM235" s="313"/>
      <c r="AN235" s="313"/>
      <c r="AO235" s="313"/>
      <c r="AP235" s="313"/>
      <c r="AQ235" s="313"/>
      <c r="AR235" s="313"/>
      <c r="AS235" s="313"/>
      <c r="AT235" s="11"/>
      <c r="AV235" s="15">
        <f>MAX('LinkedIn Posts'!$BQ$11:$BQ$510)</f>
        <v>14</v>
      </c>
    </row>
    <row r="236" spans="1:48"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V236" s="15">
        <f>ROUNDUP($AV$235/15, 0)</f>
        <v>1</v>
      </c>
    </row>
    <row r="237" spans="1:48" x14ac:dyDescent="0.25">
      <c r="A237" s="11"/>
      <c r="B237" s="314" t="s">
        <v>130</v>
      </c>
      <c r="C237" s="315"/>
      <c r="D237" s="315" t="s">
        <v>152</v>
      </c>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t="s">
        <v>151</v>
      </c>
      <c r="AI237" s="315"/>
      <c r="AJ237" s="315"/>
      <c r="AK237" s="315"/>
      <c r="AL237" s="315" t="s">
        <v>150</v>
      </c>
      <c r="AM237" s="315"/>
      <c r="AN237" s="315"/>
      <c r="AO237" s="315"/>
      <c r="AP237" s="315" t="s">
        <v>127</v>
      </c>
      <c r="AQ237" s="315"/>
      <c r="AR237" s="315"/>
      <c r="AS237" s="316"/>
      <c r="AT237" s="11"/>
    </row>
    <row r="238" spans="1:48" x14ac:dyDescent="0.25">
      <c r="A238" s="11"/>
      <c r="B238" s="238">
        <f>IF(COUNTIF('LinkedIn Posts'!$BQ$11:$BQ$510, $AV238)=0, "", $AV238)</f>
        <v>1</v>
      </c>
      <c r="C238" s="239"/>
      <c r="D238" s="317" t="str">
        <f>IF(IFERROR(INDEX('LinkedIn Posts'!$BN$11:$BN$510, MATCH($AV238, 'LinkedIn Posts'!$BQ$11:$BQ$510, 0)), "")="", "", IFERROR(INDEX('LinkedIn Posts'!$BN$11:$BN$510, MATCH($AV238, 'LinkedIn Posts'!$BQ$11:$BQ$510, 0)), ""))</f>
        <v>https://spreadsheetsolutions.biz/diy-spreadsheets/</v>
      </c>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8">
        <f>IF(IFERROR(INDEX('LinkedIn Posts'!$BK$11:$BK$510, MATCH($AV238, 'LinkedIn Posts'!$BQ$11:$BQ$510, 0)), "")="", "", IFERROR(INDEX('LinkedIn Posts'!$BK$11:$BK$510, MATCH($AV238, 'LinkedIn Posts'!$BQ$11:$BQ$510, 0)), ""))</f>
        <v>5</v>
      </c>
      <c r="AI238" s="318"/>
      <c r="AJ238" s="318"/>
      <c r="AK238" s="318"/>
      <c r="AL238" s="319">
        <f>IF(IFERROR(INDEX('LinkedIn Posts'!$BP$11:$BP$510, MATCH($AV238, 'LinkedIn Posts'!$BQ$11:$BQ$510, 0)), "")="", "", IFERROR(INDEX('LinkedIn Posts'!$BP$11:$BP$510, MATCH($AV238, 'LinkedIn Posts'!$BQ$11:$BQ$510, 0)), ""))</f>
        <v>5</v>
      </c>
      <c r="AM238" s="319"/>
      <c r="AN238" s="319"/>
      <c r="AO238" s="319"/>
      <c r="AP238" s="319">
        <f>IF(IFERROR(INDEX('LinkedIn Posts'!$BO$11:$BO$510, MATCH($AV238, 'LinkedIn Posts'!$BQ$11:$BQ$510, 0)), "")="", "", IFERROR(INDEX('LinkedIn Posts'!$BO$11:$BO$510, MATCH($AV238, 'LinkedIn Posts'!$BQ$11:$BQ$510, 0)), ""))</f>
        <v>20</v>
      </c>
      <c r="AQ238" s="319"/>
      <c r="AR238" s="319"/>
      <c r="AS238" s="396"/>
      <c r="AT238" s="11"/>
      <c r="AV238" s="15">
        <f>IF(OR($AL$233="", ISNUMBER($AL$233)=FALSE, $AL$233&lt;1), 1, IFERROR(($AL$233*15)-14, 1))</f>
        <v>1</v>
      </c>
    </row>
    <row r="239" spans="1:48" x14ac:dyDescent="0.25">
      <c r="A239" s="11"/>
      <c r="B239" s="241">
        <f>IF(COUNTIF('LinkedIn Posts'!$BQ$11:$BQ$510, $AV239)=0, "", $AV239)</f>
        <v>2</v>
      </c>
      <c r="C239" s="242"/>
      <c r="D239" s="362" t="str">
        <f>IF(IFERROR(INDEX('LinkedIn Posts'!$BN$11:$BN$510, MATCH($AV239, 'LinkedIn Posts'!$BQ$11:$BQ$510, 0)), "")="", "", IFERROR(INDEX('LinkedIn Posts'!$BN$11:$BN$510, MATCH($AV239, 'LinkedIn Posts'!$BQ$11:$BQ$510, 0)), ""))</f>
        <v>https://spreadsheetsolutions.biz/2021/10/15/the-pros-and-cons-of-who-makes-your-spreadsheets/</v>
      </c>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4">
        <f>IF(IFERROR(INDEX('LinkedIn Posts'!$BK$11:$BK$510, MATCH($AV239, 'LinkedIn Posts'!$BQ$11:$BQ$510, 0)), "")="", "", IFERROR(INDEX('LinkedIn Posts'!$BK$11:$BK$510, MATCH($AV239, 'LinkedIn Posts'!$BQ$11:$BQ$510, 0)), ""))</f>
        <v>5</v>
      </c>
      <c r="AI239" s="364"/>
      <c r="AJ239" s="364"/>
      <c r="AK239" s="364"/>
      <c r="AL239" s="397">
        <f>IF(IFERROR(INDEX('LinkedIn Posts'!$BP$11:$BP$510, MATCH($AV239, 'LinkedIn Posts'!$BQ$11:$BQ$510, 0)), "")="", "", IFERROR(INDEX('LinkedIn Posts'!$BP$11:$BP$510, MATCH($AV239, 'LinkedIn Posts'!$BQ$11:$BQ$510, 0)), ""))</f>
        <v>5</v>
      </c>
      <c r="AM239" s="397"/>
      <c r="AN239" s="397"/>
      <c r="AO239" s="397"/>
      <c r="AP239" s="397">
        <f>IF(IFERROR(INDEX('LinkedIn Posts'!$BO$11:$BO$510, MATCH($AV239, 'LinkedIn Posts'!$BQ$11:$BQ$510, 0)), "")="", "", IFERROR(INDEX('LinkedIn Posts'!$BO$11:$BO$510, MATCH($AV239, 'LinkedIn Posts'!$BQ$11:$BQ$510, 0)), ""))</f>
        <v>20</v>
      </c>
      <c r="AQ239" s="397"/>
      <c r="AR239" s="397"/>
      <c r="AS239" s="398"/>
      <c r="AT239" s="11"/>
      <c r="AV239" s="16">
        <f>AV238+1</f>
        <v>2</v>
      </c>
    </row>
    <row r="240" spans="1:48" x14ac:dyDescent="0.25">
      <c r="A240" s="11"/>
      <c r="B240" s="241">
        <f>IF(COUNTIF('LinkedIn Posts'!$BQ$11:$BQ$510, $AV240)=0, "", $AV240)</f>
        <v>3</v>
      </c>
      <c r="C240" s="242"/>
      <c r="D240" s="362" t="str">
        <f>IF(IFERROR(INDEX('LinkedIn Posts'!$BN$11:$BN$510, MATCH($AV240, 'LinkedIn Posts'!$BQ$11:$BQ$510, 0)), "")="", "", IFERROR(INDEX('LinkedIn Posts'!$BN$11:$BN$510, MATCH($AV240, 'LinkedIn Posts'!$BQ$11:$BQ$510, 0)), ""))</f>
        <v>https://spreadsheetsolutions.biz/2021/10/25/pros-and-cons-of-using-spreadsheets/</v>
      </c>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4">
        <f>IF(IFERROR(INDEX('LinkedIn Posts'!$BK$11:$BK$510, MATCH($AV240, 'LinkedIn Posts'!$BQ$11:$BQ$510, 0)), "")="", "", IFERROR(INDEX('LinkedIn Posts'!$BK$11:$BK$510, MATCH($AV240, 'LinkedIn Posts'!$BQ$11:$BQ$510, 0)), ""))</f>
        <v>5</v>
      </c>
      <c r="AI240" s="364"/>
      <c r="AJ240" s="364"/>
      <c r="AK240" s="364"/>
      <c r="AL240" s="397">
        <f>IF(IFERROR(INDEX('LinkedIn Posts'!$BP$11:$BP$510, MATCH($AV240, 'LinkedIn Posts'!$BQ$11:$BQ$510, 0)), "")="", "", IFERROR(INDEX('LinkedIn Posts'!$BP$11:$BP$510, MATCH($AV240, 'LinkedIn Posts'!$BQ$11:$BQ$510, 0)), ""))</f>
        <v>5</v>
      </c>
      <c r="AM240" s="397"/>
      <c r="AN240" s="397"/>
      <c r="AO240" s="397"/>
      <c r="AP240" s="397">
        <f>IF(IFERROR(INDEX('LinkedIn Posts'!$BO$11:$BO$510, MATCH($AV240, 'LinkedIn Posts'!$BQ$11:$BQ$510, 0)), "")="", "", IFERROR(INDEX('LinkedIn Posts'!$BO$11:$BO$510, MATCH($AV240, 'LinkedIn Posts'!$BQ$11:$BQ$510, 0)), ""))</f>
        <v>20</v>
      </c>
      <c r="AQ240" s="397"/>
      <c r="AR240" s="397"/>
      <c r="AS240" s="398"/>
      <c r="AT240" s="11"/>
      <c r="AV240" s="19">
        <f t="shared" ref="AV240:AV252" si="27">AV239+1</f>
        <v>3</v>
      </c>
    </row>
    <row r="241" spans="1:51" x14ac:dyDescent="0.25">
      <c r="A241" s="11"/>
      <c r="B241" s="241">
        <f>IF(COUNTIF('LinkedIn Posts'!$BQ$11:$BQ$510, $AV241)=0, "", $AV241)</f>
        <v>4</v>
      </c>
      <c r="C241" s="242"/>
      <c r="D241" s="362" t="str">
        <f>IF(IFERROR(INDEX('LinkedIn Posts'!$BN$11:$BN$510, MATCH($AV241, 'LinkedIn Posts'!$BQ$11:$BQ$510, 0)), "")="", "", IFERROR(INDEX('LinkedIn Posts'!$BN$11:$BN$510, MATCH($AV241, 'LinkedIn Posts'!$BQ$11:$BQ$510, 0)), ""))</f>
        <v>https://spreadsheetsolutions.biz/2021/10/19/5-reasons-you-may-need-better-spreadsheets/</v>
      </c>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4">
        <f>IF(IFERROR(INDEX('LinkedIn Posts'!$BK$11:$BK$510, MATCH($AV241, 'LinkedIn Posts'!$BQ$11:$BQ$510, 0)), "")="", "", IFERROR(INDEX('LinkedIn Posts'!$BK$11:$BK$510, MATCH($AV241, 'LinkedIn Posts'!$BQ$11:$BQ$510, 0)), ""))</f>
        <v>3</v>
      </c>
      <c r="AI241" s="364"/>
      <c r="AJ241" s="364"/>
      <c r="AK241" s="364"/>
      <c r="AL241" s="397">
        <f>IF(IFERROR(INDEX('LinkedIn Posts'!$BP$11:$BP$510, MATCH($AV241, 'LinkedIn Posts'!$BQ$11:$BQ$510, 0)), "")="", "", IFERROR(INDEX('LinkedIn Posts'!$BP$11:$BP$510, MATCH($AV241, 'LinkedIn Posts'!$BQ$11:$BQ$510, 0)), ""))</f>
        <v>3</v>
      </c>
      <c r="AM241" s="397"/>
      <c r="AN241" s="397"/>
      <c r="AO241" s="397"/>
      <c r="AP241" s="397">
        <f>IF(IFERROR(INDEX('LinkedIn Posts'!$BO$11:$BO$510, MATCH($AV241, 'LinkedIn Posts'!$BQ$11:$BQ$510, 0)), "")="", "", IFERROR(INDEX('LinkedIn Posts'!$BO$11:$BO$510, MATCH($AV241, 'LinkedIn Posts'!$BQ$11:$BQ$510, 0)), ""))</f>
        <v>12</v>
      </c>
      <c r="AQ241" s="397"/>
      <c r="AR241" s="397"/>
      <c r="AS241" s="398"/>
      <c r="AT241" s="11"/>
      <c r="AV241" s="19">
        <f t="shared" si="27"/>
        <v>4</v>
      </c>
    </row>
    <row r="242" spans="1:51" x14ac:dyDescent="0.25">
      <c r="A242" s="11"/>
      <c r="B242" s="241">
        <f>IF(COUNTIF('LinkedIn Posts'!$BQ$11:$BQ$510, $AV242)=0, "", $AV242)</f>
        <v>5</v>
      </c>
      <c r="C242" s="242"/>
      <c r="D242" s="362" t="str">
        <f>IF(IFERROR(INDEX('LinkedIn Posts'!$BN$11:$BN$510, MATCH($AV242, 'LinkedIn Posts'!$BQ$11:$BQ$510, 0)), "")="", "", IFERROR(INDEX('LinkedIn Posts'!$BN$11:$BN$510, MATCH($AV242, 'LinkedIn Posts'!$BQ$11:$BQ$510, 0)), ""))</f>
        <v>https://spreadsheetsolutions.biz/</v>
      </c>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4">
        <f>IF(IFERROR(INDEX('LinkedIn Posts'!$BK$11:$BK$510, MATCH($AV242, 'LinkedIn Posts'!$BQ$11:$BQ$510, 0)), "")="", "", IFERROR(INDEX('LinkedIn Posts'!$BK$11:$BK$510, MATCH($AV242, 'LinkedIn Posts'!$BQ$11:$BQ$510, 0)), ""))</f>
        <v>3</v>
      </c>
      <c r="AI242" s="364"/>
      <c r="AJ242" s="364"/>
      <c r="AK242" s="364"/>
      <c r="AL242" s="397">
        <f>IF(IFERROR(INDEX('LinkedIn Posts'!$BP$11:$BP$510, MATCH($AV242, 'LinkedIn Posts'!$BQ$11:$BQ$510, 0)), "")="", "", IFERROR(INDEX('LinkedIn Posts'!$BP$11:$BP$510, MATCH($AV242, 'LinkedIn Posts'!$BQ$11:$BQ$510, 0)), ""))</f>
        <v>3</v>
      </c>
      <c r="AM242" s="397"/>
      <c r="AN242" s="397"/>
      <c r="AO242" s="397"/>
      <c r="AP242" s="397">
        <f>IF(IFERROR(INDEX('LinkedIn Posts'!$BO$11:$BO$510, MATCH($AV242, 'LinkedIn Posts'!$BQ$11:$BQ$510, 0)), "")="", "", IFERROR(INDEX('LinkedIn Posts'!$BO$11:$BO$510, MATCH($AV242, 'LinkedIn Posts'!$BQ$11:$BQ$510, 0)), ""))</f>
        <v>12</v>
      </c>
      <c r="AQ242" s="397"/>
      <c r="AR242" s="397"/>
      <c r="AS242" s="398"/>
      <c r="AT242" s="11"/>
      <c r="AV242" s="19">
        <f t="shared" si="27"/>
        <v>5</v>
      </c>
    </row>
    <row r="243" spans="1:51" x14ac:dyDescent="0.25">
      <c r="A243" s="11"/>
      <c r="B243" s="241">
        <f>IF(COUNTIF('LinkedIn Posts'!$BQ$11:$BQ$510, $AV243)=0, "", $AV243)</f>
        <v>6</v>
      </c>
      <c r="C243" s="242"/>
      <c r="D243" s="362" t="str">
        <f>IF(IFERROR(INDEX('LinkedIn Posts'!$BN$11:$BN$510, MATCH($AV243, 'LinkedIn Posts'!$BQ$11:$BQ$510, 0)), "")="", "", IFERROR(INDEX('LinkedIn Posts'!$BN$11:$BN$510, MATCH($AV243, 'LinkedIn Posts'!$BQ$11:$BQ$510, 0)), ""))</f>
        <v>https://spreadsheetsolutions.biz/testimonials/</v>
      </c>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4">
        <f>IF(IFERROR(INDEX('LinkedIn Posts'!$BK$11:$BK$510, MATCH($AV243, 'LinkedIn Posts'!$BQ$11:$BQ$510, 0)), "")="", "", IFERROR(INDEX('LinkedIn Posts'!$BK$11:$BK$510, MATCH($AV243, 'LinkedIn Posts'!$BQ$11:$BQ$510, 0)), ""))</f>
        <v>3</v>
      </c>
      <c r="AI243" s="364"/>
      <c r="AJ243" s="364"/>
      <c r="AK243" s="364"/>
      <c r="AL243" s="397">
        <f>IF(IFERROR(INDEX('LinkedIn Posts'!$BP$11:$BP$510, MATCH($AV243, 'LinkedIn Posts'!$BQ$11:$BQ$510, 0)), "")="", "", IFERROR(INDEX('LinkedIn Posts'!$BP$11:$BP$510, MATCH($AV243, 'LinkedIn Posts'!$BQ$11:$BQ$510, 0)), ""))</f>
        <v>3</v>
      </c>
      <c r="AM243" s="397"/>
      <c r="AN243" s="397"/>
      <c r="AO243" s="397"/>
      <c r="AP243" s="397">
        <f>IF(IFERROR(INDEX('LinkedIn Posts'!$BO$11:$BO$510, MATCH($AV243, 'LinkedIn Posts'!$BQ$11:$BQ$510, 0)), "")="", "", IFERROR(INDEX('LinkedIn Posts'!$BO$11:$BO$510, MATCH($AV243, 'LinkedIn Posts'!$BQ$11:$BQ$510, 0)), ""))</f>
        <v>12</v>
      </c>
      <c r="AQ243" s="397"/>
      <c r="AR243" s="397"/>
      <c r="AS243" s="398"/>
      <c r="AT243" s="11"/>
      <c r="AV243" s="19">
        <f t="shared" si="27"/>
        <v>6</v>
      </c>
    </row>
    <row r="244" spans="1:51" x14ac:dyDescent="0.25">
      <c r="A244" s="11"/>
      <c r="B244" s="241">
        <f>IF(COUNTIF('LinkedIn Posts'!$BQ$11:$BQ$510, $AV244)=0, "", $AV244)</f>
        <v>7</v>
      </c>
      <c r="C244" s="242"/>
      <c r="D244" s="362" t="str">
        <f>IF(IFERROR(INDEX('LinkedIn Posts'!$BN$11:$BN$510, MATCH($AV244, 'LinkedIn Posts'!$BQ$11:$BQ$510, 0)), "")="", "", IFERROR(INDEX('LinkedIn Posts'!$BN$11:$BN$510, MATCH($AV244, 'LinkedIn Posts'!$BQ$11:$BQ$510, 0)), ""))</f>
        <v>https://spreadsheetsolutions.biz/2019/08/20/why-you-should-outsource-your-spreadsheet-creation/</v>
      </c>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4">
        <f>IF(IFERROR(INDEX('LinkedIn Posts'!$BK$11:$BK$510, MATCH($AV244, 'LinkedIn Posts'!$BQ$11:$BQ$510, 0)), "")="", "", IFERROR(INDEX('LinkedIn Posts'!$BK$11:$BK$510, MATCH($AV244, 'LinkedIn Posts'!$BQ$11:$BQ$510, 0)), ""))</f>
        <v>2</v>
      </c>
      <c r="AI244" s="364"/>
      <c r="AJ244" s="364"/>
      <c r="AK244" s="364"/>
      <c r="AL244" s="397">
        <f>IF(IFERROR(INDEX('LinkedIn Posts'!$BP$11:$BP$510, MATCH($AV244, 'LinkedIn Posts'!$BQ$11:$BQ$510, 0)), "")="", "", IFERROR(INDEX('LinkedIn Posts'!$BP$11:$BP$510, MATCH($AV244, 'LinkedIn Posts'!$BQ$11:$BQ$510, 0)), ""))</f>
        <v>2</v>
      </c>
      <c r="AM244" s="397"/>
      <c r="AN244" s="397"/>
      <c r="AO244" s="397"/>
      <c r="AP244" s="397">
        <f>IF(IFERROR(INDEX('LinkedIn Posts'!$BO$11:$BO$510, MATCH($AV244, 'LinkedIn Posts'!$BQ$11:$BQ$510, 0)), "")="", "", IFERROR(INDEX('LinkedIn Posts'!$BO$11:$BO$510, MATCH($AV244, 'LinkedIn Posts'!$BQ$11:$BQ$510, 0)), ""))</f>
        <v>8</v>
      </c>
      <c r="AQ244" s="397"/>
      <c r="AR244" s="397"/>
      <c r="AS244" s="398"/>
      <c r="AT244" s="11"/>
      <c r="AV244" s="19">
        <f t="shared" si="27"/>
        <v>7</v>
      </c>
    </row>
    <row r="245" spans="1:51" x14ac:dyDescent="0.25">
      <c r="A245" s="11"/>
      <c r="B245" s="241">
        <f>IF(COUNTIF('LinkedIn Posts'!$BQ$11:$BQ$510, $AV245)=0, "", $AV245)</f>
        <v>8</v>
      </c>
      <c r="C245" s="242"/>
      <c r="D245" s="362" t="str">
        <f>IF(IFERROR(INDEX('LinkedIn Posts'!$BN$11:$BN$510, MATCH($AV245, 'LinkedIn Posts'!$BQ$11:$BQ$510, 0)), "")="", "", IFERROR(INDEX('LinkedIn Posts'!$BN$11:$BN$510, MATCH($AV245, 'LinkedIn Posts'!$BQ$11:$BQ$510, 0)), ""))</f>
        <v>https://spreadsheetsolutions.biz/ready-made-spreadsheet-solutions/</v>
      </c>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4">
        <f>IF(IFERROR(INDEX('LinkedIn Posts'!$BK$11:$BK$510, MATCH($AV245, 'LinkedIn Posts'!$BQ$11:$BQ$510, 0)), "")="", "", IFERROR(INDEX('LinkedIn Posts'!$BK$11:$BK$510, MATCH($AV245, 'LinkedIn Posts'!$BQ$11:$BQ$510, 0)), ""))</f>
        <v>1</v>
      </c>
      <c r="AI245" s="364"/>
      <c r="AJ245" s="364"/>
      <c r="AK245" s="364"/>
      <c r="AL245" s="397">
        <f>IF(IFERROR(INDEX('LinkedIn Posts'!$BP$11:$BP$510, MATCH($AV245, 'LinkedIn Posts'!$BQ$11:$BQ$510, 0)), "")="", "", IFERROR(INDEX('LinkedIn Posts'!$BP$11:$BP$510, MATCH($AV245, 'LinkedIn Posts'!$BQ$11:$BQ$510, 0)), ""))</f>
        <v>1</v>
      </c>
      <c r="AM245" s="397"/>
      <c r="AN245" s="397"/>
      <c r="AO245" s="397"/>
      <c r="AP245" s="397">
        <f>IF(IFERROR(INDEX('LinkedIn Posts'!$BO$11:$BO$510, MATCH($AV245, 'LinkedIn Posts'!$BQ$11:$BQ$510, 0)), "")="", "", IFERROR(INDEX('LinkedIn Posts'!$BO$11:$BO$510, MATCH($AV245, 'LinkedIn Posts'!$BQ$11:$BQ$510, 0)), ""))</f>
        <v>4</v>
      </c>
      <c r="AQ245" s="397"/>
      <c r="AR245" s="397"/>
      <c r="AS245" s="398"/>
      <c r="AT245" s="11"/>
      <c r="AV245" s="19">
        <f t="shared" si="27"/>
        <v>8</v>
      </c>
    </row>
    <row r="246" spans="1:51" x14ac:dyDescent="0.25">
      <c r="A246" s="11"/>
      <c r="B246" s="241">
        <f>IF(COUNTIF('LinkedIn Posts'!$BQ$11:$BQ$510, $AV246)=0, "", $AV246)</f>
        <v>9</v>
      </c>
      <c r="C246" s="242"/>
      <c r="D246" s="362" t="str">
        <f>IF(IFERROR(INDEX('LinkedIn Posts'!$BN$11:$BN$510, MATCH($AV246, 'LinkedIn Posts'!$BQ$11:$BQ$510, 0)), "")="", "", IFERROR(INDEX('LinkedIn Posts'!$BN$11:$BN$510, MATCH($AV246, 'LinkedIn Posts'!$BQ$11:$BQ$510, 0)), ""))</f>
        <v>https://spreadsheetsolutions.biz/2020/03/01/why-your-business-needs-a-bespoke-spreadsheet/</v>
      </c>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4">
        <f>IF(IFERROR(INDEX('LinkedIn Posts'!$BK$11:$BK$510, MATCH($AV246, 'LinkedIn Posts'!$BQ$11:$BQ$510, 0)), "")="", "", IFERROR(INDEX('LinkedIn Posts'!$BK$11:$BK$510, MATCH($AV246, 'LinkedIn Posts'!$BQ$11:$BQ$510, 0)), ""))</f>
        <v>1</v>
      </c>
      <c r="AI246" s="364"/>
      <c r="AJ246" s="364"/>
      <c r="AK246" s="364"/>
      <c r="AL246" s="397">
        <f>IF(IFERROR(INDEX('LinkedIn Posts'!$BP$11:$BP$510, MATCH($AV246, 'LinkedIn Posts'!$BQ$11:$BQ$510, 0)), "")="", "", IFERROR(INDEX('LinkedIn Posts'!$BP$11:$BP$510, MATCH($AV246, 'LinkedIn Posts'!$BQ$11:$BQ$510, 0)), ""))</f>
        <v>1</v>
      </c>
      <c r="AM246" s="397"/>
      <c r="AN246" s="397"/>
      <c r="AO246" s="397"/>
      <c r="AP246" s="397">
        <f>IF(IFERROR(INDEX('LinkedIn Posts'!$BO$11:$BO$510, MATCH($AV246, 'LinkedIn Posts'!$BQ$11:$BQ$510, 0)), "")="", "", IFERROR(INDEX('LinkedIn Posts'!$BO$11:$BO$510, MATCH($AV246, 'LinkedIn Posts'!$BQ$11:$BQ$510, 0)), ""))</f>
        <v>4</v>
      </c>
      <c r="AQ246" s="397"/>
      <c r="AR246" s="397"/>
      <c r="AS246" s="398"/>
      <c r="AT246" s="11"/>
      <c r="AV246" s="19">
        <f t="shared" si="27"/>
        <v>9</v>
      </c>
    </row>
    <row r="247" spans="1:51" x14ac:dyDescent="0.25">
      <c r="A247" s="11"/>
      <c r="B247" s="241">
        <f>IF(COUNTIF('LinkedIn Posts'!$BQ$11:$BQ$510, $AV247)=0, "", $AV247)</f>
        <v>10</v>
      </c>
      <c r="C247" s="242"/>
      <c r="D247" s="362" t="str">
        <f>IF(IFERROR(INDEX('LinkedIn Posts'!$BN$11:$BN$510, MATCH($AV247, 'LinkedIn Posts'!$BQ$11:$BQ$510, 0)), "")="", "", IFERROR(INDEX('LinkedIn Posts'!$BN$11:$BN$510, MATCH($AV247, 'LinkedIn Posts'!$BQ$11:$BQ$510, 0)), ""))</f>
        <v>https://spreadsheetsolutions.biz/what-to-expect/</v>
      </c>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4">
        <f>IF(IFERROR(INDEX('LinkedIn Posts'!$BK$11:$BK$510, MATCH($AV247, 'LinkedIn Posts'!$BQ$11:$BQ$510, 0)), "")="", "", IFERROR(INDEX('LinkedIn Posts'!$BK$11:$BK$510, MATCH($AV247, 'LinkedIn Posts'!$BQ$11:$BQ$510, 0)), ""))</f>
        <v>1</v>
      </c>
      <c r="AI247" s="364"/>
      <c r="AJ247" s="364"/>
      <c r="AK247" s="364"/>
      <c r="AL247" s="397">
        <f>IF(IFERROR(INDEX('LinkedIn Posts'!$BP$11:$BP$510, MATCH($AV247, 'LinkedIn Posts'!$BQ$11:$BQ$510, 0)), "")="", "", IFERROR(INDEX('LinkedIn Posts'!$BP$11:$BP$510, MATCH($AV247, 'LinkedIn Posts'!$BQ$11:$BQ$510, 0)), ""))</f>
        <v>1</v>
      </c>
      <c r="AM247" s="397"/>
      <c r="AN247" s="397"/>
      <c r="AO247" s="397"/>
      <c r="AP247" s="397">
        <f>IF(IFERROR(INDEX('LinkedIn Posts'!$BO$11:$BO$510, MATCH($AV247, 'LinkedIn Posts'!$BQ$11:$BQ$510, 0)), "")="", "", IFERROR(INDEX('LinkedIn Posts'!$BO$11:$BO$510, MATCH($AV247, 'LinkedIn Posts'!$BQ$11:$BQ$510, 0)), ""))</f>
        <v>4</v>
      </c>
      <c r="AQ247" s="397"/>
      <c r="AR247" s="397"/>
      <c r="AS247" s="398"/>
      <c r="AT247" s="11"/>
      <c r="AV247" s="19">
        <f t="shared" si="27"/>
        <v>10</v>
      </c>
    </row>
    <row r="248" spans="1:51" x14ac:dyDescent="0.25">
      <c r="A248" s="11"/>
      <c r="B248" s="241">
        <f>IF(COUNTIF('LinkedIn Posts'!$BQ$11:$BQ$510, $AV248)=0, "", $AV248)</f>
        <v>11</v>
      </c>
      <c r="C248" s="242"/>
      <c r="D248" s="362" t="str">
        <f>IF(IFERROR(INDEX('LinkedIn Posts'!$BN$11:$BN$510, MATCH($AV248, 'LinkedIn Posts'!$BQ$11:$BQ$510, 0)), "")="", "", IFERROR(INDEX('LinkedIn Posts'!$BN$11:$BN$510, MATCH($AV248, 'LinkedIn Posts'!$BQ$11:$BQ$510, 0)), ""))</f>
        <v>https://spreadsheetsolutions.biz/free-downloads/</v>
      </c>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4">
        <f>IF(IFERROR(INDEX('LinkedIn Posts'!$BK$11:$BK$510, MATCH($AV248, 'LinkedIn Posts'!$BQ$11:$BQ$510, 0)), "")="", "", IFERROR(INDEX('LinkedIn Posts'!$BK$11:$BK$510, MATCH($AV248, 'LinkedIn Posts'!$BQ$11:$BQ$510, 0)), ""))</f>
        <v>1</v>
      </c>
      <c r="AI248" s="364"/>
      <c r="AJ248" s="364"/>
      <c r="AK248" s="364"/>
      <c r="AL248" s="397">
        <f>IF(IFERROR(INDEX('LinkedIn Posts'!$BP$11:$BP$510, MATCH($AV248, 'LinkedIn Posts'!$BQ$11:$BQ$510, 0)), "")="", "", IFERROR(INDEX('LinkedIn Posts'!$BP$11:$BP$510, MATCH($AV248, 'LinkedIn Posts'!$BQ$11:$BQ$510, 0)), ""))</f>
        <v>1</v>
      </c>
      <c r="AM248" s="397"/>
      <c r="AN248" s="397"/>
      <c r="AO248" s="397"/>
      <c r="AP248" s="397">
        <f>IF(IFERROR(INDEX('LinkedIn Posts'!$BO$11:$BO$510, MATCH($AV248, 'LinkedIn Posts'!$BQ$11:$BQ$510, 0)), "")="", "", IFERROR(INDEX('LinkedIn Posts'!$BO$11:$BO$510, MATCH($AV248, 'LinkedIn Posts'!$BQ$11:$BQ$510, 0)), ""))</f>
        <v>4</v>
      </c>
      <c r="AQ248" s="397"/>
      <c r="AR248" s="397"/>
      <c r="AS248" s="398"/>
      <c r="AT248" s="11"/>
      <c r="AV248" s="19">
        <f t="shared" si="27"/>
        <v>11</v>
      </c>
    </row>
    <row r="249" spans="1:51" x14ac:dyDescent="0.25">
      <c r="A249" s="11"/>
      <c r="B249" s="241">
        <f>IF(COUNTIF('LinkedIn Posts'!$BQ$11:$BQ$510, $AV249)=0, "", $AV249)</f>
        <v>12</v>
      </c>
      <c r="C249" s="242"/>
      <c r="D249" s="362" t="str">
        <f>IF(IFERROR(INDEX('LinkedIn Posts'!$BN$11:$BN$510, MATCH($AV249, 'LinkedIn Posts'!$BQ$11:$BQ$510, 0)), "")="", "", IFERROR(INDEX('LinkedIn Posts'!$BN$11:$BN$510, MATCH($AV249, 'LinkedIn Posts'!$BQ$11:$BQ$510, 0)), ""))</f>
        <v>https://spreadsheetsolutions.biz/2022/06/21/why-people-still-use-spreadsheets/</v>
      </c>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4">
        <f>IF(IFERROR(INDEX('LinkedIn Posts'!$BK$11:$BK$510, MATCH($AV249, 'LinkedIn Posts'!$BQ$11:$BQ$510, 0)), "")="", "", IFERROR(INDEX('LinkedIn Posts'!$BK$11:$BK$510, MATCH($AV249, 'LinkedIn Posts'!$BQ$11:$BQ$510, 0)), ""))</f>
        <v>1</v>
      </c>
      <c r="AI249" s="364"/>
      <c r="AJ249" s="364"/>
      <c r="AK249" s="364"/>
      <c r="AL249" s="397">
        <f>IF(IFERROR(INDEX('LinkedIn Posts'!$BP$11:$BP$510, MATCH($AV249, 'LinkedIn Posts'!$BQ$11:$BQ$510, 0)), "")="", "", IFERROR(INDEX('LinkedIn Posts'!$BP$11:$BP$510, MATCH($AV249, 'LinkedIn Posts'!$BQ$11:$BQ$510, 0)), ""))</f>
        <v>1</v>
      </c>
      <c r="AM249" s="397"/>
      <c r="AN249" s="397"/>
      <c r="AO249" s="397"/>
      <c r="AP249" s="397">
        <f>IF(IFERROR(INDEX('LinkedIn Posts'!$BO$11:$BO$510, MATCH($AV249, 'LinkedIn Posts'!$BQ$11:$BQ$510, 0)), "")="", "", IFERROR(INDEX('LinkedIn Posts'!$BO$11:$BO$510, MATCH($AV249, 'LinkedIn Posts'!$BQ$11:$BQ$510, 0)), ""))</f>
        <v>4</v>
      </c>
      <c r="AQ249" s="397"/>
      <c r="AR249" s="397"/>
      <c r="AS249" s="398"/>
      <c r="AT249" s="11"/>
      <c r="AV249" s="19">
        <f t="shared" si="27"/>
        <v>12</v>
      </c>
    </row>
    <row r="250" spans="1:51" x14ac:dyDescent="0.25">
      <c r="A250" s="11"/>
      <c r="B250" s="241">
        <f>IF(COUNTIF('LinkedIn Posts'!$BQ$11:$BQ$510, $AV250)=0, "", $AV250)</f>
        <v>13</v>
      </c>
      <c r="C250" s="242"/>
      <c r="D250" s="362" t="str">
        <f>IF(IFERROR(INDEX('LinkedIn Posts'!$BN$11:$BN$510, MATCH($AV250, 'LinkedIn Posts'!$BQ$11:$BQ$510, 0)), "")="", "", IFERROR(INDEX('LinkedIn Posts'!$BN$11:$BN$510, MATCH($AV250, 'LinkedIn Posts'!$BQ$11:$BQ$510, 0)), ""))</f>
        <v>https://spreadsheetsolutions.biz/2022/06/09/what-people-want-for-their-businesses-and-how-spreadsheets-help/</v>
      </c>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4">
        <f>IF(IFERROR(INDEX('LinkedIn Posts'!$BK$11:$BK$510, MATCH($AV250, 'LinkedIn Posts'!$BQ$11:$BQ$510, 0)), "")="", "", IFERROR(INDEX('LinkedIn Posts'!$BK$11:$BK$510, MATCH($AV250, 'LinkedIn Posts'!$BQ$11:$BQ$510, 0)), ""))</f>
        <v>0</v>
      </c>
      <c r="AI250" s="364"/>
      <c r="AJ250" s="364"/>
      <c r="AK250" s="364"/>
      <c r="AL250" s="397">
        <f>IF(IFERROR(INDEX('LinkedIn Posts'!$BP$11:$BP$510, MATCH($AV250, 'LinkedIn Posts'!$BQ$11:$BQ$510, 0)), "")="", "", IFERROR(INDEX('LinkedIn Posts'!$BP$11:$BP$510, MATCH($AV250, 'LinkedIn Posts'!$BQ$11:$BQ$510, 0)), ""))</f>
        <v>0</v>
      </c>
      <c r="AM250" s="397"/>
      <c r="AN250" s="397"/>
      <c r="AO250" s="397"/>
      <c r="AP250" s="397">
        <f>IF(IFERROR(INDEX('LinkedIn Posts'!$BO$11:$BO$510, MATCH($AV250, 'LinkedIn Posts'!$BQ$11:$BQ$510, 0)), "")="", "", IFERROR(INDEX('LinkedIn Posts'!$BO$11:$BO$510, MATCH($AV250, 'LinkedIn Posts'!$BQ$11:$BQ$510, 0)), ""))</f>
        <v>0</v>
      </c>
      <c r="AQ250" s="397"/>
      <c r="AR250" s="397"/>
      <c r="AS250" s="398"/>
      <c r="AT250" s="11"/>
      <c r="AV250" s="19">
        <f t="shared" si="27"/>
        <v>13</v>
      </c>
    </row>
    <row r="251" spans="1:51" x14ac:dyDescent="0.25">
      <c r="A251" s="11"/>
      <c r="B251" s="241">
        <f>IF(COUNTIF('LinkedIn Posts'!$BQ$11:$BQ$510, $AV251)=0, "", $AV251)</f>
        <v>14</v>
      </c>
      <c r="C251" s="242"/>
      <c r="D251" s="362" t="str">
        <f>IF(IFERROR(INDEX('LinkedIn Posts'!$BN$11:$BN$510, MATCH($AV251, 'LinkedIn Posts'!$BQ$11:$BQ$510, 0)), "")="", "", IFERROR(INDEX('LinkedIn Posts'!$BN$11:$BN$510, MATCH($AV251, 'LinkedIn Posts'!$BQ$11:$BQ$510, 0)), ""))</f>
        <v>https://spreadsheetsolutions.biz/ebooks/</v>
      </c>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4">
        <f>IF(IFERROR(INDEX('LinkedIn Posts'!$BK$11:$BK$510, MATCH($AV251, 'LinkedIn Posts'!$BQ$11:$BQ$510, 0)), "")="", "", IFERROR(INDEX('LinkedIn Posts'!$BK$11:$BK$510, MATCH($AV251, 'LinkedIn Posts'!$BQ$11:$BQ$510, 0)), ""))</f>
        <v>0</v>
      </c>
      <c r="AI251" s="364"/>
      <c r="AJ251" s="364"/>
      <c r="AK251" s="364"/>
      <c r="AL251" s="397">
        <f>IF(IFERROR(INDEX('LinkedIn Posts'!$BP$11:$BP$510, MATCH($AV251, 'LinkedIn Posts'!$BQ$11:$BQ$510, 0)), "")="", "", IFERROR(INDEX('LinkedIn Posts'!$BP$11:$BP$510, MATCH($AV251, 'LinkedIn Posts'!$BQ$11:$BQ$510, 0)), ""))</f>
        <v>0</v>
      </c>
      <c r="AM251" s="397"/>
      <c r="AN251" s="397"/>
      <c r="AO251" s="397"/>
      <c r="AP251" s="397">
        <f>IF(IFERROR(INDEX('LinkedIn Posts'!$BO$11:$BO$510, MATCH($AV251, 'LinkedIn Posts'!$BQ$11:$BQ$510, 0)), "")="", "", IFERROR(INDEX('LinkedIn Posts'!$BO$11:$BO$510, MATCH($AV251, 'LinkedIn Posts'!$BQ$11:$BQ$510, 0)), ""))</f>
        <v>0</v>
      </c>
      <c r="AQ251" s="397"/>
      <c r="AR251" s="397"/>
      <c r="AS251" s="398"/>
      <c r="AT251" s="11"/>
      <c r="AV251" s="19">
        <f t="shared" si="27"/>
        <v>14</v>
      </c>
    </row>
    <row r="252" spans="1:51" x14ac:dyDescent="0.25">
      <c r="A252" s="11"/>
      <c r="B252" s="244" t="str">
        <f>IF(COUNTIF('LinkedIn Posts'!$BQ$11:$BQ$510, $AV252)=0, "", $AV252)</f>
        <v/>
      </c>
      <c r="C252" s="245"/>
      <c r="D252" s="374" t="str">
        <f>IF(IFERROR(INDEX('LinkedIn Posts'!$BN$11:$BN$510, MATCH($AV252, 'LinkedIn Posts'!$BQ$11:$BQ$510, 0)), "")="", "", IFERROR(INDEX('LinkedIn Posts'!$BN$11:$BN$510, MATCH($AV252, 'LinkedIn Posts'!$BQ$11:$BQ$510, 0)), ""))</f>
        <v/>
      </c>
      <c r="E252" s="374"/>
      <c r="F252" s="374"/>
      <c r="G252" s="374"/>
      <c r="H252" s="374"/>
      <c r="I252" s="374"/>
      <c r="J252" s="374"/>
      <c r="K252" s="374"/>
      <c r="L252" s="374"/>
      <c r="M252" s="374"/>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6" t="str">
        <f>IF(IFERROR(INDEX('LinkedIn Posts'!$BK$11:$BK$510, MATCH($AV252, 'LinkedIn Posts'!$BQ$11:$BQ$510, 0)), "")="", "", IFERROR(INDEX('LinkedIn Posts'!$BK$11:$BK$510, MATCH($AV252, 'LinkedIn Posts'!$BQ$11:$BQ$510, 0)), ""))</f>
        <v/>
      </c>
      <c r="AI252" s="376"/>
      <c r="AJ252" s="376"/>
      <c r="AK252" s="376"/>
      <c r="AL252" s="399" t="str">
        <f>IF(IFERROR(INDEX('LinkedIn Posts'!$BP$11:$BP$510, MATCH($AV252, 'LinkedIn Posts'!$BQ$11:$BQ$510, 0)), "")="", "", IFERROR(INDEX('LinkedIn Posts'!$BP$11:$BP$510, MATCH($AV252, 'LinkedIn Posts'!$BQ$11:$BQ$510, 0)), ""))</f>
        <v/>
      </c>
      <c r="AM252" s="399"/>
      <c r="AN252" s="399"/>
      <c r="AO252" s="399"/>
      <c r="AP252" s="399" t="str">
        <f>IF(IFERROR(INDEX('LinkedIn Posts'!$BO$11:$BO$510, MATCH($AV252, 'LinkedIn Posts'!$BQ$11:$BQ$510, 0)), "")="", "", IFERROR(INDEX('LinkedIn Posts'!$BO$11:$BO$510, MATCH($AV252, 'LinkedIn Posts'!$BQ$11:$BQ$510, 0)), ""))</f>
        <v/>
      </c>
      <c r="AQ252" s="399"/>
      <c r="AR252" s="399"/>
      <c r="AS252" s="400"/>
      <c r="AT252" s="11"/>
      <c r="AV252" s="18">
        <f t="shared" si="27"/>
        <v>15</v>
      </c>
    </row>
    <row r="253" spans="1:51"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row>
    <row r="254" spans="1:51"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row>
    <row r="255" spans="1:51"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X255" s="87">
        <f ca="1">TODAY()</f>
        <v>45205</v>
      </c>
    </row>
    <row r="256" spans="1:51" x14ac:dyDescent="0.25">
      <c r="A256" s="11"/>
      <c r="B256" s="298" t="s">
        <v>154</v>
      </c>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300"/>
      <c r="AT256" s="11"/>
      <c r="AY256" s="20" t="s">
        <v>153</v>
      </c>
    </row>
    <row r="257" spans="1:54"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V257" s="16" t="s">
        <v>158</v>
      </c>
      <c r="AX257" s="16" t="str">
        <f>'Intro &amp; Setup'!$AX$5</f>
        <v>Jan 2023</v>
      </c>
      <c r="AY257" s="155">
        <f ca="1">IF($BA257="", "", IFERROR(AVERAGEIF('LinkedIn Posts'!$E$11:$E$510, "&lt;="&amp;$BA257, 'LinkedIn Posts'!$M$11:$M$510), ""))</f>
        <v>17.2</v>
      </c>
      <c r="AZ257" s="15" t="str">
        <f>""</f>
        <v/>
      </c>
      <c r="BA257" s="36">
        <f ca="1">IF($AX$255&gt;=$BB257, 'Intro &amp; Setup'!$AW5, "")</f>
        <v>44957</v>
      </c>
      <c r="BB257" s="36">
        <f>'Intro &amp; Setup'!$AV5</f>
        <v>44927</v>
      </c>
    </row>
    <row r="258" spans="1:54"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V258" s="19" t="s">
        <v>159</v>
      </c>
      <c r="AX258" s="19" t="str">
        <f>'Intro &amp; Setup'!$AX$6</f>
        <v>Feb 2023</v>
      </c>
      <c r="AY258" s="156">
        <f ca="1">IF($BA258="", "", IFERROR(AVERAGEIF('LinkedIn Posts'!$E$11:$E$510, "&lt;="&amp;$BA258, 'LinkedIn Posts'!$M$11:$M$510), ""))</f>
        <v>18</v>
      </c>
      <c r="AZ258" s="16" t="str">
        <f ca="1">IF(OR($AY258="", $AY257=""), "", IF($AY258&gt;$AY257, $AV$257, IF($AY258=$AY257, $AV$258, IF($AY258&lt;$AY257, $AV$259, ""))))</f>
        <v>▲</v>
      </c>
      <c r="BA258" s="43">
        <f ca="1">IF($AX$255&gt;=$BB258, 'Intro &amp; Setup'!$AW6, "")</f>
        <v>44985</v>
      </c>
      <c r="BB258" s="43">
        <f>'Intro &amp; Setup'!$AV6</f>
        <v>44958</v>
      </c>
    </row>
    <row r="259" spans="1:54"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219" t="s">
        <v>156</v>
      </c>
      <c r="AK259" s="220"/>
      <c r="AL259" s="220"/>
      <c r="AM259" s="220"/>
      <c r="AN259" s="220"/>
      <c r="AO259" s="220"/>
      <c r="AP259" s="220"/>
      <c r="AQ259" s="220"/>
      <c r="AR259" s="220"/>
      <c r="AS259" s="221"/>
      <c r="AT259" s="11"/>
      <c r="AV259" s="18" t="s">
        <v>160</v>
      </c>
      <c r="AX259" s="19" t="str">
        <f>'Intro &amp; Setup'!$AX$7</f>
        <v>Mar 2023</v>
      </c>
      <c r="AY259" s="156">
        <f ca="1">IF($BA259="", "", IFERROR(AVERAGEIF('LinkedIn Posts'!$E$11:$E$510, "&lt;="&amp;$BA259, 'LinkedIn Posts'!$M$11:$M$510), ""))</f>
        <v>16.692307692307693</v>
      </c>
      <c r="AZ259" s="19" t="str">
        <f t="shared" ref="AZ259:AZ268" ca="1" si="28">IF(OR($AY259="", $AY258=""), "", IF($AY259&gt;$AY258, $AV$257, IF($AY259=$AY258, $AV$258, IF($AY259&lt;$AY258, $AV$259, ""))))</f>
        <v>▼</v>
      </c>
      <c r="BA259" s="43">
        <f ca="1">IF($AX$255&gt;=$BB259, 'Intro &amp; Setup'!$AW7, "")</f>
        <v>45016</v>
      </c>
      <c r="BB259" s="43">
        <f>'Intro &amp; Setup'!$AV7</f>
        <v>44986</v>
      </c>
    </row>
    <row r="260" spans="1:54"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X260" s="19" t="str">
        <f>'Intro &amp; Setup'!$AX$8</f>
        <v>Apr 2023</v>
      </c>
      <c r="AY260" s="156">
        <f ca="1">IF($BA260="", "", IFERROR(AVERAGEIF('LinkedIn Posts'!$E$11:$E$510, "&lt;="&amp;$BA260, 'LinkedIn Posts'!$M$11:$M$510), ""))</f>
        <v>16.117647058823529</v>
      </c>
      <c r="AZ260" s="19" t="str">
        <f t="shared" ca="1" si="28"/>
        <v>▼</v>
      </c>
      <c r="BA260" s="43">
        <f ca="1">IF($AX$255&gt;=$BB260, 'Intro &amp; Setup'!$AW8, "")</f>
        <v>45046</v>
      </c>
      <c r="BB260" s="43">
        <f>'Intro &amp; Setup'!$AV8</f>
        <v>45017</v>
      </c>
    </row>
    <row r="261" spans="1:54"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402" t="s">
        <v>157</v>
      </c>
      <c r="AK261" s="402"/>
      <c r="AL261" s="402"/>
      <c r="AM261" s="402"/>
      <c r="AN261" s="402"/>
      <c r="AO261" s="402"/>
      <c r="AP261" s="402"/>
      <c r="AQ261" s="402"/>
      <c r="AR261" s="402"/>
      <c r="AS261" s="402"/>
      <c r="AT261" s="11"/>
      <c r="AX261" s="19" t="str">
        <f>'Intro &amp; Setup'!$AX$9</f>
        <v>May 2023</v>
      </c>
      <c r="AY261" s="156">
        <f ca="1">IF($BA261="", "", IFERROR(AVERAGEIF('LinkedIn Posts'!$E$11:$E$510, "&lt;="&amp;$BA261, 'LinkedIn Posts'!$M$11:$M$510), ""))</f>
        <v>15.55</v>
      </c>
      <c r="AZ261" s="19" t="str">
        <f t="shared" ca="1" si="28"/>
        <v>▼</v>
      </c>
      <c r="BA261" s="43">
        <f ca="1">IF($AX$255&gt;=$BB261, 'Intro &amp; Setup'!$AW9, "")</f>
        <v>45077</v>
      </c>
      <c r="BB261" s="43">
        <f>'Intro &amp; Setup'!$AV9</f>
        <v>45047</v>
      </c>
    </row>
    <row r="262" spans="1:54"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402"/>
      <c r="AK262" s="402"/>
      <c r="AL262" s="402"/>
      <c r="AM262" s="402"/>
      <c r="AN262" s="402"/>
      <c r="AO262" s="402"/>
      <c r="AP262" s="402"/>
      <c r="AQ262" s="402"/>
      <c r="AR262" s="402"/>
      <c r="AS262" s="402"/>
      <c r="AT262" s="11"/>
      <c r="AX262" s="19" t="str">
        <f>'Intro &amp; Setup'!$AX$10</f>
        <v>Jun 2023</v>
      </c>
      <c r="AY262" s="156">
        <f ca="1">IF($BA262="", "", IFERROR(AVERAGEIF('LinkedIn Posts'!$E$11:$E$510, "&lt;="&amp;$BA262, 'LinkedIn Posts'!$M$11:$M$510), ""))</f>
        <v>15.55</v>
      </c>
      <c r="AZ262" s="19" t="str">
        <f t="shared" ca="1" si="28"/>
        <v>►</v>
      </c>
      <c r="BA262" s="43">
        <f ca="1">IF($AX$255&gt;=$BB262, 'Intro &amp; Setup'!$AW10, "")</f>
        <v>45107</v>
      </c>
      <c r="BB262" s="43">
        <f>'Intro &amp; Setup'!$AV10</f>
        <v>45078</v>
      </c>
    </row>
    <row r="263" spans="1:54"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402"/>
      <c r="AK263" s="402"/>
      <c r="AL263" s="402"/>
      <c r="AM263" s="402"/>
      <c r="AN263" s="402"/>
      <c r="AO263" s="402"/>
      <c r="AP263" s="402"/>
      <c r="AQ263" s="402"/>
      <c r="AR263" s="402"/>
      <c r="AS263" s="402"/>
      <c r="AT263" s="11"/>
      <c r="AX263" s="19" t="str">
        <f>'Intro &amp; Setup'!$AX$11</f>
        <v>Jul 2023</v>
      </c>
      <c r="AY263" s="156">
        <f ca="1">IF($BA263="", "", IFERROR(AVERAGEIF('LinkedIn Posts'!$E$11:$E$510, "&lt;="&amp;$BA263, 'LinkedIn Posts'!$M$11:$M$510), ""))</f>
        <v>15.55</v>
      </c>
      <c r="AZ263" s="19" t="str">
        <f t="shared" ca="1" si="28"/>
        <v>►</v>
      </c>
      <c r="BA263" s="43">
        <f ca="1">IF($AX$255&gt;=$BB263, 'Intro &amp; Setup'!$AW11, "")</f>
        <v>45138</v>
      </c>
      <c r="BB263" s="43">
        <f>'Intro &amp; Setup'!$AV11</f>
        <v>45108</v>
      </c>
    </row>
    <row r="264" spans="1:54"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401" t="s">
        <v>155</v>
      </c>
      <c r="AO264" s="401"/>
      <c r="AP264" s="401"/>
      <c r="AQ264" s="401"/>
      <c r="AR264" s="11"/>
      <c r="AS264" s="11"/>
      <c r="AT264" s="11"/>
      <c r="AX264" s="19" t="str">
        <f>'Intro &amp; Setup'!$AX$12</f>
        <v>Aug 2023</v>
      </c>
      <c r="AY264" s="156">
        <f ca="1">IF($BA264="", "", IFERROR(AVERAGEIF('LinkedIn Posts'!$E$11:$E$510, "&lt;="&amp;$BA264, 'LinkedIn Posts'!$M$11:$M$510), ""))</f>
        <v>15.55</v>
      </c>
      <c r="AZ264" s="19" t="str">
        <f t="shared" ca="1" si="28"/>
        <v>►</v>
      </c>
      <c r="BA264" s="43">
        <f ca="1">IF($AX$255&gt;=$BB264, 'Intro &amp; Setup'!$AW12, "")</f>
        <v>45169</v>
      </c>
      <c r="BB264" s="43">
        <f>'Intro &amp; Setup'!$AV12</f>
        <v>45139</v>
      </c>
    </row>
    <row r="265" spans="1:54"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298" t="s">
        <v>47</v>
      </c>
      <c r="AK265" s="299"/>
      <c r="AL265" s="299"/>
      <c r="AM265" s="299"/>
      <c r="AN265" s="299" t="s">
        <v>144</v>
      </c>
      <c r="AO265" s="299"/>
      <c r="AP265" s="299"/>
      <c r="AQ265" s="299"/>
      <c r="AR265" s="299"/>
      <c r="AS265" s="300"/>
      <c r="AT265" s="11"/>
      <c r="AX265" s="19" t="str">
        <f>'Intro &amp; Setup'!$AX$13</f>
        <v>Sep 2023</v>
      </c>
      <c r="AY265" s="156">
        <f ca="1">IF($BA265="", "", IFERROR(AVERAGEIF('LinkedIn Posts'!$E$11:$E$510, "&lt;="&amp;$BA265, 'LinkedIn Posts'!$M$11:$M$510), ""))</f>
        <v>15.55</v>
      </c>
      <c r="AZ265" s="19" t="str">
        <f t="shared" ca="1" si="28"/>
        <v>►</v>
      </c>
      <c r="BA265" s="43">
        <f ca="1">IF($AX$255&gt;=$BB265, 'Intro &amp; Setup'!$AW13, "")</f>
        <v>45199</v>
      </c>
      <c r="BB265" s="43">
        <f>'Intro &amp; Setup'!$AV13</f>
        <v>45170</v>
      </c>
    </row>
    <row r="266" spans="1:54"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238" t="str">
        <f>$AX257</f>
        <v>Jan 2023</v>
      </c>
      <c r="AK266" s="239"/>
      <c r="AL266" s="239"/>
      <c r="AM266" s="239"/>
      <c r="AN266" s="319">
        <f ca="1">$AY257</f>
        <v>17.2</v>
      </c>
      <c r="AO266" s="319"/>
      <c r="AP266" s="319"/>
      <c r="AQ266" s="319"/>
      <c r="AR266" s="239" t="str">
        <f>$AZ257</f>
        <v/>
      </c>
      <c r="AS266" s="240"/>
      <c r="AT266" s="11"/>
      <c r="AX266" s="19" t="str">
        <f>'Intro &amp; Setup'!$AX$14</f>
        <v>Oct 2023</v>
      </c>
      <c r="AY266" s="156">
        <f ca="1">IF($BA266="", "", IFERROR(AVERAGEIF('LinkedIn Posts'!$E$11:$E$510, "&lt;="&amp;$BA266, 'LinkedIn Posts'!$M$11:$M$510), ""))</f>
        <v>15.55</v>
      </c>
      <c r="AZ266" s="19" t="str">
        <f t="shared" ca="1" si="28"/>
        <v>►</v>
      </c>
      <c r="BA266" s="43">
        <f ca="1">IF($AX$255&gt;=$BB266, 'Intro &amp; Setup'!$AW14, "")</f>
        <v>45230</v>
      </c>
      <c r="BB266" s="43">
        <f>'Intro &amp; Setup'!$AV14</f>
        <v>45200</v>
      </c>
    </row>
    <row r="267" spans="1:54"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241" t="str">
        <f t="shared" ref="AJ267:AJ277" si="29">$AX258</f>
        <v>Feb 2023</v>
      </c>
      <c r="AK267" s="242"/>
      <c r="AL267" s="242"/>
      <c r="AM267" s="242"/>
      <c r="AN267" s="397">
        <f t="shared" ref="AN267:AN277" ca="1" si="30">$AY258</f>
        <v>18</v>
      </c>
      <c r="AO267" s="397"/>
      <c r="AP267" s="397"/>
      <c r="AQ267" s="397"/>
      <c r="AR267" s="242" t="str">
        <f t="shared" ref="AR267:AR277" ca="1" si="31">$AZ258</f>
        <v>▲</v>
      </c>
      <c r="AS267" s="243"/>
      <c r="AT267" s="11"/>
      <c r="AX267" s="19" t="str">
        <f>'Intro &amp; Setup'!$AX$15</f>
        <v>Nov 2023</v>
      </c>
      <c r="AY267" s="156" t="str">
        <f ca="1">IF($BA267="", "", IFERROR(AVERAGEIF('LinkedIn Posts'!$E$11:$E$510, "&lt;="&amp;$BA267, 'LinkedIn Posts'!$M$11:$M$510), ""))</f>
        <v/>
      </c>
      <c r="AZ267" s="19" t="str">
        <f t="shared" ca="1" si="28"/>
        <v/>
      </c>
      <c r="BA267" s="43" t="str">
        <f ca="1">IF($AX$255&gt;=$BB267, 'Intro &amp; Setup'!$AW15, "")</f>
        <v/>
      </c>
      <c r="BB267" s="43">
        <f>'Intro &amp; Setup'!$AV15</f>
        <v>45231</v>
      </c>
    </row>
    <row r="268" spans="1:54"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241" t="str">
        <f t="shared" si="29"/>
        <v>Mar 2023</v>
      </c>
      <c r="AK268" s="242"/>
      <c r="AL268" s="242"/>
      <c r="AM268" s="242"/>
      <c r="AN268" s="397">
        <f t="shared" ca="1" si="30"/>
        <v>16.692307692307693</v>
      </c>
      <c r="AO268" s="397"/>
      <c r="AP268" s="397"/>
      <c r="AQ268" s="397"/>
      <c r="AR268" s="242" t="str">
        <f t="shared" ca="1" si="31"/>
        <v>▼</v>
      </c>
      <c r="AS268" s="243"/>
      <c r="AT268" s="11"/>
      <c r="AX268" s="18" t="str">
        <f>'Intro &amp; Setup'!$AX$16</f>
        <v>Dec 2023</v>
      </c>
      <c r="AY268" s="157" t="str">
        <f ca="1">IF($BA268="", "", IFERROR(AVERAGEIF('LinkedIn Posts'!$E$11:$E$510, "&lt;="&amp;$BA268, 'LinkedIn Posts'!$M$11:$M$510), ""))</f>
        <v/>
      </c>
      <c r="AZ268" s="18" t="str">
        <f t="shared" ca="1" si="28"/>
        <v/>
      </c>
      <c r="BA268" s="54" t="str">
        <f ca="1">IF($AX$255&gt;=$BB268, 'Intro &amp; Setup'!$AW16, "")</f>
        <v/>
      </c>
      <c r="BB268" s="54">
        <f>'Intro &amp; Setup'!$AV16</f>
        <v>45261</v>
      </c>
    </row>
    <row r="269" spans="1:54"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241" t="str">
        <f t="shared" si="29"/>
        <v>Apr 2023</v>
      </c>
      <c r="AK269" s="242"/>
      <c r="AL269" s="242"/>
      <c r="AM269" s="242"/>
      <c r="AN269" s="397">
        <f t="shared" ca="1" si="30"/>
        <v>16.117647058823529</v>
      </c>
      <c r="AO269" s="397"/>
      <c r="AP269" s="397"/>
      <c r="AQ269" s="397"/>
      <c r="AR269" s="242" t="str">
        <f t="shared" ca="1" si="31"/>
        <v>▼</v>
      </c>
      <c r="AS269" s="243"/>
      <c r="AT269" s="11"/>
    </row>
    <row r="270" spans="1:54"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241" t="str">
        <f t="shared" si="29"/>
        <v>May 2023</v>
      </c>
      <c r="AK270" s="242"/>
      <c r="AL270" s="242"/>
      <c r="AM270" s="242"/>
      <c r="AN270" s="397">
        <f t="shared" ca="1" si="30"/>
        <v>15.55</v>
      </c>
      <c r="AO270" s="397"/>
      <c r="AP270" s="397"/>
      <c r="AQ270" s="397"/>
      <c r="AR270" s="242" t="str">
        <f t="shared" ca="1" si="31"/>
        <v>▼</v>
      </c>
      <c r="AS270" s="243"/>
      <c r="AT270" s="11"/>
    </row>
    <row r="271" spans="1:54"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241" t="str">
        <f t="shared" si="29"/>
        <v>Jun 2023</v>
      </c>
      <c r="AK271" s="242"/>
      <c r="AL271" s="242"/>
      <c r="AM271" s="242"/>
      <c r="AN271" s="397">
        <f t="shared" ca="1" si="30"/>
        <v>15.55</v>
      </c>
      <c r="AO271" s="397"/>
      <c r="AP271" s="397"/>
      <c r="AQ271" s="397"/>
      <c r="AR271" s="242" t="str">
        <f t="shared" ca="1" si="31"/>
        <v>►</v>
      </c>
      <c r="AS271" s="243"/>
      <c r="AT271" s="11"/>
    </row>
    <row r="272" spans="1:54"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241" t="str">
        <f t="shared" si="29"/>
        <v>Jul 2023</v>
      </c>
      <c r="AK272" s="242"/>
      <c r="AL272" s="242"/>
      <c r="AM272" s="242"/>
      <c r="AN272" s="397">
        <f t="shared" ca="1" si="30"/>
        <v>15.55</v>
      </c>
      <c r="AO272" s="397"/>
      <c r="AP272" s="397"/>
      <c r="AQ272" s="397"/>
      <c r="AR272" s="242" t="str">
        <f t="shared" ca="1" si="31"/>
        <v>►</v>
      </c>
      <c r="AS272" s="243"/>
      <c r="AT272" s="11"/>
    </row>
    <row r="273" spans="1:55"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241" t="str">
        <f t="shared" si="29"/>
        <v>Aug 2023</v>
      </c>
      <c r="AK273" s="242"/>
      <c r="AL273" s="242"/>
      <c r="AM273" s="242"/>
      <c r="AN273" s="397">
        <f t="shared" ca="1" si="30"/>
        <v>15.55</v>
      </c>
      <c r="AO273" s="397"/>
      <c r="AP273" s="397"/>
      <c r="AQ273" s="397"/>
      <c r="AR273" s="242" t="str">
        <f t="shared" ca="1" si="31"/>
        <v>►</v>
      </c>
      <c r="AS273" s="243"/>
      <c r="AT273" s="11"/>
    </row>
    <row r="274" spans="1:55"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241" t="str">
        <f t="shared" si="29"/>
        <v>Sep 2023</v>
      </c>
      <c r="AK274" s="242"/>
      <c r="AL274" s="242"/>
      <c r="AM274" s="242"/>
      <c r="AN274" s="397">
        <f t="shared" ca="1" si="30"/>
        <v>15.55</v>
      </c>
      <c r="AO274" s="397"/>
      <c r="AP274" s="397"/>
      <c r="AQ274" s="397"/>
      <c r="AR274" s="242" t="str">
        <f t="shared" ca="1" si="31"/>
        <v>►</v>
      </c>
      <c r="AS274" s="243"/>
      <c r="AT274" s="11"/>
    </row>
    <row r="275" spans="1:55"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241" t="str">
        <f t="shared" si="29"/>
        <v>Oct 2023</v>
      </c>
      <c r="AK275" s="242"/>
      <c r="AL275" s="242"/>
      <c r="AM275" s="242"/>
      <c r="AN275" s="397">
        <f t="shared" ca="1" si="30"/>
        <v>15.55</v>
      </c>
      <c r="AO275" s="397"/>
      <c r="AP275" s="397"/>
      <c r="AQ275" s="397"/>
      <c r="AR275" s="242" t="str">
        <f t="shared" ca="1" si="31"/>
        <v>►</v>
      </c>
      <c r="AS275" s="243"/>
      <c r="AT275" s="11"/>
    </row>
    <row r="276" spans="1:55"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241" t="str">
        <f t="shared" si="29"/>
        <v>Nov 2023</v>
      </c>
      <c r="AK276" s="242"/>
      <c r="AL276" s="242"/>
      <c r="AM276" s="242"/>
      <c r="AN276" s="397" t="str">
        <f t="shared" ca="1" si="30"/>
        <v/>
      </c>
      <c r="AO276" s="397"/>
      <c r="AP276" s="397"/>
      <c r="AQ276" s="397"/>
      <c r="AR276" s="242" t="str">
        <f t="shared" ca="1" si="31"/>
        <v/>
      </c>
      <c r="AS276" s="243"/>
      <c r="AT276" s="11"/>
    </row>
    <row r="277" spans="1:55"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244" t="str">
        <f t="shared" si="29"/>
        <v>Dec 2023</v>
      </c>
      <c r="AK277" s="245"/>
      <c r="AL277" s="245"/>
      <c r="AM277" s="245"/>
      <c r="AN277" s="399" t="str">
        <f t="shared" ca="1" si="30"/>
        <v/>
      </c>
      <c r="AO277" s="399"/>
      <c r="AP277" s="399"/>
      <c r="AQ277" s="399"/>
      <c r="AR277" s="245" t="str">
        <f t="shared" ca="1" si="31"/>
        <v/>
      </c>
      <c r="AS277" s="246"/>
      <c r="AT277" s="11"/>
    </row>
    <row r="278" spans="1:55"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row>
    <row r="279" spans="1:55"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row>
    <row r="280" spans="1:55"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row>
    <row r="281" spans="1:55" x14ac:dyDescent="0.25">
      <c r="A281" s="11"/>
      <c r="B281" s="298" t="s">
        <v>296</v>
      </c>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300"/>
      <c r="AT281" s="11"/>
      <c r="AY281" s="20" t="str">
        <f>'Intro &amp; Setup'!$B$19</f>
        <v>Impressions</v>
      </c>
      <c r="AZ281" s="20" t="str">
        <f>'Intro &amp; Setup'!$B$21</f>
        <v>Clicks</v>
      </c>
      <c r="BA281" s="20" t="str">
        <f>'Intro &amp; Setup'!$B$23</f>
        <v>Reactions</v>
      </c>
      <c r="BB281" s="20" t="str">
        <f>'Intro &amp; Setup'!$B$25</f>
        <v>Comments</v>
      </c>
      <c r="BC281" s="20" t="str">
        <f>'Intro &amp; Setup'!$B$27</f>
        <v>Reposts</v>
      </c>
    </row>
    <row r="282" spans="1:55"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X282" s="184" t="str">
        <f>'LinkedIn Posts'!$CA11</f>
        <v>00:00 - 01:59</v>
      </c>
      <c r="AY282" s="122" t="str">
        <f>IF($AX282="", "", IFERROR(AVERAGEIF('LinkedIn Posts'!$CC$11:$CC$510, $AX282, 'LinkedIn Posts'!BS$11:BS$510), ""))</f>
        <v/>
      </c>
      <c r="AZ282" s="123" t="str">
        <f>IF($AX282="", "", IFERROR(AVERAGEIF('LinkedIn Posts'!$CC$11:$CC$510, $AX282, 'LinkedIn Posts'!BT$11:BT$510), ""))</f>
        <v/>
      </c>
      <c r="BA282" s="123" t="str">
        <f>IF($AX282="", "", IFERROR(AVERAGEIF('LinkedIn Posts'!$CC$11:$CC$510, $AX282, 'LinkedIn Posts'!BU$11:BU$510), ""))</f>
        <v/>
      </c>
      <c r="BB282" s="123" t="str">
        <f>IF($AX282="", "", IFERROR(AVERAGEIF('LinkedIn Posts'!$CC$11:$CC$510, $AX282, 'LinkedIn Posts'!BV$11:BV$510), ""))</f>
        <v/>
      </c>
      <c r="BC282" s="124" t="str">
        <f>IF($AX282="", "", IFERROR(AVERAGEIF('LinkedIn Posts'!$CC$11:$CC$510, $AX282, 'LinkedIn Posts'!BW$11:BW$510), ""))</f>
        <v/>
      </c>
    </row>
    <row r="283" spans="1:55"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X283" s="185" t="str">
        <f>'LinkedIn Posts'!$CA12</f>
        <v>02:00 - 03:59</v>
      </c>
      <c r="AY283" s="125" t="str">
        <f>IF($AX283="", "", IFERROR(AVERAGEIF('LinkedIn Posts'!$CC$11:$CC$510, $AX283, 'LinkedIn Posts'!BS$11:BS$510), ""))</f>
        <v/>
      </c>
      <c r="AZ283" s="126" t="str">
        <f>IF($AX283="", "", IFERROR(AVERAGEIF('LinkedIn Posts'!$CC$11:$CC$510, $AX283, 'LinkedIn Posts'!BT$11:BT$510), ""))</f>
        <v/>
      </c>
      <c r="BA283" s="126" t="str">
        <f>IF($AX283="", "", IFERROR(AVERAGEIF('LinkedIn Posts'!$CC$11:$CC$510, $AX283, 'LinkedIn Posts'!BU$11:BU$510), ""))</f>
        <v/>
      </c>
      <c r="BB283" s="126" t="str">
        <f>IF($AX283="", "", IFERROR(AVERAGEIF('LinkedIn Posts'!$CC$11:$CC$510, $AX283, 'LinkedIn Posts'!BV$11:BV$510), ""))</f>
        <v/>
      </c>
      <c r="BC283" s="127" t="str">
        <f>IF($AX283="", "", IFERROR(AVERAGEIF('LinkedIn Posts'!$CC$11:$CC$510, $AX283, 'LinkedIn Posts'!BW$11:BW$510), ""))</f>
        <v/>
      </c>
    </row>
    <row r="284" spans="1:55"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X284" s="185" t="str">
        <f>'LinkedIn Posts'!$CA13</f>
        <v>04:00 - 05:59</v>
      </c>
      <c r="AY284" s="125" t="str">
        <f>IF($AX284="", "", IFERROR(AVERAGEIF('LinkedIn Posts'!$CC$11:$CC$510, $AX284, 'LinkedIn Posts'!BS$11:BS$510), ""))</f>
        <v/>
      </c>
      <c r="AZ284" s="126" t="str">
        <f>IF($AX284="", "", IFERROR(AVERAGEIF('LinkedIn Posts'!$CC$11:$CC$510, $AX284, 'LinkedIn Posts'!BT$11:BT$510), ""))</f>
        <v/>
      </c>
      <c r="BA284" s="126" t="str">
        <f>IF($AX284="", "", IFERROR(AVERAGEIF('LinkedIn Posts'!$CC$11:$CC$510, $AX284, 'LinkedIn Posts'!BU$11:BU$510), ""))</f>
        <v/>
      </c>
      <c r="BB284" s="126" t="str">
        <f>IF($AX284="", "", IFERROR(AVERAGEIF('LinkedIn Posts'!$CC$11:$CC$510, $AX284, 'LinkedIn Posts'!BV$11:BV$510), ""))</f>
        <v/>
      </c>
      <c r="BC284" s="127" t="str">
        <f>IF($AX284="", "", IFERROR(AVERAGEIF('LinkedIn Posts'!$CC$11:$CC$510, $AX284, 'LinkedIn Posts'!BW$11:BW$510), ""))</f>
        <v/>
      </c>
    </row>
    <row r="285" spans="1:55"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X285" s="185" t="str">
        <f>'LinkedIn Posts'!$CA14</f>
        <v>06:00 - 07:59</v>
      </c>
      <c r="AY285" s="125" t="str">
        <f>IF($AX285="", "", IFERROR(AVERAGEIF('LinkedIn Posts'!$CC$11:$CC$510, $AX285, 'LinkedIn Posts'!BS$11:BS$510), ""))</f>
        <v/>
      </c>
      <c r="AZ285" s="126" t="str">
        <f>IF($AX285="", "", IFERROR(AVERAGEIF('LinkedIn Posts'!$CC$11:$CC$510, $AX285, 'LinkedIn Posts'!BT$11:BT$510), ""))</f>
        <v/>
      </c>
      <c r="BA285" s="126" t="str">
        <f>IF($AX285="", "", IFERROR(AVERAGEIF('LinkedIn Posts'!$CC$11:$CC$510, $AX285, 'LinkedIn Posts'!BU$11:BU$510), ""))</f>
        <v/>
      </c>
      <c r="BB285" s="126" t="str">
        <f>IF($AX285="", "", IFERROR(AVERAGEIF('LinkedIn Posts'!$CC$11:$CC$510, $AX285, 'LinkedIn Posts'!BV$11:BV$510), ""))</f>
        <v/>
      </c>
      <c r="BC285" s="127" t="str">
        <f>IF($AX285="", "", IFERROR(AVERAGEIF('LinkedIn Posts'!$CC$11:$CC$510, $AX285, 'LinkedIn Posts'!BW$11:BW$510), ""))</f>
        <v/>
      </c>
    </row>
    <row r="286" spans="1:55"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X286" s="185" t="str">
        <f>'LinkedIn Posts'!$CA15</f>
        <v>08:00 - 09:59</v>
      </c>
      <c r="AY286" s="125" t="str">
        <f>IF($AX286="", "", IFERROR(AVERAGEIF('LinkedIn Posts'!$CC$11:$CC$510, $AX286, 'LinkedIn Posts'!BS$11:BS$510), ""))</f>
        <v/>
      </c>
      <c r="AZ286" s="126" t="str">
        <f>IF($AX286="", "", IFERROR(AVERAGEIF('LinkedIn Posts'!$CC$11:$CC$510, $AX286, 'LinkedIn Posts'!BT$11:BT$510), ""))</f>
        <v/>
      </c>
      <c r="BA286" s="126" t="str">
        <f>IF($AX286="", "", IFERROR(AVERAGEIF('LinkedIn Posts'!$CC$11:$CC$510, $AX286, 'LinkedIn Posts'!BU$11:BU$510), ""))</f>
        <v/>
      </c>
      <c r="BB286" s="126" t="str">
        <f>IF($AX286="", "", IFERROR(AVERAGEIF('LinkedIn Posts'!$CC$11:$CC$510, $AX286, 'LinkedIn Posts'!BV$11:BV$510), ""))</f>
        <v/>
      </c>
      <c r="BC286" s="127" t="str">
        <f>IF($AX286="", "", IFERROR(AVERAGEIF('LinkedIn Posts'!$CC$11:$CC$510, $AX286, 'LinkedIn Posts'!BW$11:BW$510), ""))</f>
        <v/>
      </c>
    </row>
    <row r="287" spans="1:55"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X287" s="185" t="str">
        <f>'LinkedIn Posts'!$CA16</f>
        <v>10:00 - 11:59</v>
      </c>
      <c r="AY287" s="125">
        <f>IF($AX287="", "", IFERROR(AVERAGEIF('LinkedIn Posts'!$CC$11:$CC$510, $AX287, 'LinkedIn Posts'!BS$11:BS$510), ""))</f>
        <v>5.65</v>
      </c>
      <c r="AZ287" s="126">
        <f>IF($AX287="", "", IFERROR(AVERAGEIF('LinkedIn Posts'!$CC$11:$CC$510, $AX287, 'LinkedIn Posts'!BT$11:BT$510), ""))</f>
        <v>7.8</v>
      </c>
      <c r="BA287" s="126">
        <f>IF($AX287="", "", IFERROR(AVERAGEIF('LinkedIn Posts'!$CC$11:$CC$510, $AX287, 'LinkedIn Posts'!BU$11:BU$510), ""))</f>
        <v>0.6</v>
      </c>
      <c r="BB287" s="126">
        <f>IF($AX287="", "", IFERROR(AVERAGEIF('LinkedIn Posts'!$CC$11:$CC$510, $AX287, 'LinkedIn Posts'!BV$11:BV$510), ""))</f>
        <v>0</v>
      </c>
      <c r="BC287" s="127">
        <f>IF($AX287="", "", IFERROR(AVERAGEIF('LinkedIn Posts'!$CC$11:$CC$510, $AX287, 'LinkedIn Posts'!BW$11:BW$510), ""))</f>
        <v>1.5</v>
      </c>
    </row>
    <row r="288" spans="1:55"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X288" s="185" t="str">
        <f>'LinkedIn Posts'!$CA17</f>
        <v>12:00 - 13:59</v>
      </c>
      <c r="AY288" s="125" t="str">
        <f>IF($AX288="", "", IFERROR(AVERAGEIF('LinkedIn Posts'!$CC$11:$CC$510, $AX288, 'LinkedIn Posts'!BS$11:BS$510), ""))</f>
        <v/>
      </c>
      <c r="AZ288" s="126" t="str">
        <f>IF($AX288="", "", IFERROR(AVERAGEIF('LinkedIn Posts'!$CC$11:$CC$510, $AX288, 'LinkedIn Posts'!BT$11:BT$510), ""))</f>
        <v/>
      </c>
      <c r="BA288" s="126" t="str">
        <f>IF($AX288="", "", IFERROR(AVERAGEIF('LinkedIn Posts'!$CC$11:$CC$510, $AX288, 'LinkedIn Posts'!BU$11:BU$510), ""))</f>
        <v/>
      </c>
      <c r="BB288" s="126" t="str">
        <f>IF($AX288="", "", IFERROR(AVERAGEIF('LinkedIn Posts'!$CC$11:$CC$510, $AX288, 'LinkedIn Posts'!BV$11:BV$510), ""))</f>
        <v/>
      </c>
      <c r="BC288" s="127" t="str">
        <f>IF($AX288="", "", IFERROR(AVERAGEIF('LinkedIn Posts'!$CC$11:$CC$510, $AX288, 'LinkedIn Posts'!BW$11:BW$510), ""))</f>
        <v/>
      </c>
    </row>
    <row r="289" spans="1:55"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X289" s="185" t="str">
        <f>'LinkedIn Posts'!$CA18</f>
        <v>14:00 - 15:59</v>
      </c>
      <c r="AY289" s="125" t="str">
        <f>IF($AX289="", "", IFERROR(AVERAGEIF('LinkedIn Posts'!$CC$11:$CC$510, $AX289, 'LinkedIn Posts'!BS$11:BS$510), ""))</f>
        <v/>
      </c>
      <c r="AZ289" s="126" t="str">
        <f>IF($AX289="", "", IFERROR(AVERAGEIF('LinkedIn Posts'!$CC$11:$CC$510, $AX289, 'LinkedIn Posts'!BT$11:BT$510), ""))</f>
        <v/>
      </c>
      <c r="BA289" s="126" t="str">
        <f>IF($AX289="", "", IFERROR(AVERAGEIF('LinkedIn Posts'!$CC$11:$CC$510, $AX289, 'LinkedIn Posts'!BU$11:BU$510), ""))</f>
        <v/>
      </c>
      <c r="BB289" s="126" t="str">
        <f>IF($AX289="", "", IFERROR(AVERAGEIF('LinkedIn Posts'!$CC$11:$CC$510, $AX289, 'LinkedIn Posts'!BV$11:BV$510), ""))</f>
        <v/>
      </c>
      <c r="BC289" s="127" t="str">
        <f>IF($AX289="", "", IFERROR(AVERAGEIF('LinkedIn Posts'!$CC$11:$CC$510, $AX289, 'LinkedIn Posts'!BW$11:BW$510), ""))</f>
        <v/>
      </c>
    </row>
    <row r="290" spans="1:55"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X290" s="185" t="str">
        <f>'LinkedIn Posts'!$CA19</f>
        <v>16:00 - 17:59</v>
      </c>
      <c r="AY290" s="125" t="str">
        <f>IF($AX290="", "", IFERROR(AVERAGEIF('LinkedIn Posts'!$CC$11:$CC$510, $AX290, 'LinkedIn Posts'!BS$11:BS$510), ""))</f>
        <v/>
      </c>
      <c r="AZ290" s="126" t="str">
        <f>IF($AX290="", "", IFERROR(AVERAGEIF('LinkedIn Posts'!$CC$11:$CC$510, $AX290, 'LinkedIn Posts'!BT$11:BT$510), ""))</f>
        <v/>
      </c>
      <c r="BA290" s="126" t="str">
        <f>IF($AX290="", "", IFERROR(AVERAGEIF('LinkedIn Posts'!$CC$11:$CC$510, $AX290, 'LinkedIn Posts'!BU$11:BU$510), ""))</f>
        <v/>
      </c>
      <c r="BB290" s="126" t="str">
        <f>IF($AX290="", "", IFERROR(AVERAGEIF('LinkedIn Posts'!$CC$11:$CC$510, $AX290, 'LinkedIn Posts'!BV$11:BV$510), ""))</f>
        <v/>
      </c>
      <c r="BC290" s="127" t="str">
        <f>IF($AX290="", "", IFERROR(AVERAGEIF('LinkedIn Posts'!$CC$11:$CC$510, $AX290, 'LinkedIn Posts'!BW$11:BW$510), ""))</f>
        <v/>
      </c>
    </row>
    <row r="291" spans="1:55"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X291" s="185" t="str">
        <f>'LinkedIn Posts'!$CA20</f>
        <v>18:00 - 19:59</v>
      </c>
      <c r="AY291" s="125" t="str">
        <f>IF($AX291="", "", IFERROR(AVERAGEIF('LinkedIn Posts'!$CC$11:$CC$510, $AX291, 'LinkedIn Posts'!BS$11:BS$510), ""))</f>
        <v/>
      </c>
      <c r="AZ291" s="126" t="str">
        <f>IF($AX291="", "", IFERROR(AVERAGEIF('LinkedIn Posts'!$CC$11:$CC$510, $AX291, 'LinkedIn Posts'!BT$11:BT$510), ""))</f>
        <v/>
      </c>
      <c r="BA291" s="126" t="str">
        <f>IF($AX291="", "", IFERROR(AVERAGEIF('LinkedIn Posts'!$CC$11:$CC$510, $AX291, 'LinkedIn Posts'!BU$11:BU$510), ""))</f>
        <v/>
      </c>
      <c r="BB291" s="126" t="str">
        <f>IF($AX291="", "", IFERROR(AVERAGEIF('LinkedIn Posts'!$CC$11:$CC$510, $AX291, 'LinkedIn Posts'!BV$11:BV$510), ""))</f>
        <v/>
      </c>
      <c r="BC291" s="127" t="str">
        <f>IF($AX291="", "", IFERROR(AVERAGEIF('LinkedIn Posts'!$CC$11:$CC$510, $AX291, 'LinkedIn Posts'!BW$11:BW$510), ""))</f>
        <v/>
      </c>
    </row>
    <row r="292" spans="1:55"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X292" s="185" t="str">
        <f>'LinkedIn Posts'!$CA21</f>
        <v>20:00 - 21:59</v>
      </c>
      <c r="AY292" s="125" t="str">
        <f>IF($AX292="", "", IFERROR(AVERAGEIF('LinkedIn Posts'!$CC$11:$CC$510, $AX292, 'LinkedIn Posts'!BS$11:BS$510), ""))</f>
        <v/>
      </c>
      <c r="AZ292" s="126" t="str">
        <f>IF($AX292="", "", IFERROR(AVERAGEIF('LinkedIn Posts'!$CC$11:$CC$510, $AX292, 'LinkedIn Posts'!BT$11:BT$510), ""))</f>
        <v/>
      </c>
      <c r="BA292" s="126" t="str">
        <f>IF($AX292="", "", IFERROR(AVERAGEIF('LinkedIn Posts'!$CC$11:$CC$510, $AX292, 'LinkedIn Posts'!BU$11:BU$510), ""))</f>
        <v/>
      </c>
      <c r="BB292" s="126" t="str">
        <f>IF($AX292="", "", IFERROR(AVERAGEIF('LinkedIn Posts'!$CC$11:$CC$510, $AX292, 'LinkedIn Posts'!BV$11:BV$510), ""))</f>
        <v/>
      </c>
      <c r="BC292" s="127" t="str">
        <f>IF($AX292="", "", IFERROR(AVERAGEIF('LinkedIn Posts'!$CC$11:$CC$510, $AX292, 'LinkedIn Posts'!BW$11:BW$510), ""))</f>
        <v/>
      </c>
    </row>
    <row r="293" spans="1:55"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X293" s="186" t="str">
        <f>'LinkedIn Posts'!$CA22</f>
        <v>22:00 - 23:59</v>
      </c>
      <c r="AY293" s="128" t="str">
        <f>IF($AX293="", "", IFERROR(AVERAGEIF('LinkedIn Posts'!$CC$11:$CC$510, $AX293, 'LinkedIn Posts'!BS$11:BS$510), ""))</f>
        <v/>
      </c>
      <c r="AZ293" s="129" t="str">
        <f>IF($AX293="", "", IFERROR(AVERAGEIF('LinkedIn Posts'!$CC$11:$CC$510, $AX293, 'LinkedIn Posts'!BT$11:BT$510), ""))</f>
        <v/>
      </c>
      <c r="BA293" s="129" t="str">
        <f>IF($AX293="", "", IFERROR(AVERAGEIF('LinkedIn Posts'!$CC$11:$CC$510, $AX293, 'LinkedIn Posts'!BU$11:BU$510), ""))</f>
        <v/>
      </c>
      <c r="BB293" s="129" t="str">
        <f>IF($AX293="", "", IFERROR(AVERAGEIF('LinkedIn Posts'!$CC$11:$CC$510, $AX293, 'LinkedIn Posts'!BV$11:BV$510), ""))</f>
        <v/>
      </c>
      <c r="BC293" s="130" t="str">
        <f>IF($AX293="", "", IFERROR(AVERAGEIF('LinkedIn Posts'!$CC$11:$CC$510, $AX293, 'LinkedIn Posts'!BW$11:BW$510), ""))</f>
        <v/>
      </c>
    </row>
    <row r="294" spans="1:55"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X294" s="175"/>
    </row>
    <row r="295" spans="1:55"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X295" s="175"/>
      <c r="AY295" s="20" t="str">
        <f>'Intro &amp; Setup'!$B$19</f>
        <v>Impressions</v>
      </c>
      <c r="AZ295" s="20" t="str">
        <f>'Intro &amp; Setup'!$B$21</f>
        <v>Clicks</v>
      </c>
      <c r="BA295" s="20" t="str">
        <f>'Intro &amp; Setup'!$B$23</f>
        <v>Reactions</v>
      </c>
      <c r="BB295" s="20" t="str">
        <f>'Intro &amp; Setup'!$B$25</f>
        <v>Comments</v>
      </c>
      <c r="BC295" s="20" t="str">
        <f>'Intro &amp; Setup'!$B$27</f>
        <v>Reposts</v>
      </c>
    </row>
    <row r="296" spans="1:55"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X296" s="184" t="s">
        <v>161</v>
      </c>
      <c r="AY296" s="122">
        <f>IF($AX296="", "", IFERROR(AVERAGEIF('LinkedIn Posts'!$CE$11:$CE$510, $AX296, 'LinkedIn Posts'!BS$11:BS$510), ""))</f>
        <v>5.65</v>
      </c>
      <c r="AZ296" s="123">
        <f>IF($AX296="", "", IFERROR(AVERAGEIF('LinkedIn Posts'!$CE$11:$CE$510, $AX296, 'LinkedIn Posts'!BT$11:BT$510), ""))</f>
        <v>7.8</v>
      </c>
      <c r="BA296" s="123">
        <f>IF($AX296="", "", IFERROR(AVERAGEIF('LinkedIn Posts'!$CE$11:$CE$510, $AX296, 'LinkedIn Posts'!BU$11:BU$510), ""))</f>
        <v>0.6</v>
      </c>
      <c r="BB296" s="123">
        <f>IF($AX296="", "", IFERROR(AVERAGEIF('LinkedIn Posts'!$CE$11:$CE$510, $AX296, 'LinkedIn Posts'!BV$11:BV$510), ""))</f>
        <v>0</v>
      </c>
      <c r="BC296" s="124">
        <f>IF($AX296="", "", IFERROR(AVERAGEIF('LinkedIn Posts'!$CE$11:$CE$510, $AX296, 'LinkedIn Posts'!BW$11:BW$510), ""))</f>
        <v>1.5</v>
      </c>
    </row>
    <row r="297" spans="1:55"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X297" s="185" t="s">
        <v>162</v>
      </c>
      <c r="AY297" s="125" t="str">
        <f>IF($AX297="", "", IFERROR(AVERAGEIF('LinkedIn Posts'!$CE$11:$CE$510, $AX297, 'LinkedIn Posts'!BS$11:BS$510), ""))</f>
        <v/>
      </c>
      <c r="AZ297" s="126" t="str">
        <f>IF($AX297="", "", IFERROR(AVERAGEIF('LinkedIn Posts'!$CE$11:$CE$510, $AX297, 'LinkedIn Posts'!BT$11:BT$510), ""))</f>
        <v/>
      </c>
      <c r="BA297" s="126" t="str">
        <f>IF($AX297="", "", IFERROR(AVERAGEIF('LinkedIn Posts'!$CE$11:$CE$510, $AX297, 'LinkedIn Posts'!BU$11:BU$510), ""))</f>
        <v/>
      </c>
      <c r="BB297" s="126" t="str">
        <f>IF($AX297="", "", IFERROR(AVERAGEIF('LinkedIn Posts'!$CE$11:$CE$510, $AX297, 'LinkedIn Posts'!BV$11:BV$510), ""))</f>
        <v/>
      </c>
      <c r="BC297" s="127" t="str">
        <f>IF($AX297="", "", IFERROR(AVERAGEIF('LinkedIn Posts'!$CE$11:$CE$510, $AX297, 'LinkedIn Posts'!BW$11:BW$510), ""))</f>
        <v/>
      </c>
    </row>
    <row r="298" spans="1:55"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X298" s="185" t="s">
        <v>163</v>
      </c>
      <c r="AY298" s="125" t="str">
        <f>IF($AX298="", "", IFERROR(AVERAGEIF('LinkedIn Posts'!$CE$11:$CE$510, $AX298, 'LinkedIn Posts'!BS$11:BS$510), ""))</f>
        <v/>
      </c>
      <c r="AZ298" s="126" t="str">
        <f>IF($AX298="", "", IFERROR(AVERAGEIF('LinkedIn Posts'!$CE$11:$CE$510, $AX298, 'LinkedIn Posts'!BT$11:BT$510), ""))</f>
        <v/>
      </c>
      <c r="BA298" s="126" t="str">
        <f>IF($AX298="", "", IFERROR(AVERAGEIF('LinkedIn Posts'!$CE$11:$CE$510, $AX298, 'LinkedIn Posts'!BU$11:BU$510), ""))</f>
        <v/>
      </c>
      <c r="BB298" s="126" t="str">
        <f>IF($AX298="", "", IFERROR(AVERAGEIF('LinkedIn Posts'!$CE$11:$CE$510, $AX298, 'LinkedIn Posts'!BV$11:BV$510), ""))</f>
        <v/>
      </c>
      <c r="BC298" s="127" t="str">
        <f>IF($AX298="", "", IFERROR(AVERAGEIF('LinkedIn Posts'!$CE$11:$CE$510, $AX298, 'LinkedIn Posts'!BW$11:BW$510), ""))</f>
        <v/>
      </c>
    </row>
    <row r="299" spans="1:55"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X299" s="185" t="s">
        <v>164</v>
      </c>
      <c r="AY299" s="125" t="str">
        <f>IF($AX299="", "", IFERROR(AVERAGEIF('LinkedIn Posts'!$CE$11:$CE$510, $AX299, 'LinkedIn Posts'!BS$11:BS$510), ""))</f>
        <v/>
      </c>
      <c r="AZ299" s="126" t="str">
        <f>IF($AX299="", "", IFERROR(AVERAGEIF('LinkedIn Posts'!$CE$11:$CE$510, $AX299, 'LinkedIn Posts'!BT$11:BT$510), ""))</f>
        <v/>
      </c>
      <c r="BA299" s="126" t="str">
        <f>IF($AX299="", "", IFERROR(AVERAGEIF('LinkedIn Posts'!$CE$11:$CE$510, $AX299, 'LinkedIn Posts'!BU$11:BU$510), ""))</f>
        <v/>
      </c>
      <c r="BB299" s="126" t="str">
        <f>IF($AX299="", "", IFERROR(AVERAGEIF('LinkedIn Posts'!$CE$11:$CE$510, $AX299, 'LinkedIn Posts'!BV$11:BV$510), ""))</f>
        <v/>
      </c>
      <c r="BC299" s="127" t="str">
        <f>IF($AX299="", "", IFERROR(AVERAGEIF('LinkedIn Posts'!$CE$11:$CE$510, $AX299, 'LinkedIn Posts'!BW$11:BW$510), ""))</f>
        <v/>
      </c>
    </row>
    <row r="300" spans="1:55"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X300" s="185" t="s">
        <v>165</v>
      </c>
      <c r="AY300" s="125" t="str">
        <f>IF($AX300="", "", IFERROR(AVERAGEIF('LinkedIn Posts'!$CE$11:$CE$510, $AX300, 'LinkedIn Posts'!BS$11:BS$510), ""))</f>
        <v/>
      </c>
      <c r="AZ300" s="126" t="str">
        <f>IF($AX300="", "", IFERROR(AVERAGEIF('LinkedIn Posts'!$CE$11:$CE$510, $AX300, 'LinkedIn Posts'!BT$11:BT$510), ""))</f>
        <v/>
      </c>
      <c r="BA300" s="126" t="str">
        <f>IF($AX300="", "", IFERROR(AVERAGEIF('LinkedIn Posts'!$CE$11:$CE$510, $AX300, 'LinkedIn Posts'!BU$11:BU$510), ""))</f>
        <v/>
      </c>
      <c r="BB300" s="126" t="str">
        <f>IF($AX300="", "", IFERROR(AVERAGEIF('LinkedIn Posts'!$CE$11:$CE$510, $AX300, 'LinkedIn Posts'!BV$11:BV$510), ""))</f>
        <v/>
      </c>
      <c r="BC300" s="127" t="str">
        <f>IF($AX300="", "", IFERROR(AVERAGEIF('LinkedIn Posts'!$CE$11:$CE$510, $AX300, 'LinkedIn Posts'!BW$11:BW$510), ""))</f>
        <v/>
      </c>
    </row>
    <row r="301" spans="1:55"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X301" s="185" t="s">
        <v>166</v>
      </c>
      <c r="AY301" s="125" t="str">
        <f>IF($AX301="", "", IFERROR(AVERAGEIF('LinkedIn Posts'!$CE$11:$CE$510, $AX301, 'LinkedIn Posts'!BS$11:BS$510), ""))</f>
        <v/>
      </c>
      <c r="AZ301" s="126" t="str">
        <f>IF($AX301="", "", IFERROR(AVERAGEIF('LinkedIn Posts'!$CE$11:$CE$510, $AX301, 'LinkedIn Posts'!BT$11:BT$510), ""))</f>
        <v/>
      </c>
      <c r="BA301" s="126" t="str">
        <f>IF($AX301="", "", IFERROR(AVERAGEIF('LinkedIn Posts'!$CE$11:$CE$510, $AX301, 'LinkedIn Posts'!BU$11:BU$510), ""))</f>
        <v/>
      </c>
      <c r="BB301" s="126" t="str">
        <f>IF($AX301="", "", IFERROR(AVERAGEIF('LinkedIn Posts'!$CE$11:$CE$510, $AX301, 'LinkedIn Posts'!BV$11:BV$510), ""))</f>
        <v/>
      </c>
      <c r="BC301" s="127" t="str">
        <f>IF($AX301="", "", IFERROR(AVERAGEIF('LinkedIn Posts'!$CE$11:$CE$510, $AX301, 'LinkedIn Posts'!BW$11:BW$510), ""))</f>
        <v/>
      </c>
    </row>
    <row r="302" spans="1:55"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X302" s="186" t="s">
        <v>167</v>
      </c>
      <c r="AY302" s="128" t="str">
        <f>IF($AX302="", "", IFERROR(AVERAGEIF('LinkedIn Posts'!$CE$11:$CE$510, $AX302, 'LinkedIn Posts'!BS$11:BS$510), ""))</f>
        <v/>
      </c>
      <c r="AZ302" s="129" t="str">
        <f>IF($AX302="", "", IFERROR(AVERAGEIF('LinkedIn Posts'!$CE$11:$CE$510, $AX302, 'LinkedIn Posts'!BT$11:BT$510), ""))</f>
        <v/>
      </c>
      <c r="BA302" s="129" t="str">
        <f>IF($AX302="", "", IFERROR(AVERAGEIF('LinkedIn Posts'!$CE$11:$CE$510, $AX302, 'LinkedIn Posts'!BU$11:BU$510), ""))</f>
        <v/>
      </c>
      <c r="BB302" s="129" t="str">
        <f>IF($AX302="", "", IFERROR(AVERAGEIF('LinkedIn Posts'!$CE$11:$CE$510, $AX302, 'LinkedIn Posts'!BV$11:BV$510), ""))</f>
        <v/>
      </c>
      <c r="BC302" s="130" t="str">
        <f>IF($AX302="", "", IFERROR(AVERAGEIF('LinkedIn Posts'!$CE$11:$CE$510, $AX302, 'LinkedIn Posts'!BW$11:BW$510), ""))</f>
        <v/>
      </c>
    </row>
    <row r="303" spans="1:55"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X303" s="175"/>
    </row>
    <row r="304" spans="1:55"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row>
    <row r="305" spans="1:46"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row>
    <row r="306" spans="1:46"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row>
    <row r="307" spans="1:46" x14ac:dyDescent="0.25">
      <c r="A307" s="11"/>
      <c r="B307" s="298" t="s">
        <v>297</v>
      </c>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300"/>
      <c r="AT307" s="11"/>
    </row>
    <row r="308" spans="1:46"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row>
    <row r="309" spans="1:46"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row>
    <row r="310" spans="1:46"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row>
    <row r="311" spans="1:46"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row>
    <row r="312" spans="1:46" x14ac:dyDescent="0.25">
      <c r="A312" s="11"/>
      <c r="B312" s="298" t="s">
        <v>169</v>
      </c>
      <c r="C312" s="299"/>
      <c r="D312" s="299"/>
      <c r="E312" s="299"/>
      <c r="F312" s="299"/>
      <c r="G312" s="299"/>
      <c r="H312" s="300"/>
      <c r="I312" s="11"/>
      <c r="J312" s="298" t="s">
        <v>168</v>
      </c>
      <c r="K312" s="299"/>
      <c r="L312" s="299"/>
      <c r="M312" s="299"/>
      <c r="N312" s="299"/>
      <c r="O312" s="300"/>
      <c r="P312" s="11"/>
      <c r="Q312" s="298" t="str">
        <f>$AY$29</f>
        <v>Impressions</v>
      </c>
      <c r="R312" s="299"/>
      <c r="S312" s="299"/>
      <c r="T312" s="299"/>
      <c r="U312" s="300"/>
      <c r="V312" s="11"/>
      <c r="W312" s="298" t="str">
        <f>$AZ$29</f>
        <v>Clicks</v>
      </c>
      <c r="X312" s="299"/>
      <c r="Y312" s="299"/>
      <c r="Z312" s="299"/>
      <c r="AA312" s="300"/>
      <c r="AB312" s="11"/>
      <c r="AC312" s="298" t="str">
        <f>$BA$29</f>
        <v>Reactions</v>
      </c>
      <c r="AD312" s="299"/>
      <c r="AE312" s="299"/>
      <c r="AF312" s="299"/>
      <c r="AG312" s="300"/>
      <c r="AH312" s="11"/>
      <c r="AI312" s="298" t="str">
        <f>$BB$29</f>
        <v>Comments</v>
      </c>
      <c r="AJ312" s="299"/>
      <c r="AK312" s="299"/>
      <c r="AL312" s="299"/>
      <c r="AM312" s="300"/>
      <c r="AN312" s="11"/>
      <c r="AO312" s="298" t="str">
        <f>$BC$29</f>
        <v>Reposts</v>
      </c>
      <c r="AP312" s="299"/>
      <c r="AQ312" s="299"/>
      <c r="AR312" s="299"/>
      <c r="AS312" s="300"/>
      <c r="AT312" s="11"/>
    </row>
    <row r="313" spans="1:46" x14ac:dyDescent="0.25">
      <c r="A313" s="11"/>
      <c r="B313" s="418" t="str">
        <f>$AX$158</f>
        <v>Image - Plain</v>
      </c>
      <c r="C313" s="419"/>
      <c r="D313" s="419"/>
      <c r="E313" s="419"/>
      <c r="F313" s="419"/>
      <c r="G313" s="419"/>
      <c r="H313" s="420"/>
      <c r="I313" s="11"/>
      <c r="J313" s="415">
        <f>IF($B313="", "", IFERROR(AVERAGEIF('LinkedIn Posts'!$I$11:$I$510, $B313, 'LinkedIn Posts'!$M$11:$M$510), ""))</f>
        <v>16.7</v>
      </c>
      <c r="K313" s="416"/>
      <c r="L313" s="416"/>
      <c r="M313" s="416"/>
      <c r="N313" s="416"/>
      <c r="O313" s="417"/>
      <c r="P313" s="11"/>
      <c r="Q313" s="415">
        <f>IF($B313="", "", IFERROR(AVERAGEIF('LinkedIn Posts'!$I$11:$I$510, $B313, 'LinkedIn Posts'!$BS$11:$BS$510), ""))</f>
        <v>5</v>
      </c>
      <c r="R313" s="416"/>
      <c r="S313" s="416"/>
      <c r="T313" s="416"/>
      <c r="U313" s="417"/>
      <c r="V313" s="11"/>
      <c r="W313" s="415">
        <f>IF($B313="", "", IFERROR(AVERAGEIF('LinkedIn Posts'!$I$11:$I$510, $B313, 'LinkedIn Posts'!$BT$11:$BT$510), ""))</f>
        <v>9.6</v>
      </c>
      <c r="X313" s="416"/>
      <c r="Y313" s="416"/>
      <c r="Z313" s="416"/>
      <c r="AA313" s="417"/>
      <c r="AB313" s="11"/>
      <c r="AC313" s="415">
        <f>IF($B313="", "", IFERROR(AVERAGEIF('LinkedIn Posts'!$I$11:$I$510, $B313, 'LinkedIn Posts'!$BU$11:$BU$510), ""))</f>
        <v>0.6</v>
      </c>
      <c r="AD313" s="416"/>
      <c r="AE313" s="416"/>
      <c r="AF313" s="416"/>
      <c r="AG313" s="417"/>
      <c r="AH313" s="11"/>
      <c r="AI313" s="415">
        <f>IF($B313="", "", IFERROR(AVERAGEIF('LinkedIn Posts'!$I$11:$I$510, $B313, 'LinkedIn Posts'!$BV$11:$VS$510), ""))</f>
        <v>0</v>
      </c>
      <c r="AJ313" s="416"/>
      <c r="AK313" s="416"/>
      <c r="AL313" s="416"/>
      <c r="AM313" s="417"/>
      <c r="AN313" s="11"/>
      <c r="AO313" s="415">
        <f>IF($B313="", "", IFERROR(AVERAGEIF('LinkedIn Posts'!$I$11:$I$510, $B313, 'LinkedIn Posts'!$BW$11:$BW$510), ""))</f>
        <v>1.5</v>
      </c>
      <c r="AP313" s="416"/>
      <c r="AQ313" s="416"/>
      <c r="AR313" s="416"/>
      <c r="AS313" s="417"/>
      <c r="AT313" s="11"/>
    </row>
    <row r="314" spans="1:46" x14ac:dyDescent="0.25">
      <c r="A314" s="11"/>
      <c r="B314" s="409"/>
      <c r="C314" s="410"/>
      <c r="D314" s="410"/>
      <c r="E314" s="410"/>
      <c r="F314" s="410"/>
      <c r="G314" s="410"/>
      <c r="H314" s="411"/>
      <c r="I314" s="11"/>
      <c r="J314" s="403"/>
      <c r="K314" s="404"/>
      <c r="L314" s="404"/>
      <c r="M314" s="404"/>
      <c r="N314" s="404"/>
      <c r="O314" s="405"/>
      <c r="P314" s="11"/>
      <c r="Q314" s="403"/>
      <c r="R314" s="404"/>
      <c r="S314" s="404"/>
      <c r="T314" s="404"/>
      <c r="U314" s="405"/>
      <c r="V314" s="11"/>
      <c r="W314" s="403"/>
      <c r="X314" s="404"/>
      <c r="Y314" s="404"/>
      <c r="Z314" s="404"/>
      <c r="AA314" s="405"/>
      <c r="AB314" s="11"/>
      <c r="AC314" s="403"/>
      <c r="AD314" s="404"/>
      <c r="AE314" s="404"/>
      <c r="AF314" s="404"/>
      <c r="AG314" s="405"/>
      <c r="AH314" s="11"/>
      <c r="AI314" s="403"/>
      <c r="AJ314" s="404"/>
      <c r="AK314" s="404"/>
      <c r="AL314" s="404"/>
      <c r="AM314" s="405"/>
      <c r="AN314" s="11"/>
      <c r="AO314" s="403"/>
      <c r="AP314" s="404"/>
      <c r="AQ314" s="404"/>
      <c r="AR314" s="404"/>
      <c r="AS314" s="405"/>
      <c r="AT314" s="11"/>
    </row>
    <row r="315" spans="1:46" x14ac:dyDescent="0.25">
      <c r="A315" s="11"/>
      <c r="B315" s="409" t="str">
        <f>$AX$159</f>
        <v>Image - Brand</v>
      </c>
      <c r="C315" s="410"/>
      <c r="D315" s="410"/>
      <c r="E315" s="410"/>
      <c r="F315" s="410"/>
      <c r="G315" s="410"/>
      <c r="H315" s="411"/>
      <c r="I315" s="11"/>
      <c r="J315" s="403" t="str">
        <f>IF($B315="", "", IFERROR(AVERAGEIF('LinkedIn Posts'!$I$11:$I$510, $B315, 'LinkedIn Posts'!$M$11:$M$510), ""))</f>
        <v/>
      </c>
      <c r="K315" s="404"/>
      <c r="L315" s="404"/>
      <c r="M315" s="404"/>
      <c r="N315" s="404"/>
      <c r="O315" s="405"/>
      <c r="P315" s="11"/>
      <c r="Q315" s="403" t="str">
        <f>IF($B315="", "", IFERROR(AVERAGEIF('LinkedIn Posts'!$I$11:$I$510, $B315, 'LinkedIn Posts'!$BS$11:$BS$510), ""))</f>
        <v/>
      </c>
      <c r="R315" s="404"/>
      <c r="S315" s="404"/>
      <c r="T315" s="404"/>
      <c r="U315" s="405"/>
      <c r="V315" s="11"/>
      <c r="W315" s="403" t="str">
        <f>IF($B315="", "", IFERROR(AVERAGEIF('LinkedIn Posts'!$I$11:$I$510, $B315, 'LinkedIn Posts'!$BT$11:$BT$510), ""))</f>
        <v/>
      </c>
      <c r="X315" s="404"/>
      <c r="Y315" s="404"/>
      <c r="Z315" s="404"/>
      <c r="AA315" s="405"/>
      <c r="AB315" s="11"/>
      <c r="AC315" s="403" t="str">
        <f>IF($B315="", "", IFERROR(AVERAGEIF('LinkedIn Posts'!$I$11:$I$510, $B315, 'LinkedIn Posts'!$BU$11:$BU$510), ""))</f>
        <v/>
      </c>
      <c r="AD315" s="404"/>
      <c r="AE315" s="404"/>
      <c r="AF315" s="404"/>
      <c r="AG315" s="405"/>
      <c r="AH315" s="11"/>
      <c r="AI315" s="403" t="str">
        <f>IF($B315="", "", IFERROR(AVERAGEIF('LinkedIn Posts'!$I$11:$I$510, $B315, 'LinkedIn Posts'!$BV$11:$VS$510), ""))</f>
        <v/>
      </c>
      <c r="AJ315" s="404"/>
      <c r="AK315" s="404"/>
      <c r="AL315" s="404"/>
      <c r="AM315" s="405"/>
      <c r="AN315" s="11"/>
      <c r="AO315" s="403" t="str">
        <f>IF($B315="", "", IFERROR(AVERAGEIF('LinkedIn Posts'!$I$11:$I$510, $B315, 'LinkedIn Posts'!$BW$11:$BW$510), ""))</f>
        <v/>
      </c>
      <c r="AP315" s="404"/>
      <c r="AQ315" s="404"/>
      <c r="AR315" s="404"/>
      <c r="AS315" s="405"/>
      <c r="AT315" s="11"/>
    </row>
    <row r="316" spans="1:46" x14ac:dyDescent="0.25">
      <c r="A316" s="11"/>
      <c r="B316" s="409"/>
      <c r="C316" s="410"/>
      <c r="D316" s="410"/>
      <c r="E316" s="410"/>
      <c r="F316" s="410"/>
      <c r="G316" s="410"/>
      <c r="H316" s="411"/>
      <c r="I316" s="11"/>
      <c r="J316" s="403"/>
      <c r="K316" s="404"/>
      <c r="L316" s="404"/>
      <c r="M316" s="404"/>
      <c r="N316" s="404"/>
      <c r="O316" s="405"/>
      <c r="P316" s="11"/>
      <c r="Q316" s="403"/>
      <c r="R316" s="404"/>
      <c r="S316" s="404"/>
      <c r="T316" s="404"/>
      <c r="U316" s="405"/>
      <c r="V316" s="11"/>
      <c r="W316" s="403"/>
      <c r="X316" s="404"/>
      <c r="Y316" s="404"/>
      <c r="Z316" s="404"/>
      <c r="AA316" s="405"/>
      <c r="AB316" s="11"/>
      <c r="AC316" s="403"/>
      <c r="AD316" s="404"/>
      <c r="AE316" s="404"/>
      <c r="AF316" s="404"/>
      <c r="AG316" s="405"/>
      <c r="AH316" s="11"/>
      <c r="AI316" s="403"/>
      <c r="AJ316" s="404"/>
      <c r="AK316" s="404"/>
      <c r="AL316" s="404"/>
      <c r="AM316" s="405"/>
      <c r="AN316" s="11"/>
      <c r="AO316" s="403"/>
      <c r="AP316" s="404"/>
      <c r="AQ316" s="404"/>
      <c r="AR316" s="404"/>
      <c r="AS316" s="405"/>
      <c r="AT316" s="11"/>
    </row>
    <row r="317" spans="1:46" x14ac:dyDescent="0.25">
      <c r="A317" s="11"/>
      <c r="B317" s="409" t="str">
        <f>$AX$160</f>
        <v>Video</v>
      </c>
      <c r="C317" s="410"/>
      <c r="D317" s="410"/>
      <c r="E317" s="410"/>
      <c r="F317" s="410"/>
      <c r="G317" s="410"/>
      <c r="H317" s="411"/>
      <c r="I317" s="11"/>
      <c r="J317" s="403" t="str">
        <f>IF($B317="", "", IFERROR(AVERAGEIF('LinkedIn Posts'!$I$11:$I$510, $B317, 'LinkedIn Posts'!$M$11:$M$510), ""))</f>
        <v/>
      </c>
      <c r="K317" s="404"/>
      <c r="L317" s="404"/>
      <c r="M317" s="404"/>
      <c r="N317" s="404"/>
      <c r="O317" s="405"/>
      <c r="P317" s="11"/>
      <c r="Q317" s="403" t="str">
        <f>IF($B317="", "", IFERROR(AVERAGEIF('LinkedIn Posts'!$I$11:$I$510, $B317, 'LinkedIn Posts'!$BS$11:$BS$510), ""))</f>
        <v/>
      </c>
      <c r="R317" s="404"/>
      <c r="S317" s="404"/>
      <c r="T317" s="404"/>
      <c r="U317" s="405"/>
      <c r="V317" s="11"/>
      <c r="W317" s="403" t="str">
        <f>IF($B317="", "", IFERROR(AVERAGEIF('LinkedIn Posts'!$I$11:$I$510, $B317, 'LinkedIn Posts'!$BT$11:$BT$510), ""))</f>
        <v/>
      </c>
      <c r="X317" s="404"/>
      <c r="Y317" s="404"/>
      <c r="Z317" s="404"/>
      <c r="AA317" s="405"/>
      <c r="AB317" s="11"/>
      <c r="AC317" s="403" t="str">
        <f>IF($B317="", "", IFERROR(AVERAGEIF('LinkedIn Posts'!$I$11:$I$510, $B317, 'LinkedIn Posts'!$BU$11:$BU$510), ""))</f>
        <v/>
      </c>
      <c r="AD317" s="404"/>
      <c r="AE317" s="404"/>
      <c r="AF317" s="404"/>
      <c r="AG317" s="405"/>
      <c r="AH317" s="11"/>
      <c r="AI317" s="403" t="str">
        <f>IF($B317="", "", IFERROR(AVERAGEIF('LinkedIn Posts'!$I$11:$I$510, $B317, 'LinkedIn Posts'!$BV$11:$VS$510), ""))</f>
        <v/>
      </c>
      <c r="AJ317" s="404"/>
      <c r="AK317" s="404"/>
      <c r="AL317" s="404"/>
      <c r="AM317" s="405"/>
      <c r="AN317" s="11"/>
      <c r="AO317" s="403" t="str">
        <f>IF($B317="", "", IFERROR(AVERAGEIF('LinkedIn Posts'!$I$11:$I$510, $B317, 'LinkedIn Posts'!$BW$11:$BW$510), ""))</f>
        <v/>
      </c>
      <c r="AP317" s="404"/>
      <c r="AQ317" s="404"/>
      <c r="AR317" s="404"/>
      <c r="AS317" s="405"/>
      <c r="AT317" s="11"/>
    </row>
    <row r="318" spans="1:46" x14ac:dyDescent="0.25">
      <c r="A318" s="11"/>
      <c r="B318" s="409"/>
      <c r="C318" s="410"/>
      <c r="D318" s="410"/>
      <c r="E318" s="410"/>
      <c r="F318" s="410"/>
      <c r="G318" s="410"/>
      <c r="H318" s="411"/>
      <c r="I318" s="11"/>
      <c r="J318" s="403"/>
      <c r="K318" s="404"/>
      <c r="L318" s="404"/>
      <c r="M318" s="404"/>
      <c r="N318" s="404"/>
      <c r="O318" s="405"/>
      <c r="P318" s="11"/>
      <c r="Q318" s="403"/>
      <c r="R318" s="404"/>
      <c r="S318" s="404"/>
      <c r="T318" s="404"/>
      <c r="U318" s="405"/>
      <c r="V318" s="11"/>
      <c r="W318" s="403"/>
      <c r="X318" s="404"/>
      <c r="Y318" s="404"/>
      <c r="Z318" s="404"/>
      <c r="AA318" s="405"/>
      <c r="AB318" s="11"/>
      <c r="AC318" s="403"/>
      <c r="AD318" s="404"/>
      <c r="AE318" s="404"/>
      <c r="AF318" s="404"/>
      <c r="AG318" s="405"/>
      <c r="AH318" s="11"/>
      <c r="AI318" s="403"/>
      <c r="AJ318" s="404"/>
      <c r="AK318" s="404"/>
      <c r="AL318" s="404"/>
      <c r="AM318" s="405"/>
      <c r="AN318" s="11"/>
      <c r="AO318" s="403"/>
      <c r="AP318" s="404"/>
      <c r="AQ318" s="404"/>
      <c r="AR318" s="404"/>
      <c r="AS318" s="405"/>
      <c r="AT318" s="11"/>
    </row>
    <row r="319" spans="1:46" x14ac:dyDescent="0.25">
      <c r="A319" s="11"/>
      <c r="B319" s="409" t="str">
        <f>$AX$161</f>
        <v>Slider</v>
      </c>
      <c r="C319" s="410"/>
      <c r="D319" s="410"/>
      <c r="E319" s="410"/>
      <c r="F319" s="410"/>
      <c r="G319" s="410"/>
      <c r="H319" s="411"/>
      <c r="I319" s="11"/>
      <c r="J319" s="403" t="str">
        <f>IF($B319="", "", IFERROR(AVERAGEIF('LinkedIn Posts'!$I$11:$I$510, $B319, 'LinkedIn Posts'!$M$11:$M$510), ""))</f>
        <v/>
      </c>
      <c r="K319" s="404"/>
      <c r="L319" s="404"/>
      <c r="M319" s="404"/>
      <c r="N319" s="404"/>
      <c r="O319" s="405"/>
      <c r="P319" s="11"/>
      <c r="Q319" s="403" t="str">
        <f>IF($B319="", "", IFERROR(AVERAGEIF('LinkedIn Posts'!$I$11:$I$510, $B319, 'LinkedIn Posts'!$BS$11:$BS$510), ""))</f>
        <v/>
      </c>
      <c r="R319" s="404"/>
      <c r="S319" s="404"/>
      <c r="T319" s="404"/>
      <c r="U319" s="405"/>
      <c r="V319" s="11"/>
      <c r="W319" s="403" t="str">
        <f>IF($B319="", "", IFERROR(AVERAGEIF('LinkedIn Posts'!$I$11:$I$510, $B319, 'LinkedIn Posts'!$BT$11:$BT$510), ""))</f>
        <v/>
      </c>
      <c r="X319" s="404"/>
      <c r="Y319" s="404"/>
      <c r="Z319" s="404"/>
      <c r="AA319" s="405"/>
      <c r="AB319" s="11"/>
      <c r="AC319" s="403" t="str">
        <f>IF($B319="", "", IFERROR(AVERAGEIF('LinkedIn Posts'!$I$11:$I$510, $B319, 'LinkedIn Posts'!$BU$11:$BU$510), ""))</f>
        <v/>
      </c>
      <c r="AD319" s="404"/>
      <c r="AE319" s="404"/>
      <c r="AF319" s="404"/>
      <c r="AG319" s="405"/>
      <c r="AH319" s="11"/>
      <c r="AI319" s="403" t="str">
        <f>IF($B319="", "", IFERROR(AVERAGEIF('LinkedIn Posts'!$I$11:$I$510, $B319, 'LinkedIn Posts'!$BV$11:$VS$510), ""))</f>
        <v/>
      </c>
      <c r="AJ319" s="404"/>
      <c r="AK319" s="404"/>
      <c r="AL319" s="404"/>
      <c r="AM319" s="405"/>
      <c r="AN319" s="11"/>
      <c r="AO319" s="403" t="str">
        <f>IF($B319="", "", IFERROR(AVERAGEIF('LinkedIn Posts'!$I$11:$I$510, $B319, 'LinkedIn Posts'!$BW$11:$BW$510), ""))</f>
        <v/>
      </c>
      <c r="AP319" s="404"/>
      <c r="AQ319" s="404"/>
      <c r="AR319" s="404"/>
      <c r="AS319" s="405"/>
      <c r="AT319" s="11"/>
    </row>
    <row r="320" spans="1:46" x14ac:dyDescent="0.25">
      <c r="A320" s="11"/>
      <c r="B320" s="409"/>
      <c r="C320" s="410"/>
      <c r="D320" s="410"/>
      <c r="E320" s="410"/>
      <c r="F320" s="410"/>
      <c r="G320" s="410"/>
      <c r="H320" s="411"/>
      <c r="I320" s="11"/>
      <c r="J320" s="403"/>
      <c r="K320" s="404"/>
      <c r="L320" s="404"/>
      <c r="M320" s="404"/>
      <c r="N320" s="404"/>
      <c r="O320" s="405"/>
      <c r="P320" s="11"/>
      <c r="Q320" s="403"/>
      <c r="R320" s="404"/>
      <c r="S320" s="404"/>
      <c r="T320" s="404"/>
      <c r="U320" s="405"/>
      <c r="V320" s="11"/>
      <c r="W320" s="403"/>
      <c r="X320" s="404"/>
      <c r="Y320" s="404"/>
      <c r="Z320" s="404"/>
      <c r="AA320" s="405"/>
      <c r="AB320" s="11"/>
      <c r="AC320" s="403"/>
      <c r="AD320" s="404"/>
      <c r="AE320" s="404"/>
      <c r="AF320" s="404"/>
      <c r="AG320" s="405"/>
      <c r="AH320" s="11"/>
      <c r="AI320" s="403"/>
      <c r="AJ320" s="404"/>
      <c r="AK320" s="404"/>
      <c r="AL320" s="404"/>
      <c r="AM320" s="405"/>
      <c r="AN320" s="11"/>
      <c r="AO320" s="403"/>
      <c r="AP320" s="404"/>
      <c r="AQ320" s="404"/>
      <c r="AR320" s="404"/>
      <c r="AS320" s="405"/>
      <c r="AT320" s="11"/>
    </row>
    <row r="321" spans="1:46" x14ac:dyDescent="0.25">
      <c r="A321" s="11"/>
      <c r="B321" s="409" t="str">
        <f>$AX$162</f>
        <v/>
      </c>
      <c r="C321" s="410"/>
      <c r="D321" s="410"/>
      <c r="E321" s="410"/>
      <c r="F321" s="410"/>
      <c r="G321" s="410"/>
      <c r="H321" s="411"/>
      <c r="I321" s="11"/>
      <c r="J321" s="403" t="str">
        <f>IF($B321="", "", IFERROR(AVERAGEIF('LinkedIn Posts'!$I$11:$I$510, $B321, 'LinkedIn Posts'!$M$11:$M$510), ""))</f>
        <v/>
      </c>
      <c r="K321" s="404"/>
      <c r="L321" s="404"/>
      <c r="M321" s="404"/>
      <c r="N321" s="404"/>
      <c r="O321" s="405"/>
      <c r="P321" s="11"/>
      <c r="Q321" s="403" t="str">
        <f>IF($B321="", "", IFERROR(AVERAGEIF('LinkedIn Posts'!$I$11:$I$510, $B321, 'LinkedIn Posts'!$BS$11:$BS$510), ""))</f>
        <v/>
      </c>
      <c r="R321" s="404"/>
      <c r="S321" s="404"/>
      <c r="T321" s="404"/>
      <c r="U321" s="405"/>
      <c r="V321" s="11"/>
      <c r="W321" s="403" t="str">
        <f>IF($B321="", "", IFERROR(AVERAGEIF('LinkedIn Posts'!$I$11:$I$510, $B321, 'LinkedIn Posts'!$BT$11:$BT$510), ""))</f>
        <v/>
      </c>
      <c r="X321" s="404"/>
      <c r="Y321" s="404"/>
      <c r="Z321" s="404"/>
      <c r="AA321" s="405"/>
      <c r="AB321" s="11"/>
      <c r="AC321" s="403" t="str">
        <f>IF($B321="", "", IFERROR(AVERAGEIF('LinkedIn Posts'!$I$11:$I$510, $B321, 'LinkedIn Posts'!$BU$11:$BU$510), ""))</f>
        <v/>
      </c>
      <c r="AD321" s="404"/>
      <c r="AE321" s="404"/>
      <c r="AF321" s="404"/>
      <c r="AG321" s="405"/>
      <c r="AH321" s="11"/>
      <c r="AI321" s="403" t="str">
        <f>IF($B321="", "", IFERROR(AVERAGEIF('LinkedIn Posts'!$I$11:$I$510, $B321, 'LinkedIn Posts'!$BV$11:$VS$510), ""))</f>
        <v/>
      </c>
      <c r="AJ321" s="404"/>
      <c r="AK321" s="404"/>
      <c r="AL321" s="404"/>
      <c r="AM321" s="405"/>
      <c r="AN321" s="11"/>
      <c r="AO321" s="403" t="str">
        <f>IF($B321="", "", IFERROR(AVERAGEIF('LinkedIn Posts'!$I$11:$I$510, $B321, 'LinkedIn Posts'!$BW$11:$BW$510), ""))</f>
        <v/>
      </c>
      <c r="AP321" s="404"/>
      <c r="AQ321" s="404"/>
      <c r="AR321" s="404"/>
      <c r="AS321" s="405"/>
      <c r="AT321" s="11"/>
    </row>
    <row r="322" spans="1:46" x14ac:dyDescent="0.25">
      <c r="A322" s="11"/>
      <c r="B322" s="409"/>
      <c r="C322" s="410"/>
      <c r="D322" s="410"/>
      <c r="E322" s="410"/>
      <c r="F322" s="410"/>
      <c r="G322" s="410"/>
      <c r="H322" s="411"/>
      <c r="I322" s="11"/>
      <c r="J322" s="403"/>
      <c r="K322" s="404"/>
      <c r="L322" s="404"/>
      <c r="M322" s="404"/>
      <c r="N322" s="404"/>
      <c r="O322" s="405"/>
      <c r="P322" s="11"/>
      <c r="Q322" s="403"/>
      <c r="R322" s="404"/>
      <c r="S322" s="404"/>
      <c r="T322" s="404"/>
      <c r="U322" s="405"/>
      <c r="V322" s="11"/>
      <c r="W322" s="403"/>
      <c r="X322" s="404"/>
      <c r="Y322" s="404"/>
      <c r="Z322" s="404"/>
      <c r="AA322" s="405"/>
      <c r="AB322" s="11"/>
      <c r="AC322" s="403"/>
      <c r="AD322" s="404"/>
      <c r="AE322" s="404"/>
      <c r="AF322" s="404"/>
      <c r="AG322" s="405"/>
      <c r="AH322" s="11"/>
      <c r="AI322" s="403"/>
      <c r="AJ322" s="404"/>
      <c r="AK322" s="404"/>
      <c r="AL322" s="404"/>
      <c r="AM322" s="405"/>
      <c r="AN322" s="11"/>
      <c r="AO322" s="403"/>
      <c r="AP322" s="404"/>
      <c r="AQ322" s="404"/>
      <c r="AR322" s="404"/>
      <c r="AS322" s="405"/>
      <c r="AT322" s="11"/>
    </row>
    <row r="323" spans="1:46" x14ac:dyDescent="0.25">
      <c r="A323" s="11"/>
      <c r="B323" s="409" t="str">
        <f>$AX$163</f>
        <v/>
      </c>
      <c r="C323" s="410"/>
      <c r="D323" s="410"/>
      <c r="E323" s="410"/>
      <c r="F323" s="410"/>
      <c r="G323" s="410"/>
      <c r="H323" s="411"/>
      <c r="I323" s="11"/>
      <c r="J323" s="403" t="str">
        <f>IF($B323="", "", IFERROR(AVERAGEIF('LinkedIn Posts'!$I$11:$I$510, $B323, 'LinkedIn Posts'!$M$11:$M$510), ""))</f>
        <v/>
      </c>
      <c r="K323" s="404"/>
      <c r="L323" s="404"/>
      <c r="M323" s="404"/>
      <c r="N323" s="404"/>
      <c r="O323" s="405"/>
      <c r="P323" s="11"/>
      <c r="Q323" s="403" t="str">
        <f>IF($B323="", "", IFERROR(AVERAGEIF('LinkedIn Posts'!$I$11:$I$510, $B323, 'LinkedIn Posts'!$BS$11:$BS$510), ""))</f>
        <v/>
      </c>
      <c r="R323" s="404"/>
      <c r="S323" s="404"/>
      <c r="T323" s="404"/>
      <c r="U323" s="405"/>
      <c r="V323" s="11"/>
      <c r="W323" s="403" t="str">
        <f>IF($B323="", "", IFERROR(AVERAGEIF('LinkedIn Posts'!$I$11:$I$510, $B323, 'LinkedIn Posts'!$BT$11:$BT$510), ""))</f>
        <v/>
      </c>
      <c r="X323" s="404"/>
      <c r="Y323" s="404"/>
      <c r="Z323" s="404"/>
      <c r="AA323" s="405"/>
      <c r="AB323" s="11"/>
      <c r="AC323" s="403" t="str">
        <f>IF($B323="", "", IFERROR(AVERAGEIF('LinkedIn Posts'!$I$11:$I$510, $B323, 'LinkedIn Posts'!$BU$11:$BU$510), ""))</f>
        <v/>
      </c>
      <c r="AD323" s="404"/>
      <c r="AE323" s="404"/>
      <c r="AF323" s="404"/>
      <c r="AG323" s="405"/>
      <c r="AH323" s="11"/>
      <c r="AI323" s="403" t="str">
        <f>IF($B323="", "", IFERROR(AVERAGEIF('LinkedIn Posts'!$I$11:$I$510, $B323, 'LinkedIn Posts'!$BV$11:$VS$510), ""))</f>
        <v/>
      </c>
      <c r="AJ323" s="404"/>
      <c r="AK323" s="404"/>
      <c r="AL323" s="404"/>
      <c r="AM323" s="405"/>
      <c r="AN323" s="11"/>
      <c r="AO323" s="403" t="str">
        <f>IF($B323="", "", IFERROR(AVERAGEIF('LinkedIn Posts'!$I$11:$I$510, $B323, 'LinkedIn Posts'!$BW$11:$BW$510), ""))</f>
        <v/>
      </c>
      <c r="AP323" s="404"/>
      <c r="AQ323" s="404"/>
      <c r="AR323" s="404"/>
      <c r="AS323" s="405"/>
      <c r="AT323" s="11"/>
    </row>
    <row r="324" spans="1:46" x14ac:dyDescent="0.25">
      <c r="A324" s="11"/>
      <c r="B324" s="409"/>
      <c r="C324" s="410"/>
      <c r="D324" s="410"/>
      <c r="E324" s="410"/>
      <c r="F324" s="410"/>
      <c r="G324" s="410"/>
      <c r="H324" s="411"/>
      <c r="I324" s="11"/>
      <c r="J324" s="403"/>
      <c r="K324" s="404"/>
      <c r="L324" s="404"/>
      <c r="M324" s="404"/>
      <c r="N324" s="404"/>
      <c r="O324" s="405"/>
      <c r="P324" s="11"/>
      <c r="Q324" s="403"/>
      <c r="R324" s="404"/>
      <c r="S324" s="404"/>
      <c r="T324" s="404"/>
      <c r="U324" s="405"/>
      <c r="V324" s="11"/>
      <c r="W324" s="403"/>
      <c r="X324" s="404"/>
      <c r="Y324" s="404"/>
      <c r="Z324" s="404"/>
      <c r="AA324" s="405"/>
      <c r="AB324" s="11"/>
      <c r="AC324" s="403"/>
      <c r="AD324" s="404"/>
      <c r="AE324" s="404"/>
      <c r="AF324" s="404"/>
      <c r="AG324" s="405"/>
      <c r="AH324" s="11"/>
      <c r="AI324" s="403"/>
      <c r="AJ324" s="404"/>
      <c r="AK324" s="404"/>
      <c r="AL324" s="404"/>
      <c r="AM324" s="405"/>
      <c r="AN324" s="11"/>
      <c r="AO324" s="403"/>
      <c r="AP324" s="404"/>
      <c r="AQ324" s="404"/>
      <c r="AR324" s="404"/>
      <c r="AS324" s="405"/>
      <c r="AT324" s="11"/>
    </row>
    <row r="325" spans="1:46" x14ac:dyDescent="0.25">
      <c r="A325" s="11"/>
      <c r="B325" s="409" t="str">
        <f>$AX$164</f>
        <v/>
      </c>
      <c r="C325" s="410"/>
      <c r="D325" s="410"/>
      <c r="E325" s="410"/>
      <c r="F325" s="410"/>
      <c r="G325" s="410"/>
      <c r="H325" s="411"/>
      <c r="I325" s="11"/>
      <c r="J325" s="403" t="str">
        <f>IF($B325="", "", IFERROR(AVERAGEIF('LinkedIn Posts'!$I$11:$I$510, $B325, 'LinkedIn Posts'!$M$11:$M$510), ""))</f>
        <v/>
      </c>
      <c r="K325" s="404"/>
      <c r="L325" s="404"/>
      <c r="M325" s="404"/>
      <c r="N325" s="404"/>
      <c r="O325" s="405"/>
      <c r="P325" s="11"/>
      <c r="Q325" s="403" t="str">
        <f>IF($B325="", "", IFERROR(AVERAGEIF('LinkedIn Posts'!$I$11:$I$510, $B325, 'LinkedIn Posts'!$BS$11:$BS$510), ""))</f>
        <v/>
      </c>
      <c r="R325" s="404"/>
      <c r="S325" s="404"/>
      <c r="T325" s="404"/>
      <c r="U325" s="405"/>
      <c r="V325" s="11"/>
      <c r="W325" s="403" t="str">
        <f>IF($B325="", "", IFERROR(AVERAGEIF('LinkedIn Posts'!$I$11:$I$510, $B325, 'LinkedIn Posts'!$BT$11:$BT$510), ""))</f>
        <v/>
      </c>
      <c r="X325" s="404"/>
      <c r="Y325" s="404"/>
      <c r="Z325" s="404"/>
      <c r="AA325" s="405"/>
      <c r="AB325" s="11"/>
      <c r="AC325" s="403" t="str">
        <f>IF($B325="", "", IFERROR(AVERAGEIF('LinkedIn Posts'!$I$11:$I$510, $B325, 'LinkedIn Posts'!$BU$11:$BU$510), ""))</f>
        <v/>
      </c>
      <c r="AD325" s="404"/>
      <c r="AE325" s="404"/>
      <c r="AF325" s="404"/>
      <c r="AG325" s="405"/>
      <c r="AH325" s="11"/>
      <c r="AI325" s="403" t="str">
        <f>IF($B325="", "", IFERROR(AVERAGEIF('LinkedIn Posts'!$I$11:$I$510, $B325, 'LinkedIn Posts'!$BV$11:$VS$510), ""))</f>
        <v/>
      </c>
      <c r="AJ325" s="404"/>
      <c r="AK325" s="404"/>
      <c r="AL325" s="404"/>
      <c r="AM325" s="405"/>
      <c r="AN325" s="11"/>
      <c r="AO325" s="403" t="str">
        <f>IF($B325="", "", IFERROR(AVERAGEIF('LinkedIn Posts'!$I$11:$I$510, $B325, 'LinkedIn Posts'!$BW$11:$BW$510), ""))</f>
        <v/>
      </c>
      <c r="AP325" s="404"/>
      <c r="AQ325" s="404"/>
      <c r="AR325" s="404"/>
      <c r="AS325" s="405"/>
      <c r="AT325" s="11"/>
    </row>
    <row r="326" spans="1:46" x14ac:dyDescent="0.25">
      <c r="A326" s="11"/>
      <c r="B326" s="409"/>
      <c r="C326" s="410"/>
      <c r="D326" s="410"/>
      <c r="E326" s="410"/>
      <c r="F326" s="410"/>
      <c r="G326" s="410"/>
      <c r="H326" s="411"/>
      <c r="I326" s="11"/>
      <c r="J326" s="403"/>
      <c r="K326" s="404"/>
      <c r="L326" s="404"/>
      <c r="M326" s="404"/>
      <c r="N326" s="404"/>
      <c r="O326" s="405"/>
      <c r="P326" s="11"/>
      <c r="Q326" s="403"/>
      <c r="R326" s="404"/>
      <c r="S326" s="404"/>
      <c r="T326" s="404"/>
      <c r="U326" s="405"/>
      <c r="V326" s="11"/>
      <c r="W326" s="403"/>
      <c r="X326" s="404"/>
      <c r="Y326" s="404"/>
      <c r="Z326" s="404"/>
      <c r="AA326" s="405"/>
      <c r="AB326" s="11"/>
      <c r="AC326" s="403"/>
      <c r="AD326" s="404"/>
      <c r="AE326" s="404"/>
      <c r="AF326" s="404"/>
      <c r="AG326" s="405"/>
      <c r="AH326" s="11"/>
      <c r="AI326" s="403"/>
      <c r="AJ326" s="404"/>
      <c r="AK326" s="404"/>
      <c r="AL326" s="404"/>
      <c r="AM326" s="405"/>
      <c r="AN326" s="11"/>
      <c r="AO326" s="403"/>
      <c r="AP326" s="404"/>
      <c r="AQ326" s="404"/>
      <c r="AR326" s="404"/>
      <c r="AS326" s="405"/>
      <c r="AT326" s="11"/>
    </row>
    <row r="327" spans="1:46" x14ac:dyDescent="0.25">
      <c r="A327" s="11"/>
      <c r="B327" s="409" t="str">
        <f>$AX$165</f>
        <v/>
      </c>
      <c r="C327" s="410"/>
      <c r="D327" s="410"/>
      <c r="E327" s="410"/>
      <c r="F327" s="410"/>
      <c r="G327" s="410"/>
      <c r="H327" s="411"/>
      <c r="I327" s="11"/>
      <c r="J327" s="403" t="str">
        <f>IF($B327="", "", IFERROR(AVERAGEIF('LinkedIn Posts'!$I$11:$I$510, $B327, 'LinkedIn Posts'!$M$11:$M$510), ""))</f>
        <v/>
      </c>
      <c r="K327" s="404"/>
      <c r="L327" s="404"/>
      <c r="M327" s="404"/>
      <c r="N327" s="404"/>
      <c r="O327" s="405"/>
      <c r="P327" s="11"/>
      <c r="Q327" s="403" t="str">
        <f>IF($B327="", "", IFERROR(AVERAGEIF('LinkedIn Posts'!$I$11:$I$510, $B327, 'LinkedIn Posts'!$BS$11:$BS$510), ""))</f>
        <v/>
      </c>
      <c r="R327" s="404"/>
      <c r="S327" s="404"/>
      <c r="T327" s="404"/>
      <c r="U327" s="405"/>
      <c r="V327" s="11"/>
      <c r="W327" s="403" t="str">
        <f>IF($B327="", "", IFERROR(AVERAGEIF('LinkedIn Posts'!$I$11:$I$510, $B327, 'LinkedIn Posts'!$BT$11:$BT$510), ""))</f>
        <v/>
      </c>
      <c r="X327" s="404"/>
      <c r="Y327" s="404"/>
      <c r="Z327" s="404"/>
      <c r="AA327" s="405"/>
      <c r="AB327" s="11"/>
      <c r="AC327" s="403" t="str">
        <f>IF($B327="", "", IFERROR(AVERAGEIF('LinkedIn Posts'!$I$11:$I$510, $B327, 'LinkedIn Posts'!$BU$11:$BU$510), ""))</f>
        <v/>
      </c>
      <c r="AD327" s="404"/>
      <c r="AE327" s="404"/>
      <c r="AF327" s="404"/>
      <c r="AG327" s="405"/>
      <c r="AH327" s="11"/>
      <c r="AI327" s="403" t="str">
        <f>IF($B327="", "", IFERROR(AVERAGEIF('LinkedIn Posts'!$I$11:$I$510, $B327, 'LinkedIn Posts'!$BV$11:$VS$510), ""))</f>
        <v/>
      </c>
      <c r="AJ327" s="404"/>
      <c r="AK327" s="404"/>
      <c r="AL327" s="404"/>
      <c r="AM327" s="405"/>
      <c r="AN327" s="11"/>
      <c r="AO327" s="403" t="str">
        <f>IF($B327="", "", IFERROR(AVERAGEIF('LinkedIn Posts'!$I$11:$I$510, $B327, 'LinkedIn Posts'!$BW$11:$BW$510), ""))</f>
        <v/>
      </c>
      <c r="AP327" s="404"/>
      <c r="AQ327" s="404"/>
      <c r="AR327" s="404"/>
      <c r="AS327" s="405"/>
      <c r="AT327" s="11"/>
    </row>
    <row r="328" spans="1:46" x14ac:dyDescent="0.25">
      <c r="A328" s="11"/>
      <c r="B328" s="412"/>
      <c r="C328" s="413"/>
      <c r="D328" s="413"/>
      <c r="E328" s="413"/>
      <c r="F328" s="413"/>
      <c r="G328" s="413"/>
      <c r="H328" s="414"/>
      <c r="I328" s="11"/>
      <c r="J328" s="406"/>
      <c r="K328" s="407"/>
      <c r="L328" s="407"/>
      <c r="M328" s="407"/>
      <c r="N328" s="407"/>
      <c r="O328" s="408"/>
      <c r="P328" s="11"/>
      <c r="Q328" s="406"/>
      <c r="R328" s="407"/>
      <c r="S328" s="407"/>
      <c r="T328" s="407"/>
      <c r="U328" s="408"/>
      <c r="V328" s="11"/>
      <c r="W328" s="406"/>
      <c r="X328" s="407"/>
      <c r="Y328" s="407"/>
      <c r="Z328" s="407"/>
      <c r="AA328" s="408"/>
      <c r="AB328" s="11"/>
      <c r="AC328" s="406"/>
      <c r="AD328" s="407"/>
      <c r="AE328" s="407"/>
      <c r="AF328" s="407"/>
      <c r="AG328" s="408"/>
      <c r="AH328" s="11"/>
      <c r="AI328" s="406"/>
      <c r="AJ328" s="407"/>
      <c r="AK328" s="407"/>
      <c r="AL328" s="407"/>
      <c r="AM328" s="408"/>
      <c r="AN328" s="11"/>
      <c r="AO328" s="406"/>
      <c r="AP328" s="407"/>
      <c r="AQ328" s="407"/>
      <c r="AR328" s="407"/>
      <c r="AS328" s="408"/>
      <c r="AT328" s="11"/>
    </row>
    <row r="329" spans="1:46"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row>
    <row r="330" spans="1:46"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row>
    <row r="331" spans="1:46" x14ac:dyDescent="0.25">
      <c r="A331" s="11"/>
      <c r="B331" s="298" t="s">
        <v>170</v>
      </c>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300"/>
      <c r="AT331" s="11"/>
    </row>
    <row r="332" spans="1:46"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row>
    <row r="333" spans="1:46" x14ac:dyDescent="0.25">
      <c r="A333" s="11"/>
      <c r="B333" s="298" t="s">
        <v>82</v>
      </c>
      <c r="C333" s="299"/>
      <c r="D333" s="299"/>
      <c r="E333" s="299"/>
      <c r="F333" s="299"/>
      <c r="G333" s="299"/>
      <c r="H333" s="299"/>
      <c r="I333" s="299"/>
      <c r="J333" s="299"/>
      <c r="K333" s="299"/>
      <c r="L333" s="299"/>
      <c r="M333" s="299"/>
      <c r="N333" s="427" t="str">
        <f>$AX$158</f>
        <v>Image - Plain</v>
      </c>
      <c r="O333" s="428"/>
      <c r="P333" s="428"/>
      <c r="Q333" s="428"/>
      <c r="R333" s="427" t="str">
        <f>$AX$159</f>
        <v>Image - Brand</v>
      </c>
      <c r="S333" s="428"/>
      <c r="T333" s="428"/>
      <c r="U333" s="429"/>
      <c r="V333" s="428" t="str">
        <f>$AX$160</f>
        <v>Video</v>
      </c>
      <c r="W333" s="428"/>
      <c r="X333" s="428"/>
      <c r="Y333" s="428"/>
      <c r="Z333" s="427" t="str">
        <f>$AX$161</f>
        <v>Slider</v>
      </c>
      <c r="AA333" s="428"/>
      <c r="AB333" s="428"/>
      <c r="AC333" s="429"/>
      <c r="AD333" s="428" t="str">
        <f>$AX$162</f>
        <v/>
      </c>
      <c r="AE333" s="428"/>
      <c r="AF333" s="428"/>
      <c r="AG333" s="428"/>
      <c r="AH333" s="427" t="str">
        <f>$AX$163</f>
        <v/>
      </c>
      <c r="AI333" s="428"/>
      <c r="AJ333" s="428"/>
      <c r="AK333" s="429"/>
      <c r="AL333" s="428" t="str">
        <f>$AX$164</f>
        <v/>
      </c>
      <c r="AM333" s="428"/>
      <c r="AN333" s="428"/>
      <c r="AO333" s="428"/>
      <c r="AP333" s="427" t="str">
        <f>$AX$165</f>
        <v/>
      </c>
      <c r="AQ333" s="428"/>
      <c r="AR333" s="428"/>
      <c r="AS333" s="429"/>
      <c r="AT333" s="11"/>
    </row>
    <row r="334" spans="1:46" x14ac:dyDescent="0.25">
      <c r="A334" s="11"/>
      <c r="B334" s="425" t="str">
        <f>IF(Campaigns!$B11="", "", Campaigns!$B11)</f>
        <v>About Spreadsheets</v>
      </c>
      <c r="C334" s="317"/>
      <c r="D334" s="317"/>
      <c r="E334" s="317"/>
      <c r="F334" s="317"/>
      <c r="G334" s="317"/>
      <c r="H334" s="317"/>
      <c r="I334" s="317"/>
      <c r="J334" s="317"/>
      <c r="K334" s="317"/>
      <c r="L334" s="317"/>
      <c r="M334" s="426"/>
      <c r="N334" s="430">
        <f>IF(OR($B334="", N$333=""), "", IFERROR(AVERAGEIF('LinkedIn Posts'!$CG$11:$CG$510, CONCATENATE($B334, " - ", N$333), 'LinkedIn Posts'!$M$11:$M$510), ""))</f>
        <v>13.333333333333334</v>
      </c>
      <c r="O334" s="335"/>
      <c r="P334" s="335"/>
      <c r="Q334" s="335"/>
      <c r="R334" s="335" t="str">
        <f>IF(OR($B334="", R$333=""), "", IFERROR(AVERAGEIF('LinkedIn Posts'!$CG$11:$CG$510, CONCATENATE($B334, " - ", R$333), 'LinkedIn Posts'!$M$11:$M$510), ""))</f>
        <v/>
      </c>
      <c r="S334" s="335"/>
      <c r="T334" s="335"/>
      <c r="U334" s="335"/>
      <c r="V334" s="335" t="str">
        <f>IF(OR($B334="", V$333=""), "", IFERROR(AVERAGEIF('LinkedIn Posts'!$CG$11:$CG$510, CONCATENATE($B334, " - ", V$333), 'LinkedIn Posts'!$M$11:$M$510), ""))</f>
        <v/>
      </c>
      <c r="W334" s="335"/>
      <c r="X334" s="335"/>
      <c r="Y334" s="335"/>
      <c r="Z334" s="335" t="str">
        <f>IF(OR($B334="", Z$333=""), "", IFERROR(AVERAGEIF('LinkedIn Posts'!$CG$11:$CG$510, CONCATENATE($B334, " - ", Z$333), 'LinkedIn Posts'!$M$11:$M$510), ""))</f>
        <v/>
      </c>
      <c r="AA334" s="335"/>
      <c r="AB334" s="335"/>
      <c r="AC334" s="335"/>
      <c r="AD334" s="335" t="str">
        <f>IF(OR($B334="", AD$333=""), "", IFERROR(AVERAGEIF('LinkedIn Posts'!$CG$11:$CG$510, CONCATENATE($B334, " - ", AD$333), 'LinkedIn Posts'!$M$11:$M$510), ""))</f>
        <v/>
      </c>
      <c r="AE334" s="335"/>
      <c r="AF334" s="335"/>
      <c r="AG334" s="335"/>
      <c r="AH334" s="335" t="str">
        <f>IF(OR($B334="", AH$333=""), "", IFERROR(AVERAGEIF('LinkedIn Posts'!$CG$11:$CG$510, CONCATENATE($B334, " - ", AH$333), 'LinkedIn Posts'!$M$11:$M$510), ""))</f>
        <v/>
      </c>
      <c r="AI334" s="335"/>
      <c r="AJ334" s="335"/>
      <c r="AK334" s="335"/>
      <c r="AL334" s="335" t="str">
        <f>IF(OR($B334="", AL$333=""), "", IFERROR(AVERAGEIF('LinkedIn Posts'!$CG$11:$CG$510, CONCATENATE($B334, " - ", AL$333), 'LinkedIn Posts'!$M$11:$M$510), ""))</f>
        <v/>
      </c>
      <c r="AM334" s="335"/>
      <c r="AN334" s="335"/>
      <c r="AO334" s="335"/>
      <c r="AP334" s="335" t="str">
        <f>IF(OR($B334="", AP$333=""), "", IFERROR(AVERAGEIF('LinkedIn Posts'!$CG$11:$CG$510, CONCATENATE($B334, " - ", AP$333), 'LinkedIn Posts'!$M$11:$M$510), ""))</f>
        <v/>
      </c>
      <c r="AQ334" s="335"/>
      <c r="AR334" s="335"/>
      <c r="AS334" s="433"/>
      <c r="AT334" s="11"/>
    </row>
    <row r="335" spans="1:46" x14ac:dyDescent="0.25">
      <c r="A335" s="11"/>
      <c r="B335" s="423" t="str">
        <f>IF(Campaigns!$B12="", "", Campaigns!$B12)</f>
        <v>Bespoke</v>
      </c>
      <c r="C335" s="362"/>
      <c r="D335" s="362"/>
      <c r="E335" s="362"/>
      <c r="F335" s="362"/>
      <c r="G335" s="362"/>
      <c r="H335" s="362"/>
      <c r="I335" s="362"/>
      <c r="J335" s="362"/>
      <c r="K335" s="362"/>
      <c r="L335" s="362"/>
      <c r="M335" s="424"/>
      <c r="N335" s="430" t="str">
        <f>IF(OR($B335="", N$333=""), "", IFERROR(AVERAGEIF('LinkedIn Posts'!$CG$11:$CG$510, CONCATENATE($B335, " - ", N$333), 'LinkedIn Posts'!$M$11:$M$510), ""))</f>
        <v/>
      </c>
      <c r="O335" s="335"/>
      <c r="P335" s="335"/>
      <c r="Q335" s="335"/>
      <c r="R335" s="335" t="str">
        <f>IF(OR($B335="", R$333=""), "", IFERROR(AVERAGEIF('LinkedIn Posts'!$CG$11:$CG$510, CONCATENATE($B335, " - ", R$333), 'LinkedIn Posts'!$M$11:$M$510), ""))</f>
        <v/>
      </c>
      <c r="S335" s="335"/>
      <c r="T335" s="335"/>
      <c r="U335" s="335"/>
      <c r="V335" s="335" t="str">
        <f>IF(OR($B335="", V$333=""), "", IFERROR(AVERAGEIF('LinkedIn Posts'!$CG$11:$CG$510, CONCATENATE($B335, " - ", V$333), 'LinkedIn Posts'!$M$11:$M$510), ""))</f>
        <v/>
      </c>
      <c r="W335" s="335"/>
      <c r="X335" s="335"/>
      <c r="Y335" s="335"/>
      <c r="Z335" s="335" t="str">
        <f>IF(OR($B335="", Z$333=""), "", IFERROR(AVERAGEIF('LinkedIn Posts'!$CG$11:$CG$510, CONCATENATE($B335, " - ", Z$333), 'LinkedIn Posts'!$M$11:$M$510), ""))</f>
        <v/>
      </c>
      <c r="AA335" s="335"/>
      <c r="AB335" s="335"/>
      <c r="AC335" s="335"/>
      <c r="AD335" s="335" t="str">
        <f>IF(OR($B335="", AD$333=""), "", IFERROR(AVERAGEIF('LinkedIn Posts'!$CG$11:$CG$510, CONCATENATE($B335, " - ", AD$333), 'LinkedIn Posts'!$M$11:$M$510), ""))</f>
        <v/>
      </c>
      <c r="AE335" s="335"/>
      <c r="AF335" s="335"/>
      <c r="AG335" s="335"/>
      <c r="AH335" s="335" t="str">
        <f>IF(OR($B335="", AH$333=""), "", IFERROR(AVERAGEIF('LinkedIn Posts'!$CG$11:$CG$510, CONCATENATE($B335, " - ", AH$333), 'LinkedIn Posts'!$M$11:$M$510), ""))</f>
        <v/>
      </c>
      <c r="AI335" s="335"/>
      <c r="AJ335" s="335"/>
      <c r="AK335" s="335"/>
      <c r="AL335" s="335" t="str">
        <f>IF(OR($B335="", AL$333=""), "", IFERROR(AVERAGEIF('LinkedIn Posts'!$CG$11:$CG$510, CONCATENATE($B335, " - ", AL$333), 'LinkedIn Posts'!$M$11:$M$510), ""))</f>
        <v/>
      </c>
      <c r="AM335" s="335"/>
      <c r="AN335" s="335"/>
      <c r="AO335" s="335"/>
      <c r="AP335" s="335" t="str">
        <f>IF(OR($B335="", AP$333=""), "", IFERROR(AVERAGEIF('LinkedIn Posts'!$CG$11:$CG$510, CONCATENATE($B335, " - ", AP$333), 'LinkedIn Posts'!$M$11:$M$510), ""))</f>
        <v/>
      </c>
      <c r="AQ335" s="335"/>
      <c r="AR335" s="335"/>
      <c r="AS335" s="433"/>
      <c r="AT335" s="11"/>
    </row>
    <row r="336" spans="1:46" x14ac:dyDescent="0.25">
      <c r="A336" s="11"/>
      <c r="B336" s="423" t="str">
        <f>IF(Campaigns!$B13="", "", Campaigns!$B13)</f>
        <v>Better Spreadsheets</v>
      </c>
      <c r="C336" s="362"/>
      <c r="D336" s="362"/>
      <c r="E336" s="362"/>
      <c r="F336" s="362"/>
      <c r="G336" s="362"/>
      <c r="H336" s="362"/>
      <c r="I336" s="362"/>
      <c r="J336" s="362"/>
      <c r="K336" s="362"/>
      <c r="L336" s="362"/>
      <c r="M336" s="424"/>
      <c r="N336" s="430">
        <f>IF(OR($B336="", N$333=""), "", IFERROR(AVERAGEIF('LinkedIn Posts'!$CG$11:$CG$510, CONCATENATE($B336, " - ", N$333), 'LinkedIn Posts'!$M$11:$M$510), ""))</f>
        <v>24</v>
      </c>
      <c r="O336" s="335"/>
      <c r="P336" s="335"/>
      <c r="Q336" s="335"/>
      <c r="R336" s="335" t="str">
        <f>IF(OR($B336="", R$333=""), "", IFERROR(AVERAGEIF('LinkedIn Posts'!$CG$11:$CG$510, CONCATENATE($B336, " - ", R$333), 'LinkedIn Posts'!$M$11:$M$510), ""))</f>
        <v/>
      </c>
      <c r="S336" s="335"/>
      <c r="T336" s="335"/>
      <c r="U336" s="335"/>
      <c r="V336" s="335" t="str">
        <f>IF(OR($B336="", V$333=""), "", IFERROR(AVERAGEIF('LinkedIn Posts'!$CG$11:$CG$510, CONCATENATE($B336, " - ", V$333), 'LinkedIn Posts'!$M$11:$M$510), ""))</f>
        <v/>
      </c>
      <c r="W336" s="335"/>
      <c r="X336" s="335"/>
      <c r="Y336" s="335"/>
      <c r="Z336" s="335" t="str">
        <f>IF(OR($B336="", Z$333=""), "", IFERROR(AVERAGEIF('LinkedIn Posts'!$CG$11:$CG$510, CONCATENATE($B336, " - ", Z$333), 'LinkedIn Posts'!$M$11:$M$510), ""))</f>
        <v/>
      </c>
      <c r="AA336" s="335"/>
      <c r="AB336" s="335"/>
      <c r="AC336" s="335"/>
      <c r="AD336" s="335" t="str">
        <f>IF(OR($B336="", AD$333=""), "", IFERROR(AVERAGEIF('LinkedIn Posts'!$CG$11:$CG$510, CONCATENATE($B336, " - ", AD$333), 'LinkedIn Posts'!$M$11:$M$510), ""))</f>
        <v/>
      </c>
      <c r="AE336" s="335"/>
      <c r="AF336" s="335"/>
      <c r="AG336" s="335"/>
      <c r="AH336" s="335" t="str">
        <f>IF(OR($B336="", AH$333=""), "", IFERROR(AVERAGEIF('LinkedIn Posts'!$CG$11:$CG$510, CONCATENATE($B336, " - ", AH$333), 'LinkedIn Posts'!$M$11:$M$510), ""))</f>
        <v/>
      </c>
      <c r="AI336" s="335"/>
      <c r="AJ336" s="335"/>
      <c r="AK336" s="335"/>
      <c r="AL336" s="335" t="str">
        <f>IF(OR($B336="", AL$333=""), "", IFERROR(AVERAGEIF('LinkedIn Posts'!$CG$11:$CG$510, CONCATENATE($B336, " - ", AL$333), 'LinkedIn Posts'!$M$11:$M$510), ""))</f>
        <v/>
      </c>
      <c r="AM336" s="335"/>
      <c r="AN336" s="335"/>
      <c r="AO336" s="335"/>
      <c r="AP336" s="335" t="str">
        <f>IF(OR($B336="", AP$333=""), "", IFERROR(AVERAGEIF('LinkedIn Posts'!$CG$11:$CG$510, CONCATENATE($B336, " - ", AP$333), 'LinkedIn Posts'!$M$11:$M$510), ""))</f>
        <v/>
      </c>
      <c r="AQ336" s="335"/>
      <c r="AR336" s="335"/>
      <c r="AS336" s="433"/>
      <c r="AT336" s="11"/>
    </row>
    <row r="337" spans="1:46" x14ac:dyDescent="0.25">
      <c r="A337" s="11"/>
      <c r="B337" s="423" t="str">
        <f>IF(Campaigns!$B14="", "", Campaigns!$B14)</f>
        <v>Excel Help</v>
      </c>
      <c r="C337" s="362"/>
      <c r="D337" s="362"/>
      <c r="E337" s="362"/>
      <c r="F337" s="362"/>
      <c r="G337" s="362"/>
      <c r="H337" s="362"/>
      <c r="I337" s="362"/>
      <c r="J337" s="362"/>
      <c r="K337" s="362"/>
      <c r="L337" s="362"/>
      <c r="M337" s="424"/>
      <c r="N337" s="430">
        <f>IF(OR($B337="", N$333=""), "", IFERROR(AVERAGEIF('LinkedIn Posts'!$CG$11:$CG$510, CONCATENATE($B337, " - ", N$333), 'LinkedIn Posts'!$M$11:$M$510), ""))</f>
        <v>13.666666666666666</v>
      </c>
      <c r="O337" s="335"/>
      <c r="P337" s="335"/>
      <c r="Q337" s="335"/>
      <c r="R337" s="335" t="str">
        <f>IF(OR($B337="", R$333=""), "", IFERROR(AVERAGEIF('LinkedIn Posts'!$CG$11:$CG$510, CONCATENATE($B337, " - ", R$333), 'LinkedIn Posts'!$M$11:$M$510), ""))</f>
        <v/>
      </c>
      <c r="S337" s="335"/>
      <c r="T337" s="335"/>
      <c r="U337" s="335"/>
      <c r="V337" s="335" t="str">
        <f>IF(OR($B337="", V$333=""), "", IFERROR(AVERAGEIF('LinkedIn Posts'!$CG$11:$CG$510, CONCATENATE($B337, " - ", V$333), 'LinkedIn Posts'!$M$11:$M$510), ""))</f>
        <v/>
      </c>
      <c r="W337" s="335"/>
      <c r="X337" s="335"/>
      <c r="Y337" s="335"/>
      <c r="Z337" s="335" t="str">
        <f>IF(OR($B337="", Z$333=""), "", IFERROR(AVERAGEIF('LinkedIn Posts'!$CG$11:$CG$510, CONCATENATE($B337, " - ", Z$333), 'LinkedIn Posts'!$M$11:$M$510), ""))</f>
        <v/>
      </c>
      <c r="AA337" s="335"/>
      <c r="AB337" s="335"/>
      <c r="AC337" s="335"/>
      <c r="AD337" s="335" t="str">
        <f>IF(OR($B337="", AD$333=""), "", IFERROR(AVERAGEIF('LinkedIn Posts'!$CG$11:$CG$510, CONCATENATE($B337, " - ", AD$333), 'LinkedIn Posts'!$M$11:$M$510), ""))</f>
        <v/>
      </c>
      <c r="AE337" s="335"/>
      <c r="AF337" s="335"/>
      <c r="AG337" s="335"/>
      <c r="AH337" s="335" t="str">
        <f>IF(OR($B337="", AH$333=""), "", IFERROR(AVERAGEIF('LinkedIn Posts'!$CG$11:$CG$510, CONCATENATE($B337, " - ", AH$333), 'LinkedIn Posts'!$M$11:$M$510), ""))</f>
        <v/>
      </c>
      <c r="AI337" s="335"/>
      <c r="AJ337" s="335"/>
      <c r="AK337" s="335"/>
      <c r="AL337" s="335" t="str">
        <f>IF(OR($B337="", AL$333=""), "", IFERROR(AVERAGEIF('LinkedIn Posts'!$CG$11:$CG$510, CONCATENATE($B337, " - ", AL$333), 'LinkedIn Posts'!$M$11:$M$510), ""))</f>
        <v/>
      </c>
      <c r="AM337" s="335"/>
      <c r="AN337" s="335"/>
      <c r="AO337" s="335"/>
      <c r="AP337" s="335" t="str">
        <f>IF(OR($B337="", AP$333=""), "", IFERROR(AVERAGEIF('LinkedIn Posts'!$CG$11:$CG$510, CONCATENATE($B337, " - ", AP$333), 'LinkedIn Posts'!$M$11:$M$510), ""))</f>
        <v/>
      </c>
      <c r="AQ337" s="335"/>
      <c r="AR337" s="335"/>
      <c r="AS337" s="433"/>
      <c r="AT337" s="11"/>
    </row>
    <row r="338" spans="1:46" x14ac:dyDescent="0.25">
      <c r="A338" s="11"/>
      <c r="B338" s="423" t="str">
        <f>IF(Campaigns!$B15="", "", Campaigns!$B15)</f>
        <v>Our Process</v>
      </c>
      <c r="C338" s="362"/>
      <c r="D338" s="362"/>
      <c r="E338" s="362"/>
      <c r="F338" s="362"/>
      <c r="G338" s="362"/>
      <c r="H338" s="362"/>
      <c r="I338" s="362"/>
      <c r="J338" s="362"/>
      <c r="K338" s="362"/>
      <c r="L338" s="362"/>
      <c r="M338" s="424"/>
      <c r="N338" s="430" t="str">
        <f>IF(OR($B338="", N$333=""), "", IFERROR(AVERAGEIF('LinkedIn Posts'!$CG$11:$CG$510, CONCATENATE($B338, " - ", N$333), 'LinkedIn Posts'!$M$11:$M$510), ""))</f>
        <v/>
      </c>
      <c r="O338" s="335"/>
      <c r="P338" s="335"/>
      <c r="Q338" s="335"/>
      <c r="R338" s="335" t="str">
        <f>IF(OR($B338="", R$333=""), "", IFERROR(AVERAGEIF('LinkedIn Posts'!$CG$11:$CG$510, CONCATENATE($B338, " - ", R$333), 'LinkedIn Posts'!$M$11:$M$510), ""))</f>
        <v/>
      </c>
      <c r="S338" s="335"/>
      <c r="T338" s="335"/>
      <c r="U338" s="335"/>
      <c r="V338" s="335" t="str">
        <f>IF(OR($B338="", V$333=""), "", IFERROR(AVERAGEIF('LinkedIn Posts'!$CG$11:$CG$510, CONCATENATE($B338, " - ", V$333), 'LinkedIn Posts'!$M$11:$M$510), ""))</f>
        <v/>
      </c>
      <c r="W338" s="335"/>
      <c r="X338" s="335"/>
      <c r="Y338" s="335"/>
      <c r="Z338" s="335" t="str">
        <f>IF(OR($B338="", Z$333=""), "", IFERROR(AVERAGEIF('LinkedIn Posts'!$CG$11:$CG$510, CONCATENATE($B338, " - ", Z$333), 'LinkedIn Posts'!$M$11:$M$510), ""))</f>
        <v/>
      </c>
      <c r="AA338" s="335"/>
      <c r="AB338" s="335"/>
      <c r="AC338" s="335"/>
      <c r="AD338" s="335" t="str">
        <f>IF(OR($B338="", AD$333=""), "", IFERROR(AVERAGEIF('LinkedIn Posts'!$CG$11:$CG$510, CONCATENATE($B338, " - ", AD$333), 'LinkedIn Posts'!$M$11:$M$510), ""))</f>
        <v/>
      </c>
      <c r="AE338" s="335"/>
      <c r="AF338" s="335"/>
      <c r="AG338" s="335"/>
      <c r="AH338" s="335" t="str">
        <f>IF(OR($B338="", AH$333=""), "", IFERROR(AVERAGEIF('LinkedIn Posts'!$CG$11:$CG$510, CONCATENATE($B338, " - ", AH$333), 'LinkedIn Posts'!$M$11:$M$510), ""))</f>
        <v/>
      </c>
      <c r="AI338" s="335"/>
      <c r="AJ338" s="335"/>
      <c r="AK338" s="335"/>
      <c r="AL338" s="335" t="str">
        <f>IF(OR($B338="", AL$333=""), "", IFERROR(AVERAGEIF('LinkedIn Posts'!$CG$11:$CG$510, CONCATENATE($B338, " - ", AL$333), 'LinkedIn Posts'!$M$11:$M$510), ""))</f>
        <v/>
      </c>
      <c r="AM338" s="335"/>
      <c r="AN338" s="335"/>
      <c r="AO338" s="335"/>
      <c r="AP338" s="335" t="str">
        <f>IF(OR($B338="", AP$333=""), "", IFERROR(AVERAGEIF('LinkedIn Posts'!$CG$11:$CG$510, CONCATENATE($B338, " - ", AP$333), 'LinkedIn Posts'!$M$11:$M$510), ""))</f>
        <v/>
      </c>
      <c r="AQ338" s="335"/>
      <c r="AR338" s="335"/>
      <c r="AS338" s="433"/>
      <c r="AT338" s="11"/>
    </row>
    <row r="339" spans="1:46" x14ac:dyDescent="0.25">
      <c r="A339" s="11"/>
      <c r="B339" s="423" t="str">
        <f>IF(Campaigns!$B16="", "", Campaigns!$B16)</f>
        <v>Outsourcing</v>
      </c>
      <c r="C339" s="362"/>
      <c r="D339" s="362"/>
      <c r="E339" s="362"/>
      <c r="F339" s="362"/>
      <c r="G339" s="362"/>
      <c r="H339" s="362"/>
      <c r="I339" s="362"/>
      <c r="J339" s="362"/>
      <c r="K339" s="362"/>
      <c r="L339" s="362"/>
      <c r="M339" s="424"/>
      <c r="N339" s="430">
        <f>IF(OR($B339="", N$333=""), "", IFERROR(AVERAGEIF('LinkedIn Posts'!$CG$11:$CG$510, CONCATENATE($B339, " - ", N$333), 'LinkedIn Posts'!$M$11:$M$510), ""))</f>
        <v>33</v>
      </c>
      <c r="O339" s="335"/>
      <c r="P339" s="335"/>
      <c r="Q339" s="335"/>
      <c r="R339" s="335" t="str">
        <f>IF(OR($B339="", R$333=""), "", IFERROR(AVERAGEIF('LinkedIn Posts'!$CG$11:$CG$510, CONCATENATE($B339, " - ", R$333), 'LinkedIn Posts'!$M$11:$M$510), ""))</f>
        <v/>
      </c>
      <c r="S339" s="335"/>
      <c r="T339" s="335"/>
      <c r="U339" s="335"/>
      <c r="V339" s="335" t="str">
        <f>IF(OR($B339="", V$333=""), "", IFERROR(AVERAGEIF('LinkedIn Posts'!$CG$11:$CG$510, CONCATENATE($B339, " - ", V$333), 'LinkedIn Posts'!$M$11:$M$510), ""))</f>
        <v/>
      </c>
      <c r="W339" s="335"/>
      <c r="X339" s="335"/>
      <c r="Y339" s="335"/>
      <c r="Z339" s="335" t="str">
        <f>IF(OR($B339="", Z$333=""), "", IFERROR(AVERAGEIF('LinkedIn Posts'!$CG$11:$CG$510, CONCATENATE($B339, " - ", Z$333), 'LinkedIn Posts'!$M$11:$M$510), ""))</f>
        <v/>
      </c>
      <c r="AA339" s="335"/>
      <c r="AB339" s="335"/>
      <c r="AC339" s="335"/>
      <c r="AD339" s="335" t="str">
        <f>IF(OR($B339="", AD$333=""), "", IFERROR(AVERAGEIF('LinkedIn Posts'!$CG$11:$CG$510, CONCATENATE($B339, " - ", AD$333), 'LinkedIn Posts'!$M$11:$M$510), ""))</f>
        <v/>
      </c>
      <c r="AE339" s="335"/>
      <c r="AF339" s="335"/>
      <c r="AG339" s="335"/>
      <c r="AH339" s="335" t="str">
        <f>IF(OR($B339="", AH$333=""), "", IFERROR(AVERAGEIF('LinkedIn Posts'!$CG$11:$CG$510, CONCATENATE($B339, " - ", AH$333), 'LinkedIn Posts'!$M$11:$M$510), ""))</f>
        <v/>
      </c>
      <c r="AI339" s="335"/>
      <c r="AJ339" s="335"/>
      <c r="AK339" s="335"/>
      <c r="AL339" s="335" t="str">
        <f>IF(OR($B339="", AL$333=""), "", IFERROR(AVERAGEIF('LinkedIn Posts'!$CG$11:$CG$510, CONCATENATE($B339, " - ", AL$333), 'LinkedIn Posts'!$M$11:$M$510), ""))</f>
        <v/>
      </c>
      <c r="AM339" s="335"/>
      <c r="AN339" s="335"/>
      <c r="AO339" s="335"/>
      <c r="AP339" s="335" t="str">
        <f>IF(OR($B339="", AP$333=""), "", IFERROR(AVERAGEIF('LinkedIn Posts'!$CG$11:$CG$510, CONCATENATE($B339, " - ", AP$333), 'LinkedIn Posts'!$M$11:$M$510), ""))</f>
        <v/>
      </c>
      <c r="AQ339" s="335"/>
      <c r="AR339" s="335"/>
      <c r="AS339" s="433"/>
      <c r="AT339" s="11"/>
    </row>
    <row r="340" spans="1:46" x14ac:dyDescent="0.25">
      <c r="A340" s="11"/>
      <c r="B340" s="423" t="str">
        <f>IF(Campaigns!$B17="", "", Campaigns!$B17)</f>
        <v>Ready-made</v>
      </c>
      <c r="C340" s="362"/>
      <c r="D340" s="362"/>
      <c r="E340" s="362"/>
      <c r="F340" s="362"/>
      <c r="G340" s="362"/>
      <c r="H340" s="362"/>
      <c r="I340" s="362"/>
      <c r="J340" s="362"/>
      <c r="K340" s="362"/>
      <c r="L340" s="362"/>
      <c r="M340" s="424"/>
      <c r="N340" s="430">
        <f>IF(OR($B340="", N$333=""), "", IFERROR(AVERAGEIF('LinkedIn Posts'!$CG$11:$CG$510, CONCATENATE($B340, " - ", N$333), 'LinkedIn Posts'!$M$11:$M$510), ""))</f>
        <v>12</v>
      </c>
      <c r="O340" s="335"/>
      <c r="P340" s="335"/>
      <c r="Q340" s="335"/>
      <c r="R340" s="335" t="str">
        <f>IF(OR($B340="", R$333=""), "", IFERROR(AVERAGEIF('LinkedIn Posts'!$CG$11:$CG$510, CONCATENATE($B340, " - ", R$333), 'LinkedIn Posts'!$M$11:$M$510), ""))</f>
        <v/>
      </c>
      <c r="S340" s="335"/>
      <c r="T340" s="335"/>
      <c r="U340" s="335"/>
      <c r="V340" s="335" t="str">
        <f>IF(OR($B340="", V$333=""), "", IFERROR(AVERAGEIF('LinkedIn Posts'!$CG$11:$CG$510, CONCATENATE($B340, " - ", V$333), 'LinkedIn Posts'!$M$11:$M$510), ""))</f>
        <v/>
      </c>
      <c r="W340" s="335"/>
      <c r="X340" s="335"/>
      <c r="Y340" s="335"/>
      <c r="Z340" s="335" t="str">
        <f>IF(OR($B340="", Z$333=""), "", IFERROR(AVERAGEIF('LinkedIn Posts'!$CG$11:$CG$510, CONCATENATE($B340, " - ", Z$333), 'LinkedIn Posts'!$M$11:$M$510), ""))</f>
        <v/>
      </c>
      <c r="AA340" s="335"/>
      <c r="AB340" s="335"/>
      <c r="AC340" s="335"/>
      <c r="AD340" s="335" t="str">
        <f>IF(OR($B340="", AD$333=""), "", IFERROR(AVERAGEIF('LinkedIn Posts'!$CG$11:$CG$510, CONCATENATE($B340, " - ", AD$333), 'LinkedIn Posts'!$M$11:$M$510), ""))</f>
        <v/>
      </c>
      <c r="AE340" s="335"/>
      <c r="AF340" s="335"/>
      <c r="AG340" s="335"/>
      <c r="AH340" s="335" t="str">
        <f>IF(OR($B340="", AH$333=""), "", IFERROR(AVERAGEIF('LinkedIn Posts'!$CG$11:$CG$510, CONCATENATE($B340, " - ", AH$333), 'LinkedIn Posts'!$M$11:$M$510), ""))</f>
        <v/>
      </c>
      <c r="AI340" s="335"/>
      <c r="AJ340" s="335"/>
      <c r="AK340" s="335"/>
      <c r="AL340" s="335" t="str">
        <f>IF(OR($B340="", AL$333=""), "", IFERROR(AVERAGEIF('LinkedIn Posts'!$CG$11:$CG$510, CONCATENATE($B340, " - ", AL$333), 'LinkedIn Posts'!$M$11:$M$510), ""))</f>
        <v/>
      </c>
      <c r="AM340" s="335"/>
      <c r="AN340" s="335"/>
      <c r="AO340" s="335"/>
      <c r="AP340" s="335" t="str">
        <f>IF(OR($B340="", AP$333=""), "", IFERROR(AVERAGEIF('LinkedIn Posts'!$CG$11:$CG$510, CONCATENATE($B340, " - ", AP$333), 'LinkedIn Posts'!$M$11:$M$510), ""))</f>
        <v/>
      </c>
      <c r="AQ340" s="335"/>
      <c r="AR340" s="335"/>
      <c r="AS340" s="433"/>
      <c r="AT340" s="11"/>
    </row>
    <row r="341" spans="1:46" x14ac:dyDescent="0.25">
      <c r="A341" s="11"/>
      <c r="B341" s="423" t="str">
        <f>IF(Campaigns!$B18="", "", Campaigns!$B18)</f>
        <v>Resources</v>
      </c>
      <c r="C341" s="362"/>
      <c r="D341" s="362"/>
      <c r="E341" s="362"/>
      <c r="F341" s="362"/>
      <c r="G341" s="362"/>
      <c r="H341" s="362"/>
      <c r="I341" s="362"/>
      <c r="J341" s="362"/>
      <c r="K341" s="362"/>
      <c r="L341" s="362"/>
      <c r="M341" s="424"/>
      <c r="N341" s="430" t="str">
        <f>IF(OR($B341="", N$333=""), "", IFERROR(AVERAGEIF('LinkedIn Posts'!$CG$11:$CG$510, CONCATENATE($B341, " - ", N$333), 'LinkedIn Posts'!$M$11:$M$510), ""))</f>
        <v/>
      </c>
      <c r="O341" s="335"/>
      <c r="P341" s="335"/>
      <c r="Q341" s="335"/>
      <c r="R341" s="335" t="str">
        <f>IF(OR($B341="", R$333=""), "", IFERROR(AVERAGEIF('LinkedIn Posts'!$CG$11:$CG$510, CONCATENATE($B341, " - ", R$333), 'LinkedIn Posts'!$M$11:$M$510), ""))</f>
        <v/>
      </c>
      <c r="S341" s="335"/>
      <c r="T341" s="335"/>
      <c r="U341" s="335"/>
      <c r="V341" s="335" t="str">
        <f>IF(OR($B341="", V$333=""), "", IFERROR(AVERAGEIF('LinkedIn Posts'!$CG$11:$CG$510, CONCATENATE($B341, " - ", V$333), 'LinkedIn Posts'!$M$11:$M$510), ""))</f>
        <v/>
      </c>
      <c r="W341" s="335"/>
      <c r="X341" s="335"/>
      <c r="Y341" s="335"/>
      <c r="Z341" s="335" t="str">
        <f>IF(OR($B341="", Z$333=""), "", IFERROR(AVERAGEIF('LinkedIn Posts'!$CG$11:$CG$510, CONCATENATE($B341, " - ", Z$333), 'LinkedIn Posts'!$M$11:$M$510), ""))</f>
        <v/>
      </c>
      <c r="AA341" s="335"/>
      <c r="AB341" s="335"/>
      <c r="AC341" s="335"/>
      <c r="AD341" s="335" t="str">
        <f>IF(OR($B341="", AD$333=""), "", IFERROR(AVERAGEIF('LinkedIn Posts'!$CG$11:$CG$510, CONCATENATE($B341, " - ", AD$333), 'LinkedIn Posts'!$M$11:$M$510), ""))</f>
        <v/>
      </c>
      <c r="AE341" s="335"/>
      <c r="AF341" s="335"/>
      <c r="AG341" s="335"/>
      <c r="AH341" s="335" t="str">
        <f>IF(OR($B341="", AH$333=""), "", IFERROR(AVERAGEIF('LinkedIn Posts'!$CG$11:$CG$510, CONCATENATE($B341, " - ", AH$333), 'LinkedIn Posts'!$M$11:$M$510), ""))</f>
        <v/>
      </c>
      <c r="AI341" s="335"/>
      <c r="AJ341" s="335"/>
      <c r="AK341" s="335"/>
      <c r="AL341" s="335" t="str">
        <f>IF(OR($B341="", AL$333=""), "", IFERROR(AVERAGEIF('LinkedIn Posts'!$CG$11:$CG$510, CONCATENATE($B341, " - ", AL$333), 'LinkedIn Posts'!$M$11:$M$510), ""))</f>
        <v/>
      </c>
      <c r="AM341" s="335"/>
      <c r="AN341" s="335"/>
      <c r="AO341" s="335"/>
      <c r="AP341" s="335" t="str">
        <f>IF(OR($B341="", AP$333=""), "", IFERROR(AVERAGEIF('LinkedIn Posts'!$CG$11:$CG$510, CONCATENATE($B341, " - ", AP$333), 'LinkedIn Posts'!$M$11:$M$510), ""))</f>
        <v/>
      </c>
      <c r="AQ341" s="335"/>
      <c r="AR341" s="335"/>
      <c r="AS341" s="433"/>
      <c r="AT341" s="11"/>
    </row>
    <row r="342" spans="1:46" x14ac:dyDescent="0.25">
      <c r="A342" s="11"/>
      <c r="B342" s="423" t="str">
        <f>IF(Campaigns!$B19="", "", Campaigns!$B19)</f>
        <v>What Other Say</v>
      </c>
      <c r="C342" s="362"/>
      <c r="D342" s="362"/>
      <c r="E342" s="362"/>
      <c r="F342" s="362"/>
      <c r="G342" s="362"/>
      <c r="H342" s="362"/>
      <c r="I342" s="362"/>
      <c r="J342" s="362"/>
      <c r="K342" s="362"/>
      <c r="L342" s="362"/>
      <c r="M342" s="424"/>
      <c r="N342" s="430">
        <f>IF(OR($B342="", N$333=""), "", IFERROR(AVERAGEIF('LinkedIn Posts'!$CG$11:$CG$510, CONCATENATE($B342, " - ", N$333), 'LinkedIn Posts'!$M$11:$M$510), ""))</f>
        <v>17</v>
      </c>
      <c r="O342" s="335"/>
      <c r="P342" s="335"/>
      <c r="Q342" s="335"/>
      <c r="R342" s="335" t="str">
        <f>IF(OR($B342="", R$333=""), "", IFERROR(AVERAGEIF('LinkedIn Posts'!$CG$11:$CG$510, CONCATENATE($B342, " - ", R$333), 'LinkedIn Posts'!$M$11:$M$510), ""))</f>
        <v/>
      </c>
      <c r="S342" s="335"/>
      <c r="T342" s="335"/>
      <c r="U342" s="335"/>
      <c r="V342" s="335" t="str">
        <f>IF(OR($B342="", V$333=""), "", IFERROR(AVERAGEIF('LinkedIn Posts'!$CG$11:$CG$510, CONCATENATE($B342, " - ", V$333), 'LinkedIn Posts'!$M$11:$M$510), ""))</f>
        <v/>
      </c>
      <c r="W342" s="335"/>
      <c r="X342" s="335"/>
      <c r="Y342" s="335"/>
      <c r="Z342" s="335" t="str">
        <f>IF(OR($B342="", Z$333=""), "", IFERROR(AVERAGEIF('LinkedIn Posts'!$CG$11:$CG$510, CONCATENATE($B342, " - ", Z$333), 'LinkedIn Posts'!$M$11:$M$510), ""))</f>
        <v/>
      </c>
      <c r="AA342" s="335"/>
      <c r="AB342" s="335"/>
      <c r="AC342" s="335"/>
      <c r="AD342" s="335" t="str">
        <f>IF(OR($B342="", AD$333=""), "", IFERROR(AVERAGEIF('LinkedIn Posts'!$CG$11:$CG$510, CONCATENATE($B342, " - ", AD$333), 'LinkedIn Posts'!$M$11:$M$510), ""))</f>
        <v/>
      </c>
      <c r="AE342" s="335"/>
      <c r="AF342" s="335"/>
      <c r="AG342" s="335"/>
      <c r="AH342" s="335" t="str">
        <f>IF(OR($B342="", AH$333=""), "", IFERROR(AVERAGEIF('LinkedIn Posts'!$CG$11:$CG$510, CONCATENATE($B342, " - ", AH$333), 'LinkedIn Posts'!$M$11:$M$510), ""))</f>
        <v/>
      </c>
      <c r="AI342" s="335"/>
      <c r="AJ342" s="335"/>
      <c r="AK342" s="335"/>
      <c r="AL342" s="335" t="str">
        <f>IF(OR($B342="", AL$333=""), "", IFERROR(AVERAGEIF('LinkedIn Posts'!$CG$11:$CG$510, CONCATENATE($B342, " - ", AL$333), 'LinkedIn Posts'!$M$11:$M$510), ""))</f>
        <v/>
      </c>
      <c r="AM342" s="335"/>
      <c r="AN342" s="335"/>
      <c r="AO342" s="335"/>
      <c r="AP342" s="335" t="str">
        <f>IF(OR($B342="", AP$333=""), "", IFERROR(AVERAGEIF('LinkedIn Posts'!$CG$11:$CG$510, CONCATENATE($B342, " - ", AP$333), 'LinkedIn Posts'!$M$11:$M$510), ""))</f>
        <v/>
      </c>
      <c r="AQ342" s="335"/>
      <c r="AR342" s="335"/>
      <c r="AS342" s="433"/>
      <c r="AT342" s="11"/>
    </row>
    <row r="343" spans="1:46" x14ac:dyDescent="0.25">
      <c r="A343" s="11"/>
      <c r="B343" s="423" t="str">
        <f>IF(Campaigns!$B20="", "", Campaigns!$B20)</f>
        <v/>
      </c>
      <c r="C343" s="362"/>
      <c r="D343" s="362"/>
      <c r="E343" s="362"/>
      <c r="F343" s="362"/>
      <c r="G343" s="362"/>
      <c r="H343" s="362"/>
      <c r="I343" s="362"/>
      <c r="J343" s="362"/>
      <c r="K343" s="362"/>
      <c r="L343" s="362"/>
      <c r="M343" s="424"/>
      <c r="N343" s="430" t="str">
        <f>IF(OR($B343="", N$333=""), "", IFERROR(AVERAGEIF('LinkedIn Posts'!$CG$11:$CG$510, CONCATENATE($B343, " - ", N$333), 'LinkedIn Posts'!$M$11:$M$510), ""))</f>
        <v/>
      </c>
      <c r="O343" s="335"/>
      <c r="P343" s="335"/>
      <c r="Q343" s="335"/>
      <c r="R343" s="335" t="str">
        <f>IF(OR($B343="", R$333=""), "", IFERROR(AVERAGEIF('LinkedIn Posts'!$CG$11:$CG$510, CONCATENATE($B343, " - ", R$333), 'LinkedIn Posts'!$M$11:$M$510), ""))</f>
        <v/>
      </c>
      <c r="S343" s="335"/>
      <c r="T343" s="335"/>
      <c r="U343" s="335"/>
      <c r="V343" s="335" t="str">
        <f>IF(OR($B343="", V$333=""), "", IFERROR(AVERAGEIF('LinkedIn Posts'!$CG$11:$CG$510, CONCATENATE($B343, " - ", V$333), 'LinkedIn Posts'!$M$11:$M$510), ""))</f>
        <v/>
      </c>
      <c r="W343" s="335"/>
      <c r="X343" s="335"/>
      <c r="Y343" s="335"/>
      <c r="Z343" s="335" t="str">
        <f>IF(OR($B343="", Z$333=""), "", IFERROR(AVERAGEIF('LinkedIn Posts'!$CG$11:$CG$510, CONCATENATE($B343, " - ", Z$333), 'LinkedIn Posts'!$M$11:$M$510), ""))</f>
        <v/>
      </c>
      <c r="AA343" s="335"/>
      <c r="AB343" s="335"/>
      <c r="AC343" s="335"/>
      <c r="AD343" s="335" t="str">
        <f>IF(OR($B343="", AD$333=""), "", IFERROR(AVERAGEIF('LinkedIn Posts'!$CG$11:$CG$510, CONCATENATE($B343, " - ", AD$333), 'LinkedIn Posts'!$M$11:$M$510), ""))</f>
        <v/>
      </c>
      <c r="AE343" s="335"/>
      <c r="AF343" s="335"/>
      <c r="AG343" s="335"/>
      <c r="AH343" s="335" t="str">
        <f>IF(OR($B343="", AH$333=""), "", IFERROR(AVERAGEIF('LinkedIn Posts'!$CG$11:$CG$510, CONCATENATE($B343, " - ", AH$333), 'LinkedIn Posts'!$M$11:$M$510), ""))</f>
        <v/>
      </c>
      <c r="AI343" s="335"/>
      <c r="AJ343" s="335"/>
      <c r="AK343" s="335"/>
      <c r="AL343" s="335" t="str">
        <f>IF(OR($B343="", AL$333=""), "", IFERROR(AVERAGEIF('LinkedIn Posts'!$CG$11:$CG$510, CONCATENATE($B343, " - ", AL$333), 'LinkedIn Posts'!$M$11:$M$510), ""))</f>
        <v/>
      </c>
      <c r="AM343" s="335"/>
      <c r="AN343" s="335"/>
      <c r="AO343" s="335"/>
      <c r="AP343" s="335" t="str">
        <f>IF(OR($B343="", AP$333=""), "", IFERROR(AVERAGEIF('LinkedIn Posts'!$CG$11:$CG$510, CONCATENATE($B343, " - ", AP$333), 'LinkedIn Posts'!$M$11:$M$510), ""))</f>
        <v/>
      </c>
      <c r="AQ343" s="335"/>
      <c r="AR343" s="335"/>
      <c r="AS343" s="433"/>
      <c r="AT343" s="11"/>
    </row>
    <row r="344" spans="1:46" x14ac:dyDescent="0.25">
      <c r="A344" s="11"/>
      <c r="B344" s="423" t="str">
        <f>IF(Campaigns!$B21="", "", Campaigns!$B21)</f>
        <v/>
      </c>
      <c r="C344" s="362"/>
      <c r="D344" s="362"/>
      <c r="E344" s="362"/>
      <c r="F344" s="362"/>
      <c r="G344" s="362"/>
      <c r="H344" s="362"/>
      <c r="I344" s="362"/>
      <c r="J344" s="362"/>
      <c r="K344" s="362"/>
      <c r="L344" s="362"/>
      <c r="M344" s="424"/>
      <c r="N344" s="430" t="str">
        <f>IF(OR($B344="", N$333=""), "", IFERROR(AVERAGEIF('LinkedIn Posts'!$CG$11:$CG$510, CONCATENATE($B344, " - ", N$333), 'LinkedIn Posts'!$M$11:$M$510), ""))</f>
        <v/>
      </c>
      <c r="O344" s="335"/>
      <c r="P344" s="335"/>
      <c r="Q344" s="335"/>
      <c r="R344" s="335" t="str">
        <f>IF(OR($B344="", R$333=""), "", IFERROR(AVERAGEIF('LinkedIn Posts'!$CG$11:$CG$510, CONCATENATE($B344, " - ", R$333), 'LinkedIn Posts'!$M$11:$M$510), ""))</f>
        <v/>
      </c>
      <c r="S344" s="335"/>
      <c r="T344" s="335"/>
      <c r="U344" s="335"/>
      <c r="V344" s="335" t="str">
        <f>IF(OR($B344="", V$333=""), "", IFERROR(AVERAGEIF('LinkedIn Posts'!$CG$11:$CG$510, CONCATENATE($B344, " - ", V$333), 'LinkedIn Posts'!$M$11:$M$510), ""))</f>
        <v/>
      </c>
      <c r="W344" s="335"/>
      <c r="X344" s="335"/>
      <c r="Y344" s="335"/>
      <c r="Z344" s="335" t="str">
        <f>IF(OR($B344="", Z$333=""), "", IFERROR(AVERAGEIF('LinkedIn Posts'!$CG$11:$CG$510, CONCATENATE($B344, " - ", Z$333), 'LinkedIn Posts'!$M$11:$M$510), ""))</f>
        <v/>
      </c>
      <c r="AA344" s="335"/>
      <c r="AB344" s="335"/>
      <c r="AC344" s="335"/>
      <c r="AD344" s="335" t="str">
        <f>IF(OR($B344="", AD$333=""), "", IFERROR(AVERAGEIF('LinkedIn Posts'!$CG$11:$CG$510, CONCATENATE($B344, " - ", AD$333), 'LinkedIn Posts'!$M$11:$M$510), ""))</f>
        <v/>
      </c>
      <c r="AE344" s="335"/>
      <c r="AF344" s="335"/>
      <c r="AG344" s="335"/>
      <c r="AH344" s="335" t="str">
        <f>IF(OR($B344="", AH$333=""), "", IFERROR(AVERAGEIF('LinkedIn Posts'!$CG$11:$CG$510, CONCATENATE($B344, " - ", AH$333), 'LinkedIn Posts'!$M$11:$M$510), ""))</f>
        <v/>
      </c>
      <c r="AI344" s="335"/>
      <c r="AJ344" s="335"/>
      <c r="AK344" s="335"/>
      <c r="AL344" s="335" t="str">
        <f>IF(OR($B344="", AL$333=""), "", IFERROR(AVERAGEIF('LinkedIn Posts'!$CG$11:$CG$510, CONCATENATE($B344, " - ", AL$333), 'LinkedIn Posts'!$M$11:$M$510), ""))</f>
        <v/>
      </c>
      <c r="AM344" s="335"/>
      <c r="AN344" s="335"/>
      <c r="AO344" s="335"/>
      <c r="AP344" s="335" t="str">
        <f>IF(OR($B344="", AP$333=""), "", IFERROR(AVERAGEIF('LinkedIn Posts'!$CG$11:$CG$510, CONCATENATE($B344, " - ", AP$333), 'LinkedIn Posts'!$M$11:$M$510), ""))</f>
        <v/>
      </c>
      <c r="AQ344" s="335"/>
      <c r="AR344" s="335"/>
      <c r="AS344" s="433"/>
      <c r="AT344" s="11"/>
    </row>
    <row r="345" spans="1:46" x14ac:dyDescent="0.25">
      <c r="A345" s="11"/>
      <c r="B345" s="423" t="str">
        <f>IF(Campaigns!$B22="", "", Campaigns!$B22)</f>
        <v/>
      </c>
      <c r="C345" s="362"/>
      <c r="D345" s="362"/>
      <c r="E345" s="362"/>
      <c r="F345" s="362"/>
      <c r="G345" s="362"/>
      <c r="H345" s="362"/>
      <c r="I345" s="362"/>
      <c r="J345" s="362"/>
      <c r="K345" s="362"/>
      <c r="L345" s="362"/>
      <c r="M345" s="424"/>
      <c r="N345" s="430" t="str">
        <f>IF(OR($B345="", N$333=""), "", IFERROR(AVERAGEIF('LinkedIn Posts'!$CG$11:$CG$510, CONCATENATE($B345, " - ", N$333), 'LinkedIn Posts'!$M$11:$M$510), ""))</f>
        <v/>
      </c>
      <c r="O345" s="335"/>
      <c r="P345" s="335"/>
      <c r="Q345" s="335"/>
      <c r="R345" s="335" t="str">
        <f>IF(OR($B345="", R$333=""), "", IFERROR(AVERAGEIF('LinkedIn Posts'!$CG$11:$CG$510, CONCATENATE($B345, " - ", R$333), 'LinkedIn Posts'!$M$11:$M$510), ""))</f>
        <v/>
      </c>
      <c r="S345" s="335"/>
      <c r="T345" s="335"/>
      <c r="U345" s="335"/>
      <c r="V345" s="335" t="str">
        <f>IF(OR($B345="", V$333=""), "", IFERROR(AVERAGEIF('LinkedIn Posts'!$CG$11:$CG$510, CONCATENATE($B345, " - ", V$333), 'LinkedIn Posts'!$M$11:$M$510), ""))</f>
        <v/>
      </c>
      <c r="W345" s="335"/>
      <c r="X345" s="335"/>
      <c r="Y345" s="335"/>
      <c r="Z345" s="335" t="str">
        <f>IF(OR($B345="", Z$333=""), "", IFERROR(AVERAGEIF('LinkedIn Posts'!$CG$11:$CG$510, CONCATENATE($B345, " - ", Z$333), 'LinkedIn Posts'!$M$11:$M$510), ""))</f>
        <v/>
      </c>
      <c r="AA345" s="335"/>
      <c r="AB345" s="335"/>
      <c r="AC345" s="335"/>
      <c r="AD345" s="335" t="str">
        <f>IF(OR($B345="", AD$333=""), "", IFERROR(AVERAGEIF('LinkedIn Posts'!$CG$11:$CG$510, CONCATENATE($B345, " - ", AD$333), 'LinkedIn Posts'!$M$11:$M$510), ""))</f>
        <v/>
      </c>
      <c r="AE345" s="335"/>
      <c r="AF345" s="335"/>
      <c r="AG345" s="335"/>
      <c r="AH345" s="335" t="str">
        <f>IF(OR($B345="", AH$333=""), "", IFERROR(AVERAGEIF('LinkedIn Posts'!$CG$11:$CG$510, CONCATENATE($B345, " - ", AH$333), 'LinkedIn Posts'!$M$11:$M$510), ""))</f>
        <v/>
      </c>
      <c r="AI345" s="335"/>
      <c r="AJ345" s="335"/>
      <c r="AK345" s="335"/>
      <c r="AL345" s="335" t="str">
        <f>IF(OR($B345="", AL$333=""), "", IFERROR(AVERAGEIF('LinkedIn Posts'!$CG$11:$CG$510, CONCATENATE($B345, " - ", AL$333), 'LinkedIn Posts'!$M$11:$M$510), ""))</f>
        <v/>
      </c>
      <c r="AM345" s="335"/>
      <c r="AN345" s="335"/>
      <c r="AO345" s="335"/>
      <c r="AP345" s="335" t="str">
        <f>IF(OR($B345="", AP$333=""), "", IFERROR(AVERAGEIF('LinkedIn Posts'!$CG$11:$CG$510, CONCATENATE($B345, " - ", AP$333), 'LinkedIn Posts'!$M$11:$M$510), ""))</f>
        <v/>
      </c>
      <c r="AQ345" s="335"/>
      <c r="AR345" s="335"/>
      <c r="AS345" s="433"/>
      <c r="AT345" s="11"/>
    </row>
    <row r="346" spans="1:46" x14ac:dyDescent="0.25">
      <c r="A346" s="11"/>
      <c r="B346" s="423" t="str">
        <f>IF(Campaigns!$B23="", "", Campaigns!$B23)</f>
        <v/>
      </c>
      <c r="C346" s="362"/>
      <c r="D346" s="362"/>
      <c r="E346" s="362"/>
      <c r="F346" s="362"/>
      <c r="G346" s="362"/>
      <c r="H346" s="362"/>
      <c r="I346" s="362"/>
      <c r="J346" s="362"/>
      <c r="K346" s="362"/>
      <c r="L346" s="362"/>
      <c r="M346" s="424"/>
      <c r="N346" s="430" t="str">
        <f>IF(OR($B346="", N$333=""), "", IFERROR(AVERAGEIF('LinkedIn Posts'!$CG$11:$CG$510, CONCATENATE($B346, " - ", N$333), 'LinkedIn Posts'!$M$11:$M$510), ""))</f>
        <v/>
      </c>
      <c r="O346" s="335"/>
      <c r="P346" s="335"/>
      <c r="Q346" s="335"/>
      <c r="R346" s="335" t="str">
        <f>IF(OR($B346="", R$333=""), "", IFERROR(AVERAGEIF('LinkedIn Posts'!$CG$11:$CG$510, CONCATENATE($B346, " - ", R$333), 'LinkedIn Posts'!$M$11:$M$510), ""))</f>
        <v/>
      </c>
      <c r="S346" s="335"/>
      <c r="T346" s="335"/>
      <c r="U346" s="335"/>
      <c r="V346" s="335" t="str">
        <f>IF(OR($B346="", V$333=""), "", IFERROR(AVERAGEIF('LinkedIn Posts'!$CG$11:$CG$510, CONCATENATE($B346, " - ", V$333), 'LinkedIn Posts'!$M$11:$M$510), ""))</f>
        <v/>
      </c>
      <c r="W346" s="335"/>
      <c r="X346" s="335"/>
      <c r="Y346" s="335"/>
      <c r="Z346" s="335" t="str">
        <f>IF(OR($B346="", Z$333=""), "", IFERROR(AVERAGEIF('LinkedIn Posts'!$CG$11:$CG$510, CONCATENATE($B346, " - ", Z$333), 'LinkedIn Posts'!$M$11:$M$510), ""))</f>
        <v/>
      </c>
      <c r="AA346" s="335"/>
      <c r="AB346" s="335"/>
      <c r="AC346" s="335"/>
      <c r="AD346" s="335" t="str">
        <f>IF(OR($B346="", AD$333=""), "", IFERROR(AVERAGEIF('LinkedIn Posts'!$CG$11:$CG$510, CONCATENATE($B346, " - ", AD$333), 'LinkedIn Posts'!$M$11:$M$510), ""))</f>
        <v/>
      </c>
      <c r="AE346" s="335"/>
      <c r="AF346" s="335"/>
      <c r="AG346" s="335"/>
      <c r="AH346" s="335" t="str">
        <f>IF(OR($B346="", AH$333=""), "", IFERROR(AVERAGEIF('LinkedIn Posts'!$CG$11:$CG$510, CONCATENATE($B346, " - ", AH$333), 'LinkedIn Posts'!$M$11:$M$510), ""))</f>
        <v/>
      </c>
      <c r="AI346" s="335"/>
      <c r="AJ346" s="335"/>
      <c r="AK346" s="335"/>
      <c r="AL346" s="335" t="str">
        <f>IF(OR($B346="", AL$333=""), "", IFERROR(AVERAGEIF('LinkedIn Posts'!$CG$11:$CG$510, CONCATENATE($B346, " - ", AL$333), 'LinkedIn Posts'!$M$11:$M$510), ""))</f>
        <v/>
      </c>
      <c r="AM346" s="335"/>
      <c r="AN346" s="335"/>
      <c r="AO346" s="335"/>
      <c r="AP346" s="335" t="str">
        <f>IF(OR($B346="", AP$333=""), "", IFERROR(AVERAGEIF('LinkedIn Posts'!$CG$11:$CG$510, CONCATENATE($B346, " - ", AP$333), 'LinkedIn Posts'!$M$11:$M$510), ""))</f>
        <v/>
      </c>
      <c r="AQ346" s="335"/>
      <c r="AR346" s="335"/>
      <c r="AS346" s="433"/>
      <c r="AT346" s="11"/>
    </row>
    <row r="347" spans="1:46" x14ac:dyDescent="0.25">
      <c r="A347" s="11"/>
      <c r="B347" s="423" t="str">
        <f>IF(Campaigns!$B24="", "", Campaigns!$B24)</f>
        <v/>
      </c>
      <c r="C347" s="362"/>
      <c r="D347" s="362"/>
      <c r="E347" s="362"/>
      <c r="F347" s="362"/>
      <c r="G347" s="362"/>
      <c r="H347" s="362"/>
      <c r="I347" s="362"/>
      <c r="J347" s="362"/>
      <c r="K347" s="362"/>
      <c r="L347" s="362"/>
      <c r="M347" s="424"/>
      <c r="N347" s="430" t="str">
        <f>IF(OR($B347="", N$333=""), "", IFERROR(AVERAGEIF('LinkedIn Posts'!$CG$11:$CG$510, CONCATENATE($B347, " - ", N$333), 'LinkedIn Posts'!$M$11:$M$510), ""))</f>
        <v/>
      </c>
      <c r="O347" s="335"/>
      <c r="P347" s="335"/>
      <c r="Q347" s="335"/>
      <c r="R347" s="335" t="str">
        <f>IF(OR($B347="", R$333=""), "", IFERROR(AVERAGEIF('LinkedIn Posts'!$CG$11:$CG$510, CONCATENATE($B347, " - ", R$333), 'LinkedIn Posts'!$M$11:$M$510), ""))</f>
        <v/>
      </c>
      <c r="S347" s="335"/>
      <c r="T347" s="335"/>
      <c r="U347" s="335"/>
      <c r="V347" s="335" t="str">
        <f>IF(OR($B347="", V$333=""), "", IFERROR(AVERAGEIF('LinkedIn Posts'!$CG$11:$CG$510, CONCATENATE($B347, " - ", V$333), 'LinkedIn Posts'!$M$11:$M$510), ""))</f>
        <v/>
      </c>
      <c r="W347" s="335"/>
      <c r="X347" s="335"/>
      <c r="Y347" s="335"/>
      <c r="Z347" s="335" t="str">
        <f>IF(OR($B347="", Z$333=""), "", IFERROR(AVERAGEIF('LinkedIn Posts'!$CG$11:$CG$510, CONCATENATE($B347, " - ", Z$333), 'LinkedIn Posts'!$M$11:$M$510), ""))</f>
        <v/>
      </c>
      <c r="AA347" s="335"/>
      <c r="AB347" s="335"/>
      <c r="AC347" s="335"/>
      <c r="AD347" s="335" t="str">
        <f>IF(OR($B347="", AD$333=""), "", IFERROR(AVERAGEIF('LinkedIn Posts'!$CG$11:$CG$510, CONCATENATE($B347, " - ", AD$333), 'LinkedIn Posts'!$M$11:$M$510), ""))</f>
        <v/>
      </c>
      <c r="AE347" s="335"/>
      <c r="AF347" s="335"/>
      <c r="AG347" s="335"/>
      <c r="AH347" s="335" t="str">
        <f>IF(OR($B347="", AH$333=""), "", IFERROR(AVERAGEIF('LinkedIn Posts'!$CG$11:$CG$510, CONCATENATE($B347, " - ", AH$333), 'LinkedIn Posts'!$M$11:$M$510), ""))</f>
        <v/>
      </c>
      <c r="AI347" s="335"/>
      <c r="AJ347" s="335"/>
      <c r="AK347" s="335"/>
      <c r="AL347" s="335" t="str">
        <f>IF(OR($B347="", AL$333=""), "", IFERROR(AVERAGEIF('LinkedIn Posts'!$CG$11:$CG$510, CONCATENATE($B347, " - ", AL$333), 'LinkedIn Posts'!$M$11:$M$510), ""))</f>
        <v/>
      </c>
      <c r="AM347" s="335"/>
      <c r="AN347" s="335"/>
      <c r="AO347" s="335"/>
      <c r="AP347" s="335" t="str">
        <f>IF(OR($B347="", AP$333=""), "", IFERROR(AVERAGEIF('LinkedIn Posts'!$CG$11:$CG$510, CONCATENATE($B347, " - ", AP$333), 'LinkedIn Posts'!$M$11:$M$510), ""))</f>
        <v/>
      </c>
      <c r="AQ347" s="335"/>
      <c r="AR347" s="335"/>
      <c r="AS347" s="433"/>
      <c r="AT347" s="11"/>
    </row>
    <row r="348" spans="1:46" x14ac:dyDescent="0.25">
      <c r="A348" s="11"/>
      <c r="B348" s="423" t="str">
        <f>IF(Campaigns!$B25="", "", Campaigns!$B25)</f>
        <v/>
      </c>
      <c r="C348" s="362"/>
      <c r="D348" s="362"/>
      <c r="E348" s="362"/>
      <c r="F348" s="362"/>
      <c r="G348" s="362"/>
      <c r="H348" s="362"/>
      <c r="I348" s="362"/>
      <c r="J348" s="362"/>
      <c r="K348" s="362"/>
      <c r="L348" s="362"/>
      <c r="M348" s="424"/>
      <c r="N348" s="430" t="str">
        <f>IF(OR($B348="", N$333=""), "", IFERROR(AVERAGEIF('LinkedIn Posts'!$CG$11:$CG$510, CONCATENATE($B348, " - ", N$333), 'LinkedIn Posts'!$M$11:$M$510), ""))</f>
        <v/>
      </c>
      <c r="O348" s="335"/>
      <c r="P348" s="335"/>
      <c r="Q348" s="335"/>
      <c r="R348" s="335" t="str">
        <f>IF(OR($B348="", R$333=""), "", IFERROR(AVERAGEIF('LinkedIn Posts'!$CG$11:$CG$510, CONCATENATE($B348, " - ", R$333), 'LinkedIn Posts'!$M$11:$M$510), ""))</f>
        <v/>
      </c>
      <c r="S348" s="335"/>
      <c r="T348" s="335"/>
      <c r="U348" s="335"/>
      <c r="V348" s="335" t="str">
        <f>IF(OR($B348="", V$333=""), "", IFERROR(AVERAGEIF('LinkedIn Posts'!$CG$11:$CG$510, CONCATENATE($B348, " - ", V$333), 'LinkedIn Posts'!$M$11:$M$510), ""))</f>
        <v/>
      </c>
      <c r="W348" s="335"/>
      <c r="X348" s="335"/>
      <c r="Y348" s="335"/>
      <c r="Z348" s="335" t="str">
        <f>IF(OR($B348="", Z$333=""), "", IFERROR(AVERAGEIF('LinkedIn Posts'!$CG$11:$CG$510, CONCATENATE($B348, " - ", Z$333), 'LinkedIn Posts'!$M$11:$M$510), ""))</f>
        <v/>
      </c>
      <c r="AA348" s="335"/>
      <c r="AB348" s="335"/>
      <c r="AC348" s="335"/>
      <c r="AD348" s="335" t="str">
        <f>IF(OR($B348="", AD$333=""), "", IFERROR(AVERAGEIF('LinkedIn Posts'!$CG$11:$CG$510, CONCATENATE($B348, " - ", AD$333), 'LinkedIn Posts'!$M$11:$M$510), ""))</f>
        <v/>
      </c>
      <c r="AE348" s="335"/>
      <c r="AF348" s="335"/>
      <c r="AG348" s="335"/>
      <c r="AH348" s="335" t="str">
        <f>IF(OR($B348="", AH$333=""), "", IFERROR(AVERAGEIF('LinkedIn Posts'!$CG$11:$CG$510, CONCATENATE($B348, " - ", AH$333), 'LinkedIn Posts'!$M$11:$M$510), ""))</f>
        <v/>
      </c>
      <c r="AI348" s="335"/>
      <c r="AJ348" s="335"/>
      <c r="AK348" s="335"/>
      <c r="AL348" s="335" t="str">
        <f>IF(OR($B348="", AL$333=""), "", IFERROR(AVERAGEIF('LinkedIn Posts'!$CG$11:$CG$510, CONCATENATE($B348, " - ", AL$333), 'LinkedIn Posts'!$M$11:$M$510), ""))</f>
        <v/>
      </c>
      <c r="AM348" s="335"/>
      <c r="AN348" s="335"/>
      <c r="AO348" s="335"/>
      <c r="AP348" s="335" t="str">
        <f>IF(OR($B348="", AP$333=""), "", IFERROR(AVERAGEIF('LinkedIn Posts'!$CG$11:$CG$510, CONCATENATE($B348, " - ", AP$333), 'LinkedIn Posts'!$M$11:$M$510), ""))</f>
        <v/>
      </c>
      <c r="AQ348" s="335"/>
      <c r="AR348" s="335"/>
      <c r="AS348" s="433"/>
      <c r="AT348" s="11"/>
    </row>
    <row r="349" spans="1:46" x14ac:dyDescent="0.25">
      <c r="A349" s="11"/>
      <c r="B349" s="423" t="str">
        <f>IF(Campaigns!$B26="", "", Campaigns!$B26)</f>
        <v/>
      </c>
      <c r="C349" s="362"/>
      <c r="D349" s="362"/>
      <c r="E349" s="362"/>
      <c r="F349" s="362"/>
      <c r="G349" s="362"/>
      <c r="H349" s="362"/>
      <c r="I349" s="362"/>
      <c r="J349" s="362"/>
      <c r="K349" s="362"/>
      <c r="L349" s="362"/>
      <c r="M349" s="424"/>
      <c r="N349" s="430" t="str">
        <f>IF(OR($B349="", N$333=""), "", IFERROR(AVERAGEIF('LinkedIn Posts'!$CG$11:$CG$510, CONCATENATE($B349, " - ", N$333), 'LinkedIn Posts'!$M$11:$M$510), ""))</f>
        <v/>
      </c>
      <c r="O349" s="335"/>
      <c r="P349" s="335"/>
      <c r="Q349" s="335"/>
      <c r="R349" s="335" t="str">
        <f>IF(OR($B349="", R$333=""), "", IFERROR(AVERAGEIF('LinkedIn Posts'!$CG$11:$CG$510, CONCATENATE($B349, " - ", R$333), 'LinkedIn Posts'!$M$11:$M$510), ""))</f>
        <v/>
      </c>
      <c r="S349" s="335"/>
      <c r="T349" s="335"/>
      <c r="U349" s="335"/>
      <c r="V349" s="335" t="str">
        <f>IF(OR($B349="", V$333=""), "", IFERROR(AVERAGEIF('LinkedIn Posts'!$CG$11:$CG$510, CONCATENATE($B349, " - ", V$333), 'LinkedIn Posts'!$M$11:$M$510), ""))</f>
        <v/>
      </c>
      <c r="W349" s="335"/>
      <c r="X349" s="335"/>
      <c r="Y349" s="335"/>
      <c r="Z349" s="335" t="str">
        <f>IF(OR($B349="", Z$333=""), "", IFERROR(AVERAGEIF('LinkedIn Posts'!$CG$11:$CG$510, CONCATENATE($B349, " - ", Z$333), 'LinkedIn Posts'!$M$11:$M$510), ""))</f>
        <v/>
      </c>
      <c r="AA349" s="335"/>
      <c r="AB349" s="335"/>
      <c r="AC349" s="335"/>
      <c r="AD349" s="335" t="str">
        <f>IF(OR($B349="", AD$333=""), "", IFERROR(AVERAGEIF('LinkedIn Posts'!$CG$11:$CG$510, CONCATENATE($B349, " - ", AD$333), 'LinkedIn Posts'!$M$11:$M$510), ""))</f>
        <v/>
      </c>
      <c r="AE349" s="335"/>
      <c r="AF349" s="335"/>
      <c r="AG349" s="335"/>
      <c r="AH349" s="335" t="str">
        <f>IF(OR($B349="", AH$333=""), "", IFERROR(AVERAGEIF('LinkedIn Posts'!$CG$11:$CG$510, CONCATENATE($B349, " - ", AH$333), 'LinkedIn Posts'!$M$11:$M$510), ""))</f>
        <v/>
      </c>
      <c r="AI349" s="335"/>
      <c r="AJ349" s="335"/>
      <c r="AK349" s="335"/>
      <c r="AL349" s="335" t="str">
        <f>IF(OR($B349="", AL$333=""), "", IFERROR(AVERAGEIF('LinkedIn Posts'!$CG$11:$CG$510, CONCATENATE($B349, " - ", AL$333), 'LinkedIn Posts'!$M$11:$M$510), ""))</f>
        <v/>
      </c>
      <c r="AM349" s="335"/>
      <c r="AN349" s="335"/>
      <c r="AO349" s="335"/>
      <c r="AP349" s="335" t="str">
        <f>IF(OR($B349="", AP$333=""), "", IFERROR(AVERAGEIF('LinkedIn Posts'!$CG$11:$CG$510, CONCATENATE($B349, " - ", AP$333), 'LinkedIn Posts'!$M$11:$M$510), ""))</f>
        <v/>
      </c>
      <c r="AQ349" s="335"/>
      <c r="AR349" s="335"/>
      <c r="AS349" s="433"/>
      <c r="AT349" s="11"/>
    </row>
    <row r="350" spans="1:46" x14ac:dyDescent="0.25">
      <c r="A350" s="11"/>
      <c r="B350" s="423" t="str">
        <f>IF(Campaigns!$B27="", "", Campaigns!$B27)</f>
        <v/>
      </c>
      <c r="C350" s="362"/>
      <c r="D350" s="362"/>
      <c r="E350" s="362"/>
      <c r="F350" s="362"/>
      <c r="G350" s="362"/>
      <c r="H350" s="362"/>
      <c r="I350" s="362"/>
      <c r="J350" s="362"/>
      <c r="K350" s="362"/>
      <c r="L350" s="362"/>
      <c r="M350" s="424"/>
      <c r="N350" s="430" t="str">
        <f>IF(OR($B350="", N$333=""), "", IFERROR(AVERAGEIF('LinkedIn Posts'!$CG$11:$CG$510, CONCATENATE($B350, " - ", N$333), 'LinkedIn Posts'!$M$11:$M$510), ""))</f>
        <v/>
      </c>
      <c r="O350" s="335"/>
      <c r="P350" s="335"/>
      <c r="Q350" s="335"/>
      <c r="R350" s="335" t="str">
        <f>IF(OR($B350="", R$333=""), "", IFERROR(AVERAGEIF('LinkedIn Posts'!$CG$11:$CG$510, CONCATENATE($B350, " - ", R$333), 'LinkedIn Posts'!$M$11:$M$510), ""))</f>
        <v/>
      </c>
      <c r="S350" s="335"/>
      <c r="T350" s="335"/>
      <c r="U350" s="335"/>
      <c r="V350" s="335" t="str">
        <f>IF(OR($B350="", V$333=""), "", IFERROR(AVERAGEIF('LinkedIn Posts'!$CG$11:$CG$510, CONCATENATE($B350, " - ", V$333), 'LinkedIn Posts'!$M$11:$M$510), ""))</f>
        <v/>
      </c>
      <c r="W350" s="335"/>
      <c r="X350" s="335"/>
      <c r="Y350" s="335"/>
      <c r="Z350" s="335" t="str">
        <f>IF(OR($B350="", Z$333=""), "", IFERROR(AVERAGEIF('LinkedIn Posts'!$CG$11:$CG$510, CONCATENATE($B350, " - ", Z$333), 'LinkedIn Posts'!$M$11:$M$510), ""))</f>
        <v/>
      </c>
      <c r="AA350" s="335"/>
      <c r="AB350" s="335"/>
      <c r="AC350" s="335"/>
      <c r="AD350" s="335" t="str">
        <f>IF(OR($B350="", AD$333=""), "", IFERROR(AVERAGEIF('LinkedIn Posts'!$CG$11:$CG$510, CONCATENATE($B350, " - ", AD$333), 'LinkedIn Posts'!$M$11:$M$510), ""))</f>
        <v/>
      </c>
      <c r="AE350" s="335"/>
      <c r="AF350" s="335"/>
      <c r="AG350" s="335"/>
      <c r="AH350" s="335" t="str">
        <f>IF(OR($B350="", AH$333=""), "", IFERROR(AVERAGEIF('LinkedIn Posts'!$CG$11:$CG$510, CONCATENATE($B350, " - ", AH$333), 'LinkedIn Posts'!$M$11:$M$510), ""))</f>
        <v/>
      </c>
      <c r="AI350" s="335"/>
      <c r="AJ350" s="335"/>
      <c r="AK350" s="335"/>
      <c r="AL350" s="335" t="str">
        <f>IF(OR($B350="", AL$333=""), "", IFERROR(AVERAGEIF('LinkedIn Posts'!$CG$11:$CG$510, CONCATENATE($B350, " - ", AL$333), 'LinkedIn Posts'!$M$11:$M$510), ""))</f>
        <v/>
      </c>
      <c r="AM350" s="335"/>
      <c r="AN350" s="335"/>
      <c r="AO350" s="335"/>
      <c r="AP350" s="335" t="str">
        <f>IF(OR($B350="", AP$333=""), "", IFERROR(AVERAGEIF('LinkedIn Posts'!$CG$11:$CG$510, CONCATENATE($B350, " - ", AP$333), 'LinkedIn Posts'!$M$11:$M$510), ""))</f>
        <v/>
      </c>
      <c r="AQ350" s="335"/>
      <c r="AR350" s="335"/>
      <c r="AS350" s="433"/>
      <c r="AT350" s="11"/>
    </row>
    <row r="351" spans="1:46" x14ac:dyDescent="0.25">
      <c r="A351" s="11"/>
      <c r="B351" s="423" t="str">
        <f>IF(Campaigns!$B28="", "", Campaigns!$B28)</f>
        <v/>
      </c>
      <c r="C351" s="362"/>
      <c r="D351" s="362"/>
      <c r="E351" s="362"/>
      <c r="F351" s="362"/>
      <c r="G351" s="362"/>
      <c r="H351" s="362"/>
      <c r="I351" s="362"/>
      <c r="J351" s="362"/>
      <c r="K351" s="362"/>
      <c r="L351" s="362"/>
      <c r="M351" s="424"/>
      <c r="N351" s="430" t="str">
        <f>IF(OR($B351="", N$333=""), "", IFERROR(AVERAGEIF('LinkedIn Posts'!$CG$11:$CG$510, CONCATENATE($B351, " - ", N$333), 'LinkedIn Posts'!$M$11:$M$510), ""))</f>
        <v/>
      </c>
      <c r="O351" s="335"/>
      <c r="P351" s="335"/>
      <c r="Q351" s="335"/>
      <c r="R351" s="335" t="str">
        <f>IF(OR($B351="", R$333=""), "", IFERROR(AVERAGEIF('LinkedIn Posts'!$CG$11:$CG$510, CONCATENATE($B351, " - ", R$333), 'LinkedIn Posts'!$M$11:$M$510), ""))</f>
        <v/>
      </c>
      <c r="S351" s="335"/>
      <c r="T351" s="335"/>
      <c r="U351" s="335"/>
      <c r="V351" s="335" t="str">
        <f>IF(OR($B351="", V$333=""), "", IFERROR(AVERAGEIF('LinkedIn Posts'!$CG$11:$CG$510, CONCATENATE($B351, " - ", V$333), 'LinkedIn Posts'!$M$11:$M$510), ""))</f>
        <v/>
      </c>
      <c r="W351" s="335"/>
      <c r="X351" s="335"/>
      <c r="Y351" s="335"/>
      <c r="Z351" s="335" t="str">
        <f>IF(OR($B351="", Z$333=""), "", IFERROR(AVERAGEIF('LinkedIn Posts'!$CG$11:$CG$510, CONCATENATE($B351, " - ", Z$333), 'LinkedIn Posts'!$M$11:$M$510), ""))</f>
        <v/>
      </c>
      <c r="AA351" s="335"/>
      <c r="AB351" s="335"/>
      <c r="AC351" s="335"/>
      <c r="AD351" s="335" t="str">
        <f>IF(OR($B351="", AD$333=""), "", IFERROR(AVERAGEIF('LinkedIn Posts'!$CG$11:$CG$510, CONCATENATE($B351, " - ", AD$333), 'LinkedIn Posts'!$M$11:$M$510), ""))</f>
        <v/>
      </c>
      <c r="AE351" s="335"/>
      <c r="AF351" s="335"/>
      <c r="AG351" s="335"/>
      <c r="AH351" s="335" t="str">
        <f>IF(OR($B351="", AH$333=""), "", IFERROR(AVERAGEIF('LinkedIn Posts'!$CG$11:$CG$510, CONCATENATE($B351, " - ", AH$333), 'LinkedIn Posts'!$M$11:$M$510), ""))</f>
        <v/>
      </c>
      <c r="AI351" s="335"/>
      <c r="AJ351" s="335"/>
      <c r="AK351" s="335"/>
      <c r="AL351" s="335" t="str">
        <f>IF(OR($B351="", AL$333=""), "", IFERROR(AVERAGEIF('LinkedIn Posts'!$CG$11:$CG$510, CONCATENATE($B351, " - ", AL$333), 'LinkedIn Posts'!$M$11:$M$510), ""))</f>
        <v/>
      </c>
      <c r="AM351" s="335"/>
      <c r="AN351" s="335"/>
      <c r="AO351" s="335"/>
      <c r="AP351" s="335" t="str">
        <f>IF(OR($B351="", AP$333=""), "", IFERROR(AVERAGEIF('LinkedIn Posts'!$CG$11:$CG$510, CONCATENATE($B351, " - ", AP$333), 'LinkedIn Posts'!$M$11:$M$510), ""))</f>
        <v/>
      </c>
      <c r="AQ351" s="335"/>
      <c r="AR351" s="335"/>
      <c r="AS351" s="433"/>
      <c r="AT351" s="11"/>
    </row>
    <row r="352" spans="1:46" x14ac:dyDescent="0.25">
      <c r="A352" s="11"/>
      <c r="B352" s="423" t="str">
        <f>IF(Campaigns!$B29="", "", Campaigns!$B29)</f>
        <v/>
      </c>
      <c r="C352" s="362"/>
      <c r="D352" s="362"/>
      <c r="E352" s="362"/>
      <c r="F352" s="362"/>
      <c r="G352" s="362"/>
      <c r="H352" s="362"/>
      <c r="I352" s="362"/>
      <c r="J352" s="362"/>
      <c r="K352" s="362"/>
      <c r="L352" s="362"/>
      <c r="M352" s="424"/>
      <c r="N352" s="430" t="str">
        <f>IF(OR($B352="", N$333=""), "", IFERROR(AVERAGEIF('LinkedIn Posts'!$CG$11:$CG$510, CONCATENATE($B352, " - ", N$333), 'LinkedIn Posts'!$M$11:$M$510), ""))</f>
        <v/>
      </c>
      <c r="O352" s="335"/>
      <c r="P352" s="335"/>
      <c r="Q352" s="335"/>
      <c r="R352" s="335" t="str">
        <f>IF(OR($B352="", R$333=""), "", IFERROR(AVERAGEIF('LinkedIn Posts'!$CG$11:$CG$510, CONCATENATE($B352, " - ", R$333), 'LinkedIn Posts'!$M$11:$M$510), ""))</f>
        <v/>
      </c>
      <c r="S352" s="335"/>
      <c r="T352" s="335"/>
      <c r="U352" s="335"/>
      <c r="V352" s="335" t="str">
        <f>IF(OR($B352="", V$333=""), "", IFERROR(AVERAGEIF('LinkedIn Posts'!$CG$11:$CG$510, CONCATENATE($B352, " - ", V$333), 'LinkedIn Posts'!$M$11:$M$510), ""))</f>
        <v/>
      </c>
      <c r="W352" s="335"/>
      <c r="X352" s="335"/>
      <c r="Y352" s="335"/>
      <c r="Z352" s="335" t="str">
        <f>IF(OR($B352="", Z$333=""), "", IFERROR(AVERAGEIF('LinkedIn Posts'!$CG$11:$CG$510, CONCATENATE($B352, " - ", Z$333), 'LinkedIn Posts'!$M$11:$M$510), ""))</f>
        <v/>
      </c>
      <c r="AA352" s="335"/>
      <c r="AB352" s="335"/>
      <c r="AC352" s="335"/>
      <c r="AD352" s="335" t="str">
        <f>IF(OR($B352="", AD$333=""), "", IFERROR(AVERAGEIF('LinkedIn Posts'!$CG$11:$CG$510, CONCATENATE($B352, " - ", AD$333), 'LinkedIn Posts'!$M$11:$M$510), ""))</f>
        <v/>
      </c>
      <c r="AE352" s="335"/>
      <c r="AF352" s="335"/>
      <c r="AG352" s="335"/>
      <c r="AH352" s="335" t="str">
        <f>IF(OR($B352="", AH$333=""), "", IFERROR(AVERAGEIF('LinkedIn Posts'!$CG$11:$CG$510, CONCATENATE($B352, " - ", AH$333), 'LinkedIn Posts'!$M$11:$M$510), ""))</f>
        <v/>
      </c>
      <c r="AI352" s="335"/>
      <c r="AJ352" s="335"/>
      <c r="AK352" s="335"/>
      <c r="AL352" s="335" t="str">
        <f>IF(OR($B352="", AL$333=""), "", IFERROR(AVERAGEIF('LinkedIn Posts'!$CG$11:$CG$510, CONCATENATE($B352, " - ", AL$333), 'LinkedIn Posts'!$M$11:$M$510), ""))</f>
        <v/>
      </c>
      <c r="AM352" s="335"/>
      <c r="AN352" s="335"/>
      <c r="AO352" s="335"/>
      <c r="AP352" s="335" t="str">
        <f>IF(OR($B352="", AP$333=""), "", IFERROR(AVERAGEIF('LinkedIn Posts'!$CG$11:$CG$510, CONCATENATE($B352, " - ", AP$333), 'LinkedIn Posts'!$M$11:$M$510), ""))</f>
        <v/>
      </c>
      <c r="AQ352" s="335"/>
      <c r="AR352" s="335"/>
      <c r="AS352" s="433"/>
      <c r="AT352" s="11"/>
    </row>
    <row r="353" spans="1:48" x14ac:dyDescent="0.25">
      <c r="A353" s="11"/>
      <c r="B353" s="431" t="str">
        <f>IF(Campaigns!$B30="", "", Campaigns!$B30)</f>
        <v/>
      </c>
      <c r="C353" s="374"/>
      <c r="D353" s="374"/>
      <c r="E353" s="374"/>
      <c r="F353" s="374"/>
      <c r="G353" s="374"/>
      <c r="H353" s="374"/>
      <c r="I353" s="374"/>
      <c r="J353" s="374"/>
      <c r="K353" s="374"/>
      <c r="L353" s="374"/>
      <c r="M353" s="432"/>
      <c r="N353" s="422" t="str">
        <f>IF(OR($B353="", N$333=""), "", IFERROR(AVERAGEIF('LinkedIn Posts'!$CG$11:$CG$510, CONCATENATE($B353, " - ", N$333), 'LinkedIn Posts'!$M$11:$M$510), ""))</f>
        <v/>
      </c>
      <c r="O353" s="324"/>
      <c r="P353" s="324"/>
      <c r="Q353" s="324"/>
      <c r="R353" s="324" t="str">
        <f>IF(OR($B353="", R$333=""), "", IFERROR(AVERAGEIF('LinkedIn Posts'!$CG$11:$CG$510, CONCATENATE($B353, " - ", R$333), 'LinkedIn Posts'!$M$11:$M$510), ""))</f>
        <v/>
      </c>
      <c r="S353" s="324"/>
      <c r="T353" s="324"/>
      <c r="U353" s="324"/>
      <c r="V353" s="324" t="str">
        <f>IF(OR($B353="", V$333=""), "", IFERROR(AVERAGEIF('LinkedIn Posts'!$CG$11:$CG$510, CONCATENATE($B353, " - ", V$333), 'LinkedIn Posts'!$M$11:$M$510), ""))</f>
        <v/>
      </c>
      <c r="W353" s="324"/>
      <c r="X353" s="324"/>
      <c r="Y353" s="324"/>
      <c r="Z353" s="324" t="str">
        <f>IF(OR($B353="", Z$333=""), "", IFERROR(AVERAGEIF('LinkedIn Posts'!$CG$11:$CG$510, CONCATENATE($B353, " - ", Z$333), 'LinkedIn Posts'!$M$11:$M$510), ""))</f>
        <v/>
      </c>
      <c r="AA353" s="324"/>
      <c r="AB353" s="324"/>
      <c r="AC353" s="324"/>
      <c r="AD353" s="324" t="str">
        <f>IF(OR($B353="", AD$333=""), "", IFERROR(AVERAGEIF('LinkedIn Posts'!$CG$11:$CG$510, CONCATENATE($B353, " - ", AD$333), 'LinkedIn Posts'!$M$11:$M$510), ""))</f>
        <v/>
      </c>
      <c r="AE353" s="324"/>
      <c r="AF353" s="324"/>
      <c r="AG353" s="324"/>
      <c r="AH353" s="324" t="str">
        <f>IF(OR($B353="", AH$333=""), "", IFERROR(AVERAGEIF('LinkedIn Posts'!$CG$11:$CG$510, CONCATENATE($B353, " - ", AH$333), 'LinkedIn Posts'!$M$11:$M$510), ""))</f>
        <v/>
      </c>
      <c r="AI353" s="324"/>
      <c r="AJ353" s="324"/>
      <c r="AK353" s="324"/>
      <c r="AL353" s="324" t="str">
        <f>IF(OR($B353="", AL$333=""), "", IFERROR(AVERAGEIF('LinkedIn Posts'!$CG$11:$CG$510, CONCATENATE($B353, " - ", AL$333), 'LinkedIn Posts'!$M$11:$M$510), ""))</f>
        <v/>
      </c>
      <c r="AM353" s="324"/>
      <c r="AN353" s="324"/>
      <c r="AO353" s="324"/>
      <c r="AP353" s="324" t="str">
        <f>IF(OR($B353="", AP$333=""), "", IFERROR(AVERAGEIF('LinkedIn Posts'!$CG$11:$CG$510, CONCATENATE($B353, " - ", AP$333), 'LinkedIn Posts'!$M$11:$M$510), ""))</f>
        <v/>
      </c>
      <c r="AQ353" s="324"/>
      <c r="AR353" s="324"/>
      <c r="AS353" s="421"/>
      <c r="AT353" s="11"/>
    </row>
    <row r="354" spans="1:48"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row>
    <row r="355" spans="1:48"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row>
    <row r="356" spans="1:48" x14ac:dyDescent="0.25">
      <c r="A356" s="11"/>
      <c r="B356" s="298" t="s">
        <v>298</v>
      </c>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c r="AP356" s="299"/>
      <c r="AQ356" s="299"/>
      <c r="AR356" s="299"/>
      <c r="AS356" s="300"/>
      <c r="AT356" s="11"/>
    </row>
    <row r="357" spans="1:48" x14ac:dyDescent="0.25">
      <c r="A357" s="11"/>
      <c r="B357" s="11"/>
      <c r="C357" s="11"/>
      <c r="D357" s="11"/>
      <c r="E357" s="11"/>
      <c r="F357" s="11"/>
      <c r="G357" s="11"/>
      <c r="H357" s="11"/>
      <c r="I357" s="11"/>
      <c r="J357" s="11"/>
      <c r="K357" s="11"/>
      <c r="L357" s="11"/>
      <c r="M357" s="11"/>
      <c r="N357" s="11"/>
      <c r="O357" s="11"/>
      <c r="P357" s="11"/>
      <c r="Q357" s="330" t="s">
        <v>172</v>
      </c>
      <c r="R357" s="330"/>
      <c r="S357" s="330"/>
      <c r="T357" s="330"/>
      <c r="U357" s="330"/>
      <c r="V357" s="330"/>
      <c r="W357" s="330"/>
      <c r="X357" s="330"/>
      <c r="Y357" s="330"/>
      <c r="Z357" s="330"/>
      <c r="AA357" s="330"/>
      <c r="AB357" s="330"/>
      <c r="AC357" s="330"/>
      <c r="AD357" s="330"/>
      <c r="AE357" s="330"/>
      <c r="AF357" s="11"/>
      <c r="AG357" s="401" t="s">
        <v>22</v>
      </c>
      <c r="AH357" s="401"/>
      <c r="AI357" s="401"/>
      <c r="AJ357" s="401"/>
      <c r="AK357" s="401" t="s">
        <v>5</v>
      </c>
      <c r="AL357" s="401"/>
      <c r="AM357" s="401"/>
      <c r="AN357" s="401"/>
      <c r="AO357" s="11"/>
      <c r="AP357" s="330" t="s">
        <v>171</v>
      </c>
      <c r="AQ357" s="330"/>
      <c r="AR357" s="330"/>
      <c r="AS357" s="330"/>
      <c r="AT357" s="11"/>
    </row>
    <row r="358" spans="1:48" x14ac:dyDescent="0.25">
      <c r="A358" s="11"/>
      <c r="B358" s="298" t="s">
        <v>130</v>
      </c>
      <c r="C358" s="299"/>
      <c r="D358" s="299" t="s">
        <v>82</v>
      </c>
      <c r="E358" s="299"/>
      <c r="F358" s="299"/>
      <c r="G358" s="299"/>
      <c r="H358" s="299"/>
      <c r="I358" s="299"/>
      <c r="J358" s="299"/>
      <c r="K358" s="299"/>
      <c r="L358" s="299"/>
      <c r="M358" s="299"/>
      <c r="N358" s="299"/>
      <c r="O358" s="300"/>
      <c r="P358" s="11"/>
      <c r="Q358" s="434" t="str">
        <f>$AY$29</f>
        <v>Impressions</v>
      </c>
      <c r="R358" s="435"/>
      <c r="S358" s="435"/>
      <c r="T358" s="436" t="str">
        <f>$AZ$29</f>
        <v>Clicks</v>
      </c>
      <c r="U358" s="435"/>
      <c r="V358" s="435"/>
      <c r="W358" s="435" t="str">
        <f>$BA$29</f>
        <v>Reactions</v>
      </c>
      <c r="X358" s="435"/>
      <c r="Y358" s="435"/>
      <c r="Z358" s="435" t="str">
        <f>$BB$29</f>
        <v>Comments</v>
      </c>
      <c r="AA358" s="435"/>
      <c r="AB358" s="435"/>
      <c r="AC358" s="435" t="str">
        <f>$BC$29</f>
        <v>Reposts</v>
      </c>
      <c r="AD358" s="435"/>
      <c r="AE358" s="437"/>
      <c r="AF358" s="11"/>
      <c r="AG358" s="298" t="s">
        <v>84</v>
      </c>
      <c r="AH358" s="299"/>
      <c r="AI358" s="299"/>
      <c r="AJ358" s="299"/>
      <c r="AK358" s="299" t="s">
        <v>13</v>
      </c>
      <c r="AL358" s="299"/>
      <c r="AM358" s="299"/>
      <c r="AN358" s="300"/>
      <c r="AO358" s="11"/>
      <c r="AP358" s="314" t="s">
        <v>13</v>
      </c>
      <c r="AQ358" s="315"/>
      <c r="AR358" s="315"/>
      <c r="AS358" s="316"/>
      <c r="AT358" s="11"/>
    </row>
    <row r="359" spans="1:48" x14ac:dyDescent="0.25">
      <c r="A359" s="11"/>
      <c r="B359" s="238">
        <f>IF(COUNTIF(Campaigns!$H$11:$H$30, $AV359)=0, "", $AV359)</f>
        <v>1</v>
      </c>
      <c r="C359" s="239"/>
      <c r="D359" s="317" t="str">
        <f>IFERROR(INDEX(Campaigns!$B$11:$B$30, MATCH($AV359, Campaigns!$H$11:$H$30, 0)), "")</f>
        <v>Outsourcing</v>
      </c>
      <c r="E359" s="317"/>
      <c r="F359" s="317"/>
      <c r="G359" s="317"/>
      <c r="H359" s="317"/>
      <c r="I359" s="317"/>
      <c r="J359" s="317"/>
      <c r="K359" s="317"/>
      <c r="L359" s="317"/>
      <c r="M359" s="317"/>
      <c r="N359" s="317"/>
      <c r="O359" s="426"/>
      <c r="P359" s="11"/>
      <c r="Q359" s="438">
        <f>IFERROR(INDEX(Campaigns!$R$11:$R$30, MATCH($AV359, Campaigns!$H$11:$H$30, 0)), "")</f>
        <v>97.5</v>
      </c>
      <c r="R359" s="319"/>
      <c r="S359" s="319"/>
      <c r="T359" s="319">
        <f>IFERROR(INDEX(Campaigns!$S$11:$S$30, MATCH($AV359, Campaigns!$H$11:$H$30, 0)), "")</f>
        <v>3.5</v>
      </c>
      <c r="U359" s="319"/>
      <c r="V359" s="319"/>
      <c r="W359" s="319">
        <f>IFERROR(INDEX(Campaigns!$T$11:$T$30, MATCH($AV359, Campaigns!$H$11:$H$30, 0)), "")</f>
        <v>0.5</v>
      </c>
      <c r="X359" s="319"/>
      <c r="Y359" s="319"/>
      <c r="Z359" s="319">
        <f>IFERROR(INDEX(Campaigns!$U$11:$U$30, MATCH($AV359, Campaigns!$H$11:$H$30, 0)), "")</f>
        <v>0</v>
      </c>
      <c r="AA359" s="319"/>
      <c r="AB359" s="319"/>
      <c r="AC359" s="319">
        <f>IFERROR(INDEX(Campaigns!$V$11:$V$30, MATCH($AV359, Campaigns!$H$11:$H$30, 0)), "")</f>
        <v>1</v>
      </c>
      <c r="AD359" s="319"/>
      <c r="AE359" s="396"/>
      <c r="AF359" s="11"/>
      <c r="AG359" s="441">
        <f>IFERROR(INDEX(Campaigns!$J$11:$J$30, MATCH($AV359, Campaigns!$H$11:$H$30, 0)), "")</f>
        <v>2</v>
      </c>
      <c r="AH359" s="364"/>
      <c r="AI359" s="364"/>
      <c r="AJ359" s="364"/>
      <c r="AK359" s="364">
        <f>IFERROR(INDEX(Campaigns!$D$11:$D$30, MATCH($AV359, Campaigns!$H$11:$H$30, 0)), "")</f>
        <v>54</v>
      </c>
      <c r="AL359" s="364"/>
      <c r="AM359" s="364"/>
      <c r="AN359" s="365"/>
      <c r="AO359" s="11"/>
      <c r="AP359" s="438">
        <f>IFERROR(INDEX(Campaigns!$F$11:$F$30, MATCH($AV359, Campaigns!$H$11:$H$30, 0)), "")</f>
        <v>27</v>
      </c>
      <c r="AQ359" s="319"/>
      <c r="AR359" s="319"/>
      <c r="AS359" s="396"/>
      <c r="AT359" s="11"/>
      <c r="AV359" s="15">
        <v>1</v>
      </c>
    </row>
    <row r="360" spans="1:48" x14ac:dyDescent="0.25">
      <c r="A360" s="11"/>
      <c r="B360" s="241">
        <f>IF(COUNTIF(Campaigns!$H$11:$H$30, $AV360)=0, "", $AV360)</f>
        <v>2</v>
      </c>
      <c r="C360" s="242"/>
      <c r="D360" s="362" t="str">
        <f>IFERROR(INDEX(Campaigns!$B$11:$B$30, MATCH($AV360, Campaigns!$H$11:$H$30, 0)), "")</f>
        <v>Better Spreadsheets</v>
      </c>
      <c r="E360" s="362"/>
      <c r="F360" s="362"/>
      <c r="G360" s="362"/>
      <c r="H360" s="362"/>
      <c r="I360" s="362"/>
      <c r="J360" s="362"/>
      <c r="K360" s="362"/>
      <c r="L360" s="362"/>
      <c r="M360" s="362"/>
      <c r="N360" s="362"/>
      <c r="O360" s="424"/>
      <c r="P360" s="11"/>
      <c r="Q360" s="439">
        <f>IFERROR(INDEX(Campaigns!$R$11:$R$30, MATCH($AV360, Campaigns!$H$11:$H$30, 0)), "")</f>
        <v>70.400000000000006</v>
      </c>
      <c r="R360" s="397"/>
      <c r="S360" s="397"/>
      <c r="T360" s="397">
        <f>IFERROR(INDEX(Campaigns!$S$11:$S$30, MATCH($AV360, Campaigns!$H$11:$H$30, 0)), "")</f>
        <v>2.4</v>
      </c>
      <c r="U360" s="397"/>
      <c r="V360" s="397"/>
      <c r="W360" s="397">
        <f>IFERROR(INDEX(Campaigns!$T$11:$T$30, MATCH($AV360, Campaigns!$H$11:$H$30, 0)), "")</f>
        <v>1</v>
      </c>
      <c r="X360" s="397"/>
      <c r="Y360" s="397"/>
      <c r="Z360" s="397">
        <f>IFERROR(INDEX(Campaigns!$U$11:$U$30, MATCH($AV360, Campaigns!$H$11:$H$30, 0)), "")</f>
        <v>0</v>
      </c>
      <c r="AA360" s="397"/>
      <c r="AB360" s="397"/>
      <c r="AC360" s="397">
        <f>IFERROR(INDEX(Campaigns!$V$11:$V$30, MATCH($AV360, Campaigns!$H$11:$H$30, 0)), "")</f>
        <v>0.8</v>
      </c>
      <c r="AD360" s="397"/>
      <c r="AE360" s="398"/>
      <c r="AF360" s="11"/>
      <c r="AG360" s="441">
        <f>IFERROR(INDEX(Campaigns!$J$11:$J$30, MATCH($AV360, Campaigns!$H$11:$H$30, 0)), "")</f>
        <v>5</v>
      </c>
      <c r="AH360" s="364"/>
      <c r="AI360" s="364"/>
      <c r="AJ360" s="364"/>
      <c r="AK360" s="364">
        <f>IFERROR(INDEX(Campaigns!$D$11:$D$30, MATCH($AV360, Campaigns!$H$11:$H$30, 0)), "")</f>
        <v>98</v>
      </c>
      <c r="AL360" s="364"/>
      <c r="AM360" s="364"/>
      <c r="AN360" s="365"/>
      <c r="AO360" s="11"/>
      <c r="AP360" s="439">
        <f>IFERROR(INDEX(Campaigns!$F$11:$F$30, MATCH($AV360, Campaigns!$H$11:$H$30, 0)), "")</f>
        <v>19.600000000000001</v>
      </c>
      <c r="AQ360" s="397"/>
      <c r="AR360" s="397"/>
      <c r="AS360" s="398"/>
      <c r="AT360" s="11"/>
      <c r="AV360" s="16">
        <f>AV359+1</f>
        <v>2</v>
      </c>
    </row>
    <row r="361" spans="1:48" x14ac:dyDescent="0.25">
      <c r="A361" s="11"/>
      <c r="B361" s="241">
        <f>IF(COUNTIF(Campaigns!$H$11:$H$30, $AV361)=0, "", $AV361)</f>
        <v>3</v>
      </c>
      <c r="C361" s="242"/>
      <c r="D361" s="362" t="str">
        <f>IFERROR(INDEX(Campaigns!$B$11:$B$30, MATCH($AV361, Campaigns!$H$11:$H$30, 0)), "")</f>
        <v>What Other Say</v>
      </c>
      <c r="E361" s="362"/>
      <c r="F361" s="362"/>
      <c r="G361" s="362"/>
      <c r="H361" s="362"/>
      <c r="I361" s="362"/>
      <c r="J361" s="362"/>
      <c r="K361" s="362"/>
      <c r="L361" s="362"/>
      <c r="M361" s="362"/>
      <c r="N361" s="362"/>
      <c r="O361" s="424"/>
      <c r="P361" s="11"/>
      <c r="Q361" s="439">
        <f>IFERROR(INDEX(Campaigns!$R$11:$R$30, MATCH($AV361, Campaigns!$H$11:$H$30, 0)), "")</f>
        <v>57</v>
      </c>
      <c r="R361" s="397"/>
      <c r="S361" s="397"/>
      <c r="T361" s="397">
        <f>IFERROR(INDEX(Campaigns!$S$11:$S$30, MATCH($AV361, Campaigns!$H$11:$H$30, 0)), "")</f>
        <v>3</v>
      </c>
      <c r="U361" s="397"/>
      <c r="V361" s="397"/>
      <c r="W361" s="397">
        <f>IFERROR(INDEX(Campaigns!$T$11:$T$30, MATCH($AV361, Campaigns!$H$11:$H$30, 0)), "")</f>
        <v>0</v>
      </c>
      <c r="X361" s="397"/>
      <c r="Y361" s="397"/>
      <c r="Z361" s="397">
        <f>IFERROR(INDEX(Campaigns!$U$11:$U$30, MATCH($AV361, Campaigns!$H$11:$H$30, 0)), "")</f>
        <v>0</v>
      </c>
      <c r="AA361" s="397"/>
      <c r="AB361" s="397"/>
      <c r="AC361" s="397">
        <f>IFERROR(INDEX(Campaigns!$V$11:$V$30, MATCH($AV361, Campaigns!$H$11:$H$30, 0)), "")</f>
        <v>0</v>
      </c>
      <c r="AD361" s="397"/>
      <c r="AE361" s="398"/>
      <c r="AF361" s="11"/>
      <c r="AG361" s="441">
        <f>IFERROR(INDEX(Campaigns!$J$11:$J$30, MATCH($AV361, Campaigns!$H$11:$H$30, 0)), "")</f>
        <v>1</v>
      </c>
      <c r="AH361" s="364"/>
      <c r="AI361" s="364"/>
      <c r="AJ361" s="364"/>
      <c r="AK361" s="364">
        <f>IFERROR(INDEX(Campaigns!$D$11:$D$30, MATCH($AV361, Campaigns!$H$11:$H$30, 0)), "")</f>
        <v>17</v>
      </c>
      <c r="AL361" s="364"/>
      <c r="AM361" s="364"/>
      <c r="AN361" s="365"/>
      <c r="AO361" s="11"/>
      <c r="AP361" s="439">
        <f>IFERROR(INDEX(Campaigns!$F$11:$F$30, MATCH($AV361, Campaigns!$H$11:$H$30, 0)), "")</f>
        <v>17</v>
      </c>
      <c r="AQ361" s="397"/>
      <c r="AR361" s="397"/>
      <c r="AS361" s="398"/>
      <c r="AT361" s="11"/>
      <c r="AV361" s="19">
        <f t="shared" ref="AV361:AV378" si="32">AV360+1</f>
        <v>3</v>
      </c>
    </row>
    <row r="362" spans="1:48" x14ac:dyDescent="0.25">
      <c r="A362" s="11"/>
      <c r="B362" s="241">
        <f>IF(COUNTIF(Campaigns!$H$11:$H$30, $AV362)=0, "", $AV362)</f>
        <v>4</v>
      </c>
      <c r="C362" s="242"/>
      <c r="D362" s="362" t="str">
        <f>IFERROR(INDEX(Campaigns!$B$11:$B$30, MATCH($AV362, Campaigns!$H$11:$H$30, 0)), "")</f>
        <v>Excel Help</v>
      </c>
      <c r="E362" s="362"/>
      <c r="F362" s="362"/>
      <c r="G362" s="362"/>
      <c r="H362" s="362"/>
      <c r="I362" s="362"/>
      <c r="J362" s="362"/>
      <c r="K362" s="362"/>
      <c r="L362" s="362"/>
      <c r="M362" s="362"/>
      <c r="N362" s="362"/>
      <c r="O362" s="424"/>
      <c r="P362" s="11"/>
      <c r="Q362" s="439">
        <f>IFERROR(INDEX(Campaigns!$R$11:$R$30, MATCH($AV362, Campaigns!$H$11:$H$30, 0)), "")</f>
        <v>44.333333333333336</v>
      </c>
      <c r="R362" s="397"/>
      <c r="S362" s="397"/>
      <c r="T362" s="397">
        <f>IFERROR(INDEX(Campaigns!$S$11:$S$30, MATCH($AV362, Campaigns!$H$11:$H$30, 0)), "")</f>
        <v>2</v>
      </c>
      <c r="U362" s="397"/>
      <c r="V362" s="397"/>
      <c r="W362" s="397">
        <f>IFERROR(INDEX(Campaigns!$T$11:$T$30, MATCH($AV362, Campaigns!$H$11:$H$30, 0)), "")</f>
        <v>1</v>
      </c>
      <c r="X362" s="397"/>
      <c r="Y362" s="397"/>
      <c r="Z362" s="397">
        <f>IFERROR(INDEX(Campaigns!$U$11:$U$30, MATCH($AV362, Campaigns!$H$11:$H$30, 0)), "")</f>
        <v>0</v>
      </c>
      <c r="AA362" s="397"/>
      <c r="AB362" s="397"/>
      <c r="AC362" s="397">
        <f>IFERROR(INDEX(Campaigns!$V$11:$V$30, MATCH($AV362, Campaigns!$H$11:$H$30, 0)), "")</f>
        <v>0.33333333333333331</v>
      </c>
      <c r="AD362" s="397"/>
      <c r="AE362" s="398"/>
      <c r="AF362" s="11"/>
      <c r="AG362" s="441">
        <f>IFERROR(INDEX(Campaigns!$J$11:$J$30, MATCH($AV362, Campaigns!$H$11:$H$30, 0)), "")</f>
        <v>3</v>
      </c>
      <c r="AH362" s="364"/>
      <c r="AI362" s="364"/>
      <c r="AJ362" s="364"/>
      <c r="AK362" s="364">
        <f>IFERROR(INDEX(Campaigns!$D$11:$D$30, MATCH($AV362, Campaigns!$H$11:$H$30, 0)), "")</f>
        <v>41</v>
      </c>
      <c r="AL362" s="364"/>
      <c r="AM362" s="364"/>
      <c r="AN362" s="365"/>
      <c r="AO362" s="11"/>
      <c r="AP362" s="439">
        <f>IFERROR(INDEX(Campaigns!$F$11:$F$30, MATCH($AV362, Campaigns!$H$11:$H$30, 0)), "")</f>
        <v>13.666666666666666</v>
      </c>
      <c r="AQ362" s="397"/>
      <c r="AR362" s="397"/>
      <c r="AS362" s="398"/>
      <c r="AT362" s="11"/>
      <c r="AV362" s="19">
        <f t="shared" si="32"/>
        <v>4</v>
      </c>
    </row>
    <row r="363" spans="1:48" x14ac:dyDescent="0.25">
      <c r="A363" s="11"/>
      <c r="B363" s="241">
        <f>IF(COUNTIF(Campaigns!$H$11:$H$30, $AV363)=0, "", $AV363)</f>
        <v>5</v>
      </c>
      <c r="C363" s="242"/>
      <c r="D363" s="362" t="str">
        <f>IFERROR(INDEX(Campaigns!$B$11:$B$30, MATCH($AV363, Campaigns!$H$11:$H$30, 0)), "")</f>
        <v>About Spreadsheets</v>
      </c>
      <c r="E363" s="362"/>
      <c r="F363" s="362"/>
      <c r="G363" s="362"/>
      <c r="H363" s="362"/>
      <c r="I363" s="362"/>
      <c r="J363" s="362"/>
      <c r="K363" s="362"/>
      <c r="L363" s="362"/>
      <c r="M363" s="362"/>
      <c r="N363" s="362"/>
      <c r="O363" s="424"/>
      <c r="P363" s="11"/>
      <c r="Q363" s="439">
        <f>IFERROR(INDEX(Campaigns!$R$11:$R$30, MATCH($AV363, Campaigns!$H$11:$H$30, 0)), "")</f>
        <v>52</v>
      </c>
      <c r="R363" s="397"/>
      <c r="S363" s="397"/>
      <c r="T363" s="397">
        <f>IFERROR(INDEX(Campaigns!$S$11:$S$30, MATCH($AV363, Campaigns!$H$11:$H$30, 0)), "")</f>
        <v>1.75</v>
      </c>
      <c r="U363" s="397"/>
      <c r="V363" s="397"/>
      <c r="W363" s="397">
        <f>IFERROR(INDEX(Campaigns!$T$11:$T$30, MATCH($AV363, Campaigns!$H$11:$H$30, 0)), "")</f>
        <v>0.25</v>
      </c>
      <c r="X363" s="397"/>
      <c r="Y363" s="397"/>
      <c r="Z363" s="397">
        <f>IFERROR(INDEX(Campaigns!$U$11:$U$30, MATCH($AV363, Campaigns!$H$11:$H$30, 0)), "")</f>
        <v>0</v>
      </c>
      <c r="AA363" s="397"/>
      <c r="AB363" s="397"/>
      <c r="AC363" s="397">
        <f>IFERROR(INDEX(Campaigns!$V$11:$V$30, MATCH($AV363, Campaigns!$H$11:$H$30, 0)), "")</f>
        <v>0.25</v>
      </c>
      <c r="AD363" s="397"/>
      <c r="AE363" s="398"/>
      <c r="AF363" s="11"/>
      <c r="AG363" s="441">
        <f>IFERROR(INDEX(Campaigns!$J$11:$J$30, MATCH($AV363, Campaigns!$H$11:$H$30, 0)), "")</f>
        <v>4</v>
      </c>
      <c r="AH363" s="364"/>
      <c r="AI363" s="364"/>
      <c r="AJ363" s="364"/>
      <c r="AK363" s="364">
        <f>IFERROR(INDEX(Campaigns!$D$11:$D$30, MATCH($AV363, Campaigns!$H$11:$H$30, 0)), "")</f>
        <v>51</v>
      </c>
      <c r="AL363" s="364"/>
      <c r="AM363" s="364"/>
      <c r="AN363" s="365"/>
      <c r="AO363" s="11"/>
      <c r="AP363" s="439">
        <f>IFERROR(INDEX(Campaigns!$F$11:$F$30, MATCH($AV363, Campaigns!$H$11:$H$30, 0)), "")</f>
        <v>12.75</v>
      </c>
      <c r="AQ363" s="397"/>
      <c r="AR363" s="397"/>
      <c r="AS363" s="398"/>
      <c r="AT363" s="11"/>
      <c r="AV363" s="19">
        <f t="shared" si="32"/>
        <v>5</v>
      </c>
    </row>
    <row r="364" spans="1:48" x14ac:dyDescent="0.25">
      <c r="A364" s="11"/>
      <c r="B364" s="241">
        <f>IF(COUNTIF(Campaigns!$H$11:$H$30, $AV364)=0, "", $AV364)</f>
        <v>6</v>
      </c>
      <c r="C364" s="242"/>
      <c r="D364" s="362" t="str">
        <f>IFERROR(INDEX(Campaigns!$B$11:$B$30, MATCH($AV364, Campaigns!$H$11:$H$30, 0)), "")</f>
        <v>Our Process</v>
      </c>
      <c r="E364" s="362"/>
      <c r="F364" s="362"/>
      <c r="G364" s="362"/>
      <c r="H364" s="362"/>
      <c r="I364" s="362"/>
      <c r="J364" s="362"/>
      <c r="K364" s="362"/>
      <c r="L364" s="362"/>
      <c r="M364" s="362"/>
      <c r="N364" s="362"/>
      <c r="O364" s="424"/>
      <c r="P364" s="11"/>
      <c r="Q364" s="439">
        <f>IFERROR(INDEX(Campaigns!$R$11:$R$30, MATCH($AV364, Campaigns!$H$11:$H$30, 0)), "")</f>
        <v>74</v>
      </c>
      <c r="R364" s="397"/>
      <c r="S364" s="397"/>
      <c r="T364" s="397">
        <f>IFERROR(INDEX(Campaigns!$S$11:$S$30, MATCH($AV364, Campaigns!$H$11:$H$30, 0)), "")</f>
        <v>1</v>
      </c>
      <c r="U364" s="397"/>
      <c r="V364" s="397"/>
      <c r="W364" s="397">
        <f>IFERROR(INDEX(Campaigns!$T$11:$T$30, MATCH($AV364, Campaigns!$H$11:$H$30, 0)), "")</f>
        <v>1</v>
      </c>
      <c r="X364" s="397"/>
      <c r="Y364" s="397"/>
      <c r="Z364" s="397">
        <f>IFERROR(INDEX(Campaigns!$U$11:$U$30, MATCH($AV364, Campaigns!$H$11:$H$30, 0)), "")</f>
        <v>0</v>
      </c>
      <c r="AA364" s="397"/>
      <c r="AB364" s="397"/>
      <c r="AC364" s="397">
        <f>IFERROR(INDEX(Campaigns!$V$11:$V$30, MATCH($AV364, Campaigns!$H$11:$H$30, 0)), "")</f>
        <v>0</v>
      </c>
      <c r="AD364" s="397"/>
      <c r="AE364" s="398"/>
      <c r="AF364" s="11"/>
      <c r="AG364" s="441">
        <f>IFERROR(INDEX(Campaigns!$J$11:$J$30, MATCH($AV364, Campaigns!$H$11:$H$30, 0)), "")</f>
        <v>1</v>
      </c>
      <c r="AH364" s="364"/>
      <c r="AI364" s="364"/>
      <c r="AJ364" s="364"/>
      <c r="AK364" s="364">
        <f>IFERROR(INDEX(Campaigns!$D$11:$D$30, MATCH($AV364, Campaigns!$H$11:$H$30, 0)), "")</f>
        <v>12</v>
      </c>
      <c r="AL364" s="364"/>
      <c r="AM364" s="364"/>
      <c r="AN364" s="365"/>
      <c r="AO364" s="11"/>
      <c r="AP364" s="439">
        <f>IFERROR(INDEX(Campaigns!$F$11:$F$30, MATCH($AV364, Campaigns!$H$11:$H$30, 0)), "")</f>
        <v>12</v>
      </c>
      <c r="AQ364" s="397"/>
      <c r="AR364" s="397"/>
      <c r="AS364" s="398"/>
      <c r="AT364" s="11"/>
      <c r="AV364" s="19">
        <f t="shared" si="32"/>
        <v>6</v>
      </c>
    </row>
    <row r="365" spans="1:48" x14ac:dyDescent="0.25">
      <c r="A365" s="11"/>
      <c r="B365" s="241">
        <f>IF(COUNTIF(Campaigns!$H$11:$H$30, $AV365)=0, "", $AV365)</f>
        <v>7</v>
      </c>
      <c r="C365" s="242"/>
      <c r="D365" s="362" t="str">
        <f>IFERROR(INDEX(Campaigns!$B$11:$B$30, MATCH($AV365, Campaigns!$H$11:$H$30, 0)), "")</f>
        <v>Ready-made</v>
      </c>
      <c r="E365" s="362"/>
      <c r="F365" s="362"/>
      <c r="G365" s="362"/>
      <c r="H365" s="362"/>
      <c r="I365" s="362"/>
      <c r="J365" s="362"/>
      <c r="K365" s="362"/>
      <c r="L365" s="362"/>
      <c r="M365" s="362"/>
      <c r="N365" s="362"/>
      <c r="O365" s="424"/>
      <c r="P365" s="11"/>
      <c r="Q365" s="439">
        <f>IFERROR(INDEX(Campaigns!$R$11:$R$30, MATCH($AV365, Campaigns!$H$11:$H$30, 0)), "")</f>
        <v>50</v>
      </c>
      <c r="R365" s="397"/>
      <c r="S365" s="397"/>
      <c r="T365" s="397">
        <f>IFERROR(INDEX(Campaigns!$S$11:$S$30, MATCH($AV365, Campaigns!$H$11:$H$30, 0)), "")</f>
        <v>1</v>
      </c>
      <c r="U365" s="397"/>
      <c r="V365" s="397"/>
      <c r="W365" s="397">
        <f>IFERROR(INDEX(Campaigns!$T$11:$T$30, MATCH($AV365, Campaigns!$H$11:$H$30, 0)), "")</f>
        <v>0</v>
      </c>
      <c r="X365" s="397"/>
      <c r="Y365" s="397"/>
      <c r="Z365" s="397">
        <f>IFERROR(INDEX(Campaigns!$U$11:$U$30, MATCH($AV365, Campaigns!$H$11:$H$30, 0)), "")</f>
        <v>0</v>
      </c>
      <c r="AA365" s="397"/>
      <c r="AB365" s="397"/>
      <c r="AC365" s="397">
        <f>IFERROR(INDEX(Campaigns!$V$11:$V$30, MATCH($AV365, Campaigns!$H$11:$H$30, 0)), "")</f>
        <v>1</v>
      </c>
      <c r="AD365" s="397"/>
      <c r="AE365" s="398"/>
      <c r="AF365" s="11"/>
      <c r="AG365" s="441">
        <f>IFERROR(INDEX(Campaigns!$J$11:$J$30, MATCH($AV365, Campaigns!$H$11:$H$30, 0)), "")</f>
        <v>1</v>
      </c>
      <c r="AH365" s="364"/>
      <c r="AI365" s="364"/>
      <c r="AJ365" s="364"/>
      <c r="AK365" s="364">
        <f>IFERROR(INDEX(Campaigns!$D$11:$D$30, MATCH($AV365, Campaigns!$H$11:$H$30, 0)), "")</f>
        <v>12</v>
      </c>
      <c r="AL365" s="364"/>
      <c r="AM365" s="364"/>
      <c r="AN365" s="365"/>
      <c r="AO365" s="11"/>
      <c r="AP365" s="439">
        <f>IFERROR(INDEX(Campaigns!$F$11:$F$30, MATCH($AV365, Campaigns!$H$11:$H$30, 0)), "")</f>
        <v>12</v>
      </c>
      <c r="AQ365" s="397"/>
      <c r="AR365" s="397"/>
      <c r="AS365" s="398"/>
      <c r="AT365" s="11"/>
      <c r="AV365" s="19">
        <f t="shared" si="32"/>
        <v>7</v>
      </c>
    </row>
    <row r="366" spans="1:48" x14ac:dyDescent="0.25">
      <c r="A366" s="11"/>
      <c r="B366" s="241">
        <f>IF(COUNTIF(Campaigns!$H$11:$H$30, $AV366)=0, "", $AV366)</f>
        <v>8</v>
      </c>
      <c r="C366" s="242"/>
      <c r="D366" s="362" t="str">
        <f>IFERROR(INDEX(Campaigns!$B$11:$B$30, MATCH($AV366, Campaigns!$H$11:$H$30, 0)), "")</f>
        <v>Bespoke</v>
      </c>
      <c r="E366" s="362"/>
      <c r="F366" s="362"/>
      <c r="G366" s="362"/>
      <c r="H366" s="362"/>
      <c r="I366" s="362"/>
      <c r="J366" s="362"/>
      <c r="K366" s="362"/>
      <c r="L366" s="362"/>
      <c r="M366" s="362"/>
      <c r="N366" s="362"/>
      <c r="O366" s="424"/>
      <c r="P366" s="11"/>
      <c r="Q366" s="439">
        <f>IFERROR(INDEX(Campaigns!$R$11:$R$30, MATCH($AV366, Campaigns!$H$11:$H$30, 0)), "")</f>
        <v>35</v>
      </c>
      <c r="R366" s="397"/>
      <c r="S366" s="397"/>
      <c r="T366" s="397">
        <f>IFERROR(INDEX(Campaigns!$S$11:$S$30, MATCH($AV366, Campaigns!$H$11:$H$30, 0)), "")</f>
        <v>1</v>
      </c>
      <c r="U366" s="397"/>
      <c r="V366" s="397"/>
      <c r="W366" s="397">
        <f>IFERROR(INDEX(Campaigns!$T$11:$T$30, MATCH($AV366, Campaigns!$H$11:$H$30, 0)), "")</f>
        <v>0</v>
      </c>
      <c r="X366" s="397"/>
      <c r="Y366" s="397"/>
      <c r="Z366" s="397">
        <f>IFERROR(INDEX(Campaigns!$U$11:$U$30, MATCH($AV366, Campaigns!$H$11:$H$30, 0)), "")</f>
        <v>0</v>
      </c>
      <c r="AA366" s="397"/>
      <c r="AB366" s="397"/>
      <c r="AC366" s="397">
        <f>IFERROR(INDEX(Campaigns!$V$11:$V$30, MATCH($AV366, Campaigns!$H$11:$H$30, 0)), "")</f>
        <v>1</v>
      </c>
      <c r="AD366" s="397"/>
      <c r="AE366" s="398"/>
      <c r="AF366" s="11"/>
      <c r="AG366" s="441">
        <f>IFERROR(INDEX(Campaigns!$J$11:$J$30, MATCH($AV366, Campaigns!$H$11:$H$30, 0)), "")</f>
        <v>1</v>
      </c>
      <c r="AH366" s="364"/>
      <c r="AI366" s="364"/>
      <c r="AJ366" s="364"/>
      <c r="AK366" s="364">
        <f>IFERROR(INDEX(Campaigns!$D$11:$D$30, MATCH($AV366, Campaigns!$H$11:$H$30, 0)), "")</f>
        <v>10</v>
      </c>
      <c r="AL366" s="364"/>
      <c r="AM366" s="364"/>
      <c r="AN366" s="365"/>
      <c r="AO366" s="11"/>
      <c r="AP366" s="439">
        <f>IFERROR(INDEX(Campaigns!$F$11:$F$30, MATCH($AV366, Campaigns!$H$11:$H$30, 0)), "")</f>
        <v>10</v>
      </c>
      <c r="AQ366" s="397"/>
      <c r="AR366" s="397"/>
      <c r="AS366" s="398"/>
      <c r="AT366" s="11"/>
      <c r="AV366" s="19">
        <f t="shared" si="32"/>
        <v>8</v>
      </c>
    </row>
    <row r="367" spans="1:48" x14ac:dyDescent="0.25">
      <c r="A367" s="11"/>
      <c r="B367" s="241">
        <f>IF(COUNTIF(Campaigns!$H$11:$H$30, $AV367)=0, "", $AV367)</f>
        <v>9</v>
      </c>
      <c r="C367" s="242"/>
      <c r="D367" s="362" t="str">
        <f>IFERROR(INDEX(Campaigns!$B$11:$B$30, MATCH($AV367, Campaigns!$H$11:$H$30, 0)), "")</f>
        <v>Resources</v>
      </c>
      <c r="E367" s="362"/>
      <c r="F367" s="362"/>
      <c r="G367" s="362"/>
      <c r="H367" s="362"/>
      <c r="I367" s="362"/>
      <c r="J367" s="362"/>
      <c r="K367" s="362"/>
      <c r="L367" s="362"/>
      <c r="M367" s="362"/>
      <c r="N367" s="362"/>
      <c r="O367" s="424"/>
      <c r="P367" s="11"/>
      <c r="Q367" s="439">
        <f>IFERROR(INDEX(Campaigns!$R$11:$R$30, MATCH($AV367, Campaigns!$H$11:$H$30, 0)), "")</f>
        <v>60.5</v>
      </c>
      <c r="R367" s="397"/>
      <c r="S367" s="397"/>
      <c r="T367" s="397">
        <f>IFERROR(INDEX(Campaigns!$S$11:$S$30, MATCH($AV367, Campaigns!$H$11:$H$30, 0)), "")</f>
        <v>0.5</v>
      </c>
      <c r="U367" s="397"/>
      <c r="V367" s="397"/>
      <c r="W367" s="397">
        <f>IFERROR(INDEX(Campaigns!$T$11:$T$30, MATCH($AV367, Campaigns!$H$11:$H$30, 0)), "")</f>
        <v>0.5</v>
      </c>
      <c r="X367" s="397"/>
      <c r="Y367" s="397"/>
      <c r="Z367" s="397">
        <f>IFERROR(INDEX(Campaigns!$U$11:$U$30, MATCH($AV367, Campaigns!$H$11:$H$30, 0)), "")</f>
        <v>0</v>
      </c>
      <c r="AA367" s="397"/>
      <c r="AB367" s="397"/>
      <c r="AC367" s="397">
        <f>IFERROR(INDEX(Campaigns!$V$11:$V$30, MATCH($AV367, Campaigns!$H$11:$H$30, 0)), "")</f>
        <v>0</v>
      </c>
      <c r="AD367" s="397"/>
      <c r="AE367" s="398"/>
      <c r="AF367" s="11"/>
      <c r="AG367" s="441">
        <f>IFERROR(INDEX(Campaigns!$J$11:$J$30, MATCH($AV367, Campaigns!$H$11:$H$30, 0)), "")</f>
        <v>2</v>
      </c>
      <c r="AH367" s="364"/>
      <c r="AI367" s="364"/>
      <c r="AJ367" s="364"/>
      <c r="AK367" s="364">
        <f>IFERROR(INDEX(Campaigns!$D$11:$D$30, MATCH($AV367, Campaigns!$H$11:$H$30, 0)), "")</f>
        <v>16</v>
      </c>
      <c r="AL367" s="364"/>
      <c r="AM367" s="364"/>
      <c r="AN367" s="365"/>
      <c r="AO367" s="11"/>
      <c r="AP367" s="439">
        <f>IFERROR(INDEX(Campaigns!$F$11:$F$30, MATCH($AV367, Campaigns!$H$11:$H$30, 0)), "")</f>
        <v>8</v>
      </c>
      <c r="AQ367" s="397"/>
      <c r="AR367" s="397"/>
      <c r="AS367" s="398"/>
      <c r="AT367" s="11"/>
      <c r="AV367" s="19">
        <f t="shared" si="32"/>
        <v>9</v>
      </c>
    </row>
    <row r="368" spans="1:48" x14ac:dyDescent="0.25">
      <c r="A368" s="11"/>
      <c r="B368" s="241" t="str">
        <f>IF(COUNTIF(Campaigns!$H$11:$H$30, $AV368)=0, "", $AV368)</f>
        <v/>
      </c>
      <c r="C368" s="242"/>
      <c r="D368" s="362" t="str">
        <f>IFERROR(INDEX(Campaigns!$B$11:$B$30, MATCH($AV368, Campaigns!$H$11:$H$30, 0)), "")</f>
        <v/>
      </c>
      <c r="E368" s="362"/>
      <c r="F368" s="362"/>
      <c r="G368" s="362"/>
      <c r="H368" s="362"/>
      <c r="I368" s="362"/>
      <c r="J368" s="362"/>
      <c r="K368" s="362"/>
      <c r="L368" s="362"/>
      <c r="M368" s="362"/>
      <c r="N368" s="362"/>
      <c r="O368" s="424"/>
      <c r="P368" s="11"/>
      <c r="Q368" s="439" t="str">
        <f>IFERROR(INDEX(Campaigns!$R$11:$R$30, MATCH($AV368, Campaigns!$H$11:$H$30, 0)), "")</f>
        <v/>
      </c>
      <c r="R368" s="397"/>
      <c r="S368" s="397"/>
      <c r="T368" s="397" t="str">
        <f>IFERROR(INDEX(Campaigns!$S$11:$S$30, MATCH($AV368, Campaigns!$H$11:$H$30, 0)), "")</f>
        <v/>
      </c>
      <c r="U368" s="397"/>
      <c r="V368" s="397"/>
      <c r="W368" s="397" t="str">
        <f>IFERROR(INDEX(Campaigns!$T$11:$T$30, MATCH($AV368, Campaigns!$H$11:$H$30, 0)), "")</f>
        <v/>
      </c>
      <c r="X368" s="397"/>
      <c r="Y368" s="397"/>
      <c r="Z368" s="397" t="str">
        <f>IFERROR(INDEX(Campaigns!$U$11:$U$30, MATCH($AV368, Campaigns!$H$11:$H$30, 0)), "")</f>
        <v/>
      </c>
      <c r="AA368" s="397"/>
      <c r="AB368" s="397"/>
      <c r="AC368" s="397" t="str">
        <f>IFERROR(INDEX(Campaigns!$V$11:$V$30, MATCH($AV368, Campaigns!$H$11:$H$30, 0)), "")</f>
        <v/>
      </c>
      <c r="AD368" s="397"/>
      <c r="AE368" s="398"/>
      <c r="AF368" s="11"/>
      <c r="AG368" s="441" t="str">
        <f>IFERROR(INDEX(Campaigns!$J$11:$J$30, MATCH($AV368, Campaigns!$H$11:$H$30, 0)), "")</f>
        <v/>
      </c>
      <c r="AH368" s="364"/>
      <c r="AI368" s="364"/>
      <c r="AJ368" s="364"/>
      <c r="AK368" s="364" t="str">
        <f>IFERROR(INDEX(Campaigns!$D$11:$D$30, MATCH($AV368, Campaigns!$H$11:$H$30, 0)), "")</f>
        <v/>
      </c>
      <c r="AL368" s="364"/>
      <c r="AM368" s="364"/>
      <c r="AN368" s="365"/>
      <c r="AO368" s="11"/>
      <c r="AP368" s="439" t="str">
        <f>IFERROR(INDEX(Campaigns!$F$11:$F$30, MATCH($AV368, Campaigns!$H$11:$H$30, 0)), "")</f>
        <v/>
      </c>
      <c r="AQ368" s="397"/>
      <c r="AR368" s="397"/>
      <c r="AS368" s="398"/>
      <c r="AT368" s="11"/>
      <c r="AV368" s="19">
        <f t="shared" si="32"/>
        <v>10</v>
      </c>
    </row>
    <row r="369" spans="1:48" x14ac:dyDescent="0.25">
      <c r="A369" s="11"/>
      <c r="B369" s="241" t="str">
        <f>IF(COUNTIF(Campaigns!$H$11:$H$30, $AV369)=0, "", $AV369)</f>
        <v/>
      </c>
      <c r="C369" s="242"/>
      <c r="D369" s="362" t="str">
        <f>IFERROR(INDEX(Campaigns!$B$11:$B$30, MATCH($AV369, Campaigns!$H$11:$H$30, 0)), "")</f>
        <v/>
      </c>
      <c r="E369" s="362"/>
      <c r="F369" s="362"/>
      <c r="G369" s="362"/>
      <c r="H369" s="362"/>
      <c r="I369" s="362"/>
      <c r="J369" s="362"/>
      <c r="K369" s="362"/>
      <c r="L369" s="362"/>
      <c r="M369" s="362"/>
      <c r="N369" s="362"/>
      <c r="O369" s="424"/>
      <c r="P369" s="11"/>
      <c r="Q369" s="439" t="str">
        <f>IFERROR(INDEX(Campaigns!$R$11:$R$30, MATCH($AV369, Campaigns!$H$11:$H$30, 0)), "")</f>
        <v/>
      </c>
      <c r="R369" s="397"/>
      <c r="S369" s="397"/>
      <c r="T369" s="397" t="str">
        <f>IFERROR(INDEX(Campaigns!$S$11:$S$30, MATCH($AV369, Campaigns!$H$11:$H$30, 0)), "")</f>
        <v/>
      </c>
      <c r="U369" s="397"/>
      <c r="V369" s="397"/>
      <c r="W369" s="397" t="str">
        <f>IFERROR(INDEX(Campaigns!$T$11:$T$30, MATCH($AV369, Campaigns!$H$11:$H$30, 0)), "")</f>
        <v/>
      </c>
      <c r="X369" s="397"/>
      <c r="Y369" s="397"/>
      <c r="Z369" s="397" t="str">
        <f>IFERROR(INDEX(Campaigns!$U$11:$U$30, MATCH($AV369, Campaigns!$H$11:$H$30, 0)), "")</f>
        <v/>
      </c>
      <c r="AA369" s="397"/>
      <c r="AB369" s="397"/>
      <c r="AC369" s="397" t="str">
        <f>IFERROR(INDEX(Campaigns!$V$11:$V$30, MATCH($AV369, Campaigns!$H$11:$H$30, 0)), "")</f>
        <v/>
      </c>
      <c r="AD369" s="397"/>
      <c r="AE369" s="398"/>
      <c r="AF369" s="11"/>
      <c r="AG369" s="441" t="str">
        <f>IFERROR(INDEX(Campaigns!$J$11:$J$30, MATCH($AV369, Campaigns!$H$11:$H$30, 0)), "")</f>
        <v/>
      </c>
      <c r="AH369" s="364"/>
      <c r="AI369" s="364"/>
      <c r="AJ369" s="364"/>
      <c r="AK369" s="364" t="str">
        <f>IFERROR(INDEX(Campaigns!$D$11:$D$30, MATCH($AV369, Campaigns!$H$11:$H$30, 0)), "")</f>
        <v/>
      </c>
      <c r="AL369" s="364"/>
      <c r="AM369" s="364"/>
      <c r="AN369" s="365"/>
      <c r="AO369" s="11"/>
      <c r="AP369" s="439" t="str">
        <f>IFERROR(INDEX(Campaigns!$F$11:$F$30, MATCH($AV369, Campaigns!$H$11:$H$30, 0)), "")</f>
        <v/>
      </c>
      <c r="AQ369" s="397"/>
      <c r="AR369" s="397"/>
      <c r="AS369" s="398"/>
      <c r="AT369" s="11"/>
      <c r="AV369" s="19">
        <f t="shared" si="32"/>
        <v>11</v>
      </c>
    </row>
    <row r="370" spans="1:48" x14ac:dyDescent="0.25">
      <c r="A370" s="11"/>
      <c r="B370" s="241" t="str">
        <f>IF(COUNTIF(Campaigns!$H$11:$H$30, $AV370)=0, "", $AV370)</f>
        <v/>
      </c>
      <c r="C370" s="242"/>
      <c r="D370" s="362" t="str">
        <f>IFERROR(INDEX(Campaigns!$B$11:$B$30, MATCH($AV370, Campaigns!$H$11:$H$30, 0)), "")</f>
        <v/>
      </c>
      <c r="E370" s="362"/>
      <c r="F370" s="362"/>
      <c r="G370" s="362"/>
      <c r="H370" s="362"/>
      <c r="I370" s="362"/>
      <c r="J370" s="362"/>
      <c r="K370" s="362"/>
      <c r="L370" s="362"/>
      <c r="M370" s="362"/>
      <c r="N370" s="362"/>
      <c r="O370" s="424"/>
      <c r="P370" s="11"/>
      <c r="Q370" s="439" t="str">
        <f>IFERROR(INDEX(Campaigns!$R$11:$R$30, MATCH($AV370, Campaigns!$H$11:$H$30, 0)), "")</f>
        <v/>
      </c>
      <c r="R370" s="397"/>
      <c r="S370" s="397"/>
      <c r="T370" s="397" t="str">
        <f>IFERROR(INDEX(Campaigns!$S$11:$S$30, MATCH($AV370, Campaigns!$H$11:$H$30, 0)), "")</f>
        <v/>
      </c>
      <c r="U370" s="397"/>
      <c r="V370" s="397"/>
      <c r="W370" s="397" t="str">
        <f>IFERROR(INDEX(Campaigns!$T$11:$T$30, MATCH($AV370, Campaigns!$H$11:$H$30, 0)), "")</f>
        <v/>
      </c>
      <c r="X370" s="397"/>
      <c r="Y370" s="397"/>
      <c r="Z370" s="397" t="str">
        <f>IFERROR(INDEX(Campaigns!$U$11:$U$30, MATCH($AV370, Campaigns!$H$11:$H$30, 0)), "")</f>
        <v/>
      </c>
      <c r="AA370" s="397"/>
      <c r="AB370" s="397"/>
      <c r="AC370" s="397" t="str">
        <f>IFERROR(INDEX(Campaigns!$V$11:$V$30, MATCH($AV370, Campaigns!$H$11:$H$30, 0)), "")</f>
        <v/>
      </c>
      <c r="AD370" s="397"/>
      <c r="AE370" s="398"/>
      <c r="AF370" s="11"/>
      <c r="AG370" s="441" t="str">
        <f>IFERROR(INDEX(Campaigns!$J$11:$J$30, MATCH($AV370, Campaigns!$H$11:$H$30, 0)), "")</f>
        <v/>
      </c>
      <c r="AH370" s="364"/>
      <c r="AI370" s="364"/>
      <c r="AJ370" s="364"/>
      <c r="AK370" s="364" t="str">
        <f>IFERROR(INDEX(Campaigns!$D$11:$D$30, MATCH($AV370, Campaigns!$H$11:$H$30, 0)), "")</f>
        <v/>
      </c>
      <c r="AL370" s="364"/>
      <c r="AM370" s="364"/>
      <c r="AN370" s="365"/>
      <c r="AO370" s="11"/>
      <c r="AP370" s="439" t="str">
        <f>IFERROR(INDEX(Campaigns!$F$11:$F$30, MATCH($AV370, Campaigns!$H$11:$H$30, 0)), "")</f>
        <v/>
      </c>
      <c r="AQ370" s="397"/>
      <c r="AR370" s="397"/>
      <c r="AS370" s="398"/>
      <c r="AT370" s="11"/>
      <c r="AV370" s="19">
        <f t="shared" si="32"/>
        <v>12</v>
      </c>
    </row>
    <row r="371" spans="1:48" x14ac:dyDescent="0.25">
      <c r="A371" s="11"/>
      <c r="B371" s="241" t="str">
        <f>IF(COUNTIF(Campaigns!$H$11:$H$30, $AV371)=0, "", $AV371)</f>
        <v/>
      </c>
      <c r="C371" s="242"/>
      <c r="D371" s="362" t="str">
        <f>IFERROR(INDEX(Campaigns!$B$11:$B$30, MATCH($AV371, Campaigns!$H$11:$H$30, 0)), "")</f>
        <v/>
      </c>
      <c r="E371" s="362"/>
      <c r="F371" s="362"/>
      <c r="G371" s="362"/>
      <c r="H371" s="362"/>
      <c r="I371" s="362"/>
      <c r="J371" s="362"/>
      <c r="K371" s="362"/>
      <c r="L371" s="362"/>
      <c r="M371" s="362"/>
      <c r="N371" s="362"/>
      <c r="O371" s="424"/>
      <c r="P371" s="11"/>
      <c r="Q371" s="439" t="str">
        <f>IFERROR(INDEX(Campaigns!$R$11:$R$30, MATCH($AV371, Campaigns!$H$11:$H$30, 0)), "")</f>
        <v/>
      </c>
      <c r="R371" s="397"/>
      <c r="S371" s="397"/>
      <c r="T371" s="397" t="str">
        <f>IFERROR(INDEX(Campaigns!$S$11:$S$30, MATCH($AV371, Campaigns!$H$11:$H$30, 0)), "")</f>
        <v/>
      </c>
      <c r="U371" s="397"/>
      <c r="V371" s="397"/>
      <c r="W371" s="397" t="str">
        <f>IFERROR(INDEX(Campaigns!$T$11:$T$30, MATCH($AV371, Campaigns!$H$11:$H$30, 0)), "")</f>
        <v/>
      </c>
      <c r="X371" s="397"/>
      <c r="Y371" s="397"/>
      <c r="Z371" s="397" t="str">
        <f>IFERROR(INDEX(Campaigns!$U$11:$U$30, MATCH($AV371, Campaigns!$H$11:$H$30, 0)), "")</f>
        <v/>
      </c>
      <c r="AA371" s="397"/>
      <c r="AB371" s="397"/>
      <c r="AC371" s="397" t="str">
        <f>IFERROR(INDEX(Campaigns!$V$11:$V$30, MATCH($AV371, Campaigns!$H$11:$H$30, 0)), "")</f>
        <v/>
      </c>
      <c r="AD371" s="397"/>
      <c r="AE371" s="398"/>
      <c r="AF371" s="11"/>
      <c r="AG371" s="441" t="str">
        <f>IFERROR(INDEX(Campaigns!$J$11:$J$30, MATCH($AV371, Campaigns!$H$11:$H$30, 0)), "")</f>
        <v/>
      </c>
      <c r="AH371" s="364"/>
      <c r="AI371" s="364"/>
      <c r="AJ371" s="364"/>
      <c r="AK371" s="364" t="str">
        <f>IFERROR(INDEX(Campaigns!$D$11:$D$30, MATCH($AV371, Campaigns!$H$11:$H$30, 0)), "")</f>
        <v/>
      </c>
      <c r="AL371" s="364"/>
      <c r="AM371" s="364"/>
      <c r="AN371" s="365"/>
      <c r="AO371" s="11"/>
      <c r="AP371" s="439" t="str">
        <f>IFERROR(INDEX(Campaigns!$F$11:$F$30, MATCH($AV371, Campaigns!$H$11:$H$30, 0)), "")</f>
        <v/>
      </c>
      <c r="AQ371" s="397"/>
      <c r="AR371" s="397"/>
      <c r="AS371" s="398"/>
      <c r="AT371" s="11"/>
      <c r="AV371" s="19">
        <f t="shared" si="32"/>
        <v>13</v>
      </c>
    </row>
    <row r="372" spans="1:48" x14ac:dyDescent="0.25">
      <c r="A372" s="11"/>
      <c r="B372" s="241" t="str">
        <f>IF(COUNTIF(Campaigns!$H$11:$H$30, $AV372)=0, "", $AV372)</f>
        <v/>
      </c>
      <c r="C372" s="242"/>
      <c r="D372" s="362" t="str">
        <f>IFERROR(INDEX(Campaigns!$B$11:$B$30, MATCH($AV372, Campaigns!$H$11:$H$30, 0)), "")</f>
        <v/>
      </c>
      <c r="E372" s="362"/>
      <c r="F372" s="362"/>
      <c r="G372" s="362"/>
      <c r="H372" s="362"/>
      <c r="I372" s="362"/>
      <c r="J372" s="362"/>
      <c r="K372" s="362"/>
      <c r="L372" s="362"/>
      <c r="M372" s="362"/>
      <c r="N372" s="362"/>
      <c r="O372" s="424"/>
      <c r="P372" s="11"/>
      <c r="Q372" s="439" t="str">
        <f>IFERROR(INDEX(Campaigns!$R$11:$R$30, MATCH($AV372, Campaigns!$H$11:$H$30, 0)), "")</f>
        <v/>
      </c>
      <c r="R372" s="397"/>
      <c r="S372" s="397"/>
      <c r="T372" s="397" t="str">
        <f>IFERROR(INDEX(Campaigns!$S$11:$S$30, MATCH($AV372, Campaigns!$H$11:$H$30, 0)), "")</f>
        <v/>
      </c>
      <c r="U372" s="397"/>
      <c r="V372" s="397"/>
      <c r="W372" s="397" t="str">
        <f>IFERROR(INDEX(Campaigns!$T$11:$T$30, MATCH($AV372, Campaigns!$H$11:$H$30, 0)), "")</f>
        <v/>
      </c>
      <c r="X372" s="397"/>
      <c r="Y372" s="397"/>
      <c r="Z372" s="397" t="str">
        <f>IFERROR(INDEX(Campaigns!$U$11:$U$30, MATCH($AV372, Campaigns!$H$11:$H$30, 0)), "")</f>
        <v/>
      </c>
      <c r="AA372" s="397"/>
      <c r="AB372" s="397"/>
      <c r="AC372" s="397" t="str">
        <f>IFERROR(INDEX(Campaigns!$V$11:$V$30, MATCH($AV372, Campaigns!$H$11:$H$30, 0)), "")</f>
        <v/>
      </c>
      <c r="AD372" s="397"/>
      <c r="AE372" s="398"/>
      <c r="AF372" s="11"/>
      <c r="AG372" s="441" t="str">
        <f>IFERROR(INDEX(Campaigns!$J$11:$J$30, MATCH($AV372, Campaigns!$H$11:$H$30, 0)), "")</f>
        <v/>
      </c>
      <c r="AH372" s="364"/>
      <c r="AI372" s="364"/>
      <c r="AJ372" s="364"/>
      <c r="AK372" s="364" t="str">
        <f>IFERROR(INDEX(Campaigns!$D$11:$D$30, MATCH($AV372, Campaigns!$H$11:$H$30, 0)), "")</f>
        <v/>
      </c>
      <c r="AL372" s="364"/>
      <c r="AM372" s="364"/>
      <c r="AN372" s="365"/>
      <c r="AO372" s="11"/>
      <c r="AP372" s="439" t="str">
        <f>IFERROR(INDEX(Campaigns!$F$11:$F$30, MATCH($AV372, Campaigns!$H$11:$H$30, 0)), "")</f>
        <v/>
      </c>
      <c r="AQ372" s="397"/>
      <c r="AR372" s="397"/>
      <c r="AS372" s="398"/>
      <c r="AT372" s="11"/>
      <c r="AV372" s="19">
        <f t="shared" si="32"/>
        <v>14</v>
      </c>
    </row>
    <row r="373" spans="1:48" x14ac:dyDescent="0.25">
      <c r="A373" s="11"/>
      <c r="B373" s="241" t="str">
        <f>IF(COUNTIF(Campaigns!$H$11:$H$30, $AV373)=0, "", $AV373)</f>
        <v/>
      </c>
      <c r="C373" s="242"/>
      <c r="D373" s="362" t="str">
        <f>IFERROR(INDEX(Campaigns!$B$11:$B$30, MATCH($AV373, Campaigns!$H$11:$H$30, 0)), "")</f>
        <v/>
      </c>
      <c r="E373" s="362"/>
      <c r="F373" s="362"/>
      <c r="G373" s="362"/>
      <c r="H373" s="362"/>
      <c r="I373" s="362"/>
      <c r="J373" s="362"/>
      <c r="K373" s="362"/>
      <c r="L373" s="362"/>
      <c r="M373" s="362"/>
      <c r="N373" s="362"/>
      <c r="O373" s="424"/>
      <c r="P373" s="11"/>
      <c r="Q373" s="439" t="str">
        <f>IFERROR(INDEX(Campaigns!$R$11:$R$30, MATCH($AV373, Campaigns!$H$11:$H$30, 0)), "")</f>
        <v/>
      </c>
      <c r="R373" s="397"/>
      <c r="S373" s="397"/>
      <c r="T373" s="397" t="str">
        <f>IFERROR(INDEX(Campaigns!$S$11:$S$30, MATCH($AV373, Campaigns!$H$11:$H$30, 0)), "")</f>
        <v/>
      </c>
      <c r="U373" s="397"/>
      <c r="V373" s="397"/>
      <c r="W373" s="397" t="str">
        <f>IFERROR(INDEX(Campaigns!$T$11:$T$30, MATCH($AV373, Campaigns!$H$11:$H$30, 0)), "")</f>
        <v/>
      </c>
      <c r="X373" s="397"/>
      <c r="Y373" s="397"/>
      <c r="Z373" s="397" t="str">
        <f>IFERROR(INDEX(Campaigns!$U$11:$U$30, MATCH($AV373, Campaigns!$H$11:$H$30, 0)), "")</f>
        <v/>
      </c>
      <c r="AA373" s="397"/>
      <c r="AB373" s="397"/>
      <c r="AC373" s="397" t="str">
        <f>IFERROR(INDEX(Campaigns!$V$11:$V$30, MATCH($AV373, Campaigns!$H$11:$H$30, 0)), "")</f>
        <v/>
      </c>
      <c r="AD373" s="397"/>
      <c r="AE373" s="398"/>
      <c r="AF373" s="11"/>
      <c r="AG373" s="441" t="str">
        <f>IFERROR(INDEX(Campaigns!$J$11:$J$30, MATCH($AV373, Campaigns!$H$11:$H$30, 0)), "")</f>
        <v/>
      </c>
      <c r="AH373" s="364"/>
      <c r="AI373" s="364"/>
      <c r="AJ373" s="364"/>
      <c r="AK373" s="364" t="str">
        <f>IFERROR(INDEX(Campaigns!$D$11:$D$30, MATCH($AV373, Campaigns!$H$11:$H$30, 0)), "")</f>
        <v/>
      </c>
      <c r="AL373" s="364"/>
      <c r="AM373" s="364"/>
      <c r="AN373" s="365"/>
      <c r="AO373" s="11"/>
      <c r="AP373" s="439" t="str">
        <f>IFERROR(INDEX(Campaigns!$F$11:$F$30, MATCH($AV373, Campaigns!$H$11:$H$30, 0)), "")</f>
        <v/>
      </c>
      <c r="AQ373" s="397"/>
      <c r="AR373" s="397"/>
      <c r="AS373" s="398"/>
      <c r="AT373" s="11"/>
      <c r="AV373" s="19">
        <f t="shared" si="32"/>
        <v>15</v>
      </c>
    </row>
    <row r="374" spans="1:48" x14ac:dyDescent="0.25">
      <c r="A374" s="11"/>
      <c r="B374" s="241" t="str">
        <f>IF(COUNTIF(Campaigns!$H$11:$H$30, $AV374)=0, "", $AV374)</f>
        <v/>
      </c>
      <c r="C374" s="242"/>
      <c r="D374" s="362" t="str">
        <f>IFERROR(INDEX(Campaigns!$B$11:$B$30, MATCH($AV374, Campaigns!$H$11:$H$30, 0)), "")</f>
        <v/>
      </c>
      <c r="E374" s="362"/>
      <c r="F374" s="362"/>
      <c r="G374" s="362"/>
      <c r="H374" s="362"/>
      <c r="I374" s="362"/>
      <c r="J374" s="362"/>
      <c r="K374" s="362"/>
      <c r="L374" s="362"/>
      <c r="M374" s="362"/>
      <c r="N374" s="362"/>
      <c r="O374" s="424"/>
      <c r="P374" s="11"/>
      <c r="Q374" s="439" t="str">
        <f>IFERROR(INDEX(Campaigns!$R$11:$R$30, MATCH($AV374, Campaigns!$H$11:$H$30, 0)), "")</f>
        <v/>
      </c>
      <c r="R374" s="397"/>
      <c r="S374" s="397"/>
      <c r="T374" s="397" t="str">
        <f>IFERROR(INDEX(Campaigns!$S$11:$S$30, MATCH($AV374, Campaigns!$H$11:$H$30, 0)), "")</f>
        <v/>
      </c>
      <c r="U374" s="397"/>
      <c r="V374" s="397"/>
      <c r="W374" s="397" t="str">
        <f>IFERROR(INDEX(Campaigns!$T$11:$T$30, MATCH($AV374, Campaigns!$H$11:$H$30, 0)), "")</f>
        <v/>
      </c>
      <c r="X374" s="397"/>
      <c r="Y374" s="397"/>
      <c r="Z374" s="397" t="str">
        <f>IFERROR(INDEX(Campaigns!$U$11:$U$30, MATCH($AV374, Campaigns!$H$11:$H$30, 0)), "")</f>
        <v/>
      </c>
      <c r="AA374" s="397"/>
      <c r="AB374" s="397"/>
      <c r="AC374" s="397" t="str">
        <f>IFERROR(INDEX(Campaigns!$V$11:$V$30, MATCH($AV374, Campaigns!$H$11:$H$30, 0)), "")</f>
        <v/>
      </c>
      <c r="AD374" s="397"/>
      <c r="AE374" s="398"/>
      <c r="AF374" s="11"/>
      <c r="AG374" s="441" t="str">
        <f>IFERROR(INDEX(Campaigns!$J$11:$J$30, MATCH($AV374, Campaigns!$H$11:$H$30, 0)), "")</f>
        <v/>
      </c>
      <c r="AH374" s="364"/>
      <c r="AI374" s="364"/>
      <c r="AJ374" s="364"/>
      <c r="AK374" s="364" t="str">
        <f>IFERROR(INDEX(Campaigns!$D$11:$D$30, MATCH($AV374, Campaigns!$H$11:$H$30, 0)), "")</f>
        <v/>
      </c>
      <c r="AL374" s="364"/>
      <c r="AM374" s="364"/>
      <c r="AN374" s="365"/>
      <c r="AO374" s="11"/>
      <c r="AP374" s="439" t="str">
        <f>IFERROR(INDEX(Campaigns!$F$11:$F$30, MATCH($AV374, Campaigns!$H$11:$H$30, 0)), "")</f>
        <v/>
      </c>
      <c r="AQ374" s="397"/>
      <c r="AR374" s="397"/>
      <c r="AS374" s="398"/>
      <c r="AT374" s="11"/>
      <c r="AV374" s="19">
        <f t="shared" si="32"/>
        <v>16</v>
      </c>
    </row>
    <row r="375" spans="1:48" x14ac:dyDescent="0.25">
      <c r="A375" s="11"/>
      <c r="B375" s="241" t="str">
        <f>IF(COUNTIF(Campaigns!$H$11:$H$30, $AV375)=0, "", $AV375)</f>
        <v/>
      </c>
      <c r="C375" s="242"/>
      <c r="D375" s="362" t="str">
        <f>IFERROR(INDEX(Campaigns!$B$11:$B$30, MATCH($AV375, Campaigns!$H$11:$H$30, 0)), "")</f>
        <v/>
      </c>
      <c r="E375" s="362"/>
      <c r="F375" s="362"/>
      <c r="G375" s="362"/>
      <c r="H375" s="362"/>
      <c r="I375" s="362"/>
      <c r="J375" s="362"/>
      <c r="K375" s="362"/>
      <c r="L375" s="362"/>
      <c r="M375" s="362"/>
      <c r="N375" s="362"/>
      <c r="O375" s="424"/>
      <c r="P375" s="11"/>
      <c r="Q375" s="439" t="str">
        <f>IFERROR(INDEX(Campaigns!$R$11:$R$30, MATCH($AV375, Campaigns!$H$11:$H$30, 0)), "")</f>
        <v/>
      </c>
      <c r="R375" s="397"/>
      <c r="S375" s="397"/>
      <c r="T375" s="397" t="str">
        <f>IFERROR(INDEX(Campaigns!$S$11:$S$30, MATCH($AV375, Campaigns!$H$11:$H$30, 0)), "")</f>
        <v/>
      </c>
      <c r="U375" s="397"/>
      <c r="V375" s="397"/>
      <c r="W375" s="397" t="str">
        <f>IFERROR(INDEX(Campaigns!$T$11:$T$30, MATCH($AV375, Campaigns!$H$11:$H$30, 0)), "")</f>
        <v/>
      </c>
      <c r="X375" s="397"/>
      <c r="Y375" s="397"/>
      <c r="Z375" s="397" t="str">
        <f>IFERROR(INDEX(Campaigns!$U$11:$U$30, MATCH($AV375, Campaigns!$H$11:$H$30, 0)), "")</f>
        <v/>
      </c>
      <c r="AA375" s="397"/>
      <c r="AB375" s="397"/>
      <c r="AC375" s="397" t="str">
        <f>IFERROR(INDEX(Campaigns!$V$11:$V$30, MATCH($AV375, Campaigns!$H$11:$H$30, 0)), "")</f>
        <v/>
      </c>
      <c r="AD375" s="397"/>
      <c r="AE375" s="398"/>
      <c r="AF375" s="11"/>
      <c r="AG375" s="441" t="str">
        <f>IFERROR(INDEX(Campaigns!$J$11:$J$30, MATCH($AV375, Campaigns!$H$11:$H$30, 0)), "")</f>
        <v/>
      </c>
      <c r="AH375" s="364"/>
      <c r="AI375" s="364"/>
      <c r="AJ375" s="364"/>
      <c r="AK375" s="364" t="str">
        <f>IFERROR(INDEX(Campaigns!$D$11:$D$30, MATCH($AV375, Campaigns!$H$11:$H$30, 0)), "")</f>
        <v/>
      </c>
      <c r="AL375" s="364"/>
      <c r="AM375" s="364"/>
      <c r="AN375" s="365"/>
      <c r="AO375" s="11"/>
      <c r="AP375" s="439" t="str">
        <f>IFERROR(INDEX(Campaigns!$F$11:$F$30, MATCH($AV375, Campaigns!$H$11:$H$30, 0)), "")</f>
        <v/>
      </c>
      <c r="AQ375" s="397"/>
      <c r="AR375" s="397"/>
      <c r="AS375" s="398"/>
      <c r="AT375" s="11"/>
      <c r="AV375" s="19">
        <f t="shared" si="32"/>
        <v>17</v>
      </c>
    </row>
    <row r="376" spans="1:48" x14ac:dyDescent="0.25">
      <c r="A376" s="11"/>
      <c r="B376" s="241" t="str">
        <f>IF(COUNTIF(Campaigns!$H$11:$H$30, $AV376)=0, "", $AV376)</f>
        <v/>
      </c>
      <c r="C376" s="242"/>
      <c r="D376" s="362" t="str">
        <f>IFERROR(INDEX(Campaigns!$B$11:$B$30, MATCH($AV376, Campaigns!$H$11:$H$30, 0)), "")</f>
        <v/>
      </c>
      <c r="E376" s="362"/>
      <c r="F376" s="362"/>
      <c r="G376" s="362"/>
      <c r="H376" s="362"/>
      <c r="I376" s="362"/>
      <c r="J376" s="362"/>
      <c r="K376" s="362"/>
      <c r="L376" s="362"/>
      <c r="M376" s="362"/>
      <c r="N376" s="362"/>
      <c r="O376" s="424"/>
      <c r="P376" s="11"/>
      <c r="Q376" s="439" t="str">
        <f>IFERROR(INDEX(Campaigns!$R$11:$R$30, MATCH($AV376, Campaigns!$H$11:$H$30, 0)), "")</f>
        <v/>
      </c>
      <c r="R376" s="397"/>
      <c r="S376" s="397"/>
      <c r="T376" s="397" t="str">
        <f>IFERROR(INDEX(Campaigns!$S$11:$S$30, MATCH($AV376, Campaigns!$H$11:$H$30, 0)), "")</f>
        <v/>
      </c>
      <c r="U376" s="397"/>
      <c r="V376" s="397"/>
      <c r="W376" s="397" t="str">
        <f>IFERROR(INDEX(Campaigns!$T$11:$T$30, MATCH($AV376, Campaigns!$H$11:$H$30, 0)), "")</f>
        <v/>
      </c>
      <c r="X376" s="397"/>
      <c r="Y376" s="397"/>
      <c r="Z376" s="397" t="str">
        <f>IFERROR(INDEX(Campaigns!$U$11:$U$30, MATCH($AV376, Campaigns!$H$11:$H$30, 0)), "")</f>
        <v/>
      </c>
      <c r="AA376" s="397"/>
      <c r="AB376" s="397"/>
      <c r="AC376" s="397" t="str">
        <f>IFERROR(INDEX(Campaigns!$V$11:$V$30, MATCH($AV376, Campaigns!$H$11:$H$30, 0)), "")</f>
        <v/>
      </c>
      <c r="AD376" s="397"/>
      <c r="AE376" s="398"/>
      <c r="AF376" s="11"/>
      <c r="AG376" s="441" t="str">
        <f>IFERROR(INDEX(Campaigns!$J$11:$J$30, MATCH($AV376, Campaigns!$H$11:$H$30, 0)), "")</f>
        <v/>
      </c>
      <c r="AH376" s="364"/>
      <c r="AI376" s="364"/>
      <c r="AJ376" s="364"/>
      <c r="AK376" s="364" t="str">
        <f>IFERROR(INDEX(Campaigns!$D$11:$D$30, MATCH($AV376, Campaigns!$H$11:$H$30, 0)), "")</f>
        <v/>
      </c>
      <c r="AL376" s="364"/>
      <c r="AM376" s="364"/>
      <c r="AN376" s="365"/>
      <c r="AO376" s="11"/>
      <c r="AP376" s="439" t="str">
        <f>IFERROR(INDEX(Campaigns!$F$11:$F$30, MATCH($AV376, Campaigns!$H$11:$H$30, 0)), "")</f>
        <v/>
      </c>
      <c r="AQ376" s="397"/>
      <c r="AR376" s="397"/>
      <c r="AS376" s="398"/>
      <c r="AT376" s="11"/>
      <c r="AV376" s="19">
        <f t="shared" si="32"/>
        <v>18</v>
      </c>
    </row>
    <row r="377" spans="1:48" x14ac:dyDescent="0.25">
      <c r="A377" s="11"/>
      <c r="B377" s="241" t="str">
        <f>IF(COUNTIF(Campaigns!$H$11:$H$30, $AV377)=0, "", $AV377)</f>
        <v/>
      </c>
      <c r="C377" s="242"/>
      <c r="D377" s="362" t="str">
        <f>IFERROR(INDEX(Campaigns!$B$11:$B$30, MATCH($AV377, Campaigns!$H$11:$H$30, 0)), "")</f>
        <v/>
      </c>
      <c r="E377" s="362"/>
      <c r="F377" s="362"/>
      <c r="G377" s="362"/>
      <c r="H377" s="362"/>
      <c r="I377" s="362"/>
      <c r="J377" s="362"/>
      <c r="K377" s="362"/>
      <c r="L377" s="362"/>
      <c r="M377" s="362"/>
      <c r="N377" s="362"/>
      <c r="O377" s="424"/>
      <c r="P377" s="11"/>
      <c r="Q377" s="439" t="str">
        <f>IFERROR(INDEX(Campaigns!$R$11:$R$30, MATCH($AV377, Campaigns!$H$11:$H$30, 0)), "")</f>
        <v/>
      </c>
      <c r="R377" s="397"/>
      <c r="S377" s="397"/>
      <c r="T377" s="397" t="str">
        <f>IFERROR(INDEX(Campaigns!$S$11:$S$30, MATCH($AV377, Campaigns!$H$11:$H$30, 0)), "")</f>
        <v/>
      </c>
      <c r="U377" s="397"/>
      <c r="V377" s="397"/>
      <c r="W377" s="397" t="str">
        <f>IFERROR(INDEX(Campaigns!$T$11:$T$30, MATCH($AV377, Campaigns!$H$11:$H$30, 0)), "")</f>
        <v/>
      </c>
      <c r="X377" s="397"/>
      <c r="Y377" s="397"/>
      <c r="Z377" s="397" t="str">
        <f>IFERROR(INDEX(Campaigns!$U$11:$U$30, MATCH($AV377, Campaigns!$H$11:$H$30, 0)), "")</f>
        <v/>
      </c>
      <c r="AA377" s="397"/>
      <c r="AB377" s="397"/>
      <c r="AC377" s="397" t="str">
        <f>IFERROR(INDEX(Campaigns!$V$11:$V$30, MATCH($AV377, Campaigns!$H$11:$H$30, 0)), "")</f>
        <v/>
      </c>
      <c r="AD377" s="397"/>
      <c r="AE377" s="398"/>
      <c r="AF377" s="11"/>
      <c r="AG377" s="441" t="str">
        <f>IFERROR(INDEX(Campaigns!$J$11:$J$30, MATCH($AV377, Campaigns!$H$11:$H$30, 0)), "")</f>
        <v/>
      </c>
      <c r="AH377" s="364"/>
      <c r="AI377" s="364"/>
      <c r="AJ377" s="364"/>
      <c r="AK377" s="364" t="str">
        <f>IFERROR(INDEX(Campaigns!$D$11:$D$30, MATCH($AV377, Campaigns!$H$11:$H$30, 0)), "")</f>
        <v/>
      </c>
      <c r="AL377" s="364"/>
      <c r="AM377" s="364"/>
      <c r="AN377" s="365"/>
      <c r="AO377" s="11"/>
      <c r="AP377" s="439" t="str">
        <f>IFERROR(INDEX(Campaigns!$F$11:$F$30, MATCH($AV377, Campaigns!$H$11:$H$30, 0)), "")</f>
        <v/>
      </c>
      <c r="AQ377" s="397"/>
      <c r="AR377" s="397"/>
      <c r="AS377" s="398"/>
      <c r="AT377" s="11"/>
      <c r="AV377" s="19">
        <f t="shared" si="32"/>
        <v>19</v>
      </c>
    </row>
    <row r="378" spans="1:48" x14ac:dyDescent="0.25">
      <c r="A378" s="11"/>
      <c r="B378" s="244" t="str">
        <f>IF(COUNTIF(Campaigns!$H$11:$H$30, $AV378)=0, "", $AV378)</f>
        <v/>
      </c>
      <c r="C378" s="245"/>
      <c r="D378" s="374" t="str">
        <f>IFERROR(INDEX(Campaigns!$B$11:$B$30, MATCH($AV378, Campaigns!$H$11:$H$30, 0)), "")</f>
        <v/>
      </c>
      <c r="E378" s="374"/>
      <c r="F378" s="374"/>
      <c r="G378" s="374"/>
      <c r="H378" s="374"/>
      <c r="I378" s="374"/>
      <c r="J378" s="374"/>
      <c r="K378" s="374"/>
      <c r="L378" s="374"/>
      <c r="M378" s="374"/>
      <c r="N378" s="374"/>
      <c r="O378" s="432"/>
      <c r="P378" s="11"/>
      <c r="Q378" s="440" t="str">
        <f>IFERROR(INDEX(Campaigns!$R$11:$R$30, MATCH($AV378, Campaigns!$H$11:$H$30, 0)), "")</f>
        <v/>
      </c>
      <c r="R378" s="399"/>
      <c r="S378" s="399"/>
      <c r="T378" s="399" t="str">
        <f>IFERROR(INDEX(Campaigns!$S$11:$S$30, MATCH($AV378, Campaigns!$H$11:$H$30, 0)), "")</f>
        <v/>
      </c>
      <c r="U378" s="399"/>
      <c r="V378" s="399"/>
      <c r="W378" s="399" t="str">
        <f>IFERROR(INDEX(Campaigns!$T$11:$T$30, MATCH($AV378, Campaigns!$H$11:$H$30, 0)), "")</f>
        <v/>
      </c>
      <c r="X378" s="399"/>
      <c r="Y378" s="399"/>
      <c r="Z378" s="399" t="str">
        <f>IFERROR(INDEX(Campaigns!$U$11:$U$30, MATCH($AV378, Campaigns!$H$11:$H$30, 0)), "")</f>
        <v/>
      </c>
      <c r="AA378" s="399"/>
      <c r="AB378" s="399"/>
      <c r="AC378" s="399" t="str">
        <f>IFERROR(INDEX(Campaigns!$V$11:$V$30, MATCH($AV378, Campaigns!$H$11:$H$30, 0)), "")</f>
        <v/>
      </c>
      <c r="AD378" s="399"/>
      <c r="AE378" s="400"/>
      <c r="AF378" s="11"/>
      <c r="AG378" s="442" t="str">
        <f>IFERROR(INDEX(Campaigns!$J$11:$J$30, MATCH($AV378, Campaigns!$H$11:$H$30, 0)), "")</f>
        <v/>
      </c>
      <c r="AH378" s="376"/>
      <c r="AI378" s="376"/>
      <c r="AJ378" s="376"/>
      <c r="AK378" s="376" t="str">
        <f>IFERROR(INDEX(Campaigns!$D$11:$D$30, MATCH($AV378, Campaigns!$H$11:$H$30, 0)), "")</f>
        <v/>
      </c>
      <c r="AL378" s="376"/>
      <c r="AM378" s="376"/>
      <c r="AN378" s="377"/>
      <c r="AO378" s="11"/>
      <c r="AP378" s="440" t="str">
        <f>IFERROR(INDEX(Campaigns!$F$11:$F$30, MATCH($AV378, Campaigns!$H$11:$H$30, 0)), "")</f>
        <v/>
      </c>
      <c r="AQ378" s="399"/>
      <c r="AR378" s="399"/>
      <c r="AS378" s="400"/>
      <c r="AT378" s="11"/>
      <c r="AV378" s="18">
        <f t="shared" si="32"/>
        <v>20</v>
      </c>
    </row>
    <row r="379" spans="1:48"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row>
    <row r="380" spans="1:48"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row>
  </sheetData>
  <sheetProtection algorithmName="SHA-512" hashValue="2ntb2nykzSGuqtus9Z7Rdhyqecmp0CN7+gg4zRgNlY9GxFToxwXr0ZtlGgUI3YKGMFA7ssljLkNc9oUbqtsqPw==" saltValue="vCFVxPHI5IlXXP8djQQJPg==" spinCount="100000" sheet="1" objects="1" scenarios="1"/>
  <mergeCells count="761">
    <mergeCell ref="Q357:AE357"/>
    <mergeCell ref="B356:AS356"/>
    <mergeCell ref="AG377:AJ377"/>
    <mergeCell ref="AK377:AN377"/>
    <mergeCell ref="AG378:AJ378"/>
    <mergeCell ref="AK378:AN378"/>
    <mergeCell ref="AP359:AS359"/>
    <mergeCell ref="AP360:AS360"/>
    <mergeCell ref="AP361:AS361"/>
    <mergeCell ref="AP362:AS362"/>
    <mergeCell ref="AP363:AS363"/>
    <mergeCell ref="AP364:AS364"/>
    <mergeCell ref="AP365:AS365"/>
    <mergeCell ref="AP366:AS366"/>
    <mergeCell ref="AP367:AS367"/>
    <mergeCell ref="AP368:AS368"/>
    <mergeCell ref="AP369:AS369"/>
    <mergeCell ref="AP370:AS370"/>
    <mergeCell ref="AP371:AS371"/>
    <mergeCell ref="AP372:AS372"/>
    <mergeCell ref="AP373:AS373"/>
    <mergeCell ref="AP374:AS374"/>
    <mergeCell ref="AP375:AS375"/>
    <mergeCell ref="AP376:AS376"/>
    <mergeCell ref="AP377:AS377"/>
    <mergeCell ref="AP378:AS378"/>
    <mergeCell ref="AG372:AJ372"/>
    <mergeCell ref="AK372:AN372"/>
    <mergeCell ref="AG373:AJ373"/>
    <mergeCell ref="AK373:AN373"/>
    <mergeCell ref="AG374:AJ374"/>
    <mergeCell ref="AK374:AN374"/>
    <mergeCell ref="AG375:AJ375"/>
    <mergeCell ref="AK375:AN375"/>
    <mergeCell ref="AG376:AJ376"/>
    <mergeCell ref="AK376:AN376"/>
    <mergeCell ref="AK367:AN367"/>
    <mergeCell ref="AG368:AJ368"/>
    <mergeCell ref="AK368:AN368"/>
    <mergeCell ref="AG369:AJ369"/>
    <mergeCell ref="AK369:AN369"/>
    <mergeCell ref="AG370:AJ370"/>
    <mergeCell ref="AK370:AN370"/>
    <mergeCell ref="AG371:AJ371"/>
    <mergeCell ref="AK371:AN371"/>
    <mergeCell ref="W377:Y377"/>
    <mergeCell ref="Z377:AB377"/>
    <mergeCell ref="AC377:AE377"/>
    <mergeCell ref="T378:V378"/>
    <mergeCell ref="W378:Y378"/>
    <mergeCell ref="Z378:AB378"/>
    <mergeCell ref="AC378:AE378"/>
    <mergeCell ref="AG359:AJ359"/>
    <mergeCell ref="AK359:AN359"/>
    <mergeCell ref="AG360:AJ360"/>
    <mergeCell ref="AK360:AN360"/>
    <mergeCell ref="AG361:AJ361"/>
    <mergeCell ref="AK361:AN361"/>
    <mergeCell ref="AG362:AJ362"/>
    <mergeCell ref="AK362:AN362"/>
    <mergeCell ref="AG363:AJ363"/>
    <mergeCell ref="AK363:AN363"/>
    <mergeCell ref="AG364:AJ364"/>
    <mergeCell ref="AK364:AN364"/>
    <mergeCell ref="AG365:AJ365"/>
    <mergeCell ref="AK365:AN365"/>
    <mergeCell ref="AG366:AJ366"/>
    <mergeCell ref="AK366:AN366"/>
    <mergeCell ref="AG367:AJ367"/>
    <mergeCell ref="W374:Y374"/>
    <mergeCell ref="Z374:AB374"/>
    <mergeCell ref="AC374:AE374"/>
    <mergeCell ref="T375:V375"/>
    <mergeCell ref="W375:Y375"/>
    <mergeCell ref="Z375:AB375"/>
    <mergeCell ref="AC375:AE375"/>
    <mergeCell ref="T376:V376"/>
    <mergeCell ref="W376:Y376"/>
    <mergeCell ref="Z376:AB376"/>
    <mergeCell ref="AC376:AE376"/>
    <mergeCell ref="W371:Y371"/>
    <mergeCell ref="Z371:AB371"/>
    <mergeCell ref="AC371:AE371"/>
    <mergeCell ref="T372:V372"/>
    <mergeCell ref="W372:Y372"/>
    <mergeCell ref="Z372:AB372"/>
    <mergeCell ref="AC372:AE372"/>
    <mergeCell ref="T373:V373"/>
    <mergeCell ref="W373:Y373"/>
    <mergeCell ref="Z373:AB373"/>
    <mergeCell ref="AC373:AE373"/>
    <mergeCell ref="W368:Y368"/>
    <mergeCell ref="Z368:AB368"/>
    <mergeCell ref="AC368:AE368"/>
    <mergeCell ref="T369:V369"/>
    <mergeCell ref="W369:Y369"/>
    <mergeCell ref="Z369:AB369"/>
    <mergeCell ref="AC369:AE369"/>
    <mergeCell ref="T370:V370"/>
    <mergeCell ref="W370:Y370"/>
    <mergeCell ref="Z370:AB370"/>
    <mergeCell ref="AC370:AE370"/>
    <mergeCell ref="W365:Y365"/>
    <mergeCell ref="Z365:AB365"/>
    <mergeCell ref="AC365:AE365"/>
    <mergeCell ref="T366:V366"/>
    <mergeCell ref="W366:Y366"/>
    <mergeCell ref="Z366:AB366"/>
    <mergeCell ref="AC366:AE366"/>
    <mergeCell ref="T367:V367"/>
    <mergeCell ref="W367:Y367"/>
    <mergeCell ref="Z367:AB367"/>
    <mergeCell ref="AC367:AE367"/>
    <mergeCell ref="W362:Y362"/>
    <mergeCell ref="Z362:AB362"/>
    <mergeCell ref="AC362:AE362"/>
    <mergeCell ref="T363:V363"/>
    <mergeCell ref="W363:Y363"/>
    <mergeCell ref="Z363:AB363"/>
    <mergeCell ref="AC363:AE363"/>
    <mergeCell ref="T364:V364"/>
    <mergeCell ref="W364:Y364"/>
    <mergeCell ref="Z364:AB364"/>
    <mergeCell ref="AC364:AE364"/>
    <mergeCell ref="W359:Y359"/>
    <mergeCell ref="Z359:AB359"/>
    <mergeCell ref="AC359:AE359"/>
    <mergeCell ref="T360:V360"/>
    <mergeCell ref="W360:Y360"/>
    <mergeCell ref="Z360:AB360"/>
    <mergeCell ref="AC360:AE360"/>
    <mergeCell ref="T361:V361"/>
    <mergeCell ref="W361:Y361"/>
    <mergeCell ref="Z361:AB361"/>
    <mergeCell ref="AC361:AE361"/>
    <mergeCell ref="Q371:S371"/>
    <mergeCell ref="Q372:S372"/>
    <mergeCell ref="Q373:S373"/>
    <mergeCell ref="Q374:S374"/>
    <mergeCell ref="Q375:S375"/>
    <mergeCell ref="Q376:S376"/>
    <mergeCell ref="Q377:S377"/>
    <mergeCell ref="Q378:S378"/>
    <mergeCell ref="T359:V359"/>
    <mergeCell ref="T362:V362"/>
    <mergeCell ref="T365:V365"/>
    <mergeCell ref="T368:V368"/>
    <mergeCell ref="T371:V371"/>
    <mergeCell ref="T374:V374"/>
    <mergeCell ref="T377:V377"/>
    <mergeCell ref="B378:C378"/>
    <mergeCell ref="AP358:AS358"/>
    <mergeCell ref="AK358:AN358"/>
    <mergeCell ref="AP357:AS357"/>
    <mergeCell ref="AK357:AN357"/>
    <mergeCell ref="AG358:AJ358"/>
    <mergeCell ref="AG357:AJ357"/>
    <mergeCell ref="Q358:S358"/>
    <mergeCell ref="T358:V358"/>
    <mergeCell ref="W358:Y358"/>
    <mergeCell ref="Z358:AB358"/>
    <mergeCell ref="AC358:AE358"/>
    <mergeCell ref="Q359:S359"/>
    <mergeCell ref="Q360:S360"/>
    <mergeCell ref="Q361:S361"/>
    <mergeCell ref="Q362:S362"/>
    <mergeCell ref="Q363:S363"/>
    <mergeCell ref="Q364:S364"/>
    <mergeCell ref="Q365:S365"/>
    <mergeCell ref="Q366:S366"/>
    <mergeCell ref="Q367:S367"/>
    <mergeCell ref="Q368:S368"/>
    <mergeCell ref="Q369:S369"/>
    <mergeCell ref="Q370:S370"/>
    <mergeCell ref="D376:O376"/>
    <mergeCell ref="D377:O377"/>
    <mergeCell ref="D378:O378"/>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D367:O367"/>
    <mergeCell ref="D368:O368"/>
    <mergeCell ref="D369:O369"/>
    <mergeCell ref="D370:O370"/>
    <mergeCell ref="D371:O371"/>
    <mergeCell ref="D372:O372"/>
    <mergeCell ref="D373:O373"/>
    <mergeCell ref="D374:O374"/>
    <mergeCell ref="D375:O375"/>
    <mergeCell ref="D358:O358"/>
    <mergeCell ref="D359:O359"/>
    <mergeCell ref="D360:O360"/>
    <mergeCell ref="D361:O361"/>
    <mergeCell ref="D362:O362"/>
    <mergeCell ref="D363:O363"/>
    <mergeCell ref="D364:O364"/>
    <mergeCell ref="D365:O365"/>
    <mergeCell ref="D366:O366"/>
    <mergeCell ref="N352:Q352"/>
    <mergeCell ref="R352:U352"/>
    <mergeCell ref="V352:Y352"/>
    <mergeCell ref="Z352:AC352"/>
    <mergeCell ref="AD352:AG352"/>
    <mergeCell ref="AH352:AK352"/>
    <mergeCell ref="AL352:AO352"/>
    <mergeCell ref="AP352:AS352"/>
    <mergeCell ref="N350:Q350"/>
    <mergeCell ref="R350:U350"/>
    <mergeCell ref="V350:Y350"/>
    <mergeCell ref="Z350:AC350"/>
    <mergeCell ref="AD350:AG350"/>
    <mergeCell ref="AH350:AK350"/>
    <mergeCell ref="AL350:AO350"/>
    <mergeCell ref="AP350:AS350"/>
    <mergeCell ref="N351:Q351"/>
    <mergeCell ref="R351:U351"/>
    <mergeCell ref="V351:Y351"/>
    <mergeCell ref="Z351:AC351"/>
    <mergeCell ref="AD351:AG351"/>
    <mergeCell ref="AH351:AK351"/>
    <mergeCell ref="AL351:AO351"/>
    <mergeCell ref="AP351:AS351"/>
    <mergeCell ref="N348:Q348"/>
    <mergeCell ref="R348:U348"/>
    <mergeCell ref="V348:Y348"/>
    <mergeCell ref="Z348:AC348"/>
    <mergeCell ref="AD348:AG348"/>
    <mergeCell ref="AH348:AK348"/>
    <mergeCell ref="AL348:AO348"/>
    <mergeCell ref="AP348:AS348"/>
    <mergeCell ref="N349:Q349"/>
    <mergeCell ref="R349:U349"/>
    <mergeCell ref="V349:Y349"/>
    <mergeCell ref="Z349:AC349"/>
    <mergeCell ref="AD349:AG349"/>
    <mergeCell ref="AH349:AK349"/>
    <mergeCell ref="AL349:AO349"/>
    <mergeCell ref="AP349:AS349"/>
    <mergeCell ref="N346:Q346"/>
    <mergeCell ref="R346:U346"/>
    <mergeCell ref="V346:Y346"/>
    <mergeCell ref="Z346:AC346"/>
    <mergeCell ref="AD346:AG346"/>
    <mergeCell ref="AH346:AK346"/>
    <mergeCell ref="AL346:AO346"/>
    <mergeCell ref="AP346:AS346"/>
    <mergeCell ref="N347:Q347"/>
    <mergeCell ref="R347:U347"/>
    <mergeCell ref="V347:Y347"/>
    <mergeCell ref="Z347:AC347"/>
    <mergeCell ref="AD347:AG347"/>
    <mergeCell ref="AH347:AK347"/>
    <mergeCell ref="AL347:AO347"/>
    <mergeCell ref="AP347:AS347"/>
    <mergeCell ref="N344:Q344"/>
    <mergeCell ref="R344:U344"/>
    <mergeCell ref="V344:Y344"/>
    <mergeCell ref="Z344:AC344"/>
    <mergeCell ref="AD344:AG344"/>
    <mergeCell ref="AH344:AK344"/>
    <mergeCell ref="AL344:AO344"/>
    <mergeCell ref="AP344:AS344"/>
    <mergeCell ref="N345:Q345"/>
    <mergeCell ref="R345:U345"/>
    <mergeCell ref="V345:Y345"/>
    <mergeCell ref="Z345:AC345"/>
    <mergeCell ref="AD345:AG345"/>
    <mergeCell ref="AH345:AK345"/>
    <mergeCell ref="AL345:AO345"/>
    <mergeCell ref="AP345:AS345"/>
    <mergeCell ref="N342:Q342"/>
    <mergeCell ref="R342:U342"/>
    <mergeCell ref="V342:Y342"/>
    <mergeCell ref="Z342:AC342"/>
    <mergeCell ref="AD342:AG342"/>
    <mergeCell ref="AH342:AK342"/>
    <mergeCell ref="AL342:AO342"/>
    <mergeCell ref="AP342:AS342"/>
    <mergeCell ref="N343:Q343"/>
    <mergeCell ref="R343:U343"/>
    <mergeCell ref="V343:Y343"/>
    <mergeCell ref="Z343:AC343"/>
    <mergeCell ref="AD343:AG343"/>
    <mergeCell ref="AH343:AK343"/>
    <mergeCell ref="AL343:AO343"/>
    <mergeCell ref="AP343:AS343"/>
    <mergeCell ref="N340:Q340"/>
    <mergeCell ref="R340:U340"/>
    <mergeCell ref="V340:Y340"/>
    <mergeCell ref="Z340:AC340"/>
    <mergeCell ref="AD340:AG340"/>
    <mergeCell ref="AH340:AK340"/>
    <mergeCell ref="AL340:AO340"/>
    <mergeCell ref="AP340:AS340"/>
    <mergeCell ref="N341:Q341"/>
    <mergeCell ref="R341:U341"/>
    <mergeCell ref="V341:Y341"/>
    <mergeCell ref="Z341:AC341"/>
    <mergeCell ref="AD341:AG341"/>
    <mergeCell ref="AH341:AK341"/>
    <mergeCell ref="AL341:AO341"/>
    <mergeCell ref="AP341:AS341"/>
    <mergeCell ref="N338:Q338"/>
    <mergeCell ref="R338:U338"/>
    <mergeCell ref="V338:Y338"/>
    <mergeCell ref="Z338:AC338"/>
    <mergeCell ref="AD338:AG338"/>
    <mergeCell ref="AH338:AK338"/>
    <mergeCell ref="AL338:AO338"/>
    <mergeCell ref="AP338:AS338"/>
    <mergeCell ref="N339:Q339"/>
    <mergeCell ref="R339:U339"/>
    <mergeCell ref="V339:Y339"/>
    <mergeCell ref="Z339:AC339"/>
    <mergeCell ref="AD339:AG339"/>
    <mergeCell ref="AH339:AK339"/>
    <mergeCell ref="AL339:AO339"/>
    <mergeCell ref="AP339:AS339"/>
    <mergeCell ref="N336:Q336"/>
    <mergeCell ref="R336:U336"/>
    <mergeCell ref="V336:Y336"/>
    <mergeCell ref="Z336:AC336"/>
    <mergeCell ref="AD336:AG336"/>
    <mergeCell ref="AH336:AK336"/>
    <mergeCell ref="AL336:AO336"/>
    <mergeCell ref="AP336:AS336"/>
    <mergeCell ref="N337:Q337"/>
    <mergeCell ref="R337:U337"/>
    <mergeCell ref="V337:Y337"/>
    <mergeCell ref="Z337:AC337"/>
    <mergeCell ref="AD337:AG337"/>
    <mergeCell ref="AH337:AK337"/>
    <mergeCell ref="AL337:AO337"/>
    <mergeCell ref="AP337:AS337"/>
    <mergeCell ref="AL334:AO334"/>
    <mergeCell ref="AP334:AS334"/>
    <mergeCell ref="N335:Q335"/>
    <mergeCell ref="R335:U335"/>
    <mergeCell ref="V335:Y335"/>
    <mergeCell ref="Z335:AC335"/>
    <mergeCell ref="AD335:AG335"/>
    <mergeCell ref="AH335:AK335"/>
    <mergeCell ref="AL335:AO335"/>
    <mergeCell ref="AP335:AS335"/>
    <mergeCell ref="AI323:AM324"/>
    <mergeCell ref="AO323:AS324"/>
    <mergeCell ref="J325:O326"/>
    <mergeCell ref="B353:M353"/>
    <mergeCell ref="B342:M342"/>
    <mergeCell ref="B343:M343"/>
    <mergeCell ref="B344:M344"/>
    <mergeCell ref="B345:M345"/>
    <mergeCell ref="B346:M346"/>
    <mergeCell ref="B347:M347"/>
    <mergeCell ref="B348:M348"/>
    <mergeCell ref="B349:M349"/>
    <mergeCell ref="B350:M350"/>
    <mergeCell ref="B351:M351"/>
    <mergeCell ref="B352:M352"/>
    <mergeCell ref="B339:M339"/>
    <mergeCell ref="B340:M340"/>
    <mergeCell ref="B341:M341"/>
    <mergeCell ref="B337:M337"/>
    <mergeCell ref="B338:M338"/>
    <mergeCell ref="V334:Y334"/>
    <mergeCell ref="Z334:AC334"/>
    <mergeCell ref="AD334:AG334"/>
    <mergeCell ref="AH334:AK334"/>
    <mergeCell ref="AP353:AS353"/>
    <mergeCell ref="N353:Q353"/>
    <mergeCell ref="R353:U353"/>
    <mergeCell ref="V353:Y353"/>
    <mergeCell ref="Z353:AC353"/>
    <mergeCell ref="AD353:AG353"/>
    <mergeCell ref="AH353:AK353"/>
    <mergeCell ref="AL353:AO353"/>
    <mergeCell ref="J323:O324"/>
    <mergeCell ref="B335:M335"/>
    <mergeCell ref="B336:M336"/>
    <mergeCell ref="B333:M333"/>
    <mergeCell ref="B334:M334"/>
    <mergeCell ref="B331:AS331"/>
    <mergeCell ref="N333:Q333"/>
    <mergeCell ref="R333:U333"/>
    <mergeCell ref="V333:Y333"/>
    <mergeCell ref="Z333:AC333"/>
    <mergeCell ref="AD333:AG333"/>
    <mergeCell ref="AH333:AK333"/>
    <mergeCell ref="AL333:AO333"/>
    <mergeCell ref="AP333:AS333"/>
    <mergeCell ref="N334:Q334"/>
    <mergeCell ref="R334:U334"/>
    <mergeCell ref="J312:O312"/>
    <mergeCell ref="Q312:U312"/>
    <mergeCell ref="W312:AA312"/>
    <mergeCell ref="AC312:AG312"/>
    <mergeCell ref="AI312:AM312"/>
    <mergeCell ref="AO312:AS312"/>
    <mergeCell ref="B312:H312"/>
    <mergeCell ref="B307:AS307"/>
    <mergeCell ref="Q317:U318"/>
    <mergeCell ref="W317:AA318"/>
    <mergeCell ref="AC317:AG318"/>
    <mergeCell ref="AI317:AM318"/>
    <mergeCell ref="AO317:AS318"/>
    <mergeCell ref="B325:H326"/>
    <mergeCell ref="Q325:U326"/>
    <mergeCell ref="W325:AA326"/>
    <mergeCell ref="AC325:AG326"/>
    <mergeCell ref="AI325:AM326"/>
    <mergeCell ref="AO325:AS326"/>
    <mergeCell ref="J319:O320"/>
    <mergeCell ref="B319:H320"/>
    <mergeCell ref="Q319:U320"/>
    <mergeCell ref="W319:AA320"/>
    <mergeCell ref="AC319:AG320"/>
    <mergeCell ref="AI319:AM320"/>
    <mergeCell ref="AO319:AS320"/>
    <mergeCell ref="J321:O322"/>
    <mergeCell ref="B321:H322"/>
    <mergeCell ref="Q321:U322"/>
    <mergeCell ref="W321:AA322"/>
    <mergeCell ref="AC321:AG322"/>
    <mergeCell ref="AI321:AM322"/>
    <mergeCell ref="AO321:AS322"/>
    <mergeCell ref="B323:H324"/>
    <mergeCell ref="Q323:U324"/>
    <mergeCell ref="W323:AA324"/>
    <mergeCell ref="AC323:AG324"/>
    <mergeCell ref="B281:AS281"/>
    <mergeCell ref="AO327:AS328"/>
    <mergeCell ref="AI327:AM328"/>
    <mergeCell ref="AC327:AG328"/>
    <mergeCell ref="W327:AA328"/>
    <mergeCell ref="Q327:U328"/>
    <mergeCell ref="B327:H328"/>
    <mergeCell ref="J327:O328"/>
    <mergeCell ref="J313:O314"/>
    <mergeCell ref="B313:H314"/>
    <mergeCell ref="Q313:U314"/>
    <mergeCell ref="W313:AA314"/>
    <mergeCell ref="AC313:AG314"/>
    <mergeCell ref="AI313:AM314"/>
    <mergeCell ref="AO313:AS314"/>
    <mergeCell ref="J315:O316"/>
    <mergeCell ref="B315:H316"/>
    <mergeCell ref="Q315:U316"/>
    <mergeCell ref="W315:AA316"/>
    <mergeCell ref="AC315:AG316"/>
    <mergeCell ref="AI315:AM316"/>
    <mergeCell ref="AO315:AS316"/>
    <mergeCell ref="J317:O318"/>
    <mergeCell ref="B317:H318"/>
    <mergeCell ref="AN276:AQ276"/>
    <mergeCell ref="AR276:AS276"/>
    <mergeCell ref="AJ265:AM265"/>
    <mergeCell ref="AN265:AQ265"/>
    <mergeCell ref="AN264:AQ264"/>
    <mergeCell ref="AR265:AS265"/>
    <mergeCell ref="AJ259:AS259"/>
    <mergeCell ref="AJ261:AS263"/>
    <mergeCell ref="AN272:AQ272"/>
    <mergeCell ref="AR272:AS272"/>
    <mergeCell ref="AJ273:AM273"/>
    <mergeCell ref="AN273:AQ273"/>
    <mergeCell ref="AR273:AS273"/>
    <mergeCell ref="AJ274:AM274"/>
    <mergeCell ref="AN274:AQ274"/>
    <mergeCell ref="AR274:AS274"/>
    <mergeCell ref="AJ275:AM275"/>
    <mergeCell ref="AN275:AQ275"/>
    <mergeCell ref="AR275:AS275"/>
    <mergeCell ref="B256:AS256"/>
    <mergeCell ref="AR277:AS277"/>
    <mergeCell ref="AN277:AQ277"/>
    <mergeCell ref="AJ277:AM277"/>
    <mergeCell ref="AJ266:AM266"/>
    <mergeCell ref="AN266:AQ266"/>
    <mergeCell ref="AR266:AS266"/>
    <mergeCell ref="AJ267:AM267"/>
    <mergeCell ref="AN267:AQ267"/>
    <mergeCell ref="AR267:AS267"/>
    <mergeCell ref="AJ268:AM268"/>
    <mergeCell ref="AN268:AQ268"/>
    <mergeCell ref="AR268:AS268"/>
    <mergeCell ref="AJ269:AM269"/>
    <mergeCell ref="AN269:AQ269"/>
    <mergeCell ref="AR269:AS269"/>
    <mergeCell ref="AJ270:AM270"/>
    <mergeCell ref="AN270:AQ270"/>
    <mergeCell ref="AR270:AS270"/>
    <mergeCell ref="AJ271:AM271"/>
    <mergeCell ref="AN271:AQ271"/>
    <mergeCell ref="AR271:AS271"/>
    <mergeCell ref="AJ272:AM272"/>
    <mergeCell ref="AJ276:AM276"/>
    <mergeCell ref="D250:AG250"/>
    <mergeCell ref="AH250:AK250"/>
    <mergeCell ref="AL250:AO250"/>
    <mergeCell ref="AP250:AS250"/>
    <mergeCell ref="D251:AG251"/>
    <mergeCell ref="AH251:AK251"/>
    <mergeCell ref="AL251:AO251"/>
    <mergeCell ref="AP251:AS251"/>
    <mergeCell ref="D252:AG252"/>
    <mergeCell ref="AH252:AK252"/>
    <mergeCell ref="AL252:AO252"/>
    <mergeCell ref="AP252:AS252"/>
    <mergeCell ref="D247:AG247"/>
    <mergeCell ref="AH247:AK247"/>
    <mergeCell ref="AL247:AO247"/>
    <mergeCell ref="AP247:AS247"/>
    <mergeCell ref="D248:AG248"/>
    <mergeCell ref="AH248:AK248"/>
    <mergeCell ref="AL248:AO248"/>
    <mergeCell ref="AP248:AS248"/>
    <mergeCell ref="D249:AG249"/>
    <mergeCell ref="AH249:AK249"/>
    <mergeCell ref="AL249:AO249"/>
    <mergeCell ref="AP249:AS249"/>
    <mergeCell ref="D244:AG244"/>
    <mergeCell ref="AH244:AK244"/>
    <mergeCell ref="AL244:AO244"/>
    <mergeCell ref="AP244:AS244"/>
    <mergeCell ref="D245:AG245"/>
    <mergeCell ref="AH245:AK245"/>
    <mergeCell ref="AL245:AO245"/>
    <mergeCell ref="AP245:AS245"/>
    <mergeCell ref="D246:AG246"/>
    <mergeCell ref="AH246:AK246"/>
    <mergeCell ref="AL246:AO246"/>
    <mergeCell ref="AP246:AS246"/>
    <mergeCell ref="D241:AG241"/>
    <mergeCell ref="AH241:AK241"/>
    <mergeCell ref="AL241:AO241"/>
    <mergeCell ref="AP241:AS241"/>
    <mergeCell ref="D242:AG242"/>
    <mergeCell ref="AH242:AK242"/>
    <mergeCell ref="AL242:AO242"/>
    <mergeCell ref="AP242:AS242"/>
    <mergeCell ref="D243:AG243"/>
    <mergeCell ref="AH243:AK243"/>
    <mergeCell ref="AL243:AO243"/>
    <mergeCell ref="AP243:AS243"/>
    <mergeCell ref="AP238:AS238"/>
    <mergeCell ref="D239:AG239"/>
    <mergeCell ref="AH239:AK239"/>
    <mergeCell ref="AL239:AO239"/>
    <mergeCell ref="AP239:AS239"/>
    <mergeCell ref="D240:AG240"/>
    <mergeCell ref="AH240:AK240"/>
    <mergeCell ref="AL240:AO240"/>
    <mergeCell ref="AP240:AS240"/>
    <mergeCell ref="AI96:AM97"/>
    <mergeCell ref="AO96:AS97"/>
    <mergeCell ref="B22:C22"/>
    <mergeCell ref="D22:AB22"/>
    <mergeCell ref="AC22:AF22"/>
    <mergeCell ref="AG22:AK22"/>
    <mergeCell ref="AL22:AO22"/>
    <mergeCell ref="AP22:AS22"/>
    <mergeCell ref="B28:AS28"/>
    <mergeCell ref="B53:AS53"/>
    <mergeCell ref="AA84:AS84"/>
    <mergeCell ref="B79:AS79"/>
    <mergeCell ref="AA93:AG94"/>
    <mergeCell ref="AI93:AM94"/>
    <mergeCell ref="AO93:AS94"/>
    <mergeCell ref="AA90:AG91"/>
    <mergeCell ref="AI90:AM91"/>
    <mergeCell ref="AO90:AS91"/>
    <mergeCell ref="AA87:AG88"/>
    <mergeCell ref="AI87:AM88"/>
    <mergeCell ref="AO87:AS88"/>
    <mergeCell ref="B21:C21"/>
    <mergeCell ref="D21:AB21"/>
    <mergeCell ref="AC21:AF21"/>
    <mergeCell ref="B24:C24"/>
    <mergeCell ref="D24:AB24"/>
    <mergeCell ref="AC24:AF24"/>
    <mergeCell ref="AG24:AK24"/>
    <mergeCell ref="AL24:AO24"/>
    <mergeCell ref="AP24:AS24"/>
    <mergeCell ref="B23:C23"/>
    <mergeCell ref="D23:AB23"/>
    <mergeCell ref="AC23:AF23"/>
    <mergeCell ref="AG23:AK23"/>
    <mergeCell ref="AL23:AO23"/>
    <mergeCell ref="AP23:AS23"/>
    <mergeCell ref="AG21:AK21"/>
    <mergeCell ref="AL21:AO21"/>
    <mergeCell ref="AP21:AS21"/>
    <mergeCell ref="B20:C20"/>
    <mergeCell ref="D20:AB20"/>
    <mergeCell ref="AC20:AF20"/>
    <mergeCell ref="AG20:AK20"/>
    <mergeCell ref="AL20:AO20"/>
    <mergeCell ref="AP20:AS20"/>
    <mergeCell ref="B19:C19"/>
    <mergeCell ref="D19:AB19"/>
    <mergeCell ref="AC19:AF19"/>
    <mergeCell ref="AG19:AK19"/>
    <mergeCell ref="AL19:AO19"/>
    <mergeCell ref="AP19:AS19"/>
    <mergeCell ref="B18:C18"/>
    <mergeCell ref="D18:AB18"/>
    <mergeCell ref="AC18:AF18"/>
    <mergeCell ref="AG18:AK18"/>
    <mergeCell ref="AL18:AO18"/>
    <mergeCell ref="AP18:AS18"/>
    <mergeCell ref="B17:C17"/>
    <mergeCell ref="D17:AB17"/>
    <mergeCell ref="AC17:AF17"/>
    <mergeCell ref="AG17:AK17"/>
    <mergeCell ref="AL17:AO17"/>
    <mergeCell ref="AP17:AS17"/>
    <mergeCell ref="B16:C16"/>
    <mergeCell ref="D16:AB16"/>
    <mergeCell ref="AC16:AF16"/>
    <mergeCell ref="AG16:AK16"/>
    <mergeCell ref="AL16:AO16"/>
    <mergeCell ref="AP16:AS16"/>
    <mergeCell ref="AG15:AK15"/>
    <mergeCell ref="AL15:AO15"/>
    <mergeCell ref="AP15:AS15"/>
    <mergeCell ref="B15:C15"/>
    <mergeCell ref="D15:AB15"/>
    <mergeCell ref="AC15:AF15"/>
    <mergeCell ref="B14:C14"/>
    <mergeCell ref="D14:AB14"/>
    <mergeCell ref="AC14:AF14"/>
    <mergeCell ref="AG14:AK14"/>
    <mergeCell ref="AL14:AO14"/>
    <mergeCell ref="AP14:AS14"/>
    <mergeCell ref="B2:O3"/>
    <mergeCell ref="Q2:AD3"/>
    <mergeCell ref="AF2:AS3"/>
    <mergeCell ref="B11:C11"/>
    <mergeCell ref="D11:AB11"/>
    <mergeCell ref="AC11:AF11"/>
    <mergeCell ref="AG11:AK11"/>
    <mergeCell ref="AL11:AO11"/>
    <mergeCell ref="AP11:AS11"/>
    <mergeCell ref="B10:C10"/>
    <mergeCell ref="D10:AB10"/>
    <mergeCell ref="AC10:AF10"/>
    <mergeCell ref="AG10:AK10"/>
    <mergeCell ref="AL10:AO10"/>
    <mergeCell ref="AP10:AS10"/>
    <mergeCell ref="AF5:AK5"/>
    <mergeCell ref="AL5:AO5"/>
    <mergeCell ref="AP5:AS5"/>
    <mergeCell ref="B7:AS7"/>
    <mergeCell ref="B9:C9"/>
    <mergeCell ref="AC9:AF9"/>
    <mergeCell ref="AP9:AS9"/>
    <mergeCell ref="AL9:AO9"/>
    <mergeCell ref="D9:AB9"/>
    <mergeCell ref="AG9:AK9"/>
    <mergeCell ref="B13:C13"/>
    <mergeCell ref="D13:AB13"/>
    <mergeCell ref="AC13:AF13"/>
    <mergeCell ref="AG13:AK13"/>
    <mergeCell ref="AL13:AO13"/>
    <mergeCell ref="AP13:AS13"/>
    <mergeCell ref="B12:C12"/>
    <mergeCell ref="D12:AB12"/>
    <mergeCell ref="AC12:AF12"/>
    <mergeCell ref="AG12:AK12"/>
    <mergeCell ref="AL12:AO12"/>
    <mergeCell ref="AP12:AS12"/>
    <mergeCell ref="B104:AS104"/>
    <mergeCell ref="B105:AS105"/>
    <mergeCell ref="B129:AS129"/>
    <mergeCell ref="AP175:AS175"/>
    <mergeCell ref="AI86:AM86"/>
    <mergeCell ref="AO86:AS86"/>
    <mergeCell ref="AL175:AO175"/>
    <mergeCell ref="AG175:AK175"/>
    <mergeCell ref="B174:F174"/>
    <mergeCell ref="G174:J174"/>
    <mergeCell ref="K174:N174"/>
    <mergeCell ref="B175:F175"/>
    <mergeCell ref="G175:J175"/>
    <mergeCell ref="K175:N175"/>
    <mergeCell ref="Q174:U174"/>
    <mergeCell ref="V174:Y174"/>
    <mergeCell ref="Z174:AC174"/>
    <mergeCell ref="Q175:U175"/>
    <mergeCell ref="V175:Y175"/>
    <mergeCell ref="Z175:AC175"/>
    <mergeCell ref="AO99:AS100"/>
    <mergeCell ref="AI99:AM100"/>
    <mergeCell ref="AA99:AG100"/>
    <mergeCell ref="AA96:AG97"/>
    <mergeCell ref="B155:AS155"/>
    <mergeCell ref="B173:F173"/>
    <mergeCell ref="G173:J173"/>
    <mergeCell ref="K173:N173"/>
    <mergeCell ref="Q173:U173"/>
    <mergeCell ref="V173:Y173"/>
    <mergeCell ref="Z173:AC173"/>
    <mergeCell ref="AG173:AK173"/>
    <mergeCell ref="AL173:AO173"/>
    <mergeCell ref="AP173:AS173"/>
    <mergeCell ref="B180:AS180"/>
    <mergeCell ref="B205:AS205"/>
    <mergeCell ref="B231:AS231"/>
    <mergeCell ref="AF233:AK233"/>
    <mergeCell ref="AL233:AO233"/>
    <mergeCell ref="AP233:AS233"/>
    <mergeCell ref="V176:Y176"/>
    <mergeCell ref="Z176:AC176"/>
    <mergeCell ref="AG174:AK174"/>
    <mergeCell ref="AL174:AO174"/>
    <mergeCell ref="AP174:AS174"/>
    <mergeCell ref="B176:F176"/>
    <mergeCell ref="G176:J176"/>
    <mergeCell ref="K176:N176"/>
    <mergeCell ref="Q176:U176"/>
    <mergeCell ref="B245:C245"/>
    <mergeCell ref="B246:C246"/>
    <mergeCell ref="B247:C247"/>
    <mergeCell ref="B248:C248"/>
    <mergeCell ref="B249:C249"/>
    <mergeCell ref="B250:C250"/>
    <mergeCell ref="B251:C251"/>
    <mergeCell ref="B252:C252"/>
    <mergeCell ref="B235:AS235"/>
    <mergeCell ref="B237:C237"/>
    <mergeCell ref="B238:C238"/>
    <mergeCell ref="B239:C239"/>
    <mergeCell ref="B240:C240"/>
    <mergeCell ref="B241:C241"/>
    <mergeCell ref="B242:C242"/>
    <mergeCell ref="B243:C243"/>
    <mergeCell ref="B244:C244"/>
    <mergeCell ref="AP237:AS237"/>
    <mergeCell ref="AL237:AO237"/>
    <mergeCell ref="AH237:AK237"/>
    <mergeCell ref="D237:AG237"/>
    <mergeCell ref="D238:AG238"/>
    <mergeCell ref="AH238:AK238"/>
    <mergeCell ref="AL238:AO238"/>
  </mergeCells>
  <phoneticPr fontId="14" type="noConversion"/>
  <conditionalFormatting sqref="B10:AS24 B238:AS252 B359:O378 Q359:AE378 AG359:AN378 AP359:AS378">
    <cfRule type="expression" dxfId="13" priority="68">
      <formula>$B10=$AV$4</formula>
    </cfRule>
    <cfRule type="expression" dxfId="12" priority="69">
      <formula>$B10=$AV$5</formula>
    </cfRule>
    <cfRule type="expression" dxfId="11" priority="70">
      <formula>$B10=$AV$6</formula>
    </cfRule>
  </conditionalFormatting>
  <conditionalFormatting sqref="J313:O328">
    <cfRule type="colorScale" priority="5">
      <colorScale>
        <cfvo type="min"/>
        <cfvo type="percentile" val="50"/>
        <cfvo type="max"/>
        <color rgb="FFF8696B"/>
        <color rgb="FFFFEB84"/>
        <color rgb="FF63BE7B"/>
      </colorScale>
    </cfRule>
  </conditionalFormatting>
  <conditionalFormatting sqref="N334:AS353">
    <cfRule type="colorScale" priority="4">
      <colorScale>
        <cfvo type="min"/>
        <cfvo type="percentile" val="50"/>
        <cfvo type="max"/>
        <color rgb="FFF8696B"/>
        <color rgb="FFFFEB84"/>
        <color rgb="FF63BE7B"/>
      </colorScale>
    </cfRule>
  </conditionalFormatting>
  <conditionalFormatting sqref="Q313:U328">
    <cfRule type="colorScale" priority="10">
      <colorScale>
        <cfvo type="min"/>
        <cfvo type="percentile" val="50"/>
        <cfvo type="max"/>
        <color rgb="FFF8696B"/>
        <color rgb="FFFFEB84"/>
        <color rgb="FF63BE7B"/>
      </colorScale>
    </cfRule>
  </conditionalFormatting>
  <conditionalFormatting sqref="W313:AA328">
    <cfRule type="colorScale" priority="9">
      <colorScale>
        <cfvo type="min"/>
        <cfvo type="percentile" val="50"/>
        <cfvo type="max"/>
        <color rgb="FFF8696B"/>
        <color rgb="FFFFEB84"/>
        <color rgb="FF63BE7B"/>
      </colorScale>
    </cfRule>
  </conditionalFormatting>
  <conditionalFormatting sqref="AC313:AG328">
    <cfRule type="colorScale" priority="8">
      <colorScale>
        <cfvo type="min"/>
        <cfvo type="percentile" val="50"/>
        <cfvo type="max"/>
        <color rgb="FFF8696B"/>
        <color rgb="FFFFEB84"/>
        <color rgb="FF63BE7B"/>
      </colorScale>
    </cfRule>
  </conditionalFormatting>
  <conditionalFormatting sqref="AI313:AM328">
    <cfRule type="colorScale" priority="7">
      <colorScale>
        <cfvo type="min"/>
        <cfvo type="percentile" val="50"/>
        <cfvo type="max"/>
        <color rgb="FFF8696B"/>
        <color rgb="FFFFEB84"/>
        <color rgb="FF63BE7B"/>
      </colorScale>
    </cfRule>
  </conditionalFormatting>
  <conditionalFormatting sqref="AO87:AS88 AO90:AS91 AO93:AS94 AO96:AS97 AO99:AS100">
    <cfRule type="dataBar" priority="17">
      <dataBar>
        <cfvo type="num" val="0"/>
        <cfvo type="num" val="1"/>
        <color rgb="FF207144"/>
      </dataBar>
      <extLst>
        <ext xmlns:x14="http://schemas.microsoft.com/office/spreadsheetml/2009/9/main" uri="{B025F937-C7B1-47D3-B67F-A62EFF666E3E}">
          <x14:id>{C1E8957A-7BE6-4E59-B95B-1239C3866230}</x14:id>
        </ext>
      </extLst>
    </cfRule>
  </conditionalFormatting>
  <conditionalFormatting sqref="AO313:AS328">
    <cfRule type="colorScale" priority="6">
      <colorScale>
        <cfvo type="min"/>
        <cfvo type="percentile" val="50"/>
        <cfvo type="max"/>
        <color rgb="FFF8696B"/>
        <color rgb="FFFFEB84"/>
        <color rgb="FF63BE7B"/>
      </colorScale>
    </cfRule>
  </conditionalFormatting>
  <conditionalFormatting sqref="AR266:AS277">
    <cfRule type="expression" dxfId="10" priority="74">
      <formula>$AR266=$AV$257</formula>
    </cfRule>
    <cfRule type="expression" dxfId="9" priority="75">
      <formula>$AR266=$AV$258</formula>
    </cfRule>
    <cfRule type="expression" dxfId="8" priority="76">
      <formula>$AR266=$AV$259</formula>
    </cfRule>
  </conditionalFormatting>
  <pageMargins left="0.7" right="0.7" top="0.75" bottom="0.75" header="0.3" footer="0.3"/>
  <pageSetup paperSize="9" scale="66" orientation="portrait" verticalDpi="300" r:id="rId1"/>
  <colBreaks count="1" manualBreakCount="1">
    <brk id="46" max="1048575" man="1"/>
  </colBreaks>
  <drawing r:id="rId2"/>
  <extLst>
    <ext xmlns:x14="http://schemas.microsoft.com/office/spreadsheetml/2009/9/main" uri="{78C0D931-6437-407d-A8EE-F0AAD7539E65}">
      <x14:conditionalFormattings>
        <x14:conditionalFormatting xmlns:xm="http://schemas.microsoft.com/office/excel/2006/main">
          <x14:cfRule type="dataBar" id="{C1E8957A-7BE6-4E59-B95B-1239C3866230}">
            <x14:dataBar minLength="0" maxLength="100" gradient="0">
              <x14:cfvo type="num">
                <xm:f>0</xm:f>
              </x14:cfvo>
              <x14:cfvo type="num">
                <xm:f>1</xm:f>
              </x14:cfvo>
              <x14:negativeFillColor rgb="FFFF0000"/>
              <x14:axisColor rgb="FF000000"/>
            </x14:dataBar>
          </x14:cfRule>
          <xm:sqref>AO87:AS88 AO90:AS91 AO93:AS94 AO96:AS97 AO99:AS100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86855-51B6-4BCF-92CB-07BF2A6318CC}">
  <sheetPr>
    <tabColor rgb="FF207144"/>
  </sheetPr>
  <dimension ref="A1:DA33"/>
  <sheetViews>
    <sheetView zoomScaleNormal="100" workbookViewId="0"/>
  </sheetViews>
  <sheetFormatPr defaultColWidth="0" defaultRowHeight="15" zeroHeight="1" x14ac:dyDescent="0.25"/>
  <cols>
    <col min="1" max="92" width="2.85546875" style="12" customWidth="1"/>
    <col min="93" max="94" width="2.85546875" style="12" hidden="1" customWidth="1"/>
    <col min="95" max="96" width="8.5703125" style="12" hidden="1" customWidth="1"/>
    <col min="97" max="97" width="2.85546875" style="12" hidden="1" customWidth="1"/>
    <col min="98" max="98" width="54.140625" style="12" hidden="1" customWidth="1"/>
    <col min="99" max="99" width="2.85546875" style="12" hidden="1" customWidth="1"/>
    <col min="100" max="100" width="11.42578125" style="12" hidden="1" customWidth="1"/>
    <col min="101" max="105" width="14.28515625" style="12" hidden="1" customWidth="1"/>
    <col min="106" max="16384" width="2.85546875" style="12" hidden="1"/>
  </cols>
  <sheetData>
    <row r="1" spans="1:105" x14ac:dyDescent="0.25">
      <c r="A1" s="147"/>
      <c r="B1" s="147"/>
      <c r="C1" s="147"/>
      <c r="D1" s="147"/>
      <c r="E1" s="147"/>
      <c r="F1" s="147"/>
      <c r="G1" s="147"/>
      <c r="H1" s="147"/>
      <c r="I1" s="147"/>
      <c r="J1" s="147"/>
      <c r="K1" s="147"/>
      <c r="L1" s="147"/>
      <c r="M1" s="147"/>
      <c r="N1" s="147"/>
      <c r="O1" s="147"/>
      <c r="P1" s="147"/>
      <c r="Q1" s="147"/>
      <c r="R1" s="147"/>
      <c r="S1" s="147"/>
      <c r="T1" s="147"/>
      <c r="U1" s="147"/>
      <c r="V1" s="147"/>
      <c r="W1" s="147"/>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row>
    <row r="2" spans="1:105" ht="15" customHeight="1" x14ac:dyDescent="0.25">
      <c r="A2" s="147"/>
      <c r="B2" s="444" t="s">
        <v>103</v>
      </c>
      <c r="C2" s="445"/>
      <c r="D2" s="445"/>
      <c r="E2" s="445"/>
      <c r="F2" s="445"/>
      <c r="G2" s="445"/>
      <c r="H2" s="446"/>
      <c r="I2" s="147"/>
      <c r="J2" s="444" t="str">
        <f>IF('Intro &amp; Setup'!$H$16="", "", 'Intro &amp; Setup'!$H$16)</f>
        <v>Spreadsheet Solutions</v>
      </c>
      <c r="K2" s="445"/>
      <c r="L2" s="445"/>
      <c r="M2" s="445"/>
      <c r="N2" s="445"/>
      <c r="O2" s="445"/>
      <c r="P2" s="445"/>
      <c r="Q2" s="445"/>
      <c r="R2" s="445"/>
      <c r="S2" s="445"/>
      <c r="T2" s="445"/>
      <c r="U2" s="445"/>
      <c r="V2" s="446"/>
      <c r="W2" s="147"/>
      <c r="X2" s="11"/>
      <c r="Y2" s="444" t="s">
        <v>117</v>
      </c>
      <c r="Z2" s="445"/>
      <c r="AA2" s="445"/>
      <c r="AB2" s="445"/>
      <c r="AC2" s="445"/>
      <c r="AD2" s="445"/>
      <c r="AE2" s="445"/>
      <c r="AF2" s="445"/>
      <c r="AG2" s="445"/>
      <c r="AH2" s="445"/>
      <c r="AI2" s="445"/>
      <c r="AJ2" s="445"/>
      <c r="AK2" s="445"/>
      <c r="AL2" s="445"/>
      <c r="AM2" s="445"/>
      <c r="AN2" s="445"/>
      <c r="AO2" s="445"/>
      <c r="AP2" s="445"/>
      <c r="AQ2" s="445"/>
      <c r="AR2" s="445"/>
      <c r="AS2" s="446"/>
      <c r="AT2" s="11"/>
      <c r="AU2" s="11"/>
      <c r="AV2" s="444" t="s">
        <v>120</v>
      </c>
      <c r="AW2" s="445"/>
      <c r="AX2" s="445"/>
      <c r="AY2" s="445"/>
      <c r="AZ2" s="445"/>
      <c r="BA2" s="445"/>
      <c r="BB2" s="445"/>
      <c r="BC2" s="445"/>
      <c r="BD2" s="445"/>
      <c r="BE2" s="445"/>
      <c r="BF2" s="445"/>
      <c r="BG2" s="445"/>
      <c r="BH2" s="445"/>
      <c r="BI2" s="445"/>
      <c r="BJ2" s="445"/>
      <c r="BK2" s="445"/>
      <c r="BL2" s="445"/>
      <c r="BM2" s="445"/>
      <c r="BN2" s="445"/>
      <c r="BO2" s="445"/>
      <c r="BP2" s="446"/>
      <c r="BQ2" s="11"/>
      <c r="BR2" s="11"/>
      <c r="BS2" s="444" t="s">
        <v>124</v>
      </c>
      <c r="BT2" s="445"/>
      <c r="BU2" s="445"/>
      <c r="BV2" s="445"/>
      <c r="BW2" s="445"/>
      <c r="BX2" s="445"/>
      <c r="BY2" s="445"/>
      <c r="BZ2" s="445"/>
      <c r="CA2" s="445"/>
      <c r="CB2" s="445"/>
      <c r="CC2" s="445"/>
      <c r="CD2" s="445"/>
      <c r="CE2" s="445"/>
      <c r="CF2" s="445"/>
      <c r="CG2" s="445"/>
      <c r="CH2" s="445"/>
      <c r="CI2" s="445"/>
      <c r="CJ2" s="445"/>
      <c r="CK2" s="445"/>
      <c r="CL2" s="445"/>
      <c r="CM2" s="446"/>
      <c r="CN2" s="11"/>
    </row>
    <row r="3" spans="1:105" ht="15" customHeight="1" x14ac:dyDescent="0.25">
      <c r="A3" s="147"/>
      <c r="B3" s="447"/>
      <c r="C3" s="448"/>
      <c r="D3" s="448"/>
      <c r="E3" s="448"/>
      <c r="F3" s="448"/>
      <c r="G3" s="448"/>
      <c r="H3" s="449"/>
      <c r="I3" s="147"/>
      <c r="J3" s="447"/>
      <c r="K3" s="448"/>
      <c r="L3" s="448"/>
      <c r="M3" s="448"/>
      <c r="N3" s="448"/>
      <c r="O3" s="448"/>
      <c r="P3" s="448"/>
      <c r="Q3" s="448"/>
      <c r="R3" s="448"/>
      <c r="S3" s="448"/>
      <c r="T3" s="448"/>
      <c r="U3" s="448"/>
      <c r="V3" s="449"/>
      <c r="W3" s="147"/>
      <c r="X3" s="11"/>
      <c r="Y3" s="447"/>
      <c r="Z3" s="448"/>
      <c r="AA3" s="448"/>
      <c r="AB3" s="448"/>
      <c r="AC3" s="448"/>
      <c r="AD3" s="448"/>
      <c r="AE3" s="448"/>
      <c r="AF3" s="448"/>
      <c r="AG3" s="448"/>
      <c r="AH3" s="448"/>
      <c r="AI3" s="448"/>
      <c r="AJ3" s="448"/>
      <c r="AK3" s="448"/>
      <c r="AL3" s="448"/>
      <c r="AM3" s="448"/>
      <c r="AN3" s="448"/>
      <c r="AO3" s="448"/>
      <c r="AP3" s="448"/>
      <c r="AQ3" s="448"/>
      <c r="AR3" s="448"/>
      <c r="AS3" s="449"/>
      <c r="AT3" s="11"/>
      <c r="AU3" s="11"/>
      <c r="AV3" s="447"/>
      <c r="AW3" s="448"/>
      <c r="AX3" s="448"/>
      <c r="AY3" s="448"/>
      <c r="AZ3" s="448"/>
      <c r="BA3" s="448"/>
      <c r="BB3" s="448"/>
      <c r="BC3" s="448"/>
      <c r="BD3" s="448"/>
      <c r="BE3" s="448"/>
      <c r="BF3" s="448"/>
      <c r="BG3" s="448"/>
      <c r="BH3" s="448"/>
      <c r="BI3" s="448"/>
      <c r="BJ3" s="448"/>
      <c r="BK3" s="448"/>
      <c r="BL3" s="448"/>
      <c r="BM3" s="448"/>
      <c r="BN3" s="448"/>
      <c r="BO3" s="448"/>
      <c r="BP3" s="449"/>
      <c r="BQ3" s="11"/>
      <c r="BR3" s="11"/>
      <c r="BS3" s="447"/>
      <c r="BT3" s="448"/>
      <c r="BU3" s="448"/>
      <c r="BV3" s="448"/>
      <c r="BW3" s="448"/>
      <c r="BX3" s="448"/>
      <c r="BY3" s="448"/>
      <c r="BZ3" s="448"/>
      <c r="CA3" s="448"/>
      <c r="CB3" s="448"/>
      <c r="CC3" s="448"/>
      <c r="CD3" s="448"/>
      <c r="CE3" s="448"/>
      <c r="CF3" s="448"/>
      <c r="CG3" s="448"/>
      <c r="CH3" s="448"/>
      <c r="CI3" s="448"/>
      <c r="CJ3" s="448"/>
      <c r="CK3" s="448"/>
      <c r="CL3" s="448"/>
      <c r="CM3" s="449"/>
      <c r="CN3" s="11"/>
      <c r="CQ3" s="16" t="s">
        <v>26</v>
      </c>
      <c r="CW3" s="20" t="str">
        <f>'Intro &amp; Setup'!$B$19</f>
        <v>Impressions</v>
      </c>
      <c r="CX3" s="20" t="str">
        <f>'Intro &amp; Setup'!$B$21</f>
        <v>Clicks</v>
      </c>
      <c r="CY3" s="20" t="str">
        <f>'Intro &amp; Setup'!$B$23</f>
        <v>Reactions</v>
      </c>
      <c r="CZ3" s="20" t="str">
        <f>'Intro &amp; Setup'!$B$25</f>
        <v>Comments</v>
      </c>
      <c r="DA3" s="20" t="str">
        <f>'Intro &amp; Setup'!$B$27</f>
        <v>Reposts</v>
      </c>
    </row>
    <row r="4" spans="1:105" x14ac:dyDescent="0.25">
      <c r="A4" s="147"/>
      <c r="B4" s="187"/>
      <c r="C4" s="187"/>
      <c r="D4" s="187"/>
      <c r="E4" s="187"/>
      <c r="F4" s="187"/>
      <c r="G4" s="187"/>
      <c r="H4" s="187"/>
      <c r="I4" s="188"/>
      <c r="J4" s="187"/>
      <c r="K4" s="187"/>
      <c r="L4" s="187"/>
      <c r="M4" s="187"/>
      <c r="N4" s="187"/>
      <c r="O4" s="187"/>
      <c r="P4" s="187"/>
      <c r="Q4" s="187"/>
      <c r="R4" s="187"/>
      <c r="S4" s="187"/>
      <c r="T4" s="187"/>
      <c r="U4" s="187"/>
      <c r="V4" s="187"/>
      <c r="W4" s="147"/>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Q4" s="18" t="s">
        <v>32</v>
      </c>
      <c r="CV4" s="16" t="str">
        <f>'Intro &amp; Setup'!$AX5</f>
        <v>Jan 2023</v>
      </c>
      <c r="CW4" s="131">
        <f>IF($CV4="", "", SUMIF('LinkedIn Posts'!$BD$11:$BD$510, $CV4, 'LinkedIn Posts'!BS$11:BS$510))</f>
        <v>29</v>
      </c>
      <c r="CX4" s="132">
        <f>IF($CV4="", "", SUMIF('LinkedIn Posts'!$BD$11:$BD$510, $CV4, 'LinkedIn Posts'!BT$11:BT$510))</f>
        <v>44</v>
      </c>
      <c r="CY4" s="132">
        <f>IF($CV4="", "", SUMIF('LinkedIn Posts'!$BD$11:$BD$510, $CV4, 'LinkedIn Posts'!BU$11:BU$510))</f>
        <v>4</v>
      </c>
      <c r="CZ4" s="132">
        <f>IF($CV4="", "", SUMIF('LinkedIn Posts'!$BD$11:$BD$510, $CV4, 'LinkedIn Posts'!BV$11:BV$510))</f>
        <v>0</v>
      </c>
      <c r="DA4" s="133">
        <f>IF($CV4="", "", SUMIF('LinkedIn Posts'!$BD$11:$BD$510, $CV4, 'LinkedIn Posts'!BW$11:BW$510))</f>
        <v>9</v>
      </c>
    </row>
    <row r="5" spans="1:105" x14ac:dyDescent="0.25">
      <c r="A5" s="147"/>
      <c r="B5" s="219" t="s">
        <v>104</v>
      </c>
      <c r="C5" s="220"/>
      <c r="D5" s="220"/>
      <c r="E5" s="220"/>
      <c r="F5" s="220"/>
      <c r="G5" s="220"/>
      <c r="H5" s="220"/>
      <c r="I5" s="220"/>
      <c r="J5" s="220"/>
      <c r="K5" s="220"/>
      <c r="L5" s="220"/>
      <c r="M5" s="220"/>
      <c r="N5" s="220"/>
      <c r="O5" s="220"/>
      <c r="P5" s="220"/>
      <c r="Q5" s="220"/>
      <c r="R5" s="220"/>
      <c r="S5" s="220"/>
      <c r="T5" s="220"/>
      <c r="U5" s="220"/>
      <c r="V5" s="221"/>
      <c r="W5" s="147"/>
      <c r="X5" s="11"/>
      <c r="Y5" s="219" t="s">
        <v>118</v>
      </c>
      <c r="Z5" s="220"/>
      <c r="AA5" s="220"/>
      <c r="AB5" s="220"/>
      <c r="AC5" s="220"/>
      <c r="AD5" s="220"/>
      <c r="AE5" s="220"/>
      <c r="AF5" s="220"/>
      <c r="AG5" s="220"/>
      <c r="AH5" s="220"/>
      <c r="AI5" s="220"/>
      <c r="AJ5" s="220"/>
      <c r="AK5" s="220"/>
      <c r="AL5" s="220"/>
      <c r="AM5" s="220"/>
      <c r="AN5" s="220"/>
      <c r="AO5" s="220"/>
      <c r="AP5" s="220"/>
      <c r="AQ5" s="220"/>
      <c r="AR5" s="220"/>
      <c r="AS5" s="221"/>
      <c r="AT5" s="11"/>
      <c r="AU5" s="11"/>
      <c r="AV5" s="219" t="s">
        <v>119</v>
      </c>
      <c r="AW5" s="220"/>
      <c r="AX5" s="220"/>
      <c r="AY5" s="220"/>
      <c r="AZ5" s="220"/>
      <c r="BA5" s="220"/>
      <c r="BB5" s="220"/>
      <c r="BC5" s="220"/>
      <c r="BD5" s="220"/>
      <c r="BE5" s="220"/>
      <c r="BF5" s="220"/>
      <c r="BG5" s="220"/>
      <c r="BH5" s="220"/>
      <c r="BI5" s="220"/>
      <c r="BJ5" s="220"/>
      <c r="BK5" s="220"/>
      <c r="BL5" s="220"/>
      <c r="BM5" s="220"/>
      <c r="BN5" s="220"/>
      <c r="BO5" s="220"/>
      <c r="BP5" s="221"/>
      <c r="BQ5" s="11"/>
      <c r="BR5" s="11"/>
      <c r="BS5" s="219" t="s">
        <v>123</v>
      </c>
      <c r="BT5" s="220"/>
      <c r="BU5" s="220"/>
      <c r="BV5" s="220"/>
      <c r="BW5" s="220"/>
      <c r="BX5" s="220"/>
      <c r="BY5" s="220"/>
      <c r="BZ5" s="220"/>
      <c r="CA5" s="220"/>
      <c r="CB5" s="220"/>
      <c r="CC5" s="220"/>
      <c r="CD5" s="220"/>
      <c r="CE5" s="220"/>
      <c r="CF5" s="220"/>
      <c r="CG5" s="220"/>
      <c r="CH5" s="220"/>
      <c r="CI5" s="220"/>
      <c r="CJ5" s="220"/>
      <c r="CK5" s="220"/>
      <c r="CL5" s="220"/>
      <c r="CM5" s="221"/>
      <c r="CN5" s="11"/>
      <c r="CV5" s="19" t="str">
        <f>'Intro &amp; Setup'!$AX6</f>
        <v>Feb 2023</v>
      </c>
      <c r="CW5" s="134">
        <f>IF($CV5="", "", SUMIF('LinkedIn Posts'!$BD$11:$BD$510, $CV5, 'LinkedIn Posts'!BS$11:BS$510))</f>
        <v>27</v>
      </c>
      <c r="CX5" s="135">
        <f>IF($CV5="", "", SUMIF('LinkedIn Posts'!$BD$11:$BD$510, $CV5, 'LinkedIn Posts'!BT$11:BT$510))</f>
        <v>36</v>
      </c>
      <c r="CY5" s="135">
        <f>IF($CV5="", "", SUMIF('LinkedIn Posts'!$BD$11:$BD$510, $CV5, 'LinkedIn Posts'!BU$11:BU$510))</f>
        <v>1</v>
      </c>
      <c r="CZ5" s="135">
        <f>IF($CV5="", "", SUMIF('LinkedIn Posts'!$BD$11:$BD$510, $CV5, 'LinkedIn Posts'!BV$11:BV$510))</f>
        <v>0</v>
      </c>
      <c r="DA5" s="136">
        <f>IF($CV5="", "", SUMIF('LinkedIn Posts'!$BD$11:$BD$510, $CV5, 'LinkedIn Posts'!BW$11:BW$510))</f>
        <v>12</v>
      </c>
    </row>
    <row r="6" spans="1:105" x14ac:dyDescent="0.25">
      <c r="A6" s="147"/>
      <c r="B6" s="147"/>
      <c r="C6" s="147"/>
      <c r="D6" s="147"/>
      <c r="E6" s="147"/>
      <c r="F6" s="147"/>
      <c r="G6" s="147"/>
      <c r="H6" s="147"/>
      <c r="I6" s="147"/>
      <c r="J6" s="147"/>
      <c r="K6" s="147"/>
      <c r="L6" s="147"/>
      <c r="M6" s="147"/>
      <c r="N6" s="147"/>
      <c r="O6" s="147"/>
      <c r="P6" s="147"/>
      <c r="Q6" s="147"/>
      <c r="R6" s="147"/>
      <c r="S6" s="147"/>
      <c r="T6" s="147"/>
      <c r="U6" s="147"/>
      <c r="V6" s="147"/>
      <c r="W6" s="147"/>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V6" s="19" t="str">
        <f>'Intro &amp; Setup'!$AX7</f>
        <v>Mar 2023</v>
      </c>
      <c r="CW6" s="134">
        <f>IF($CV6="", "", SUMIF('LinkedIn Posts'!$BD$11:$BD$510, $CV6, 'LinkedIn Posts'!BS$11:BS$510))</f>
        <v>19</v>
      </c>
      <c r="CX6" s="135">
        <f>IF($CV6="", "", SUMIF('LinkedIn Posts'!$BD$11:$BD$510, $CV6, 'LinkedIn Posts'!BT$11:BT$510))</f>
        <v>28</v>
      </c>
      <c r="CY6" s="135">
        <f>IF($CV6="", "", SUMIF('LinkedIn Posts'!$BD$11:$BD$510, $CV6, 'LinkedIn Posts'!BU$11:BU$510))</f>
        <v>5</v>
      </c>
      <c r="CZ6" s="135">
        <f>IF($CV6="", "", SUMIF('LinkedIn Posts'!$BD$11:$BD$510, $CV6, 'LinkedIn Posts'!BV$11:BV$510))</f>
        <v>0</v>
      </c>
      <c r="DA6" s="136">
        <f>IF($CV6="", "", SUMIF('LinkedIn Posts'!$BD$11:$BD$510, $CV6, 'LinkedIn Posts'!BW$11:BW$510))</f>
        <v>3</v>
      </c>
    </row>
    <row r="7" spans="1:105" x14ac:dyDescent="0.25">
      <c r="A7" s="147"/>
      <c r="B7" s="232" t="s">
        <v>105</v>
      </c>
      <c r="C7" s="233"/>
      <c r="D7" s="233"/>
      <c r="E7" s="233"/>
      <c r="F7" s="234"/>
      <c r="G7" s="150"/>
      <c r="H7" s="148" t="str">
        <f>IF(AND($CQ7=0, $CR7=0), $CQ$3, "")</f>
        <v>✓</v>
      </c>
      <c r="I7" s="149"/>
      <c r="J7" s="443" t="str">
        <f>IF($CQ7=0, "", CONCATENATE($CQ7, " x Alert", IF($CQ7=1, "", "s")))</f>
        <v/>
      </c>
      <c r="K7" s="443"/>
      <c r="L7" s="443"/>
      <c r="M7" s="443"/>
      <c r="N7" s="443"/>
      <c r="O7" s="443"/>
      <c r="P7" s="147"/>
      <c r="Q7" s="443" t="str">
        <f>IF($CR7=0, "", CONCATENATE($CR7, " x Alert", IF($CR7=1, "", "s")))</f>
        <v/>
      </c>
      <c r="R7" s="443"/>
      <c r="S7" s="443"/>
      <c r="T7" s="443"/>
      <c r="U7" s="443"/>
      <c r="V7" s="443"/>
      <c r="W7" s="147"/>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Q7" s="15">
        <v>0</v>
      </c>
      <c r="CR7" s="15">
        <f>'Intro &amp; Setup'!$AZ$6</f>
        <v>0</v>
      </c>
      <c r="CV7" s="19" t="str">
        <f>'Intro &amp; Setup'!$AX8</f>
        <v>Apr 2023</v>
      </c>
      <c r="CW7" s="134">
        <f>IF($CV7="", "", SUMIF('LinkedIn Posts'!$BD$11:$BD$510, $CV7, 'LinkedIn Posts'!BS$11:BS$510))</f>
        <v>21</v>
      </c>
      <c r="CX7" s="135">
        <f>IF($CV7="", "", SUMIF('LinkedIn Posts'!$BD$11:$BD$510, $CV7, 'LinkedIn Posts'!BT$11:BT$510))</f>
        <v>32</v>
      </c>
      <c r="CY7" s="135">
        <f>IF($CV7="", "", SUMIF('LinkedIn Posts'!$BD$11:$BD$510, $CV7, 'LinkedIn Posts'!BU$11:BU$510))</f>
        <v>1</v>
      </c>
      <c r="CZ7" s="135">
        <f>IF($CV7="", "", SUMIF('LinkedIn Posts'!$BD$11:$BD$510, $CV7, 'LinkedIn Posts'!BV$11:BV$510))</f>
        <v>0</v>
      </c>
      <c r="DA7" s="136">
        <f>IF($CV7="", "", SUMIF('LinkedIn Posts'!$BD$11:$BD$510, $CV7, 'LinkedIn Posts'!BW$11:BW$510))</f>
        <v>3</v>
      </c>
    </row>
    <row r="8" spans="1:105" x14ac:dyDescent="0.25">
      <c r="A8" s="147"/>
      <c r="B8" s="147"/>
      <c r="C8" s="147"/>
      <c r="D8" s="147"/>
      <c r="E8" s="147"/>
      <c r="F8" s="147"/>
      <c r="G8" s="150"/>
      <c r="H8" s="147"/>
      <c r="I8" s="150"/>
      <c r="J8" s="147"/>
      <c r="K8" s="147"/>
      <c r="L8" s="147"/>
      <c r="M8" s="147"/>
      <c r="N8" s="147"/>
      <c r="O8" s="147"/>
      <c r="P8" s="147"/>
      <c r="Q8" s="147"/>
      <c r="R8" s="147"/>
      <c r="S8" s="147"/>
      <c r="T8" s="147"/>
      <c r="U8" s="147"/>
      <c r="V8" s="147"/>
      <c r="W8" s="147"/>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V8" s="19" t="str">
        <f>'Intro &amp; Setup'!$AX9</f>
        <v>May 2023</v>
      </c>
      <c r="CW8" s="134">
        <f>IF($CV8="", "", SUMIF('LinkedIn Posts'!$BD$11:$BD$510, $CV8, 'LinkedIn Posts'!BS$11:BS$510))</f>
        <v>17</v>
      </c>
      <c r="CX8" s="135">
        <f>IF($CV8="", "", SUMIF('LinkedIn Posts'!$BD$11:$BD$510, $CV8, 'LinkedIn Posts'!BT$11:BT$510))</f>
        <v>16</v>
      </c>
      <c r="CY8" s="135">
        <f>IF($CV8="", "", SUMIF('LinkedIn Posts'!$BD$11:$BD$510, $CV8, 'LinkedIn Posts'!BU$11:BU$510))</f>
        <v>1</v>
      </c>
      <c r="CZ8" s="135">
        <f>IF($CV8="", "", SUMIF('LinkedIn Posts'!$BD$11:$BD$510, $CV8, 'LinkedIn Posts'!BV$11:BV$510))</f>
        <v>0</v>
      </c>
      <c r="DA8" s="136">
        <f>IF($CV8="", "", SUMIF('LinkedIn Posts'!$BD$11:$BD$510, $CV8, 'LinkedIn Posts'!BW$11:BW$510))</f>
        <v>3</v>
      </c>
    </row>
    <row r="9" spans="1:105" x14ac:dyDescent="0.25">
      <c r="A9" s="147"/>
      <c r="B9" s="219" t="s">
        <v>82</v>
      </c>
      <c r="C9" s="220"/>
      <c r="D9" s="220"/>
      <c r="E9" s="220"/>
      <c r="F9" s="221"/>
      <c r="G9" s="150"/>
      <c r="H9" s="148" t="str">
        <f>IF(AND($CQ9=0, $CR9=0), $CQ$3, "")</f>
        <v>✓</v>
      </c>
      <c r="I9" s="149"/>
      <c r="J9" s="443" t="str">
        <f>IF($CQ9=0, "", CONCATENATE($CQ9, " x Alert", IF($CQ9=1, "", "s")))</f>
        <v/>
      </c>
      <c r="K9" s="443"/>
      <c r="L9" s="443"/>
      <c r="M9" s="443"/>
      <c r="N9" s="443"/>
      <c r="O9" s="443"/>
      <c r="P9" s="147"/>
      <c r="Q9" s="443" t="str">
        <f>IF($CR9=0, "", CONCATENATE($CR9, " x Alert", IF($CR9=1, "", "s")))</f>
        <v/>
      </c>
      <c r="R9" s="443"/>
      <c r="S9" s="443"/>
      <c r="T9" s="443"/>
      <c r="U9" s="443"/>
      <c r="V9" s="443"/>
      <c r="W9" s="147"/>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Q9" s="15">
        <f>Campaigns!$AB$6</f>
        <v>0</v>
      </c>
      <c r="CR9" s="15">
        <f>Campaigns!$AB$7</f>
        <v>0</v>
      </c>
      <c r="CV9" s="19" t="str">
        <f>'Intro &amp; Setup'!$AX10</f>
        <v>Jun 2023</v>
      </c>
      <c r="CW9" s="134">
        <f>IF($CV9="", "", SUMIF('LinkedIn Posts'!$BD$11:$BD$510, $CV9, 'LinkedIn Posts'!BS$11:BS$510))</f>
        <v>0</v>
      </c>
      <c r="CX9" s="135">
        <f>IF($CV9="", "", SUMIF('LinkedIn Posts'!$BD$11:$BD$510, $CV9, 'LinkedIn Posts'!BT$11:BT$510))</f>
        <v>0</v>
      </c>
      <c r="CY9" s="135">
        <f>IF($CV9="", "", SUMIF('LinkedIn Posts'!$BD$11:$BD$510, $CV9, 'LinkedIn Posts'!BU$11:BU$510))</f>
        <v>0</v>
      </c>
      <c r="CZ9" s="135">
        <f>IF($CV9="", "", SUMIF('LinkedIn Posts'!$BD$11:$BD$510, $CV9, 'LinkedIn Posts'!BV$11:BV$510))</f>
        <v>0</v>
      </c>
      <c r="DA9" s="136">
        <f>IF($CV9="", "", SUMIF('LinkedIn Posts'!$BD$11:$BD$510, $CV9, 'LinkedIn Posts'!BW$11:BW$510))</f>
        <v>0</v>
      </c>
    </row>
    <row r="10" spans="1:105" x14ac:dyDescent="0.25">
      <c r="A10" s="147"/>
      <c r="B10" s="147"/>
      <c r="C10" s="147"/>
      <c r="D10" s="147"/>
      <c r="E10" s="147"/>
      <c r="F10" s="147"/>
      <c r="G10" s="150"/>
      <c r="H10" s="147"/>
      <c r="I10" s="150"/>
      <c r="J10" s="147"/>
      <c r="K10" s="147"/>
      <c r="L10" s="147"/>
      <c r="M10" s="147"/>
      <c r="N10" s="147"/>
      <c r="O10" s="147"/>
      <c r="P10" s="147"/>
      <c r="Q10" s="147"/>
      <c r="R10" s="147"/>
      <c r="S10" s="147"/>
      <c r="T10" s="147"/>
      <c r="U10" s="147"/>
      <c r="V10" s="147"/>
      <c r="W10" s="147"/>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V10" s="19" t="str">
        <f>'Intro &amp; Setup'!$AX11</f>
        <v>Jul 2023</v>
      </c>
      <c r="CW10" s="134">
        <f>IF($CV10="", "", SUMIF('LinkedIn Posts'!$BD$11:$BD$510, $CV10, 'LinkedIn Posts'!BS$11:BS$510))</f>
        <v>0</v>
      </c>
      <c r="CX10" s="135">
        <f>IF($CV10="", "", SUMIF('LinkedIn Posts'!$BD$11:$BD$510, $CV10, 'LinkedIn Posts'!BT$11:BT$510))</f>
        <v>0</v>
      </c>
      <c r="CY10" s="135">
        <f>IF($CV10="", "", SUMIF('LinkedIn Posts'!$BD$11:$BD$510, $CV10, 'LinkedIn Posts'!BU$11:BU$510))</f>
        <v>0</v>
      </c>
      <c r="CZ10" s="135">
        <f>IF($CV10="", "", SUMIF('LinkedIn Posts'!$BD$11:$BD$510, $CV10, 'LinkedIn Posts'!BV$11:BV$510))</f>
        <v>0</v>
      </c>
      <c r="DA10" s="136">
        <f>IF($CV10="", "", SUMIF('LinkedIn Posts'!$BD$11:$BD$510, $CV10, 'LinkedIn Posts'!BW$11:BW$510))</f>
        <v>0</v>
      </c>
    </row>
    <row r="11" spans="1:105" x14ac:dyDescent="0.25">
      <c r="A11" s="147"/>
      <c r="B11" s="219" t="s">
        <v>70</v>
      </c>
      <c r="C11" s="220"/>
      <c r="D11" s="220"/>
      <c r="E11" s="220"/>
      <c r="F11" s="221"/>
      <c r="G11" s="150"/>
      <c r="H11" s="148" t="str">
        <f ca="1">IF(AND($CQ11=0, $CR11=0), $CQ$3, "")</f>
        <v>✓</v>
      </c>
      <c r="I11" s="149"/>
      <c r="J11" s="443" t="str">
        <f ca="1">IF($CQ11=0, "", CONCATENATE($CQ11, " x Alert", IF($CQ11=1, "", "s")))</f>
        <v/>
      </c>
      <c r="K11" s="443"/>
      <c r="L11" s="443"/>
      <c r="M11" s="443"/>
      <c r="N11" s="443"/>
      <c r="O11" s="443"/>
      <c r="P11" s="147"/>
      <c r="Q11" s="443" t="str">
        <f ca="1">IF($CR11=0, "", CONCATENATE($CR11, " x Alert", IF($CR11=1, "", "s")))</f>
        <v/>
      </c>
      <c r="R11" s="443"/>
      <c r="S11" s="443"/>
      <c r="T11" s="443"/>
      <c r="U11" s="443"/>
      <c r="V11" s="443"/>
      <c r="W11" s="147"/>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Q11" s="15">
        <f ca="1">SUM('LinkedIn Posts'!$AH$6:$AN$6)</f>
        <v>0</v>
      </c>
      <c r="CR11" s="15">
        <f ca="1">SUM('LinkedIn Posts'!$AH$7:$AN$7)</f>
        <v>0</v>
      </c>
      <c r="CV11" s="19" t="str">
        <f>'Intro &amp; Setup'!$AX12</f>
        <v>Aug 2023</v>
      </c>
      <c r="CW11" s="134">
        <f>IF($CV11="", "", SUMIF('LinkedIn Posts'!$BD$11:$BD$510, $CV11, 'LinkedIn Posts'!BS$11:BS$510))</f>
        <v>0</v>
      </c>
      <c r="CX11" s="135">
        <f>IF($CV11="", "", SUMIF('LinkedIn Posts'!$BD$11:$BD$510, $CV11, 'LinkedIn Posts'!BT$11:BT$510))</f>
        <v>0</v>
      </c>
      <c r="CY11" s="135">
        <f>IF($CV11="", "", SUMIF('LinkedIn Posts'!$BD$11:$BD$510, $CV11, 'LinkedIn Posts'!BU$11:BU$510))</f>
        <v>0</v>
      </c>
      <c r="CZ11" s="135">
        <f>IF($CV11="", "", SUMIF('LinkedIn Posts'!$BD$11:$BD$510, $CV11, 'LinkedIn Posts'!BV$11:BV$510))</f>
        <v>0</v>
      </c>
      <c r="DA11" s="136">
        <f>IF($CV11="", "", SUMIF('LinkedIn Posts'!$BD$11:$BD$510, $CV11, 'LinkedIn Posts'!BW$11:BW$510))</f>
        <v>0</v>
      </c>
    </row>
    <row r="12" spans="1:105" x14ac:dyDescent="0.25">
      <c r="A12" s="147"/>
      <c r="B12" s="147"/>
      <c r="C12" s="147"/>
      <c r="D12" s="147"/>
      <c r="E12" s="147"/>
      <c r="F12" s="147"/>
      <c r="G12" s="150"/>
      <c r="H12" s="147"/>
      <c r="I12" s="150"/>
      <c r="J12" s="147"/>
      <c r="K12" s="147"/>
      <c r="L12" s="147"/>
      <c r="M12" s="147"/>
      <c r="N12" s="147"/>
      <c r="O12" s="147"/>
      <c r="P12" s="147"/>
      <c r="Q12" s="147"/>
      <c r="R12" s="147"/>
      <c r="S12" s="147"/>
      <c r="T12" s="147"/>
      <c r="U12" s="147"/>
      <c r="V12" s="147"/>
      <c r="W12" s="147"/>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V12" s="19" t="str">
        <f>'Intro &amp; Setup'!$AX13</f>
        <v>Sep 2023</v>
      </c>
      <c r="CW12" s="134">
        <f>IF($CV12="", "", SUMIF('LinkedIn Posts'!$BD$11:$BD$510, $CV12, 'LinkedIn Posts'!BS$11:BS$510))</f>
        <v>0</v>
      </c>
      <c r="CX12" s="135">
        <f>IF($CV12="", "", SUMIF('LinkedIn Posts'!$BD$11:$BD$510, $CV12, 'LinkedIn Posts'!BT$11:BT$510))</f>
        <v>0</v>
      </c>
      <c r="CY12" s="135">
        <f>IF($CV12="", "", SUMIF('LinkedIn Posts'!$BD$11:$BD$510, $CV12, 'LinkedIn Posts'!BU$11:BU$510))</f>
        <v>0</v>
      </c>
      <c r="CZ12" s="135">
        <f>IF($CV12="", "", SUMIF('LinkedIn Posts'!$BD$11:$BD$510, $CV12, 'LinkedIn Posts'!BV$11:BV$510))</f>
        <v>0</v>
      </c>
      <c r="DA12" s="136">
        <f>IF($CV12="", "", SUMIF('LinkedIn Posts'!$BD$11:$BD$510, $CV12, 'LinkedIn Posts'!BW$11:BW$510))</f>
        <v>0</v>
      </c>
    </row>
    <row r="13" spans="1:105" x14ac:dyDescent="0.25">
      <c r="A13" s="147"/>
      <c r="B13" s="219" t="s">
        <v>20</v>
      </c>
      <c r="C13" s="220"/>
      <c r="D13" s="220"/>
      <c r="E13" s="220"/>
      <c r="F13" s="221"/>
      <c r="G13" s="150"/>
      <c r="H13" s="148" t="str">
        <f>IF(AND($CQ13=0, $CR13=0), $CQ$3, "")</f>
        <v>✓</v>
      </c>
      <c r="I13" s="149"/>
      <c r="J13" s="443" t="str">
        <f>IF($CQ13=0, "", CONCATENATE($CQ13, " x Alert", IF($CQ13=1, "", "s")))</f>
        <v/>
      </c>
      <c r="K13" s="443"/>
      <c r="L13" s="443"/>
      <c r="M13" s="443"/>
      <c r="N13" s="443"/>
      <c r="O13" s="443"/>
      <c r="P13" s="147"/>
      <c r="Q13" s="443" t="str">
        <f>IF($CR13=0, "", CONCATENATE($CR13, " x Alert", IF($CR13=1, "", "s")))</f>
        <v/>
      </c>
      <c r="R13" s="443"/>
      <c r="S13" s="443"/>
      <c r="T13" s="443"/>
      <c r="U13" s="443"/>
      <c r="V13" s="443"/>
      <c r="W13" s="147"/>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Q13" s="15">
        <f>SUM(Content!$M$6:$N$6)</f>
        <v>0</v>
      </c>
      <c r="CR13" s="15">
        <f>SUM(Content!$M$7:$N$7)</f>
        <v>0</v>
      </c>
      <c r="CV13" s="19" t="str">
        <f>'Intro &amp; Setup'!$AX14</f>
        <v>Oct 2023</v>
      </c>
      <c r="CW13" s="134">
        <f>IF($CV13="", "", SUMIF('LinkedIn Posts'!$BD$11:$BD$510, $CV13, 'LinkedIn Posts'!BS$11:BS$510))</f>
        <v>0</v>
      </c>
      <c r="CX13" s="135">
        <f>IF($CV13="", "", SUMIF('LinkedIn Posts'!$BD$11:$BD$510, $CV13, 'LinkedIn Posts'!BT$11:BT$510))</f>
        <v>0</v>
      </c>
      <c r="CY13" s="135">
        <f>IF($CV13="", "", SUMIF('LinkedIn Posts'!$BD$11:$BD$510, $CV13, 'LinkedIn Posts'!BU$11:BU$510))</f>
        <v>0</v>
      </c>
      <c r="CZ13" s="135">
        <f>IF($CV13="", "", SUMIF('LinkedIn Posts'!$BD$11:$BD$510, $CV13, 'LinkedIn Posts'!BV$11:BV$510))</f>
        <v>0</v>
      </c>
      <c r="DA13" s="136">
        <f>IF($CV13="", "", SUMIF('LinkedIn Posts'!$BD$11:$BD$510, $CV13, 'LinkedIn Posts'!BW$11:BW$510))</f>
        <v>0</v>
      </c>
    </row>
    <row r="14" spans="1:105" x14ac:dyDescent="0.25">
      <c r="A14" s="147"/>
      <c r="B14" s="147"/>
      <c r="C14" s="147"/>
      <c r="D14" s="147"/>
      <c r="E14" s="147"/>
      <c r="F14" s="147"/>
      <c r="G14" s="150"/>
      <c r="H14" s="147"/>
      <c r="I14" s="150"/>
      <c r="J14" s="147"/>
      <c r="K14" s="147"/>
      <c r="L14" s="147"/>
      <c r="M14" s="147"/>
      <c r="N14" s="147"/>
      <c r="O14" s="147"/>
      <c r="P14" s="147"/>
      <c r="Q14" s="147"/>
      <c r="R14" s="147"/>
      <c r="S14" s="147"/>
      <c r="T14" s="147"/>
      <c r="U14" s="147"/>
      <c r="V14" s="147"/>
      <c r="W14" s="147"/>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V14" s="19" t="str">
        <f>'Intro &amp; Setup'!$AX15</f>
        <v>Nov 2023</v>
      </c>
      <c r="CW14" s="134">
        <f>IF($CV14="", "", SUMIF('LinkedIn Posts'!$BD$11:$BD$510, $CV14, 'LinkedIn Posts'!BS$11:BS$510))</f>
        <v>0</v>
      </c>
      <c r="CX14" s="135">
        <f>IF($CV14="", "", SUMIF('LinkedIn Posts'!$BD$11:$BD$510, $CV14, 'LinkedIn Posts'!BT$11:BT$510))</f>
        <v>0</v>
      </c>
      <c r="CY14" s="135">
        <f>IF($CV14="", "", SUMIF('LinkedIn Posts'!$BD$11:$BD$510, $CV14, 'LinkedIn Posts'!BU$11:BU$510))</f>
        <v>0</v>
      </c>
      <c r="CZ14" s="135">
        <f>IF($CV14="", "", SUMIF('LinkedIn Posts'!$BD$11:$BD$510, $CV14, 'LinkedIn Posts'!BV$11:BV$510))</f>
        <v>0</v>
      </c>
      <c r="DA14" s="136">
        <f>IF($CV14="", "", SUMIF('LinkedIn Posts'!$BD$11:$BD$510, $CV14, 'LinkedIn Posts'!BW$11:BW$510))</f>
        <v>0</v>
      </c>
    </row>
    <row r="15" spans="1:105" x14ac:dyDescent="0.25">
      <c r="A15" s="147"/>
      <c r="B15" s="450" t="s">
        <v>106</v>
      </c>
      <c r="C15" s="451"/>
      <c r="D15" s="451"/>
      <c r="E15" s="451"/>
      <c r="F15" s="452"/>
      <c r="G15" s="150"/>
      <c r="H15" s="148" t="str">
        <f>IF(AND($CQ15=0, $CR15=0), $CQ$3, "")</f>
        <v>✓</v>
      </c>
      <c r="I15" s="149"/>
      <c r="J15" s="443" t="str">
        <f>IF($CQ15=0, "", CONCATENATE($CQ15, " x Alert", IF($CQ15=1, "", "s")))</f>
        <v/>
      </c>
      <c r="K15" s="443"/>
      <c r="L15" s="443"/>
      <c r="M15" s="443"/>
      <c r="N15" s="443"/>
      <c r="O15" s="443"/>
      <c r="P15" s="147"/>
      <c r="Q15" s="443" t="str">
        <f>IF($CR15=0, "", CONCATENATE($CR15, " x Alert", IF($CR15=1, "", "s")))</f>
        <v/>
      </c>
      <c r="R15" s="443"/>
      <c r="S15" s="443"/>
      <c r="T15" s="443"/>
      <c r="U15" s="443"/>
      <c r="V15" s="443"/>
      <c r="W15" s="147"/>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Q15" s="15">
        <f>'Analytics Data'!$BN$7+'Analytics Data'!$BX$8</f>
        <v>0</v>
      </c>
      <c r="CR15" s="15">
        <f>IF('Analytics Data'!$BL$7=FALSE, 1, 0)</f>
        <v>0</v>
      </c>
      <c r="CV15" s="18" t="str">
        <f>'Intro &amp; Setup'!$AX16</f>
        <v>Dec 2023</v>
      </c>
      <c r="CW15" s="137">
        <f>IF($CV15="", "", SUMIF('LinkedIn Posts'!$BD$11:$BD$510, $CV15, 'LinkedIn Posts'!BS$11:BS$510))</f>
        <v>0</v>
      </c>
      <c r="CX15" s="138">
        <f>IF($CV15="", "", SUMIF('LinkedIn Posts'!$BD$11:$BD$510, $CV15, 'LinkedIn Posts'!BT$11:BT$510))</f>
        <v>0</v>
      </c>
      <c r="CY15" s="138">
        <f>IF($CV15="", "", SUMIF('LinkedIn Posts'!$BD$11:$BD$510, $CV15, 'LinkedIn Posts'!BU$11:BU$510))</f>
        <v>0</v>
      </c>
      <c r="CZ15" s="138">
        <f>IF($CV15="", "", SUMIF('LinkedIn Posts'!$BD$11:$BD$510, $CV15, 'LinkedIn Posts'!BV$11:BV$510))</f>
        <v>0</v>
      </c>
      <c r="DA15" s="139">
        <f>IF($CV15="", "", SUMIF('LinkedIn Posts'!$BD$11:$BD$510, $CV15, 'LinkedIn Posts'!BW$11:BW$510))</f>
        <v>0</v>
      </c>
    </row>
    <row r="16" spans="1:105"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W16" s="152">
        <f>IF(SUM(CW$4:CW$15)=0, NA(), SUM(CW$4:CW$15))</f>
        <v>113</v>
      </c>
      <c r="CX16" s="153">
        <f t="shared" ref="CX16:DA16" si="0">IF(SUM(CX$4:CX$15)=0, NA(), SUM(CX$4:CX$15))</f>
        <v>156</v>
      </c>
      <c r="CY16" s="153">
        <f t="shared" si="0"/>
        <v>12</v>
      </c>
      <c r="CZ16" s="153" t="e">
        <f t="shared" si="0"/>
        <v>#N/A</v>
      </c>
      <c r="DA16" s="154">
        <f t="shared" si="0"/>
        <v>30</v>
      </c>
    </row>
    <row r="17" spans="1:102" x14ac:dyDescent="0.25">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row>
    <row r="18" spans="1:102" x14ac:dyDescent="0.25">
      <c r="A18" s="147"/>
      <c r="B18" s="298" t="s">
        <v>107</v>
      </c>
      <c r="C18" s="299"/>
      <c r="D18" s="299"/>
      <c r="E18" s="299"/>
      <c r="F18" s="299"/>
      <c r="G18" s="299"/>
      <c r="H18" s="299"/>
      <c r="I18" s="299"/>
      <c r="J18" s="299"/>
      <c r="K18" s="299"/>
      <c r="L18" s="299"/>
      <c r="M18" s="299"/>
      <c r="N18" s="299"/>
      <c r="O18" s="299"/>
      <c r="P18" s="299"/>
      <c r="Q18" s="299"/>
      <c r="R18" s="299"/>
      <c r="S18" s="299"/>
      <c r="T18" s="299"/>
      <c r="U18" s="299"/>
      <c r="V18" s="300"/>
      <c r="W18" s="147"/>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W18" s="20" t="s">
        <v>121</v>
      </c>
      <c r="CX18" s="20" t="s">
        <v>122</v>
      </c>
    </row>
    <row r="19" spans="1:102" x14ac:dyDescent="0.25">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V19" s="16" t="str">
        <f>IF('Intro &amp; Setup'!$Z31="", "", 'Intro &amp; Setup'!$Z31)</f>
        <v>Image - Plain</v>
      </c>
      <c r="CW19" s="39">
        <f>IF($CV19="", NA(), IF(COUNTIF('LinkedIn Posts'!$I$11:$I$510, $CV19)=0, NA(), COUNTIF('LinkedIn Posts'!$I$11:$I$510, $CV19)))</f>
        <v>10</v>
      </c>
      <c r="CX19" s="155">
        <f>IF($CV19="", NA(), IFERROR(AVERAGEIF('LinkedIn Posts'!$I$11:$I$510, $CV19, 'LinkedIn Posts'!$M$11:$M$510), NA()))</f>
        <v>16.7</v>
      </c>
    </row>
    <row r="20" spans="1:102" x14ac:dyDescent="0.25">
      <c r="A20" s="147"/>
      <c r="B20" s="443" t="str">
        <f ca="1">IF($CQ20=0, "", CONCATENATE($CQ20, " x Post", IF($CQ20=1, "", "s"), " need", IF($CQ20=1, "s", ""), " to be posted"))</f>
        <v/>
      </c>
      <c r="C20" s="443"/>
      <c r="D20" s="443"/>
      <c r="E20" s="443"/>
      <c r="F20" s="443"/>
      <c r="G20" s="443"/>
      <c r="H20" s="443"/>
      <c r="I20" s="443"/>
      <c r="J20" s="443"/>
      <c r="K20" s="443"/>
      <c r="L20" s="443"/>
      <c r="M20" s="443"/>
      <c r="N20" s="443"/>
      <c r="O20" s="443"/>
      <c r="P20" s="443"/>
      <c r="Q20" s="443"/>
      <c r="R20" s="443"/>
      <c r="S20" s="443"/>
      <c r="T20" s="443"/>
      <c r="U20" s="443"/>
      <c r="V20" s="443"/>
      <c r="W20" s="147"/>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Q20" s="15">
        <f ca="1">'LinkedIn Posts'!$BF$5</f>
        <v>0</v>
      </c>
      <c r="CV20" s="19" t="str">
        <f>IF('Intro &amp; Setup'!$Z32="", "", 'Intro &amp; Setup'!$Z32)</f>
        <v>Image - Brand</v>
      </c>
      <c r="CW20" s="44" t="e">
        <f>IF($CV20="", NA(), IF(COUNTIF('LinkedIn Posts'!$I$11:$I$510, $CV20)=0, NA(), COUNTIF('LinkedIn Posts'!$I$11:$I$510, $CV20)))</f>
        <v>#N/A</v>
      </c>
      <c r="CX20" s="156" t="e">
        <f>IF($CV20="", NA(), IFERROR(AVERAGEIF('LinkedIn Posts'!$I$11:$I$510, $CV20, 'LinkedIn Posts'!$M$11:$M$510), NA()))</f>
        <v>#N/A</v>
      </c>
    </row>
    <row r="21" spans="1:102" x14ac:dyDescent="0.25">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V21" s="19" t="str">
        <f>IF('Intro &amp; Setup'!$Z33="", "", 'Intro &amp; Setup'!$Z33)</f>
        <v>Video</v>
      </c>
      <c r="CW21" s="44" t="e">
        <f>IF($CV21="", NA(), IF(COUNTIF('LinkedIn Posts'!$I$11:$I$510, $CV21)=0, NA(), COUNTIF('LinkedIn Posts'!$I$11:$I$510, $CV21)))</f>
        <v>#N/A</v>
      </c>
      <c r="CX21" s="156" t="e">
        <f>IF($CV21="", NA(), IFERROR(AVERAGEIF('LinkedIn Posts'!$I$11:$I$510, $CV21, 'LinkedIn Posts'!$M$11:$M$510), NA()))</f>
        <v>#N/A</v>
      </c>
    </row>
    <row r="22" spans="1:102" x14ac:dyDescent="0.25">
      <c r="A22" s="147"/>
      <c r="B22" s="443" t="str">
        <f ca="1">IF($CQ22=0, "", CONCATENATE($CQ22, " x ID Code", IF($CQ22=1, "", "s"), " required"))</f>
        <v/>
      </c>
      <c r="C22" s="443"/>
      <c r="D22" s="443"/>
      <c r="E22" s="443"/>
      <c r="F22" s="443"/>
      <c r="G22" s="443"/>
      <c r="H22" s="443"/>
      <c r="I22" s="443"/>
      <c r="J22" s="443"/>
      <c r="K22" s="443"/>
      <c r="L22" s="443"/>
      <c r="M22" s="443"/>
      <c r="N22" s="443"/>
      <c r="O22" s="443"/>
      <c r="P22" s="443"/>
      <c r="Q22" s="443"/>
      <c r="R22" s="443"/>
      <c r="S22" s="443"/>
      <c r="T22" s="443"/>
      <c r="U22" s="443"/>
      <c r="V22" s="443"/>
      <c r="W22" s="147"/>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Q22" s="15">
        <f ca="1">'LinkedIn Posts'!$AN$6</f>
        <v>0</v>
      </c>
      <c r="CV22" s="19" t="str">
        <f>IF('Intro &amp; Setup'!$Z34="", "", 'Intro &amp; Setup'!$Z34)</f>
        <v>Slider</v>
      </c>
      <c r="CW22" s="44" t="e">
        <f>IF($CV22="", NA(), IF(COUNTIF('LinkedIn Posts'!$I$11:$I$510, $CV22)=0, NA(), COUNTIF('LinkedIn Posts'!$I$11:$I$510, $CV22)))</f>
        <v>#N/A</v>
      </c>
      <c r="CX22" s="156" t="e">
        <f>IF($CV22="", NA(), IFERROR(AVERAGEIF('LinkedIn Posts'!$I$11:$I$510, $CV22, 'LinkedIn Posts'!$M$11:$M$510), NA()))</f>
        <v>#N/A</v>
      </c>
    </row>
    <row r="23" spans="1:102" x14ac:dyDescent="0.25">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V23" s="19" t="str">
        <f>IF('Intro &amp; Setup'!$Z35="", "", 'Intro &amp; Setup'!$Z35)</f>
        <v/>
      </c>
      <c r="CW23" s="44" t="e">
        <f>IF($CV23="", NA(), IF(COUNTIF('LinkedIn Posts'!$I$11:$I$510, $CV23)=0, NA(), COUNTIF('LinkedIn Posts'!$I$11:$I$510, $CV23)))</f>
        <v>#N/A</v>
      </c>
      <c r="CX23" s="156" t="e">
        <f>IF($CV23="", NA(), IFERROR(AVERAGEIF('LinkedIn Posts'!$I$11:$I$510, $CV23, 'LinkedIn Posts'!$M$11:$M$510), NA()))</f>
        <v>#N/A</v>
      </c>
    </row>
    <row r="24" spans="1:102" x14ac:dyDescent="0.25">
      <c r="A24" s="147"/>
      <c r="B24" s="443" t="str">
        <f>IF($CQ24=0, "", CONCATENATE($CQ24, " x New content row", IF($CQ24=1, "", "s"), " required"))</f>
        <v/>
      </c>
      <c r="C24" s="443"/>
      <c r="D24" s="443"/>
      <c r="E24" s="443"/>
      <c r="F24" s="443"/>
      <c r="G24" s="443"/>
      <c r="H24" s="443"/>
      <c r="I24" s="443"/>
      <c r="J24" s="443"/>
      <c r="K24" s="443"/>
      <c r="L24" s="443"/>
      <c r="M24" s="443"/>
      <c r="N24" s="443"/>
      <c r="O24" s="443"/>
      <c r="P24" s="443"/>
      <c r="Q24" s="443"/>
      <c r="R24" s="443"/>
      <c r="S24" s="443"/>
      <c r="T24" s="443"/>
      <c r="U24" s="443"/>
      <c r="V24" s="443"/>
      <c r="W24" s="147"/>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Q24" s="15">
        <f>Content!$T$7</f>
        <v>0</v>
      </c>
      <c r="CV24" s="19" t="str">
        <f>IF('Intro &amp; Setup'!$Z36="", "", 'Intro &amp; Setup'!$Z36)</f>
        <v/>
      </c>
      <c r="CW24" s="44" t="e">
        <f>IF($CV24="", NA(), IF(COUNTIF('LinkedIn Posts'!$I$11:$I$510, $CV24)=0, NA(), COUNTIF('LinkedIn Posts'!$I$11:$I$510, $CV24)))</f>
        <v>#N/A</v>
      </c>
      <c r="CX24" s="156" t="e">
        <f>IF($CV24="", NA(), IFERROR(AVERAGEIF('LinkedIn Posts'!$I$11:$I$510, $CV24, 'LinkedIn Posts'!$M$11:$M$510), NA()))</f>
        <v>#N/A</v>
      </c>
    </row>
    <row r="25" spans="1:102" x14ac:dyDescent="0.25">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V25" s="19" t="str">
        <f>IF('Intro &amp; Setup'!$Z37="", "", 'Intro &amp; Setup'!$Z37)</f>
        <v/>
      </c>
      <c r="CW25" s="44" t="e">
        <f>IF($CV25="", NA(), IF(COUNTIF('LinkedIn Posts'!$I$11:$I$510, $CV25)=0, NA(), COUNTIF('LinkedIn Posts'!$I$11:$I$510, $CV25)))</f>
        <v>#N/A</v>
      </c>
      <c r="CX25" s="156" t="e">
        <f>IF($CV25="", NA(), IFERROR(AVERAGEIF('LinkedIn Posts'!$I$11:$I$510, $CV25, 'LinkedIn Posts'!$M$11:$M$510), NA()))</f>
        <v>#N/A</v>
      </c>
    </row>
    <row r="26" spans="1:102" x14ac:dyDescent="0.25">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V26" s="18" t="str">
        <f>IF('Intro &amp; Setup'!$Z38="", "", 'Intro &amp; Setup'!$Z38)</f>
        <v/>
      </c>
      <c r="CW26" s="55" t="e">
        <f>IF($CV26="", NA(), IF(COUNTIF('LinkedIn Posts'!$I$11:$I$510, $CV26)=0, NA(), COUNTIF('LinkedIn Posts'!$I$11:$I$510, $CV26)))</f>
        <v>#N/A</v>
      </c>
      <c r="CX26" s="157" t="e">
        <f>IF($CV26="", NA(), IFERROR(AVERAGEIF('LinkedIn Posts'!$I$11:$I$510, $CV26, 'LinkedIn Posts'!$M$11:$M$510), NA()))</f>
        <v>#N/A</v>
      </c>
    </row>
    <row r="27" spans="1:102" x14ac:dyDescent="0.25">
      <c r="A27" s="147"/>
      <c r="B27" s="298" t="s">
        <v>108</v>
      </c>
      <c r="C27" s="299"/>
      <c r="D27" s="299"/>
      <c r="E27" s="299"/>
      <c r="F27" s="299"/>
      <c r="G27" s="299"/>
      <c r="H27" s="299"/>
      <c r="I27" s="299"/>
      <c r="J27" s="299"/>
      <c r="K27" s="299"/>
      <c r="L27" s="299"/>
      <c r="M27" s="299"/>
      <c r="N27" s="299"/>
      <c r="O27" s="299"/>
      <c r="P27" s="299"/>
      <c r="Q27" s="299"/>
      <c r="R27" s="299"/>
      <c r="S27" s="299"/>
      <c r="T27" s="299"/>
      <c r="U27" s="299"/>
      <c r="V27" s="300"/>
      <c r="W27" s="147"/>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row>
    <row r="28" spans="1:102" x14ac:dyDescent="0.25">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row>
    <row r="29" spans="1:102" x14ac:dyDescent="0.25">
      <c r="A29" s="147"/>
      <c r="B29" s="443" t="str">
        <f ca="1">IFERROR(INDEX($CT$29:$CT$31, MATCH($CQ$29, $CR$29:$CR$31, 0)), "")</f>
        <v>All your posts are live and you have no scheduled content</v>
      </c>
      <c r="C29" s="443"/>
      <c r="D29" s="443"/>
      <c r="E29" s="443"/>
      <c r="F29" s="443"/>
      <c r="G29" s="443"/>
      <c r="H29" s="443"/>
      <c r="I29" s="443"/>
      <c r="J29" s="443"/>
      <c r="K29" s="443"/>
      <c r="L29" s="443"/>
      <c r="M29" s="443"/>
      <c r="N29" s="443"/>
      <c r="O29" s="443"/>
      <c r="P29" s="443"/>
      <c r="Q29" s="443"/>
      <c r="R29" s="443"/>
      <c r="S29" s="443"/>
      <c r="T29" s="443"/>
      <c r="U29" s="443"/>
      <c r="V29" s="443"/>
      <c r="W29" s="147"/>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Q29" s="21" t="str">
        <f ca="1">IF('LinkedIn Posts'!$BF$5&gt;0, "C", IF('LinkedIn Posts'!$BG$5&gt;0, "A", "B"))</f>
        <v>B</v>
      </c>
      <c r="CR29" s="16" t="s">
        <v>110</v>
      </c>
      <c r="CT29" s="34" t="s">
        <v>109</v>
      </c>
    </row>
    <row r="30" spans="1:102" x14ac:dyDescent="0.25">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R30" s="19" t="s">
        <v>111</v>
      </c>
      <c r="CT30" s="41" t="s">
        <v>113</v>
      </c>
    </row>
    <row r="31" spans="1:102" x14ac:dyDescent="0.25">
      <c r="A31" s="147"/>
      <c r="B31" s="443" t="str">
        <f ca="1">IF($CQ$29=$CR$29, CONCATENATE($CQ31, " Scheduled post", IF($CQ31=1, "", "s"), " remain", IF($CQ31=1, "s", "")), "")</f>
        <v/>
      </c>
      <c r="C31" s="443"/>
      <c r="D31" s="443"/>
      <c r="E31" s="443"/>
      <c r="F31" s="443"/>
      <c r="G31" s="443"/>
      <c r="H31" s="443"/>
      <c r="I31" s="443"/>
      <c r="J31" s="443"/>
      <c r="K31" s="443"/>
      <c r="L31" s="443"/>
      <c r="M31" s="443"/>
      <c r="N31" s="443"/>
      <c r="O31" s="443"/>
      <c r="P31" s="443"/>
      <c r="Q31" s="443"/>
      <c r="R31" s="443"/>
      <c r="S31" s="443"/>
      <c r="T31" s="443"/>
      <c r="U31" s="443"/>
      <c r="V31" s="443"/>
      <c r="W31" s="147"/>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Q31" s="21">
        <f ca="1">'LinkedIn Posts'!$BG$5</f>
        <v>0</v>
      </c>
      <c r="CR31" s="18" t="s">
        <v>112</v>
      </c>
      <c r="CT31" s="52" t="s">
        <v>114</v>
      </c>
    </row>
    <row r="32" spans="1:102" x14ac:dyDescent="0.25">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row>
    <row r="33" spans="1:92" x14ac:dyDescent="0.25">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row>
  </sheetData>
  <sheetProtection algorithmName="SHA-512" hashValue="LTB9ZibwgZ9UmReVx6fTWc2tzKP4SkNFv7uMCbGc5Y3y+bfgGzBDNWeYfiDGD/KZOrS04D7Ly19pO/jv8/1b1Q==" saltValue="63oNuDOllrA8td8cVqdbCA==" spinCount="100000" sheet="1" objects="1" scenarios="1"/>
  <mergeCells count="31">
    <mergeCell ref="J2:V3"/>
    <mergeCell ref="B24:V24"/>
    <mergeCell ref="AV2:BP3"/>
    <mergeCell ref="AV5:BP5"/>
    <mergeCell ref="BS2:CM3"/>
    <mergeCell ref="BS5:CM5"/>
    <mergeCell ref="B22:V22"/>
    <mergeCell ref="B5:V5"/>
    <mergeCell ref="B7:F7"/>
    <mergeCell ref="B9:F9"/>
    <mergeCell ref="B11:F11"/>
    <mergeCell ref="J9:O9"/>
    <mergeCell ref="Q9:V9"/>
    <mergeCell ref="J11:O11"/>
    <mergeCell ref="Q11:V11"/>
    <mergeCell ref="B27:V27"/>
    <mergeCell ref="B29:V29"/>
    <mergeCell ref="B31:V31"/>
    <mergeCell ref="Y2:AS3"/>
    <mergeCell ref="Y5:AS5"/>
    <mergeCell ref="J13:O13"/>
    <mergeCell ref="Q13:V13"/>
    <mergeCell ref="J15:O15"/>
    <mergeCell ref="Q15:V15"/>
    <mergeCell ref="B18:V18"/>
    <mergeCell ref="B20:V20"/>
    <mergeCell ref="B13:F13"/>
    <mergeCell ref="B15:F15"/>
    <mergeCell ref="J7:O7"/>
    <mergeCell ref="Q7:V7"/>
    <mergeCell ref="B2:H3"/>
  </mergeCells>
  <phoneticPr fontId="14" type="noConversion"/>
  <conditionalFormatting sqref="B20:V20">
    <cfRule type="expression" dxfId="7" priority="5">
      <formula>NOT($B20="")</formula>
    </cfRule>
  </conditionalFormatting>
  <conditionalFormatting sqref="B22:V22 B24:V24">
    <cfRule type="expression" dxfId="6" priority="6">
      <formula>NOT($B22="")</formula>
    </cfRule>
  </conditionalFormatting>
  <conditionalFormatting sqref="B29:V29">
    <cfRule type="expression" dxfId="5" priority="1">
      <formula>$CQ29=$CR$29</formula>
    </cfRule>
    <cfRule type="expression" dxfId="4" priority="2">
      <formula>$CQ29=$CR$30</formula>
    </cfRule>
    <cfRule type="expression" dxfId="3" priority="3">
      <formula>$CQ29=$CR$31</formula>
    </cfRule>
  </conditionalFormatting>
  <conditionalFormatting sqref="B31:V31">
    <cfRule type="expression" dxfId="2" priority="4">
      <formula>NOT($B31="")</formula>
    </cfRule>
  </conditionalFormatting>
  <conditionalFormatting sqref="J7:O7 J9:O9 J11:O11 J13:O13 J15:O15">
    <cfRule type="expression" dxfId="1" priority="8">
      <formula>NOT($J7="")</formula>
    </cfRule>
  </conditionalFormatting>
  <conditionalFormatting sqref="Q7:V7 Q9:V9 Q11:V11 Q13:V13 Q15:V15">
    <cfRule type="expression" dxfId="0" priority="7">
      <formula>NOT($Q7="")</formula>
    </cfRule>
  </conditionalFormatting>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A30DDA-907A-4C90-944D-9F7E5389E826}">
  <ds:schemaRefs>
    <ds:schemaRef ds:uri="http://schemas.microsoft.com/sharepoint/v3/contenttype/forms"/>
  </ds:schemaRefs>
</ds:datastoreItem>
</file>

<file path=customXml/itemProps2.xml><?xml version="1.0" encoding="utf-8"?>
<ds:datastoreItem xmlns:ds="http://schemas.openxmlformats.org/officeDocument/2006/customXml" ds:itemID="{75A18FDD-D7F3-4519-B4FE-85806F8265EB}"/>
</file>

<file path=customXml/itemProps3.xml><?xml version="1.0" encoding="utf-8"?>
<ds:datastoreItem xmlns:ds="http://schemas.openxmlformats.org/officeDocument/2006/customXml" ds:itemID="{67039463-806F-46B0-A8E9-F5CECDA45448}">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Intro &amp; Setup</vt:lpstr>
      <vt:lpstr>Campaigns</vt:lpstr>
      <vt:lpstr>LinkedIn Posts</vt:lpstr>
      <vt:lpstr>Content</vt:lpstr>
      <vt:lpstr>Analytics Data</vt:lpstr>
      <vt:lpstr>Report</vt:lpstr>
      <vt:lpstr>Dashboard</vt:lpstr>
      <vt:lpstr>'Analytics Data'!Print_Area</vt:lpstr>
      <vt:lpstr>Campaigns!Print_Area</vt:lpstr>
      <vt:lpstr>Content!Print_Area</vt:lpstr>
      <vt:lpstr>Dashboard!Print_Area</vt:lpstr>
      <vt:lpstr>'Intro &amp; Setup'!Print_Area</vt:lpstr>
      <vt:lpstr>'LinkedIn Posts'!Print_Area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2023-09-12T15:02:57Z</dcterms:created>
  <dcterms:modified xsi:type="dcterms:W3CDTF">2023-10-06T13:23:01Z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